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1" i="52" l="1"/>
  <c r="Z71" i="52" s="1"/>
  <c r="W71" i="52"/>
  <c r="Y49" i="52"/>
  <c r="Z49" i="52" s="1"/>
  <c r="W49" i="52"/>
  <c r="X49" i="52" l="1"/>
  <c r="X71" i="52"/>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Y53" i="52"/>
  <c r="Z53" i="52" s="1"/>
  <c r="W53" i="52"/>
  <c r="Y59" i="52"/>
  <c r="Z59" i="52" s="1"/>
  <c r="W59" i="52"/>
  <c r="Y61" i="52"/>
  <c r="Z61" i="52" s="1"/>
  <c r="W61" i="52"/>
  <c r="Y62" i="52"/>
  <c r="Z62" i="52" s="1"/>
  <c r="W62" i="52"/>
  <c r="Y63" i="52"/>
  <c r="Z63" i="52" s="1"/>
  <c r="W63" i="52"/>
  <c r="Y64" i="52"/>
  <c r="Z64" i="52" s="1"/>
  <c r="W64" i="52"/>
  <c r="Y65" i="52"/>
  <c r="Z65" i="52" s="1"/>
  <c r="W65" i="52"/>
  <c r="Y70" i="52"/>
  <c r="Z70" i="52" s="1"/>
  <c r="W70" i="52"/>
  <c r="X64" i="52" l="1"/>
  <c r="X62" i="52"/>
  <c r="X60" i="52"/>
  <c r="X63" i="52"/>
  <c r="X53" i="52"/>
  <c r="X65" i="52"/>
  <c r="X74" i="52"/>
  <c r="X68" i="52"/>
  <c r="X59" i="52"/>
  <c r="X61" i="52"/>
  <c r="X70" i="52"/>
  <c r="X69" i="52"/>
  <c r="X73" i="52"/>
  <c r="X77" i="52"/>
  <c r="X76" i="52"/>
  <c r="X80" i="52"/>
  <c r="X79" i="52"/>
  <c r="X67" i="52"/>
  <c r="Z76" i="52"/>
  <c r="X72" i="52"/>
  <c r="X66" i="52"/>
  <c r="X75"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C57" i="1"/>
  <c r="H6" i="17"/>
  <c r="AF21" i="52"/>
  <c r="AA21" i="52"/>
  <c r="T21" i="52"/>
  <c r="S21" i="52"/>
  <c r="AE21" i="52"/>
  <c r="N40" i="52"/>
  <c r="H5" i="17"/>
  <c r="C35" i="1"/>
  <c r="AC21" i="52"/>
  <c r="U21" i="52"/>
  <c r="AC9" i="52"/>
  <c r="AD21" i="52"/>
  <c r="AC53" i="52"/>
  <c r="AC64" i="52"/>
  <c r="AC67" i="52"/>
  <c r="AC52" i="52"/>
  <c r="AC61" i="52"/>
  <c r="AC42" i="52"/>
  <c r="AC80" i="52"/>
  <c r="AC59" i="52"/>
  <c r="AC75" i="52"/>
  <c r="AC69" i="52"/>
  <c r="AB21" i="52"/>
  <c r="AC46" i="52"/>
  <c r="AC78" i="52"/>
  <c r="AB45" i="52"/>
  <c r="AB53" i="52"/>
  <c r="AB62" i="52"/>
  <c r="AB56" i="52"/>
  <c r="AB70" i="52"/>
  <c r="AB51" i="52"/>
  <c r="AC41" i="52"/>
  <c r="AB77" i="52"/>
  <c r="AC10" i="52"/>
  <c r="AC65" i="52"/>
  <c r="AB46" i="52"/>
  <c r="O43" i="2"/>
  <c r="AC70" i="52"/>
  <c r="AC43" i="52"/>
  <c r="AB57" i="52"/>
  <c r="AC57" i="52"/>
  <c r="AB60" i="52"/>
  <c r="AC60" i="52"/>
  <c r="AB72" i="52"/>
  <c r="AC72" i="52"/>
  <c r="I24" i="42"/>
  <c r="H114" i="17"/>
  <c r="AC77" i="52"/>
  <c r="AC48" i="52"/>
  <c r="AC47" i="52"/>
  <c r="AC73" i="52"/>
  <c r="AC40" i="52"/>
  <c r="AC55" i="52"/>
  <c r="AC54" i="52"/>
  <c r="AC56" i="52"/>
  <c r="AC58" i="52"/>
  <c r="AC51" i="52"/>
  <c r="AC74" i="52"/>
  <c r="AC79" i="52"/>
  <c r="AC76" i="52"/>
  <c r="AC45" i="52"/>
  <c r="AC50" i="52"/>
  <c r="AC44" i="52"/>
  <c r="AC63" i="52"/>
  <c r="AC11" i="52"/>
  <c r="AC66" i="52"/>
  <c r="AC68" i="52"/>
  <c r="AC62" i="52"/>
  <c r="AC49" i="52"/>
  <c r="AC71" i="52"/>
  <c r="AB73" i="52"/>
  <c r="AB41" i="52"/>
  <c r="AB61" i="52"/>
  <c r="AB64" i="52"/>
  <c r="AB47" i="52"/>
  <c r="AB74" i="52"/>
  <c r="AB59" i="52"/>
  <c r="AB43" i="52"/>
  <c r="AB9" i="52"/>
  <c r="AB44" i="52"/>
  <c r="AB68" i="52"/>
  <c r="AB11" i="52"/>
  <c r="AB50" i="52"/>
  <c r="AB65" i="52"/>
  <c r="AB58" i="52"/>
  <c r="AB80" i="52"/>
  <c r="AB10" i="52"/>
  <c r="AB75" i="52"/>
  <c r="AB69" i="52"/>
  <c r="AB48" i="52"/>
  <c r="AB40" i="52"/>
  <c r="AB54" i="52"/>
  <c r="AB78" i="52"/>
  <c r="AB67" i="52"/>
  <c r="AB42" i="52"/>
  <c r="AB55" i="52"/>
  <c r="AB52" i="52"/>
  <c r="AB79" i="52"/>
  <c r="AB76" i="52"/>
  <c r="AB63" i="52"/>
  <c r="AB66" i="52"/>
  <c r="AB49" i="52"/>
  <c r="AB71" i="52"/>
  <c r="AH71" i="52" l="1"/>
  <c r="AH49" i="52"/>
  <c r="AJ71" i="52"/>
  <c r="AJ49" i="52"/>
  <c r="M78" i="52"/>
  <c r="M79" i="52"/>
  <c r="M76" i="52"/>
  <c r="M68" i="52"/>
  <c r="M60" i="52"/>
  <c r="M62" i="52"/>
  <c r="M70" i="52"/>
  <c r="M53" i="52"/>
  <c r="M75" i="52"/>
  <c r="M72" i="52"/>
  <c r="M74" i="52"/>
  <c r="M67" i="52"/>
  <c r="M69" i="52"/>
  <c r="M61" i="52"/>
  <c r="M65" i="52"/>
  <c r="M73" i="52"/>
  <c r="M66" i="52"/>
  <c r="M59" i="52"/>
  <c r="M64" i="52"/>
  <c r="M63"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3" i="8"/>
  <c r="C36" i="1"/>
  <c r="O42" i="2"/>
  <c r="AA38" i="52"/>
  <c r="AB31" i="52" s="1"/>
  <c r="AA31" i="52"/>
  <c r="S38" i="52"/>
  <c r="T23" i="52"/>
  <c r="AD38" i="52"/>
  <c r="AC23" i="52"/>
  <c r="AF31" i="52"/>
  <c r="AA23" i="52"/>
  <c r="AC31" i="52"/>
  <c r="AB23" i="52"/>
  <c r="N42" i="2"/>
  <c r="S30" i="52"/>
  <c r="T30" i="52"/>
  <c r="S23" i="52"/>
  <c r="U23" i="52"/>
  <c r="AD31" i="52"/>
  <c r="AF23" i="52"/>
  <c r="AD23" i="52"/>
  <c r="AE31" i="52"/>
  <c r="AK49" i="52" l="1"/>
  <c r="AI49" i="52"/>
  <c r="AK71" i="52"/>
  <c r="AI71" i="52"/>
  <c r="AK77" i="52"/>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CH36" i="9"/>
  <c r="CH69" i="9"/>
  <c r="AE23" i="52"/>
  <c r="U30" i="52"/>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<sst xmlns="http://schemas.openxmlformats.org/spreadsheetml/2006/main" count="5120" uniqueCount="2963">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</sst>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5">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255</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123</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132</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255</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8925</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4305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4620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8925</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42774</v>
      </c>
    </row>
    <row r="57" spans="1:5" s="46" customFormat="1" ht="18.75" x14ac:dyDescent="0.3">
      <c r="B57" s="373" t="str">
        <f>VLOOKUP("baseplan_saved",sprachtabelle,4,FALSE)  &amp; ":"</f>
        <v>Basisplan gespeichert:</v>
      </c>
      <c r="C57" s="583">
        <f>nlc_task('Calc-Master'!AF10)</f>
        <v>42774</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2958</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2957</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255</v>
      </c>
      <c r="O42" s="443">
        <f>nlc_task(Daten!$AC40)</f>
        <v>8925</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42774</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0" activePane="bottomRight" state="frozen"/>
      <selection pane="topRight"/>
      <selection pane="bottomLeft"/>
      <selection pane="bottomRight" activeCell="T45" sqref="T45"/>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85</v>
      </c>
      <c r="D7" s="526">
        <v>197</v>
      </c>
      <c r="E7" s="526">
        <v>80</v>
      </c>
      <c r="F7" s="526">
        <f>COUNT(D20:AL20)</f>
        <v>0</v>
      </c>
      <c r="G7" s="526" t="s">
        <v>728</v>
      </c>
      <c r="H7" s="526"/>
      <c r="I7" s="142"/>
      <c r="J7" s="527" t="s">
        <v>1536</v>
      </c>
      <c r="K7" s="527">
        <v>100</v>
      </c>
      <c r="L7" s="527">
        <v>100</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0.44817927170868349</v>
      </c>
      <c r="M40" s="793" t="s">
        <v>854</v>
      </c>
      <c r="N40" s="926" t="str">
        <f>nlc_task(Deckblatt!C52)</f>
        <v>N.N.</v>
      </c>
      <c r="O40" s="783">
        <v>42635</v>
      </c>
      <c r="P40" s="783">
        <v>42831</v>
      </c>
      <c r="Q40" s="784">
        <v>42635</v>
      </c>
      <c r="R40" s="784">
        <v>42831</v>
      </c>
      <c r="S40" s="785">
        <v>255</v>
      </c>
      <c r="T40" s="786">
        <v>132</v>
      </c>
      <c r="U40" s="786">
        <v>255</v>
      </c>
      <c r="V40" s="787">
        <v>255</v>
      </c>
      <c r="W40" s="788">
        <f t="shared" ref="W40:W54" si="0">T40</f>
        <v>132</v>
      </c>
      <c r="X40" s="788">
        <f t="shared" ref="X40:X54" si="1">Y40-W40</f>
        <v>123</v>
      </c>
      <c r="Y40" s="788">
        <f t="shared" ref="Y40:Y54" si="2">U40</f>
        <v>255</v>
      </c>
      <c r="Z40" s="788">
        <f t="shared" ref="Z40:Z54" si="3">Y40-V40</f>
        <v>0</v>
      </c>
      <c r="AA40" s="789">
        <v>8925</v>
      </c>
      <c r="AB40" s="790">
        <f>nlc_rescost($S40:$U40,'Calc-Master'!$AX$13:$BF$13,AB$21,2)</f>
        <v>4620</v>
      </c>
      <c r="AC40" s="790">
        <f>nlc_rescost($S40:$U40,'Calc-Master'!$AX$13:$BF$13,AC$21,3)</f>
        <v>8925</v>
      </c>
      <c r="AD40" s="789">
        <v>0</v>
      </c>
      <c r="AE40" s="791">
        <v>0</v>
      </c>
      <c r="AF40" s="791">
        <v>0</v>
      </c>
      <c r="AG40" s="792">
        <v>8925</v>
      </c>
      <c r="AH40" s="790">
        <f>AB40+AE40</f>
        <v>4620</v>
      </c>
      <c r="AI40" s="790">
        <f t="shared" ref="AI40:AI54" si="4">AJ40-AH40</f>
        <v>4305</v>
      </c>
      <c r="AJ40" s="790">
        <f>AC40+AF40</f>
        <v>8925</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42</v>
      </c>
      <c r="U41" s="751">
        <v>69</v>
      </c>
      <c r="V41" s="753">
        <v>69</v>
      </c>
      <c r="W41" s="754">
        <f t="shared" si="0"/>
        <v>42</v>
      </c>
      <c r="X41" s="754">
        <f t="shared" si="1"/>
        <v>27</v>
      </c>
      <c r="Y41" s="754">
        <f t="shared" si="2"/>
        <v>69</v>
      </c>
      <c r="Z41" s="754">
        <f t="shared" si="3"/>
        <v>0</v>
      </c>
      <c r="AA41" s="755">
        <v>2415</v>
      </c>
      <c r="AB41" s="756">
        <f>nlc_rescost($S41:$U41,'Calc-Master'!$AX$13:$BF$13,AB$21,2)</f>
        <v>1470</v>
      </c>
      <c r="AC41" s="756">
        <f>nlc_rescost($S41:$U41,'Calc-Master'!$AX$13:$BF$13,AC$21,3)</f>
        <v>2415</v>
      </c>
      <c r="AD41" s="755">
        <v>0</v>
      </c>
      <c r="AE41" s="757">
        <v>0</v>
      </c>
      <c r="AF41" s="757">
        <v>0</v>
      </c>
      <c r="AG41" s="758">
        <v>2415</v>
      </c>
      <c r="AH41" s="756">
        <f t="shared" ref="AH41:AH54" si="6">AB41+AE41</f>
        <v>1470</v>
      </c>
      <c r="AI41" s="756">
        <f t="shared" si="4"/>
        <v>945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40</v>
      </c>
      <c r="U44" s="740">
        <v>60</v>
      </c>
      <c r="V44" s="763">
        <v>60</v>
      </c>
      <c r="W44" s="764">
        <f t="shared" si="0"/>
        <v>40</v>
      </c>
      <c r="X44" s="764">
        <f t="shared" si="1"/>
        <v>20</v>
      </c>
      <c r="Y44" s="764">
        <f t="shared" si="2"/>
        <v>60</v>
      </c>
      <c r="Z44" s="764">
        <f t="shared" si="3"/>
        <v>0</v>
      </c>
      <c r="AA44" s="761">
        <v>2100</v>
      </c>
      <c r="AB44" s="760">
        <f>nlc_rescost($S44:$U44,'Calc-Master'!$AX$13:$BF$13,AB$21,2)</f>
        <v>1400</v>
      </c>
      <c r="AC44" s="760">
        <f>nlc_rescost($S44:$U44,'Calc-Master'!$AX$13:$BF$13,AC$21,3)</f>
        <v>2100</v>
      </c>
      <c r="AD44" s="761"/>
      <c r="AE44" s="739"/>
      <c r="AF44" s="739"/>
      <c r="AG44" s="759">
        <v>2100</v>
      </c>
      <c r="AH44" s="760">
        <f t="shared" si="6"/>
        <v>1400</v>
      </c>
      <c r="AI44" s="760">
        <f t="shared" si="4"/>
        <v>700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0.47058823529411764</v>
      </c>
      <c r="M48" s="745" t="s">
        <v>854</v>
      </c>
      <c r="N48" s="749"/>
      <c r="O48" s="634">
        <v>42662</v>
      </c>
      <c r="P48" s="634">
        <v>42814</v>
      </c>
      <c r="Q48" s="750">
        <v>42662</v>
      </c>
      <c r="R48" s="750">
        <v>42814</v>
      </c>
      <c r="S48" s="752">
        <v>105</v>
      </c>
      <c r="T48" s="751">
        <v>38</v>
      </c>
      <c r="U48" s="751">
        <v>105</v>
      </c>
      <c r="V48" s="753">
        <v>105</v>
      </c>
      <c r="W48" s="754">
        <f t="shared" ref="W48:W53" si="8">T48</f>
        <v>38</v>
      </c>
      <c r="X48" s="754">
        <f t="shared" ref="X48:X53" si="9">Y48-W48</f>
        <v>67</v>
      </c>
      <c r="Y48" s="754">
        <f t="shared" ref="Y48:Y53" si="10">U48</f>
        <v>105</v>
      </c>
      <c r="Z48" s="754">
        <f t="shared" ref="Z48:Z53" si="11">Y48-V48</f>
        <v>0</v>
      </c>
      <c r="AA48" s="755">
        <v>3675</v>
      </c>
      <c r="AB48" s="756">
        <f>nlc_rescost($S48:$U48,'Calc-Master'!$AX$13:$BF$13,AB$21,2)</f>
        <v>1330</v>
      </c>
      <c r="AC48" s="756">
        <f>nlc_rescost($S48:$U48,'Calc-Master'!$AX$13:$BF$13,AC$21,3)</f>
        <v>3675</v>
      </c>
      <c r="AD48" s="755">
        <v>0</v>
      </c>
      <c r="AE48" s="757">
        <v>0</v>
      </c>
      <c r="AF48" s="757">
        <v>0</v>
      </c>
      <c r="AG48" s="758">
        <v>3675</v>
      </c>
      <c r="AH48" s="756">
        <f t="shared" ref="AH48:AH53" si="12">AB48+AE48</f>
        <v>1330</v>
      </c>
      <c r="AI48" s="756">
        <f t="shared" ref="AI48:AI53" si="13">AJ48-AH48</f>
        <v>2345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42809</v>
      </c>
      <c r="Q54" s="741">
        <v>42725</v>
      </c>
      <c r="R54" s="741">
        <v>42809</v>
      </c>
      <c r="S54" s="762">
        <v>8</v>
      </c>
      <c r="T54" s="740">
        <v>4</v>
      </c>
      <c r="U54" s="740">
        <v>8</v>
      </c>
      <c r="V54" s="763">
        <v>8</v>
      </c>
      <c r="W54" s="764">
        <f t="shared" si="0"/>
        <v>4</v>
      </c>
      <c r="X54" s="764">
        <f t="shared" si="1"/>
        <v>4</v>
      </c>
      <c r="Y54" s="764">
        <f t="shared" si="2"/>
        <v>8</v>
      </c>
      <c r="Z54" s="764">
        <f t="shared" si="3"/>
        <v>0</v>
      </c>
      <c r="AA54" s="761">
        <v>280</v>
      </c>
      <c r="AB54" s="760">
        <f>nlc_rescost($S54:$U54,'Calc-Master'!$AX$13:$BF$13,AB$21,2)</f>
        <v>140</v>
      </c>
      <c r="AC54" s="760">
        <f>nlc_rescost($S54:$U54,'Calc-Master'!$AX$13:$BF$13,AC$21,3)</f>
        <v>280</v>
      </c>
      <c r="AD54" s="761"/>
      <c r="AE54" s="739"/>
      <c r="AF54" s="739"/>
      <c r="AG54" s="759">
        <v>280</v>
      </c>
      <c r="AH54" s="760">
        <f t="shared" si="6"/>
        <v>140</v>
      </c>
      <c r="AI54" s="760">
        <f t="shared" si="4"/>
        <v>140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42774</v>
      </c>
      <c r="P55" s="765">
        <v>42804</v>
      </c>
      <c r="Q55" s="741">
        <v>42774</v>
      </c>
      <c r="R55" s="741">
        <v>42804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1</v>
      </c>
      <c r="U56" s="740">
        <v>7</v>
      </c>
      <c r="V56" s="763">
        <v>7</v>
      </c>
      <c r="W56" s="764">
        <f t="shared" si="17"/>
        <v>1</v>
      </c>
      <c r="X56" s="764">
        <f t="shared" si="18"/>
        <v>6</v>
      </c>
      <c r="Y56" s="764">
        <f t="shared" si="19"/>
        <v>7</v>
      </c>
      <c r="Z56" s="764">
        <f t="shared" si="20"/>
        <v>0</v>
      </c>
      <c r="AA56" s="761">
        <v>245</v>
      </c>
      <c r="AB56" s="760">
        <f>nlc_rescost($S56:$U56,'Calc-Master'!$AX$13:$BF$13,AB$21,2)</f>
        <v>35</v>
      </c>
      <c r="AC56" s="760">
        <f>nlc_rescost($S56:$U56,'Calc-Master'!$AX$13:$BF$13,AC$21,3)</f>
        <v>245</v>
      </c>
      <c r="AD56" s="761"/>
      <c r="AE56" s="739"/>
      <c r="AF56" s="739"/>
      <c r="AG56" s="759">
        <v>245</v>
      </c>
      <c r="AH56" s="760">
        <f t="shared" si="21"/>
        <v>35</v>
      </c>
      <c r="AI56" s="760">
        <f t="shared" si="22"/>
        <v>210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v>2</v>
      </c>
      <c r="U57" s="740">
        <v>7</v>
      </c>
      <c r="V57" s="763">
        <v>7</v>
      </c>
      <c r="W57" s="764">
        <f t="shared" si="17"/>
        <v>2</v>
      </c>
      <c r="X57" s="764">
        <f t="shared" si="18"/>
        <v>5</v>
      </c>
      <c r="Y57" s="764">
        <f t="shared" si="19"/>
        <v>7</v>
      </c>
      <c r="Z57" s="764">
        <f t="shared" si="20"/>
        <v>0</v>
      </c>
      <c r="AA57" s="761">
        <v>245</v>
      </c>
      <c r="AB57" s="760">
        <f>nlc_rescost($S57:$U57,'Calc-Master'!$AX$13:$BF$13,AB$21,2)</f>
        <v>70</v>
      </c>
      <c r="AC57" s="760">
        <f>nlc_rescost($S57:$U57,'Calc-Master'!$AX$13:$BF$13,AC$21,3)</f>
        <v>245</v>
      </c>
      <c r="AD57" s="761"/>
      <c r="AE57" s="739"/>
      <c r="AF57" s="739"/>
      <c r="AG57" s="759">
        <v>245</v>
      </c>
      <c r="AH57" s="760">
        <f t="shared" si="21"/>
        <v>70</v>
      </c>
      <c r="AI57" s="760">
        <f t="shared" si="22"/>
        <v>175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1</v>
      </c>
      <c r="M58" s="744" t="str">
        <f t="shared" si="16"/>
        <v>grün</v>
      </c>
      <c r="N58" s="943" t="s">
        <v>2819</v>
      </c>
      <c r="O58" s="765">
        <v>42704</v>
      </c>
      <c r="P58" s="765">
        <v>42810</v>
      </c>
      <c r="Q58" s="741">
        <v>42704</v>
      </c>
      <c r="R58" s="741">
        <v>42810</v>
      </c>
      <c r="S58" s="762">
        <v>15</v>
      </c>
      <c r="T58" s="740">
        <v>15</v>
      </c>
      <c r="U58" s="740">
        <v>15</v>
      </c>
      <c r="V58" s="763">
        <v>15</v>
      </c>
      <c r="W58" s="764">
        <f t="shared" si="17"/>
        <v>15</v>
      </c>
      <c r="X58" s="764">
        <f t="shared" si="18"/>
        <v>0</v>
      </c>
      <c r="Y58" s="764">
        <f t="shared" si="19"/>
        <v>15</v>
      </c>
      <c r="Z58" s="764">
        <f t="shared" si="20"/>
        <v>0</v>
      </c>
      <c r="AA58" s="761">
        <v>525</v>
      </c>
      <c r="AB58" s="760">
        <f>nlc_rescost($S58:$U58,'Calc-Master'!$AX$13:$BF$13,AB$21,2)</f>
        <v>525</v>
      </c>
      <c r="AC58" s="760">
        <f>nlc_rescost($S58:$U58,'Calc-Master'!$AX$13:$BF$13,AC$21,3)</f>
        <v>525</v>
      </c>
      <c r="AD58" s="761"/>
      <c r="AE58" s="739"/>
      <c r="AF58" s="739"/>
      <c r="AG58" s="759">
        <v>525</v>
      </c>
      <c r="AH58" s="760">
        <f t="shared" si="21"/>
        <v>525</v>
      </c>
      <c r="AI58" s="760">
        <f t="shared" si="22"/>
        <v>0</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42786</v>
      </c>
      <c r="P59" s="765">
        <v>42810</v>
      </c>
      <c r="Q59" s="741">
        <v>42786</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0.5</v>
      </c>
      <c r="M60" s="744" t="str">
        <f t="shared" si="25"/>
        <v>grün</v>
      </c>
      <c r="N60" s="943" t="s">
        <v>2819</v>
      </c>
      <c r="O60" s="765">
        <v>42696</v>
      </c>
      <c r="P60" s="765">
        <v>42810</v>
      </c>
      <c r="Q60" s="741">
        <v>42696</v>
      </c>
      <c r="R60" s="741">
        <v>42810</v>
      </c>
      <c r="S60" s="762">
        <v>15</v>
      </c>
      <c r="T60" s="740">
        <v>3</v>
      </c>
      <c r="U60" s="740">
        <v>15</v>
      </c>
      <c r="V60" s="763">
        <v>15</v>
      </c>
      <c r="W60" s="764">
        <f t="shared" si="26"/>
        <v>3</v>
      </c>
      <c r="X60" s="764">
        <f t="shared" si="27"/>
        <v>12</v>
      </c>
      <c r="Y60" s="764">
        <f t="shared" si="28"/>
        <v>15</v>
      </c>
      <c r="Z60" s="764">
        <f t="shared" si="29"/>
        <v>0</v>
      </c>
      <c r="AA60" s="761">
        <v>525</v>
      </c>
      <c r="AB60" s="760">
        <f>nlc_rescost($S60:$U60,'Calc-Master'!$AX$13:$BF$13,AB$21,2)</f>
        <v>105</v>
      </c>
      <c r="AC60" s="760">
        <f>nlc_rescost($S60:$U60,'Calc-Master'!$AX$13:$BF$13,AC$21,3)</f>
        <v>525</v>
      </c>
      <c r="AD60" s="761"/>
      <c r="AE60" s="739"/>
      <c r="AF60" s="739"/>
      <c r="AG60" s="759">
        <v>525</v>
      </c>
      <c r="AH60" s="760">
        <f t="shared" si="30"/>
        <v>105</v>
      </c>
      <c r="AI60" s="760">
        <f t="shared" si="31"/>
        <v>420</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3</v>
      </c>
      <c r="U61" s="740">
        <v>5</v>
      </c>
      <c r="V61" s="763">
        <v>5</v>
      </c>
      <c r="W61" s="764">
        <f t="shared" si="26"/>
        <v>3</v>
      </c>
      <c r="X61" s="764">
        <f t="shared" si="27"/>
        <v>2</v>
      </c>
      <c r="Y61" s="764">
        <f t="shared" si="28"/>
        <v>5</v>
      </c>
      <c r="Z61" s="764">
        <f t="shared" si="29"/>
        <v>0</v>
      </c>
      <c r="AA61" s="761">
        <v>175</v>
      </c>
      <c r="AB61" s="760">
        <f>nlc_rescost($S61:$U61,'Calc-Master'!$AX$13:$BF$13,AB$21,2)</f>
        <v>105</v>
      </c>
      <c r="AC61" s="760">
        <f>nlc_rescost($S61:$U61,'Calc-Master'!$AX$13:$BF$13,AC$21,3)</f>
        <v>175</v>
      </c>
      <c r="AD61" s="761"/>
      <c r="AE61" s="739"/>
      <c r="AF61" s="739"/>
      <c r="AG61" s="759">
        <v>175</v>
      </c>
      <c r="AH61" s="760">
        <f t="shared" si="30"/>
        <v>105</v>
      </c>
      <c r="AI61" s="760">
        <f t="shared" si="31"/>
        <v>70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42786</v>
      </c>
      <c r="P62" s="765">
        <v>42809</v>
      </c>
      <c r="Q62" s="741">
        <v>42786</v>
      </c>
      <c r="R62" s="741">
        <v>42809</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42786</v>
      </c>
      <c r="P63" s="765">
        <v>42809</v>
      </c>
      <c r="Q63" s="741">
        <v>42786</v>
      </c>
      <c r="R63" s="741">
        <v>42809</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42795</v>
      </c>
      <c r="P64" s="765">
        <v>42814</v>
      </c>
      <c r="Q64" s="741">
        <v>42795</v>
      </c>
      <c r="R64" s="741">
        <v>42814</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42795</v>
      </c>
      <c r="P65" s="765">
        <v>42814</v>
      </c>
      <c r="Q65" s="741">
        <v>42795</v>
      </c>
      <c r="R65" s="741">
        <v>42814</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0.66666666666666663</v>
      </c>
      <c r="M69" s="745" t="str">
        <f t="shared" si="25"/>
        <v>grün</v>
      </c>
      <c r="N69" s="749"/>
      <c r="O69" s="634">
        <v>42690</v>
      </c>
      <c r="P69" s="634">
        <v>42810</v>
      </c>
      <c r="Q69" s="750">
        <v>42690</v>
      </c>
      <c r="R69" s="750">
        <v>42810</v>
      </c>
      <c r="S69" s="752">
        <v>27</v>
      </c>
      <c r="T69" s="751">
        <v>20</v>
      </c>
      <c r="U69" s="751">
        <v>27</v>
      </c>
      <c r="V69" s="753">
        <v>27</v>
      </c>
      <c r="W69" s="754">
        <f t="shared" si="26"/>
        <v>20</v>
      </c>
      <c r="X69" s="754">
        <f t="shared" si="27"/>
        <v>7</v>
      </c>
      <c r="Y69" s="754">
        <f t="shared" si="28"/>
        <v>27</v>
      </c>
      <c r="Z69" s="754">
        <f t="shared" si="29"/>
        <v>0</v>
      </c>
      <c r="AA69" s="755">
        <v>945</v>
      </c>
      <c r="AB69" s="756">
        <f>nlc_rescost($S69:$U69,'Calc-Master'!$AX$13:$BF$13,AB$21,2)</f>
        <v>700</v>
      </c>
      <c r="AC69" s="756">
        <f>nlc_rescost($S69:$U69,'Calc-Master'!$AX$13:$BF$13,AC$21,3)</f>
        <v>945</v>
      </c>
      <c r="AD69" s="755">
        <v>0</v>
      </c>
      <c r="AE69" s="757">
        <v>0</v>
      </c>
      <c r="AF69" s="757">
        <v>0</v>
      </c>
      <c r="AG69" s="758">
        <v>945</v>
      </c>
      <c r="AH69" s="756">
        <f t="shared" si="30"/>
        <v>700</v>
      </c>
      <c r="AI69" s="756">
        <f t="shared" si="31"/>
        <v>245</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42786</v>
      </c>
      <c r="Q70" s="741">
        <v>42690</v>
      </c>
      <c r="R70" s="741">
        <v>42786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742" t="s">
        <v>2921</v>
      </c>
      <c r="L71" s="743">
        <v>1</v>
      </c>
      <c r="M71" s="744" t="s">
        <v>854</v>
      </c>
      <c r="N71" s="943"/>
      <c r="O71" s="765">
        <v>42704</v>
      </c>
      <c r="P71" s="765">
        <v>42704</v>
      </c>
      <c r="Q71" s="741">
        <v>42704</v>
      </c>
      <c r="R71" s="741">
        <v>42704</v>
      </c>
      <c r="S71" s="762">
        <v>10</v>
      </c>
      <c r="T71" s="740">
        <v>10</v>
      </c>
      <c r="U71" s="740">
        <v>10</v>
      </c>
      <c r="V71" s="763">
        <v>10</v>
      </c>
      <c r="W71" s="764">
        <f>T71</f>
        <v>10</v>
      </c>
      <c r="X71" s="764">
        <f>Y71-W71</f>
        <v>0</v>
      </c>
      <c r="Y71" s="764">
        <f>U71</f>
        <v>10</v>
      </c>
      <c r="Z71" s="764">
        <f>Y71-V71</f>
        <v>0</v>
      </c>
      <c r="AA71" s="761">
        <v>350</v>
      </c>
      <c r="AB71" s="760">
        <f>nlc_rescost($S71:$U71,'Calc-Master'!$AX$13:$BF$13,AB$21,2)</f>
        <v>350</v>
      </c>
      <c r="AC71" s="760">
        <f>nlc_rescost($S71:$U71,'Calc-Master'!$AX$13:$BF$13,AC$21,3)</f>
        <v>350</v>
      </c>
      <c r="AD71" s="761"/>
      <c r="AE71" s="739"/>
      <c r="AF71" s="739"/>
      <c r="AG71" s="759">
        <v>350</v>
      </c>
      <c r="AH71" s="760">
        <f>AB71+AE71</f>
        <v>350</v>
      </c>
      <c r="AI71" s="760">
        <f>AJ71-AH71</f>
        <v>0</v>
      </c>
      <c r="AJ71" s="760">
        <f>AC71+AF71</f>
        <v>350</v>
      </c>
      <c r="AK71" s="760">
        <f>AJ71-AG71</f>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0.5</v>
      </c>
      <c r="M72" s="744" t="str">
        <f t="shared" si="25"/>
        <v>grün</v>
      </c>
      <c r="N72" s="943" t="s">
        <v>2820</v>
      </c>
      <c r="O72" s="765">
        <v>42753</v>
      </c>
      <c r="P72" s="765">
        <v>42810</v>
      </c>
      <c r="Q72" s="741">
        <v>42753</v>
      </c>
      <c r="R72" s="741">
        <v>42810</v>
      </c>
      <c r="S72" s="762">
        <v>10</v>
      </c>
      <c r="T72" s="740">
        <v>5</v>
      </c>
      <c r="U72" s="740">
        <v>10</v>
      </c>
      <c r="V72" s="763">
        <v>10</v>
      </c>
      <c r="W72" s="764">
        <f t="shared" si="26"/>
        <v>5</v>
      </c>
      <c r="X72" s="764">
        <f t="shared" si="27"/>
        <v>5</v>
      </c>
      <c r="Y72" s="764">
        <f t="shared" si="28"/>
        <v>10</v>
      </c>
      <c r="Z72" s="764">
        <f t="shared" si="29"/>
        <v>0</v>
      </c>
      <c r="AA72" s="761">
        <v>350</v>
      </c>
      <c r="AB72" s="760">
        <f>nlc_rescost($S72:$U72,'Calc-Master'!$AX$13:$BF$13,AB$21,2)</f>
        <v>175</v>
      </c>
      <c r="AC72" s="760">
        <f>nlc_rescost($S72:$U72,'Calc-Master'!$AX$13:$BF$13,AC$21,3)</f>
        <v>350</v>
      </c>
      <c r="AD72" s="761"/>
      <c r="AE72" s="739"/>
      <c r="AF72" s="739"/>
      <c r="AG72" s="759">
        <v>350</v>
      </c>
      <c r="AH72" s="760">
        <f t="shared" si="30"/>
        <v>175</v>
      </c>
      <c r="AI72" s="760">
        <f t="shared" si="31"/>
        <v>175</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2</v>
      </c>
      <c r="U73" s="751">
        <v>10</v>
      </c>
      <c r="V73" s="753">
        <v>10</v>
      </c>
      <c r="W73" s="754">
        <f t="shared" si="26"/>
        <v>2</v>
      </c>
      <c r="X73" s="754">
        <f t="shared" si="27"/>
        <v>8</v>
      </c>
      <c r="Y73" s="754">
        <f t="shared" si="28"/>
        <v>10</v>
      </c>
      <c r="Z73" s="754">
        <f t="shared" si="29"/>
        <v>0</v>
      </c>
      <c r="AA73" s="755">
        <v>350</v>
      </c>
      <c r="AB73" s="756">
        <f>nlc_rescost($S73:$U73,'Calc-Master'!$AX$13:$BF$13,AB$21,2)</f>
        <v>70</v>
      </c>
      <c r="AC73" s="756">
        <f>nlc_rescost($S73:$U73,'Calc-Master'!$AX$13:$BF$13,AC$21,3)</f>
        <v>350</v>
      </c>
      <c r="AD73" s="755">
        <v>0</v>
      </c>
      <c r="AE73" s="757">
        <v>0</v>
      </c>
      <c r="AF73" s="757">
        <v>0</v>
      </c>
      <c r="AG73" s="758">
        <v>350</v>
      </c>
      <c r="AH73" s="756">
        <f t="shared" si="30"/>
        <v>70</v>
      </c>
      <c r="AI73" s="756">
        <f t="shared" si="31"/>
        <v>280</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2</v>
      </c>
      <c r="U74" s="740">
        <v>10</v>
      </c>
      <c r="V74" s="763">
        <v>10</v>
      </c>
      <c r="W74" s="764">
        <f t="shared" si="26"/>
        <v>2</v>
      </c>
      <c r="X74" s="764">
        <f t="shared" si="27"/>
        <v>8</v>
      </c>
      <c r="Y74" s="764">
        <f t="shared" si="28"/>
        <v>10</v>
      </c>
      <c r="Z74" s="764">
        <f t="shared" si="29"/>
        <v>0</v>
      </c>
      <c r="AA74" s="761">
        <v>350</v>
      </c>
      <c r="AB74" s="760">
        <f>nlc_rescost($S74:$U74,'Calc-Master'!$AX$13:$BF$13,AB$21,2)</f>
        <v>70</v>
      </c>
      <c r="AC74" s="760">
        <f>nlc_rescost($S74:$U74,'Calc-Master'!$AX$13:$BF$13,AC$21,3)</f>
        <v>350</v>
      </c>
      <c r="AD74" s="761"/>
      <c r="AE74" s="739"/>
      <c r="AF74" s="739"/>
      <c r="AG74" s="759">
        <v>350</v>
      </c>
      <c r="AH74" s="760">
        <f t="shared" si="30"/>
        <v>70</v>
      </c>
      <c r="AI74" s="760">
        <f t="shared" si="31"/>
        <v>280</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uF8I86Tzo7OrUGni91CV3wsahQuxZBWAQYh/xdyIxdRZWcGu98B6medKw1jBk8hl4+JOnW7t32WobJxmgSkwoA==" saltValue="Uquy98VOtr8WtCG1wgMoww=="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84" priority="506" stopIfTrue="1" operator="greaterThan">
      <formula>$R9</formula>
    </cfRule>
  </conditionalFormatting>
  <conditionalFormatting sqref="M9:M11 M40:M47 M54">
    <cfRule type="cellIs" dxfId="283" priority="508" stopIfTrue="1" operator="equal">
      <formula>green</formula>
    </cfRule>
    <cfRule type="cellIs" dxfId="282" priority="509" stopIfTrue="1" operator="equal">
      <formula>yellow</formula>
    </cfRule>
    <cfRule type="cellIs" dxfId="281" priority="510" stopIfTrue="1" operator="equal">
      <formula>red</formula>
    </cfRule>
  </conditionalFormatting>
  <conditionalFormatting sqref="Q55">
    <cfRule type="cellIs" dxfId="280" priority="436" stopIfTrue="1" operator="greaterThan">
      <formula>$R55</formula>
    </cfRule>
  </conditionalFormatting>
  <conditionalFormatting sqref="M55">
    <cfRule type="cellIs" dxfId="279" priority="438" stopIfTrue="1" operator="equal">
      <formula>green</formula>
    </cfRule>
    <cfRule type="cellIs" dxfId="278" priority="439" stopIfTrue="1" operator="equal">
      <formula>yellow</formula>
    </cfRule>
    <cfRule type="cellIs" dxfId="277" priority="440" stopIfTrue="1" operator="equal">
      <formula>red</formula>
    </cfRule>
  </conditionalFormatting>
  <conditionalFormatting sqref="Q58">
    <cfRule type="cellIs" dxfId="276" priority="406" stopIfTrue="1" operator="greaterThan">
      <formula>$R58</formula>
    </cfRule>
  </conditionalFormatting>
  <conditionalFormatting sqref="M58">
    <cfRule type="cellIs" dxfId="275" priority="408" stopIfTrue="1" operator="equal">
      <formula>green</formula>
    </cfRule>
    <cfRule type="cellIs" dxfId="274" priority="409" stopIfTrue="1" operator="equal">
      <formula>yellow</formula>
    </cfRule>
    <cfRule type="cellIs" dxfId="273" priority="410" stopIfTrue="1" operator="equal">
      <formula>red</formula>
    </cfRule>
  </conditionalFormatting>
  <conditionalFormatting sqref="Q51">
    <cfRule type="cellIs" dxfId="272" priority="401" stopIfTrue="1" operator="greaterThan">
      <formula>$R51</formula>
    </cfRule>
  </conditionalFormatting>
  <conditionalFormatting sqref="M51">
    <cfRule type="cellIs" dxfId="271" priority="403" stopIfTrue="1" operator="equal">
      <formula>green</formula>
    </cfRule>
    <cfRule type="cellIs" dxfId="270" priority="404" stopIfTrue="1" operator="equal">
      <formula>yellow</formula>
    </cfRule>
    <cfRule type="cellIs" dxfId="269" priority="405" stopIfTrue="1" operator="equal">
      <formula>red</formula>
    </cfRule>
  </conditionalFormatting>
  <conditionalFormatting sqref="Q52">
    <cfRule type="cellIs" dxfId="268" priority="396" stopIfTrue="1" operator="greaterThan">
      <formula>$R52</formula>
    </cfRule>
  </conditionalFormatting>
  <conditionalFormatting sqref="M52">
    <cfRule type="cellIs" dxfId="267" priority="398" stopIfTrue="1" operator="equal">
      <formula>green</formula>
    </cfRule>
    <cfRule type="cellIs" dxfId="266" priority="399" stopIfTrue="1" operator="equal">
      <formula>yellow</formula>
    </cfRule>
    <cfRule type="cellIs" dxfId="265" priority="400" stopIfTrue="1" operator="equal">
      <formula>red</formula>
    </cfRule>
  </conditionalFormatting>
  <conditionalFormatting sqref="Q56">
    <cfRule type="cellIs" dxfId="264" priority="376" stopIfTrue="1" operator="greaterThan">
      <formula>$R56</formula>
    </cfRule>
  </conditionalFormatting>
  <conditionalFormatting sqref="M56">
    <cfRule type="cellIs" dxfId="263" priority="378" stopIfTrue="1" operator="equal">
      <formula>green</formula>
    </cfRule>
    <cfRule type="cellIs" dxfId="262" priority="379" stopIfTrue="1" operator="equal">
      <formula>yellow</formula>
    </cfRule>
    <cfRule type="cellIs" dxfId="261" priority="380" stopIfTrue="1" operator="equal">
      <formula>red</formula>
    </cfRule>
  </conditionalFormatting>
  <conditionalFormatting sqref="Q57">
    <cfRule type="cellIs" dxfId="260" priority="371" stopIfTrue="1" operator="greaterThan">
      <formula>$R57</formula>
    </cfRule>
  </conditionalFormatting>
  <conditionalFormatting sqref="M57">
    <cfRule type="cellIs" dxfId="259" priority="373" stopIfTrue="1" operator="equal">
      <formula>green</formula>
    </cfRule>
    <cfRule type="cellIs" dxfId="258" priority="374" stopIfTrue="1" operator="equal">
      <formula>yellow</formula>
    </cfRule>
    <cfRule type="cellIs" dxfId="257" priority="375" stopIfTrue="1" operator="equal">
      <formula>red</formula>
    </cfRule>
  </conditionalFormatting>
  <conditionalFormatting sqref="Q48">
    <cfRule type="cellIs" dxfId="256" priority="351" stopIfTrue="1" operator="greaterThan">
      <formula>$R48</formula>
    </cfRule>
  </conditionalFormatting>
  <conditionalFormatting sqref="M48">
    <cfRule type="cellIs" dxfId="255" priority="353" stopIfTrue="1" operator="equal">
      <formula>green</formula>
    </cfRule>
    <cfRule type="cellIs" dxfId="254" priority="354" stopIfTrue="1" operator="equal">
      <formula>yellow</formula>
    </cfRule>
    <cfRule type="cellIs" dxfId="253" priority="355" stopIfTrue="1" operator="equal">
      <formula>red</formula>
    </cfRule>
  </conditionalFormatting>
  <conditionalFormatting sqref="Q50">
    <cfRule type="cellIs" dxfId="252" priority="177" stopIfTrue="1" operator="greaterThan">
      <formula>$R50</formula>
    </cfRule>
  </conditionalFormatting>
  <conditionalFormatting sqref="M50">
    <cfRule type="cellIs" dxfId="251" priority="178" stopIfTrue="1" operator="equal">
      <formula>green</formula>
    </cfRule>
    <cfRule type="cellIs" dxfId="250" priority="179" stopIfTrue="1" operator="equal">
      <formula>yellow</formula>
    </cfRule>
    <cfRule type="cellIs" dxfId="249" priority="180" stopIfTrue="1" operator="equal">
      <formula>red</formula>
    </cfRule>
  </conditionalFormatting>
  <conditionalFormatting sqref="Q70">
    <cfRule type="cellIs" dxfId="248" priority="153" stopIfTrue="1" operator="greaterThan">
      <formula>$R70</formula>
    </cfRule>
  </conditionalFormatting>
  <conditionalFormatting sqref="M70">
    <cfRule type="cellIs" dxfId="247" priority="154" stopIfTrue="1" operator="equal">
      <formula>green</formula>
    </cfRule>
    <cfRule type="cellIs" dxfId="246" priority="155" stopIfTrue="1" operator="equal">
      <formula>yellow</formula>
    </cfRule>
    <cfRule type="cellIs" dxfId="245" priority="156" stopIfTrue="1" operator="equal">
      <formula>red</formula>
    </cfRule>
  </conditionalFormatting>
  <conditionalFormatting sqref="Q65">
    <cfRule type="cellIs" dxfId="244" priority="149" stopIfTrue="1" operator="greaterThan">
      <formula>$R65</formula>
    </cfRule>
  </conditionalFormatting>
  <conditionalFormatting sqref="M65">
    <cfRule type="cellIs" dxfId="243" priority="150" stopIfTrue="1" operator="equal">
      <formula>green</formula>
    </cfRule>
    <cfRule type="cellIs" dxfId="242" priority="151" stopIfTrue="1" operator="equal">
      <formula>yellow</formula>
    </cfRule>
    <cfRule type="cellIs" dxfId="241" priority="152" stopIfTrue="1" operator="equal">
      <formula>red</formula>
    </cfRule>
  </conditionalFormatting>
  <conditionalFormatting sqref="Q64">
    <cfRule type="cellIs" dxfId="240" priority="145" stopIfTrue="1" operator="greaterThan">
      <formula>$R64</formula>
    </cfRule>
  </conditionalFormatting>
  <conditionalFormatting sqref="M64">
    <cfRule type="cellIs" dxfId="239" priority="146" stopIfTrue="1" operator="equal">
      <formula>green</formula>
    </cfRule>
    <cfRule type="cellIs" dxfId="238" priority="147" stopIfTrue="1" operator="equal">
      <formula>yellow</formula>
    </cfRule>
    <cfRule type="cellIs" dxfId="237" priority="148" stopIfTrue="1" operator="equal">
      <formula>red</formula>
    </cfRule>
  </conditionalFormatting>
  <conditionalFormatting sqref="Q63">
    <cfRule type="cellIs" dxfId="236" priority="141" stopIfTrue="1" operator="greaterThan">
      <formula>$R63</formula>
    </cfRule>
  </conditionalFormatting>
  <conditionalFormatting sqref="M63">
    <cfRule type="cellIs" dxfId="235" priority="142" stopIfTrue="1" operator="equal">
      <formula>green</formula>
    </cfRule>
    <cfRule type="cellIs" dxfId="234" priority="143" stopIfTrue="1" operator="equal">
      <formula>yellow</formula>
    </cfRule>
    <cfRule type="cellIs" dxfId="233" priority="144" stopIfTrue="1" operator="equal">
      <formula>red</formula>
    </cfRule>
  </conditionalFormatting>
  <conditionalFormatting sqref="Q62">
    <cfRule type="cellIs" dxfId="232" priority="137" stopIfTrue="1" operator="greaterThan">
      <formula>$R62</formula>
    </cfRule>
  </conditionalFormatting>
  <conditionalFormatting sqref="M62">
    <cfRule type="cellIs" dxfId="231" priority="138" stopIfTrue="1" operator="equal">
      <formula>green</formula>
    </cfRule>
    <cfRule type="cellIs" dxfId="230" priority="139" stopIfTrue="1" operator="equal">
      <formula>yellow</formula>
    </cfRule>
    <cfRule type="cellIs" dxfId="229" priority="140" stopIfTrue="1" operator="equal">
      <formula>red</formula>
    </cfRule>
  </conditionalFormatting>
  <conditionalFormatting sqref="Q61">
    <cfRule type="cellIs" dxfId="228" priority="133" stopIfTrue="1" operator="greaterThan">
      <formula>$R61</formula>
    </cfRule>
  </conditionalFormatting>
  <conditionalFormatting sqref="M61">
    <cfRule type="cellIs" dxfId="227" priority="134" stopIfTrue="1" operator="equal">
      <formula>green</formula>
    </cfRule>
    <cfRule type="cellIs" dxfId="226" priority="135" stopIfTrue="1" operator="equal">
      <formula>yellow</formula>
    </cfRule>
    <cfRule type="cellIs" dxfId="225" priority="136" stopIfTrue="1" operator="equal">
      <formula>red</formula>
    </cfRule>
  </conditionalFormatting>
  <conditionalFormatting sqref="Q59">
    <cfRule type="cellIs" dxfId="224" priority="129" stopIfTrue="1" operator="greaterThan">
      <formula>$R59</formula>
    </cfRule>
  </conditionalFormatting>
  <conditionalFormatting sqref="M59">
    <cfRule type="cellIs" dxfId="223" priority="130" stopIfTrue="1" operator="equal">
      <formula>green</formula>
    </cfRule>
    <cfRule type="cellIs" dxfId="222" priority="131" stopIfTrue="1" operator="equal">
      <formula>yellow</formula>
    </cfRule>
    <cfRule type="cellIs" dxfId="221" priority="132" stopIfTrue="1" operator="equal">
      <formula>red</formula>
    </cfRule>
  </conditionalFormatting>
  <conditionalFormatting sqref="Q53">
    <cfRule type="cellIs" dxfId="220" priority="125" stopIfTrue="1" operator="greaterThan">
      <formula>$R53</formula>
    </cfRule>
  </conditionalFormatting>
  <conditionalFormatting sqref="M53">
    <cfRule type="cellIs" dxfId="219" priority="126" stopIfTrue="1" operator="equal">
      <formula>green</formula>
    </cfRule>
    <cfRule type="cellIs" dxfId="218" priority="127" stopIfTrue="1" operator="equal">
      <formula>yellow</formula>
    </cfRule>
    <cfRule type="cellIs" dxfId="217" priority="128" stopIfTrue="1" operator="equal">
      <formula>red</formula>
    </cfRule>
  </conditionalFormatting>
  <conditionalFormatting sqref="Q60">
    <cfRule type="cellIs" dxfId="216" priority="121" stopIfTrue="1" operator="greaterThan">
      <formula>$R60</formula>
    </cfRule>
  </conditionalFormatting>
  <conditionalFormatting sqref="M60">
    <cfRule type="cellIs" dxfId="215" priority="122" stopIfTrue="1" operator="equal">
      <formula>green</formula>
    </cfRule>
    <cfRule type="cellIs" dxfId="214" priority="123" stopIfTrue="1" operator="equal">
      <formula>yellow</formula>
    </cfRule>
    <cfRule type="cellIs" dxfId="213" priority="124" stopIfTrue="1" operator="equal">
      <formula>red</formula>
    </cfRule>
  </conditionalFormatting>
  <conditionalFormatting sqref="Q67">
    <cfRule type="cellIs" dxfId="212" priority="109" stopIfTrue="1" operator="greaterThan">
      <formula>$R67</formula>
    </cfRule>
  </conditionalFormatting>
  <conditionalFormatting sqref="M67">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8">
    <cfRule type="cellIs" dxfId="208" priority="113" stopIfTrue="1" operator="greaterThan">
      <formula>$R68</formula>
    </cfRule>
  </conditionalFormatting>
  <conditionalFormatting sqref="M68">
    <cfRule type="cellIs" dxfId="207" priority="114" stopIfTrue="1" operator="equal">
      <formula>green</formula>
    </cfRule>
    <cfRule type="cellIs" dxfId="206" priority="115" stopIfTrue="1" operator="equal">
      <formula>yellow</formula>
    </cfRule>
    <cfRule type="cellIs" dxfId="205" priority="116" stopIfTrue="1" operator="equal">
      <formula>red</formula>
    </cfRule>
  </conditionalFormatting>
  <conditionalFormatting sqref="Q74">
    <cfRule type="cellIs" dxfId="204" priority="101" stopIfTrue="1" operator="greaterThan">
      <formula>$R74</formula>
    </cfRule>
  </conditionalFormatting>
  <conditionalFormatting sqref="M74">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73">
    <cfRule type="cellIs" dxfId="200" priority="89" stopIfTrue="1" operator="greaterThan">
      <formula>$R73</formula>
    </cfRule>
  </conditionalFormatting>
  <conditionalFormatting sqref="M73">
    <cfRule type="cellIs" dxfId="199" priority="90" stopIfTrue="1" operator="equal">
      <formula>green</formula>
    </cfRule>
    <cfRule type="cellIs" dxfId="198" priority="91" stopIfTrue="1" operator="equal">
      <formula>yellow</formula>
    </cfRule>
    <cfRule type="cellIs" dxfId="197" priority="92" stopIfTrue="1" operator="equal">
      <formula>red</formula>
    </cfRule>
  </conditionalFormatting>
  <conditionalFormatting sqref="Q72">
    <cfRule type="cellIs" dxfId="196" priority="93" stopIfTrue="1" operator="greaterThan">
      <formula>$R72</formula>
    </cfRule>
  </conditionalFormatting>
  <conditionalFormatting sqref="M72">
    <cfRule type="cellIs" dxfId="195" priority="94" stopIfTrue="1" operator="equal">
      <formula>green</formula>
    </cfRule>
    <cfRule type="cellIs" dxfId="194" priority="95" stopIfTrue="1" operator="equal">
      <formula>yellow</formula>
    </cfRule>
    <cfRule type="cellIs" dxfId="193" priority="96" stopIfTrue="1" operator="equal">
      <formula>red</formula>
    </cfRule>
  </conditionalFormatting>
  <conditionalFormatting sqref="Q69">
    <cfRule type="cellIs" dxfId="192" priority="85" stopIfTrue="1" operator="greaterThan">
      <formula>$R69</formula>
    </cfRule>
  </conditionalFormatting>
  <conditionalFormatting sqref="M69">
    <cfRule type="cellIs" dxfId="191" priority="86" stopIfTrue="1" operator="equal">
      <formula>green</formula>
    </cfRule>
    <cfRule type="cellIs" dxfId="190" priority="87" stopIfTrue="1" operator="equal">
      <formula>yellow</formula>
    </cfRule>
    <cfRule type="cellIs" dxfId="189" priority="88" stopIfTrue="1" operator="equal">
      <formula>red</formula>
    </cfRule>
  </conditionalFormatting>
  <conditionalFormatting sqref="Q66">
    <cfRule type="cellIs" dxfId="188" priority="81" stopIfTrue="1" operator="greaterThan">
      <formula>$R66</formula>
    </cfRule>
  </conditionalFormatting>
  <conditionalFormatting sqref="M66">
    <cfRule type="cellIs" dxfId="187" priority="82" stopIfTrue="1" operator="equal">
      <formula>green</formula>
    </cfRule>
    <cfRule type="cellIs" dxfId="186" priority="83" stopIfTrue="1" operator="equal">
      <formula>yellow</formula>
    </cfRule>
    <cfRule type="cellIs" dxfId="185" priority="84" stopIfTrue="1" operator="equal">
      <formula>red</formula>
    </cfRule>
  </conditionalFormatting>
  <conditionalFormatting sqref="Q76">
    <cfRule type="cellIs" dxfId="184" priority="73" stopIfTrue="1" operator="greaterThan">
      <formula>$R76</formula>
    </cfRule>
  </conditionalFormatting>
  <conditionalFormatting sqref="M76">
    <cfRule type="cellIs" dxfId="183" priority="74" stopIfTrue="1" operator="equal">
      <formula>green</formula>
    </cfRule>
    <cfRule type="cellIs" dxfId="182" priority="75" stopIfTrue="1" operator="equal">
      <formula>yellow</formula>
    </cfRule>
    <cfRule type="cellIs" dxfId="181" priority="76" stopIfTrue="1" operator="equal">
      <formula>red</formula>
    </cfRule>
  </conditionalFormatting>
  <conditionalFormatting sqref="Q75">
    <cfRule type="cellIs" dxfId="180" priority="65" stopIfTrue="1" operator="greaterThan">
      <formula>$R75</formula>
    </cfRule>
  </conditionalFormatting>
  <conditionalFormatting sqref="M75">
    <cfRule type="cellIs" dxfId="179" priority="66" stopIfTrue="1" operator="equal">
      <formula>green</formula>
    </cfRule>
    <cfRule type="cellIs" dxfId="178" priority="67" stopIfTrue="1" operator="equal">
      <formula>yellow</formula>
    </cfRule>
    <cfRule type="cellIs" dxfId="177" priority="68" stopIfTrue="1" operator="equal">
      <formula>red</formula>
    </cfRule>
  </conditionalFormatting>
  <conditionalFormatting sqref="Q80">
    <cfRule type="cellIs" dxfId="176" priority="45" stopIfTrue="1" operator="greaterThan">
      <formula>$R80</formula>
    </cfRule>
  </conditionalFormatting>
  <conditionalFormatting sqref="M80">
    <cfRule type="cellIs" dxfId="175" priority="46" stopIfTrue="1" operator="equal">
      <formula>green</formula>
    </cfRule>
    <cfRule type="cellIs" dxfId="174" priority="47" stopIfTrue="1" operator="equal">
      <formula>yellow</formula>
    </cfRule>
    <cfRule type="cellIs" dxfId="173" priority="48" stopIfTrue="1" operator="equal">
      <formula>red</formula>
    </cfRule>
  </conditionalFormatting>
  <conditionalFormatting sqref="Q79">
    <cfRule type="cellIs" dxfId="172" priority="41" stopIfTrue="1" operator="greaterThan">
      <formula>$R79</formula>
    </cfRule>
  </conditionalFormatting>
  <conditionalFormatting sqref="M79">
    <cfRule type="cellIs" dxfId="171" priority="42" stopIfTrue="1" operator="equal">
      <formula>green</formula>
    </cfRule>
    <cfRule type="cellIs" dxfId="170" priority="43" stopIfTrue="1" operator="equal">
      <formula>yellow</formula>
    </cfRule>
    <cfRule type="cellIs" dxfId="169" priority="44" stopIfTrue="1" operator="equal">
      <formula>red</formula>
    </cfRule>
  </conditionalFormatting>
  <conditionalFormatting sqref="Q77">
    <cfRule type="cellIs" dxfId="168" priority="37" stopIfTrue="1" operator="greaterThan">
      <formula>$R77</formula>
    </cfRule>
  </conditionalFormatting>
  <conditionalFormatting sqref="M77">
    <cfRule type="cellIs" dxfId="167" priority="38" stopIfTrue="1" operator="equal">
      <formula>green</formula>
    </cfRule>
    <cfRule type="cellIs" dxfId="166" priority="39" stopIfTrue="1" operator="equal">
      <formula>yellow</formula>
    </cfRule>
    <cfRule type="cellIs" dxfId="165" priority="40" stopIfTrue="1" operator="equal">
      <formula>red</formula>
    </cfRule>
  </conditionalFormatting>
  <conditionalFormatting sqref="Q78">
    <cfRule type="cellIs" dxfId="164" priority="33" stopIfTrue="1" operator="greaterThan">
      <formula>$R78</formula>
    </cfRule>
  </conditionalFormatting>
  <conditionalFormatting sqref="M78">
    <cfRule type="cellIs" dxfId="163" priority="34" stopIfTrue="1" operator="equal">
      <formula>green</formula>
    </cfRule>
    <cfRule type="cellIs" dxfId="162" priority="35" stopIfTrue="1" operator="equal">
      <formula>yellow</formula>
    </cfRule>
    <cfRule type="cellIs" dxfId="161" priority="36" stopIfTrue="1" operator="equal">
      <formula>red</formula>
    </cfRule>
  </conditionalFormatting>
  <conditionalFormatting sqref="Q49">
    <cfRule type="cellIs" dxfId="156" priority="9" stopIfTrue="1" operator="greaterThan">
      <formula>$R49</formula>
    </cfRule>
  </conditionalFormatting>
  <conditionalFormatting sqref="M49">
    <cfRule type="cellIs" dxfId="155" priority="10" stopIfTrue="1" operator="equal">
      <formula>green</formula>
    </cfRule>
    <cfRule type="cellIs" dxfId="154" priority="11" stopIfTrue="1" operator="equal">
      <formula>yellow</formula>
    </cfRule>
    <cfRule type="cellIs" dxfId="153" priority="12" stopIfTrue="1" operator="equal">
      <formula>red</formula>
    </cfRule>
  </conditionalFormatting>
  <conditionalFormatting sqref="Q71">
    <cfRule type="cellIs" dxfId="152" priority="5" stopIfTrue="1" operator="greaterThan">
      <formula>$R71</formula>
    </cfRule>
  </conditionalFormatting>
  <conditionalFormatting sqref="M71">
    <cfRule type="cellIs" dxfId="151" priority="6" stopIfTrue="1" operator="equal">
      <formula>green</formula>
    </cfRule>
    <cfRule type="cellIs" dxfId="150" priority="7" stopIfTrue="1" operator="equal">
      <formula>yellow</formula>
    </cfRule>
    <cfRule type="cellIs" dxfId="149" priority="8" stopIfTrue="1" operator="equal">
      <formula>red</formula>
    </cfRule>
  </conditionalFormatting>
  <dataValidations count="35">
    <dataValidation type="date" operator="greaterThanOrEqual" allowBlank="1" showInputMessage="1" showErrorMessage="1" sqref="R9 R43:R46 R67:R68 R78:R80 R70:R72 R74 R76 R49:R65">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8 O73:P73 O66:P66 O69:P69 O78:Q80 O70:Q72 O67:Q68 O74:Q74 O75:P75 O76:Q76 O77:P77 O41:O53 P49:Q53 O54:Q65">
      <formula1>36526</formula1>
    </dataValidation>
    <dataValidation type="list" allowBlank="1" showInputMessage="1" showErrorMessage="1" sqref="N9 N43:N46 N67:N68 N78:N80 N70:N72 N74 N76 N49:N65">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70:L72 L74 L76 L49:L65">
      <formula1>"0%,25%,50%,75%,100%"</formula1>
    </dataValidation>
    <dataValidation type="list" allowBlank="1" showInputMessage="1" showErrorMessage="1" sqref="L47 L10 L42">
      <formula1>"0%,100%"</formula1>
    </dataValidation>
    <dataValidation type="list" allowBlank="1" showInputMessage="1" showErrorMessage="1" sqref="E43:E46 H9:H11 E9 E67:E68 E74 E78:E80 E76 E70:E72 E49:E65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42774</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255</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132</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123</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255</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8925</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4620</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4305</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8925</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42774</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- 25.01.2017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42760</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0.44817927170868349</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139</v>
      </c>
      <c r="V22" s="211">
        <f ca="1">IF(T22=0,0,IF((U22/T22)&lt;0,0,IF(U22/T22&gt;1,1,U22/T22)))</f>
        <v>0.70918367346938771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255</v>
      </c>
      <c r="U24" s="210">
        <f>ist_res</f>
        <v>132</v>
      </c>
      <c r="V24" s="211">
        <f>IF(T24=0,0,IF((U24/T24)&lt;0,0,U24/T24))</f>
        <v>0.51764705882352946</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8925</v>
      </c>
      <c r="U26" s="210">
        <f>ist_cost</f>
        <v>4620</v>
      </c>
      <c r="V26" s="211">
        <f>IF(T26=0,0,IF((U26/T26)&lt;0,0,U26/T26))</f>
        <v>0.51764705882352946</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255</v>
      </c>
      <c r="W36" s="236"/>
      <c r="X36" s="236"/>
      <c r="Y36" s="236">
        <f>akt_res</f>
        <v>255</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8925</v>
      </c>
      <c r="W38" s="236"/>
      <c r="X38" s="236"/>
      <c r="Y38" s="236">
        <f>akt_cost</f>
        <v>8925</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42774</v>
      </c>
    </row>
    <row r="115" spans="5:8" x14ac:dyDescent="0.2">
      <c r="E115" s="219">
        <v>114</v>
      </c>
      <c r="F115" s="219" t="s">
        <v>840</v>
      </c>
      <c r="G115" s="219" t="s">
        <v>1488</v>
      </c>
      <c r="H115" s="222" t="s">
        <v>845</v>
      </c>
    </row>
    <row r="116" spans="5:8" x14ac:dyDescent="0.2">
      <c r="E116" s="219">
        <v>115</v>
      </c>
      <c r="F116" s="219" t="s">
        <v>841</v>
      </c>
      <c r="G116" s="219" t="s">
        <v>844</v>
      </c>
      <c r="H116" s="222">
        <f ca="1">TODAY()</f>
        <v>42774</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42774</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42774</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2017-02-08T11:52:51Z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