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C57" i="1"/>
  <c r="AF21" i="52"/>
  <c r="AE21" i="52"/>
  <c r="C35" i="1"/>
  <c r="AA21" i="52"/>
  <c r="N40" i="52"/>
  <c r="AD21" i="52"/>
  <c r="S21" i="52"/>
  <c r="U21" i="52"/>
  <c r="T21" i="52"/>
  <c r="AC21" i="52"/>
  <c r="AB21" i="52"/>
  <c r="AB11" i="52"/>
  <c r="O43" i="2"/>
  <c r="AC82" i="52"/>
  <c r="AC69" i="52"/>
  <c r="AC60" i="52"/>
  <c r="H5" i="17"/>
  <c r="AC54" i="52"/>
  <c r="AC46" i="52"/>
  <c r="AC64" i="52"/>
  <c r="AB64" i="52"/>
  <c r="AC68" i="52"/>
  <c r="AC66" i="52"/>
  <c r="AB57" i="52"/>
  <c r="AB44" i="52"/>
  <c r="AB84" i="52"/>
  <c r="AC71" i="52"/>
  <c r="AB41" i="52"/>
  <c r="AC41" i="52"/>
  <c r="AB81" i="52"/>
  <c r="AC56" i="52"/>
  <c r="H6" i="17"/>
  <c r="AB56" i="52"/>
  <c r="I24" i="42"/>
  <c r="H114" i="17"/>
  <c r="AC48" i="52"/>
  <c r="AC62" i="52"/>
  <c r="AC61" i="52"/>
  <c r="AC83" i="52"/>
  <c r="AC50" i="52"/>
  <c r="AC59" i="52"/>
  <c r="AC10" i="52"/>
  <c r="AC79" i="52"/>
  <c r="AC76" i="52"/>
  <c r="AC55" i="52"/>
  <c r="AC49" i="52"/>
  <c r="AC52" i="52"/>
  <c r="AC81" i="52"/>
  <c r="AC53" i="52"/>
  <c r="AC57" i="52"/>
  <c r="AC45" i="52"/>
  <c r="AC74" i="52"/>
  <c r="AC67" i="52"/>
  <c r="AC40" i="52"/>
  <c r="AC42" i="52"/>
  <c r="AC65" i="52"/>
  <c r="AC72" i="52"/>
  <c r="AC47" i="52"/>
  <c r="AC51" i="52"/>
  <c r="AC44" i="52"/>
  <c r="AC63" i="52"/>
  <c r="AC43" i="52"/>
  <c r="AC84" i="52"/>
  <c r="AC11" i="52"/>
  <c r="AC9" i="52"/>
  <c r="AC73" i="52"/>
  <c r="AC80" i="52"/>
  <c r="AB71" i="52"/>
  <c r="AB68" i="52"/>
  <c r="AB60" i="52"/>
  <c r="AB62" i="52"/>
  <c r="AB63" i="52"/>
  <c r="AB10" i="52"/>
  <c r="AB45" i="52"/>
  <c r="AB74" i="52"/>
  <c r="AB40" i="52"/>
  <c r="AB48" i="52"/>
  <c r="AB47" i="52"/>
  <c r="AB82" i="52"/>
  <c r="AB55" i="52"/>
  <c r="AB65" i="52"/>
  <c r="AB59" i="52"/>
  <c r="AB42" i="52"/>
  <c r="AB50" i="52"/>
  <c r="AB54" i="52"/>
  <c r="AB66" i="52"/>
  <c r="AB72" i="52"/>
  <c r="AB49" i="52"/>
  <c r="AB69" i="52"/>
  <c r="AB9" i="52"/>
  <c r="AB76" i="52"/>
  <c r="AB43" i="52"/>
  <c r="AB53" i="52"/>
  <c r="AB46" i="52"/>
  <c r="AB67" i="52"/>
  <c r="AB79" i="52"/>
  <c r="AB61" i="52"/>
  <c r="AB52" i="52"/>
  <c r="AB83" i="52"/>
  <c r="AB51" i="52"/>
  <c r="AB73" i="52"/>
  <c r="AB80" i="52"/>
  <c r="AC58" i="52"/>
  <c r="AC77" i="52"/>
  <c r="AB58" i="52"/>
  <c r="AB77" i="52"/>
  <c r="AC78" i="52"/>
  <c r="AB78" i="52"/>
  <c r="AC75" i="52"/>
  <c r="AB75" i="5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AA38" i="52"/>
  <c r="AD38" i="52"/>
  <c r="AC31" i="52"/>
  <c r="AD23" i="52"/>
  <c r="AA31" i="52"/>
  <c r="AC23" i="52"/>
  <c r="AE31" i="52"/>
  <c r="AB23" i="52"/>
  <c r="S38" i="52"/>
  <c r="AF31" i="52"/>
  <c r="S30" i="52"/>
  <c r="AD31" i="52"/>
  <c r="O42" i="2"/>
  <c r="N42" i="2"/>
  <c r="C36" i="1"/>
  <c r="T23" i="52"/>
  <c r="AA23" i="52"/>
  <c r="T30" i="52"/>
  <c r="AF23" i="52"/>
  <c r="U23" i="52"/>
  <c r="S23" i="5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CH69" i="9"/>
  <c r="AE23" i="52"/>
  <c r="CH36" i="9"/>
  <c r="CH70" i="9"/>
  <c r="U30" i="52"/>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<sst xmlns="http://schemas.openxmlformats.org/spreadsheetml/2006/main" count="5150" uniqueCount="2974">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</sst>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329">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105</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151</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3675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5285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42803</v>
      </c>
    </row>
    <row r="57" spans="1:5" s="46" customFormat="1" ht="18.75" x14ac:dyDescent="0.3">
      <c r="B57" s="373" t="str">
        <f>VLOOKUP("baseplan_saved",sprachtabelle,4,FALSE)  &amp; ":"</f>
        <v>Basisplan gespeichert:</v>
      </c>
      <c r="C57" s="583">
        <f>nlc_task('Calc-Master'!AF10)</f>
        <v>42803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42803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S48" sqref="S48"/>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0.48389355742296919</v>
      </c>
      <c r="M40" s="793" t="s">
        <v>854</v>
      </c>
      <c r="N40" s="926" t="str">
        <f>nlc_task(Deckblatt!C52)</f>
        <v>N.N.</v>
      </c>
      <c r="O40" s="783">
        <v>42635</v>
      </c>
      <c r="P40" s="783">
        <v>42855</v>
      </c>
      <c r="Q40" s="784">
        <v>42635</v>
      </c>
      <c r="R40" s="784">
        <v>42855</v>
      </c>
      <c r="S40" s="785">
        <v>256</v>
      </c>
      <c r="T40" s="786">
        <v>151</v>
      </c>
      <c r="U40" s="786">
        <v>256</v>
      </c>
      <c r="V40" s="787">
        <v>256</v>
      </c>
      <c r="W40" s="788">
        <f t="shared" ref="W40:W54" si="0">T40</f>
        <v>151</v>
      </c>
      <c r="X40" s="788">
        <f t="shared" ref="X40:X54" si="1">Y40-W40</f>
        <v>105</v>
      </c>
      <c r="Y40" s="788">
        <f t="shared" ref="Y40:Y54" si="2">U40</f>
        <v>256</v>
      </c>
      <c r="Z40" s="788">
        <f t="shared" ref="Z40:Z54" si="3">Y40-V40</f>
        <v>0</v>
      </c>
      <c r="AA40" s="789">
        <v>8960</v>
      </c>
      <c r="AB40" s="790">
        <f>nlc_rescost($S40:$U40,'Calc-Master'!$AX$13:$BF$13,AB$21,2)</f>
        <v>5285</v>
      </c>
      <c r="AC40" s="790">
        <f>nlc_rescost($S40:$U40,'Calc-Master'!$AX$13:$BF$13,AC$21,3)</f>
        <v>8960</v>
      </c>
      <c r="AD40" s="789">
        <v>0</v>
      </c>
      <c r="AE40" s="791">
        <v>0</v>
      </c>
      <c r="AF40" s="791">
        <v>0</v>
      </c>
      <c r="AG40" s="792">
        <v>8960</v>
      </c>
      <c r="AH40" s="790">
        <f>AB40+AE40</f>
        <v>5285</v>
      </c>
      <c r="AI40" s="790">
        <f t="shared" ref="AI40:AI54" si="4">AJ40-AH40</f>
        <v>3675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42855</v>
      </c>
      <c r="Q41" s="750">
        <v>42635</v>
      </c>
      <c r="R41" s="750">
        <v>42855</v>
      </c>
      <c r="S41" s="752">
        <v>69</v>
      </c>
      <c r="T41" s="751">
        <v>45</v>
      </c>
      <c r="U41" s="751">
        <v>69</v>
      </c>
      <c r="V41" s="753">
        <v>69</v>
      </c>
      <c r="W41" s="754">
        <f t="shared" si="0"/>
        <v>45</v>
      </c>
      <c r="X41" s="754">
        <f t="shared" si="1"/>
        <v>24</v>
      </c>
      <c r="Y41" s="754">
        <f t="shared" si="2"/>
        <v>69</v>
      </c>
      <c r="Z41" s="754">
        <f t="shared" si="3"/>
        <v>0</v>
      </c>
      <c r="AA41" s="755">
        <v>2415</v>
      </c>
      <c r="AB41" s="756">
        <f>nlc_rescost($S41:$U41,'Calc-Master'!$AX$13:$BF$13,AB$21,2)</f>
        <v>1575</v>
      </c>
      <c r="AC41" s="756">
        <f>nlc_rescost($S41:$U41,'Calc-Master'!$AX$13:$BF$13,AC$21,3)</f>
        <v>2415</v>
      </c>
      <c r="AD41" s="755">
        <v>0</v>
      </c>
      <c r="AE41" s="757">
        <v>0</v>
      </c>
      <c r="AF41" s="757">
        <v>0</v>
      </c>
      <c r="AG41" s="758">
        <v>2415</v>
      </c>
      <c r="AH41" s="756">
        <f t="shared" ref="AH41:AH54" si="6">AB41+AE41</f>
        <v>1575</v>
      </c>
      <c r="AI41" s="756">
        <f t="shared" si="4"/>
        <v>840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42</v>
      </c>
      <c r="U44" s="740">
        <v>60</v>
      </c>
      <c r="V44" s="763">
        <v>60</v>
      </c>
      <c r="W44" s="764">
        <f t="shared" si="0"/>
        <v>42</v>
      </c>
      <c r="X44" s="764">
        <f t="shared" si="1"/>
        <v>18</v>
      </c>
      <c r="Y44" s="764">
        <f t="shared" si="2"/>
        <v>60</v>
      </c>
      <c r="Z44" s="764">
        <f t="shared" si="3"/>
        <v>0</v>
      </c>
      <c r="AA44" s="761">
        <v>2100</v>
      </c>
      <c r="AB44" s="760">
        <f>nlc_rescost($S44:$U44,'Calc-Master'!$AX$13:$BF$13,AB$21,2)</f>
        <v>1470</v>
      </c>
      <c r="AC44" s="760">
        <f>nlc_rescost($S44:$U44,'Calc-Master'!$AX$13:$BF$13,AC$21,3)</f>
        <v>2100</v>
      </c>
      <c r="AD44" s="761"/>
      <c r="AE44" s="739"/>
      <c r="AF44" s="739"/>
      <c r="AG44" s="759">
        <v>2100</v>
      </c>
      <c r="AH44" s="760">
        <f t="shared" si="6"/>
        <v>1470</v>
      </c>
      <c r="AI44" s="760">
        <f t="shared" si="4"/>
        <v>630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42855</v>
      </c>
      <c r="Q45" s="741">
        <v>42635</v>
      </c>
      <c r="R45" s="741">
        <v>42855</v>
      </c>
      <c r="S45" s="762">
        <v>8</v>
      </c>
      <c r="T45" s="740">
        <v>3</v>
      </c>
      <c r="U45" s="740">
        <v>8</v>
      </c>
      <c r="V45" s="763">
        <v>8</v>
      </c>
      <c r="W45" s="764">
        <f t="shared" si="0"/>
        <v>3</v>
      </c>
      <c r="X45" s="764">
        <f t="shared" si="1"/>
        <v>5</v>
      </c>
      <c r="Y45" s="764">
        <f t="shared" si="2"/>
        <v>8</v>
      </c>
      <c r="Z45" s="764">
        <f t="shared" si="3"/>
        <v>0</v>
      </c>
      <c r="AA45" s="761">
        <v>280</v>
      </c>
      <c r="AB45" s="760">
        <f>nlc_rescost($S45:$U45,'Calc-Master'!$AX$13:$BF$13,AB$21,2)</f>
        <v>105</v>
      </c>
      <c r="AC45" s="760">
        <f>nlc_rescost($S45:$U45,'Calc-Master'!$AX$13:$BF$13,AC$21,3)</f>
        <v>280</v>
      </c>
      <c r="AD45" s="761"/>
      <c r="AE45" s="739"/>
      <c r="AF45" s="739"/>
      <c r="AG45" s="759">
        <v>280</v>
      </c>
      <c r="AH45" s="760">
        <f t="shared" si="6"/>
        <v>105</v>
      </c>
      <c r="AI45" s="760">
        <f t="shared" si="4"/>
        <v>175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42855</v>
      </c>
      <c r="Q46" s="741">
        <v>42824</v>
      </c>
      <c r="R46" s="741">
        <v>42855</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42855</v>
      </c>
      <c r="P47" s="699">
        <v>42855</v>
      </c>
      <c r="Q47" s="700">
        <v>42855</v>
      </c>
      <c r="R47" s="701">
        <f>IF(Q47&lt;&gt;"",Q47,"")</f>
        <v>42855</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0.47058823529411764</v>
      </c>
      <c r="M48" s="745" t="s">
        <v>854</v>
      </c>
      <c r="N48" s="749"/>
      <c r="O48" s="634">
        <v>42662</v>
      </c>
      <c r="P48" s="634">
        <v>42824</v>
      </c>
      <c r="Q48" s="750">
        <v>42662</v>
      </c>
      <c r="R48" s="750">
        <v>42824</v>
      </c>
      <c r="S48" s="752">
        <v>105</v>
      </c>
      <c r="T48" s="751">
        <v>44</v>
      </c>
      <c r="U48" s="751">
        <v>105</v>
      </c>
      <c r="V48" s="753">
        <v>105</v>
      </c>
      <c r="W48" s="754">
        <f t="shared" ref="W48:W53" si="8">T48</f>
        <v>44</v>
      </c>
      <c r="X48" s="754">
        <f t="shared" ref="X48:X53" si="9">Y48-W48</f>
        <v>61</v>
      </c>
      <c r="Y48" s="754">
        <f t="shared" ref="Y48:Y53" si="10">U48</f>
        <v>105</v>
      </c>
      <c r="Z48" s="754">
        <f t="shared" ref="Z48:Z53" si="11">Y48-V48</f>
        <v>0</v>
      </c>
      <c r="AA48" s="755">
        <v>3675</v>
      </c>
      <c r="AB48" s="756">
        <f>nlc_rescost($S48:$U48,'Calc-Master'!$AX$13:$BF$13,AB$21,2)</f>
        <v>1540</v>
      </c>
      <c r="AC48" s="756">
        <f>nlc_rescost($S48:$U48,'Calc-Master'!$AX$13:$BF$13,AC$21,3)</f>
        <v>3675</v>
      </c>
      <c r="AD48" s="755">
        <v>0</v>
      </c>
      <c r="AE48" s="757">
        <v>0</v>
      </c>
      <c r="AF48" s="757">
        <v>0</v>
      </c>
      <c r="AG48" s="758">
        <v>3675</v>
      </c>
      <c r="AH48" s="756">
        <f t="shared" ref="AH48:AH53" si="12">AB48+AE48</f>
        <v>1540</v>
      </c>
      <c r="AI48" s="756">
        <f t="shared" ref="AI48:AI53" si="13">AJ48-AH48</f>
        <v>2135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42809</v>
      </c>
      <c r="Q54" s="741">
        <v>42725</v>
      </c>
      <c r="R54" s="741">
        <v>42809</v>
      </c>
      <c r="S54" s="762">
        <v>8</v>
      </c>
      <c r="T54" s="740">
        <v>5</v>
      </c>
      <c r="U54" s="740">
        <v>8</v>
      </c>
      <c r="V54" s="763">
        <v>8</v>
      </c>
      <c r="W54" s="764">
        <f t="shared" si="0"/>
        <v>5</v>
      </c>
      <c r="X54" s="764">
        <f t="shared" si="1"/>
        <v>3</v>
      </c>
      <c r="Y54" s="764">
        <f t="shared" si="2"/>
        <v>8</v>
      </c>
      <c r="Z54" s="764">
        <f t="shared" si="3"/>
        <v>0</v>
      </c>
      <c r="AA54" s="761">
        <v>280</v>
      </c>
      <c r="AB54" s="760">
        <f>nlc_rescost($S54:$U54,'Calc-Master'!$AX$13:$BF$13,AB$21,2)</f>
        <v>175</v>
      </c>
      <c r="AC54" s="760">
        <f>nlc_rescost($S54:$U54,'Calc-Master'!$AX$13:$BF$13,AC$21,3)</f>
        <v>280</v>
      </c>
      <c r="AD54" s="761"/>
      <c r="AE54" s="739"/>
      <c r="AF54" s="739"/>
      <c r="AG54" s="759">
        <v>280</v>
      </c>
      <c r="AH54" s="760">
        <f t="shared" si="6"/>
        <v>175</v>
      </c>
      <c r="AI54" s="760">
        <f t="shared" si="4"/>
        <v>105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9" si="16">green</f>
        <v>grün</v>
      </c>
      <c r="N55" s="943" t="s">
        <v>2818</v>
      </c>
      <c r="O55" s="765">
        <v>42774</v>
      </c>
      <c r="P55" s="765">
        <v>42804</v>
      </c>
      <c r="Q55" s="741">
        <v>42774</v>
      </c>
      <c r="R55" s="741">
        <v>42804</v>
      </c>
      <c r="S55" s="762">
        <v>3</v>
      </c>
      <c r="T55" s="740"/>
      <c r="U55" s="740">
        <v>3</v>
      </c>
      <c r="V55" s="763">
        <v>3</v>
      </c>
      <c r="W55" s="764">
        <f t="shared" ref="W55:W59" si="17">T55</f>
        <v>0</v>
      </c>
      <c r="X55" s="764">
        <f t="shared" ref="X55:X59" si="18">Y55-W55</f>
        <v>3</v>
      </c>
      <c r="Y55" s="764">
        <f t="shared" ref="Y55:Y59" si="19">U55</f>
        <v>3</v>
      </c>
      <c r="Z55" s="764">
        <f t="shared" ref="Z55:Z59" si="20">Y55-V55</f>
        <v>0</v>
      </c>
      <c r="AA55" s="761">
        <v>105</v>
      </c>
      <c r="AB55" s="760">
        <f>nlc_rescost($S55:$U55,'Calc-Master'!$AX$13:$BF$13,AB$21,2)</f>
        <v>0</v>
      </c>
      <c r="AC55" s="760">
        <f>nlc_rescost($S55:$U55,'Calc-Master'!$AX$13:$BF$13,AC$21,3)</f>
        <v>105</v>
      </c>
      <c r="AD55" s="761"/>
      <c r="AE55" s="739"/>
      <c r="AF55" s="739"/>
      <c r="AG55" s="759">
        <v>105</v>
      </c>
      <c r="AH55" s="760">
        <f t="shared" ref="AH55:AH59" si="21">AB55+AE55</f>
        <v>0</v>
      </c>
      <c r="AI55" s="760">
        <f t="shared" ref="AI55:AI59" si="22">AJ55-AH55</f>
        <v>105</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3</v>
      </c>
      <c r="U56" s="740">
        <v>7</v>
      </c>
      <c r="V56" s="763">
        <v>7</v>
      </c>
      <c r="W56" s="764">
        <f t="shared" si="17"/>
        <v>3</v>
      </c>
      <c r="X56" s="764">
        <f t="shared" si="18"/>
        <v>4</v>
      </c>
      <c r="Y56" s="764">
        <f t="shared" si="19"/>
        <v>7</v>
      </c>
      <c r="Z56" s="764">
        <f t="shared" si="20"/>
        <v>0</v>
      </c>
      <c r="AA56" s="761">
        <v>245</v>
      </c>
      <c r="AB56" s="760">
        <f>nlc_rescost($S56:$U56,'Calc-Master'!$AX$13:$BF$13,AB$21,2)</f>
        <v>105</v>
      </c>
      <c r="AC56" s="760">
        <f>nlc_rescost($S56:$U56,'Calc-Master'!$AX$13:$BF$13,AC$21,3)</f>
        <v>245</v>
      </c>
      <c r="AD56" s="761"/>
      <c r="AE56" s="739"/>
      <c r="AF56" s="739"/>
      <c r="AG56" s="759">
        <v>245</v>
      </c>
      <c r="AH56" s="760">
        <f t="shared" si="21"/>
        <v>105</v>
      </c>
      <c r="AI56" s="760">
        <f t="shared" si="22"/>
        <v>140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v>3</v>
      </c>
      <c r="U57" s="740">
        <v>7</v>
      </c>
      <c r="V57" s="763">
        <v>7</v>
      </c>
      <c r="W57" s="764">
        <f t="shared" si="17"/>
        <v>3</v>
      </c>
      <c r="X57" s="764">
        <f t="shared" si="18"/>
        <v>4</v>
      </c>
      <c r="Y57" s="764">
        <f t="shared" si="19"/>
        <v>7</v>
      </c>
      <c r="Z57" s="764">
        <f t="shared" si="20"/>
        <v>0</v>
      </c>
      <c r="AA57" s="761">
        <v>245</v>
      </c>
      <c r="AB57" s="760">
        <f>nlc_rescost($S57:$U57,'Calc-Master'!$AX$13:$BF$13,AB$21,2)</f>
        <v>105</v>
      </c>
      <c r="AC57" s="760">
        <f>nlc_rescost($S57:$U57,'Calc-Master'!$AX$13:$BF$13,AC$21,3)</f>
        <v>245</v>
      </c>
      <c r="AD57" s="761"/>
      <c r="AE57" s="739"/>
      <c r="AF57" s="739"/>
      <c r="AG57" s="759">
        <v>245</v>
      </c>
      <c r="AH57" s="760">
        <f t="shared" si="21"/>
        <v>105</v>
      </c>
      <c r="AI57" s="760">
        <f t="shared" si="22"/>
        <v>140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0</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v>
      </c>
      <c r="M60" s="744" t="str">
        <f t="shared" ref="M60:M80" si="25">green</f>
        <v>grün</v>
      </c>
      <c r="N60" s="943" t="s">
        <v>2819</v>
      </c>
      <c r="O60" s="765">
        <v>42786</v>
      </c>
      <c r="P60" s="765">
        <v>42810</v>
      </c>
      <c r="Q60" s="741">
        <v>42786</v>
      </c>
      <c r="R60" s="741">
        <v>42810</v>
      </c>
      <c r="S60" s="762">
        <v>15</v>
      </c>
      <c r="T60" s="740"/>
      <c r="U60" s="740">
        <v>15</v>
      </c>
      <c r="V60" s="763">
        <v>15</v>
      </c>
      <c r="W60" s="764">
        <f t="shared" ref="W60:W84" si="26">T60</f>
        <v>0</v>
      </c>
      <c r="X60" s="764">
        <f t="shared" ref="X60:X84" si="27">Y60-W60</f>
        <v>15</v>
      </c>
      <c r="Y60" s="764">
        <f t="shared" ref="Y60:Y84" si="28">U60</f>
        <v>15</v>
      </c>
      <c r="Z60" s="764">
        <f t="shared" ref="Z60:Z84" si="29">Y60-V60</f>
        <v>0</v>
      </c>
      <c r="AA60" s="761">
        <v>525</v>
      </c>
      <c r="AB60" s="760">
        <f>nlc_rescost($S60:$U60,'Calc-Master'!$AX$13:$BF$13,AB$21,2)</f>
        <v>0</v>
      </c>
      <c r="AC60" s="760">
        <f>nlc_rescost($S60:$U60,'Calc-Master'!$AX$13:$BF$13,AC$21,3)</f>
        <v>525</v>
      </c>
      <c r="AD60" s="761"/>
      <c r="AE60" s="739"/>
      <c r="AF60" s="739"/>
      <c r="AG60" s="759">
        <v>525</v>
      </c>
      <c r="AH60" s="760">
        <f t="shared" ref="AH60:AH84" si="30">AB60+AE60</f>
        <v>0</v>
      </c>
      <c r="AI60" s="760">
        <f t="shared" ref="AI60:AI84" si="31">AJ60-AH60</f>
        <v>525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42810</v>
      </c>
      <c r="Q61" s="741">
        <v>42696</v>
      </c>
      <c r="R61" s="741">
        <v>42810</v>
      </c>
      <c r="S61" s="762">
        <v>15</v>
      </c>
      <c r="T61" s="740">
        <v>5</v>
      </c>
      <c r="U61" s="740">
        <v>15</v>
      </c>
      <c r="V61" s="763">
        <v>15</v>
      </c>
      <c r="W61" s="764">
        <f t="shared" si="26"/>
        <v>5</v>
      </c>
      <c r="X61" s="764">
        <f t="shared" si="27"/>
        <v>10</v>
      </c>
      <c r="Y61" s="764">
        <f t="shared" si="28"/>
        <v>15</v>
      </c>
      <c r="Z61" s="764">
        <f t="shared" si="29"/>
        <v>0</v>
      </c>
      <c r="AA61" s="761">
        <v>525</v>
      </c>
      <c r="AB61" s="760">
        <f>nlc_rescost($S61:$U61,'Calc-Master'!$AX$13:$BF$13,AB$21,2)</f>
        <v>175</v>
      </c>
      <c r="AC61" s="760">
        <f>nlc_rescost($S61:$U61,'Calc-Master'!$AX$13:$BF$13,AC$21,3)</f>
        <v>525</v>
      </c>
      <c r="AD61" s="761"/>
      <c r="AE61" s="739"/>
      <c r="AF61" s="739"/>
      <c r="AG61" s="759">
        <v>525</v>
      </c>
      <c r="AH61" s="760">
        <f t="shared" si="30"/>
        <v>175</v>
      </c>
      <c r="AI61" s="760">
        <f t="shared" si="31"/>
        <v>350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0.5</v>
      </c>
      <c r="M62" s="744" t="str">
        <f t="shared" si="25"/>
        <v>grün</v>
      </c>
      <c r="N62" s="943" t="s">
        <v>2820</v>
      </c>
      <c r="O62" s="765">
        <v>42711</v>
      </c>
      <c r="P62" s="765">
        <v>42786</v>
      </c>
      <c r="Q62" s="741">
        <v>42711</v>
      </c>
      <c r="R62" s="741">
        <v>42786</v>
      </c>
      <c r="S62" s="762">
        <v>5</v>
      </c>
      <c r="T62" s="740">
        <v>3</v>
      </c>
      <c r="U62" s="740">
        <v>5</v>
      </c>
      <c r="V62" s="763">
        <v>5</v>
      </c>
      <c r="W62" s="764">
        <f t="shared" si="26"/>
        <v>3</v>
      </c>
      <c r="X62" s="764">
        <f t="shared" si="27"/>
        <v>2</v>
      </c>
      <c r="Y62" s="764">
        <f t="shared" si="28"/>
        <v>5</v>
      </c>
      <c r="Z62" s="764">
        <f t="shared" si="29"/>
        <v>0</v>
      </c>
      <c r="AA62" s="761">
        <v>175</v>
      </c>
      <c r="AB62" s="760">
        <f>nlc_rescost($S62:$U62,'Calc-Master'!$AX$13:$BF$13,AB$21,2)</f>
        <v>105</v>
      </c>
      <c r="AC62" s="760">
        <f>nlc_rescost($S62:$U62,'Calc-Master'!$AX$13:$BF$13,AC$21,3)</f>
        <v>175</v>
      </c>
      <c r="AD62" s="761"/>
      <c r="AE62" s="739"/>
      <c r="AF62" s="739"/>
      <c r="AG62" s="759">
        <v>175</v>
      </c>
      <c r="AH62" s="760">
        <f t="shared" si="30"/>
        <v>105</v>
      </c>
      <c r="AI62" s="760">
        <f t="shared" si="31"/>
        <v>70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0</v>
      </c>
      <c r="M63" s="744" t="str">
        <f t="shared" si="25"/>
        <v>grün</v>
      </c>
      <c r="N63" s="943" t="s">
        <v>2820</v>
      </c>
      <c r="O63" s="765">
        <v>42786</v>
      </c>
      <c r="P63" s="765">
        <v>42809</v>
      </c>
      <c r="Q63" s="741">
        <v>42786</v>
      </c>
      <c r="R63" s="741">
        <v>42809</v>
      </c>
      <c r="S63" s="762">
        <v>5</v>
      </c>
      <c r="T63" s="740"/>
      <c r="U63" s="740">
        <v>5</v>
      </c>
      <c r="V63" s="763">
        <v>5</v>
      </c>
      <c r="W63" s="764">
        <f t="shared" si="26"/>
        <v>0</v>
      </c>
      <c r="X63" s="764">
        <f t="shared" si="27"/>
        <v>5</v>
      </c>
      <c r="Y63" s="764">
        <f t="shared" si="28"/>
        <v>5</v>
      </c>
      <c r="Z63" s="764">
        <f t="shared" si="29"/>
        <v>0</v>
      </c>
      <c r="AA63" s="761">
        <v>175</v>
      </c>
      <c r="AB63" s="760">
        <f>nlc_rescost($S63:$U63,'Calc-Master'!$AX$13:$BF$13,AB$21,2)</f>
        <v>0</v>
      </c>
      <c r="AC63" s="760">
        <f>nlc_rescost($S63:$U63,'Calc-Master'!$AX$13:$BF$13,AC$21,3)</f>
        <v>175</v>
      </c>
      <c r="AD63" s="761"/>
      <c r="AE63" s="739"/>
      <c r="AF63" s="739"/>
      <c r="AG63" s="759">
        <v>175</v>
      </c>
      <c r="AH63" s="760">
        <f t="shared" si="30"/>
        <v>0</v>
      </c>
      <c r="AI63" s="760">
        <f t="shared" si="31"/>
        <v>175</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0</v>
      </c>
      <c r="M64" s="744" t="str">
        <f t="shared" si="25"/>
        <v>grün</v>
      </c>
      <c r="N64" s="943" t="s">
        <v>2820</v>
      </c>
      <c r="O64" s="765">
        <v>42786</v>
      </c>
      <c r="P64" s="765">
        <v>42809</v>
      </c>
      <c r="Q64" s="741">
        <v>42786</v>
      </c>
      <c r="R64" s="741">
        <v>42809</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42795</v>
      </c>
      <c r="P65" s="765">
        <v>42814</v>
      </c>
      <c r="Q65" s="741">
        <v>42795</v>
      </c>
      <c r="R65" s="741">
        <v>42814</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42795</v>
      </c>
      <c r="P66" s="765">
        <v>42814</v>
      </c>
      <c r="Q66" s="741">
        <v>42795</v>
      </c>
      <c r="R66" s="741">
        <v>42814</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0.25</v>
      </c>
      <c r="M67" s="745" t="str">
        <f t="shared" si="25"/>
        <v>grün</v>
      </c>
      <c r="N67" s="749"/>
      <c r="O67" s="634">
        <v>42795</v>
      </c>
      <c r="P67" s="634">
        <v>42819</v>
      </c>
      <c r="Q67" s="750">
        <v>42795</v>
      </c>
      <c r="R67" s="750">
        <v>42819</v>
      </c>
      <c r="S67" s="752">
        <v>8</v>
      </c>
      <c r="T67" s="751">
        <v>1</v>
      </c>
      <c r="U67" s="751">
        <v>8</v>
      </c>
      <c r="V67" s="753">
        <v>8</v>
      </c>
      <c r="W67" s="754">
        <f t="shared" si="26"/>
        <v>1</v>
      </c>
      <c r="X67" s="754">
        <f t="shared" si="27"/>
        <v>7</v>
      </c>
      <c r="Y67" s="754">
        <f t="shared" si="28"/>
        <v>8</v>
      </c>
      <c r="Z67" s="754">
        <f t="shared" si="29"/>
        <v>0</v>
      </c>
      <c r="AA67" s="755">
        <v>280</v>
      </c>
      <c r="AB67" s="756">
        <f>nlc_rescost($S67:$U67,'Calc-Master'!$AX$13:$BF$13,AB$21,2)</f>
        <v>35</v>
      </c>
      <c r="AC67" s="756">
        <f>nlc_rescost($S67:$U67,'Calc-Master'!$AX$13:$BF$13,AC$21,3)</f>
        <v>280</v>
      </c>
      <c r="AD67" s="755">
        <v>0</v>
      </c>
      <c r="AE67" s="757">
        <v>0</v>
      </c>
      <c r="AF67" s="757">
        <v>0</v>
      </c>
      <c r="AG67" s="758">
        <v>280</v>
      </c>
      <c r="AH67" s="756">
        <f t="shared" si="30"/>
        <v>35</v>
      </c>
      <c r="AI67" s="756">
        <f t="shared" si="31"/>
        <v>245</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0.5</v>
      </c>
      <c r="M68" s="744" t="str">
        <f t="shared" si="25"/>
        <v>grün</v>
      </c>
      <c r="N68" s="943" t="s">
        <v>2818</v>
      </c>
      <c r="O68" s="765">
        <v>42795</v>
      </c>
      <c r="P68" s="765">
        <v>42819</v>
      </c>
      <c r="Q68" s="741">
        <v>42795</v>
      </c>
      <c r="R68" s="741">
        <v>42819</v>
      </c>
      <c r="S68" s="762">
        <v>6</v>
      </c>
      <c r="T68" s="740">
        <v>1</v>
      </c>
      <c r="U68" s="740">
        <v>6</v>
      </c>
      <c r="V68" s="763">
        <v>6</v>
      </c>
      <c r="W68" s="764">
        <f t="shared" si="26"/>
        <v>1</v>
      </c>
      <c r="X68" s="764">
        <f t="shared" si="27"/>
        <v>5</v>
      </c>
      <c r="Y68" s="764">
        <f t="shared" si="28"/>
        <v>6</v>
      </c>
      <c r="Z68" s="764">
        <f t="shared" si="29"/>
        <v>0</v>
      </c>
      <c r="AA68" s="761">
        <v>210</v>
      </c>
      <c r="AB68" s="760">
        <f>nlc_rescost($S68:$U68,'Calc-Master'!$AX$13:$BF$13,AB$21,2)</f>
        <v>35</v>
      </c>
      <c r="AC68" s="760">
        <f>nlc_rescost($S68:$U68,'Calc-Master'!$AX$13:$BF$13,AC$21,3)</f>
        <v>210</v>
      </c>
      <c r="AD68" s="761"/>
      <c r="AE68" s="739"/>
      <c r="AF68" s="739"/>
      <c r="AG68" s="759">
        <v>210</v>
      </c>
      <c r="AH68" s="760">
        <f t="shared" si="30"/>
        <v>35</v>
      </c>
      <c r="AI68" s="760">
        <f t="shared" si="31"/>
        <v>175</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0</v>
      </c>
      <c r="M69" s="744" t="str">
        <f t="shared" si="25"/>
        <v>grün</v>
      </c>
      <c r="N69" s="943" t="s">
        <v>2818</v>
      </c>
      <c r="O69" s="765">
        <v>42795</v>
      </c>
      <c r="P69" s="765">
        <v>42819</v>
      </c>
      <c r="Q69" s="741">
        <v>42795</v>
      </c>
      <c r="R69" s="741">
        <v>42819</v>
      </c>
      <c r="S69" s="762">
        <v>2</v>
      </c>
      <c r="T69" s="740"/>
      <c r="U69" s="740">
        <v>2</v>
      </c>
      <c r="V69" s="763">
        <v>2</v>
      </c>
      <c r="W69" s="764">
        <f t="shared" si="26"/>
        <v>0</v>
      </c>
      <c r="X69" s="764">
        <f t="shared" si="27"/>
        <v>2</v>
      </c>
      <c r="Y69" s="764">
        <f t="shared" si="28"/>
        <v>2</v>
      </c>
      <c r="Z69" s="764">
        <f t="shared" si="29"/>
        <v>0</v>
      </c>
      <c r="AA69" s="761">
        <v>70</v>
      </c>
      <c r="AB69" s="760">
        <f>nlc_rescost($S69:$U69,'Calc-Master'!$AX$13:$BF$13,AB$21,2)</f>
        <v>0</v>
      </c>
      <c r="AC69" s="760">
        <f>nlc_rescost($S69:$U69,'Calc-Master'!$AX$13:$BF$13,AC$21,3)</f>
        <v>70</v>
      </c>
      <c r="AD69" s="761"/>
      <c r="AE69" s="739"/>
      <c r="AF69" s="739"/>
      <c r="AG69" s="759">
        <v>70</v>
      </c>
      <c r="AH69" s="760">
        <f t="shared" si="30"/>
        <v>0</v>
      </c>
      <c r="AI69" s="760">
        <f t="shared" si="31"/>
        <v>70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0</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0.66666666666666663</v>
      </c>
      <c r="M71" s="745" t="str">
        <f t="shared" si="25"/>
        <v>grün</v>
      </c>
      <c r="N71" s="749"/>
      <c r="O71" s="634">
        <v>42690</v>
      </c>
      <c r="P71" s="634">
        <v>42810</v>
      </c>
      <c r="Q71" s="750">
        <v>42690</v>
      </c>
      <c r="R71" s="750">
        <v>42810</v>
      </c>
      <c r="S71" s="752">
        <v>27</v>
      </c>
      <c r="T71" s="751">
        <v>24</v>
      </c>
      <c r="U71" s="751">
        <v>27</v>
      </c>
      <c r="V71" s="753">
        <v>27</v>
      </c>
      <c r="W71" s="754">
        <f t="shared" si="26"/>
        <v>24</v>
      </c>
      <c r="X71" s="754">
        <f t="shared" si="27"/>
        <v>3</v>
      </c>
      <c r="Y71" s="754">
        <f t="shared" si="28"/>
        <v>27</v>
      </c>
      <c r="Z71" s="754">
        <f t="shared" si="29"/>
        <v>0</v>
      </c>
      <c r="AA71" s="755">
        <v>945</v>
      </c>
      <c r="AB71" s="756">
        <f>nlc_rescost($S71:$U71,'Calc-Master'!$AX$13:$BF$13,AB$21,2)</f>
        <v>840</v>
      </c>
      <c r="AC71" s="756">
        <f>nlc_rescost($S71:$U71,'Calc-Master'!$AX$13:$BF$13,AC$21,3)</f>
        <v>945</v>
      </c>
      <c r="AD71" s="755">
        <v>0</v>
      </c>
      <c r="AE71" s="757">
        <v>0</v>
      </c>
      <c r="AF71" s="757">
        <v>0</v>
      </c>
      <c r="AG71" s="758">
        <v>945</v>
      </c>
      <c r="AH71" s="756">
        <f t="shared" si="30"/>
        <v>840</v>
      </c>
      <c r="AI71" s="756">
        <f t="shared" si="31"/>
        <v>105</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0.5</v>
      </c>
      <c r="M72" s="744" t="str">
        <f t="shared" si="25"/>
        <v>grün</v>
      </c>
      <c r="N72" s="943" t="s">
        <v>2820</v>
      </c>
      <c r="O72" s="765">
        <v>42690</v>
      </c>
      <c r="P72" s="765">
        <v>42786</v>
      </c>
      <c r="Q72" s="741">
        <v>42690</v>
      </c>
      <c r="R72" s="741">
        <v>42786</v>
      </c>
      <c r="S72" s="762">
        <v>7</v>
      </c>
      <c r="T72" s="740">
        <v>5</v>
      </c>
      <c r="U72" s="740">
        <v>7</v>
      </c>
      <c r="V72" s="763">
        <v>7</v>
      </c>
      <c r="W72" s="764">
        <f t="shared" si="26"/>
        <v>5</v>
      </c>
      <c r="X72" s="764">
        <f t="shared" si="27"/>
        <v>2</v>
      </c>
      <c r="Y72" s="764">
        <f t="shared" si="28"/>
        <v>7</v>
      </c>
      <c r="Z72" s="764">
        <f t="shared" si="29"/>
        <v>0</v>
      </c>
      <c r="AA72" s="761">
        <v>245</v>
      </c>
      <c r="AB72" s="760">
        <f>nlc_rescost($S72:$U72,'Calc-Master'!$AX$13:$BF$13,AB$21,2)</f>
        <v>175</v>
      </c>
      <c r="AC72" s="760">
        <f>nlc_rescost($S72:$U72,'Calc-Master'!$AX$13:$BF$13,AC$21,3)</f>
        <v>245</v>
      </c>
      <c r="AD72" s="761"/>
      <c r="AE72" s="739"/>
      <c r="AF72" s="739"/>
      <c r="AG72" s="759">
        <v>245</v>
      </c>
      <c r="AH72" s="760">
        <f t="shared" si="30"/>
        <v>175</v>
      </c>
      <c r="AI72" s="760">
        <f t="shared" si="31"/>
        <v>70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0.5</v>
      </c>
      <c r="M74" s="744" t="str">
        <f t="shared" si="25"/>
        <v>grün</v>
      </c>
      <c r="N74" s="943" t="s">
        <v>2820</v>
      </c>
      <c r="O74" s="765">
        <v>42753</v>
      </c>
      <c r="P74" s="765">
        <v>42810</v>
      </c>
      <c r="Q74" s="741">
        <v>42753</v>
      </c>
      <c r="R74" s="741">
        <v>42810</v>
      </c>
      <c r="S74" s="762">
        <v>10</v>
      </c>
      <c r="T74" s="740">
        <v>9</v>
      </c>
      <c r="U74" s="740">
        <v>10</v>
      </c>
      <c r="V74" s="763">
        <v>10</v>
      </c>
      <c r="W74" s="764">
        <f t="shared" si="26"/>
        <v>9</v>
      </c>
      <c r="X74" s="764">
        <f t="shared" si="27"/>
        <v>1</v>
      </c>
      <c r="Y74" s="764">
        <f t="shared" si="28"/>
        <v>10</v>
      </c>
      <c r="Z74" s="764">
        <f t="shared" si="29"/>
        <v>0</v>
      </c>
      <c r="AA74" s="761">
        <v>350</v>
      </c>
      <c r="AB74" s="760">
        <f>nlc_rescost($S74:$U74,'Calc-Master'!$AX$13:$BF$13,AB$21,2)</f>
        <v>315</v>
      </c>
      <c r="AC74" s="760">
        <f>nlc_rescost($S74:$U74,'Calc-Master'!$AX$13:$BF$13,AC$21,3)</f>
        <v>350</v>
      </c>
      <c r="AD74" s="761"/>
      <c r="AE74" s="739"/>
      <c r="AF74" s="739"/>
      <c r="AG74" s="759">
        <v>350</v>
      </c>
      <c r="AH74" s="760">
        <f t="shared" si="30"/>
        <v>315</v>
      </c>
      <c r="AI74" s="760">
        <f t="shared" si="31"/>
        <v>35</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0</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42835</v>
      </c>
      <c r="Q76" s="750">
        <v>42704</v>
      </c>
      <c r="R76" s="750">
        <v>42835</v>
      </c>
      <c r="S76" s="752">
        <v>15</v>
      </c>
      <c r="T76" s="751">
        <v>5</v>
      </c>
      <c r="U76" s="751">
        <v>15</v>
      </c>
      <c r="V76" s="753">
        <v>15</v>
      </c>
      <c r="W76" s="754">
        <f t="shared" si="26"/>
        <v>5</v>
      </c>
      <c r="X76" s="754">
        <f t="shared" si="27"/>
        <v>10</v>
      </c>
      <c r="Y76" s="754">
        <f t="shared" si="28"/>
        <v>15</v>
      </c>
      <c r="Z76" s="754">
        <f t="shared" si="29"/>
        <v>0</v>
      </c>
      <c r="AA76" s="755">
        <v>525</v>
      </c>
      <c r="AB76" s="756">
        <f>nlc_rescost($S76:$U76,'Calc-Master'!$AX$13:$BF$13,AB$21,2)</f>
        <v>175</v>
      </c>
      <c r="AC76" s="756">
        <f>nlc_rescost($S76:$U76,'Calc-Master'!$AX$13:$BF$13,AC$21,3)</f>
        <v>525</v>
      </c>
      <c r="AD76" s="755">
        <v>0</v>
      </c>
      <c r="AE76" s="757">
        <v>0</v>
      </c>
      <c r="AF76" s="757">
        <v>0</v>
      </c>
      <c r="AG76" s="758">
        <v>525</v>
      </c>
      <c r="AH76" s="756">
        <f t="shared" si="30"/>
        <v>175</v>
      </c>
      <c r="AI76" s="756">
        <f t="shared" si="31"/>
        <v>350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42835</v>
      </c>
      <c r="Q77" s="741">
        <v>42704</v>
      </c>
      <c r="R77" s="741">
        <v>42835</v>
      </c>
      <c r="S77" s="762">
        <v>15</v>
      </c>
      <c r="T77" s="740">
        <v>5</v>
      </c>
      <c r="U77" s="740">
        <v>15</v>
      </c>
      <c r="V77" s="763">
        <v>15</v>
      </c>
      <c r="W77" s="764">
        <f>T77</f>
        <v>5</v>
      </c>
      <c r="X77" s="764">
        <f>Y77-W77</f>
        <v>10</v>
      </c>
      <c r="Y77" s="764">
        <f>U77</f>
        <v>15</v>
      </c>
      <c r="Z77" s="764">
        <f>Y77-V77</f>
        <v>0</v>
      </c>
      <c r="AA77" s="761">
        <v>525</v>
      </c>
      <c r="AB77" s="760">
        <f>nlc_rescost($S77:$U77,'Calc-Master'!$AX$13:$BF$13,AB$21,2)</f>
        <v>175</v>
      </c>
      <c r="AC77" s="760">
        <f>nlc_rescost($S77:$U77,'Calc-Master'!$AX$13:$BF$13,AC$21,3)</f>
        <v>525</v>
      </c>
      <c r="AD77" s="761"/>
      <c r="AE77" s="739"/>
      <c r="AF77" s="739"/>
      <c r="AG77" s="759">
        <v>525</v>
      </c>
      <c r="AH77" s="760">
        <f>AB77+AE77</f>
        <v>175</v>
      </c>
      <c r="AI77" s="760">
        <f>AJ77-AH77</f>
        <v>350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0</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0</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jwAWT1GEfX9xyBCsScH88QedtSrzs4FwrxM8o4wps5Zux3l2sw9te9CXnt5Egkq/kyibEonrbRsVAseLof5g4A==" saltValue="PmYBK0rndb8sk1nxQNT6Qw=="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328" priority="562" stopIfTrue="1" operator="greaterThan">
      <formula>$R9</formula>
    </cfRule>
  </conditionalFormatting>
  <conditionalFormatting sqref="M9:M11 M40:M47 M54">
    <cfRule type="cellIs" dxfId="327" priority="564" stopIfTrue="1" operator="equal">
      <formula>green</formula>
    </cfRule>
    <cfRule type="cellIs" dxfId="326" priority="565" stopIfTrue="1" operator="equal">
      <formula>yellow</formula>
    </cfRule>
    <cfRule type="cellIs" dxfId="325" priority="566" stopIfTrue="1" operator="equal">
      <formula>red</formula>
    </cfRule>
  </conditionalFormatting>
  <conditionalFormatting sqref="Q55">
    <cfRule type="cellIs" dxfId="324" priority="492" stopIfTrue="1" operator="greaterThan">
      <formula>$R55</formula>
    </cfRule>
  </conditionalFormatting>
  <conditionalFormatting sqref="M55">
    <cfRule type="cellIs" dxfId="323" priority="494" stopIfTrue="1" operator="equal">
      <formula>green</formula>
    </cfRule>
    <cfRule type="cellIs" dxfId="322" priority="495" stopIfTrue="1" operator="equal">
      <formula>yellow</formula>
    </cfRule>
    <cfRule type="cellIs" dxfId="321" priority="496" stopIfTrue="1" operator="equal">
      <formula>red</formula>
    </cfRule>
  </conditionalFormatting>
  <conditionalFormatting sqref="Q59">
    <cfRule type="cellIs" dxfId="320" priority="462" stopIfTrue="1" operator="greaterThan">
      <formula>$R59</formula>
    </cfRule>
  </conditionalFormatting>
  <conditionalFormatting sqref="M59">
    <cfRule type="cellIs" dxfId="319" priority="464" stopIfTrue="1" operator="equal">
      <formula>green</formula>
    </cfRule>
    <cfRule type="cellIs" dxfId="318" priority="465" stopIfTrue="1" operator="equal">
      <formula>yellow</formula>
    </cfRule>
    <cfRule type="cellIs" dxfId="317" priority="466" stopIfTrue="1" operator="equal">
      <formula>red</formula>
    </cfRule>
  </conditionalFormatting>
  <conditionalFormatting sqref="Q51">
    <cfRule type="cellIs" dxfId="316" priority="457" stopIfTrue="1" operator="greaterThan">
      <formula>$R51</formula>
    </cfRule>
  </conditionalFormatting>
  <conditionalFormatting sqref="M51">
    <cfRule type="cellIs" dxfId="315" priority="459" stopIfTrue="1" operator="equal">
      <formula>green</formula>
    </cfRule>
    <cfRule type="cellIs" dxfId="314" priority="460" stopIfTrue="1" operator="equal">
      <formula>yellow</formula>
    </cfRule>
    <cfRule type="cellIs" dxfId="313" priority="461" stopIfTrue="1" operator="equal">
      <formula>red</formula>
    </cfRule>
  </conditionalFormatting>
  <conditionalFormatting sqref="Q52">
    <cfRule type="cellIs" dxfId="312" priority="452" stopIfTrue="1" operator="greaterThan">
      <formula>$R52</formula>
    </cfRule>
  </conditionalFormatting>
  <conditionalFormatting sqref="M52">
    <cfRule type="cellIs" dxfId="311" priority="454" stopIfTrue="1" operator="equal">
      <formula>green</formula>
    </cfRule>
    <cfRule type="cellIs" dxfId="310" priority="455" stopIfTrue="1" operator="equal">
      <formula>yellow</formula>
    </cfRule>
    <cfRule type="cellIs" dxfId="309" priority="456" stopIfTrue="1" operator="equal">
      <formula>red</formula>
    </cfRule>
  </conditionalFormatting>
  <conditionalFormatting sqref="Q56">
    <cfRule type="cellIs" dxfId="308" priority="432" stopIfTrue="1" operator="greaterThan">
      <formula>$R56</formula>
    </cfRule>
  </conditionalFormatting>
  <conditionalFormatting sqref="M56">
    <cfRule type="cellIs" dxfId="307" priority="434" stopIfTrue="1" operator="equal">
      <formula>green</formula>
    </cfRule>
    <cfRule type="cellIs" dxfId="306" priority="435" stopIfTrue="1" operator="equal">
      <formula>yellow</formula>
    </cfRule>
    <cfRule type="cellIs" dxfId="305" priority="436" stopIfTrue="1" operator="equal">
      <formula>red</formula>
    </cfRule>
  </conditionalFormatting>
  <conditionalFormatting sqref="Q57">
    <cfRule type="cellIs" dxfId="304" priority="427" stopIfTrue="1" operator="greaterThan">
      <formula>$R57</formula>
    </cfRule>
  </conditionalFormatting>
  <conditionalFormatting sqref="M57">
    <cfRule type="cellIs" dxfId="303" priority="429" stopIfTrue="1" operator="equal">
      <formula>green</formula>
    </cfRule>
    <cfRule type="cellIs" dxfId="302" priority="430" stopIfTrue="1" operator="equal">
      <formula>yellow</formula>
    </cfRule>
    <cfRule type="cellIs" dxfId="301" priority="431" stopIfTrue="1" operator="equal">
      <formula>red</formula>
    </cfRule>
  </conditionalFormatting>
  <conditionalFormatting sqref="Q48">
    <cfRule type="cellIs" dxfId="300" priority="407" stopIfTrue="1" operator="greaterThan">
      <formula>$R48</formula>
    </cfRule>
  </conditionalFormatting>
  <conditionalFormatting sqref="M48">
    <cfRule type="cellIs" dxfId="299" priority="409" stopIfTrue="1" operator="equal">
      <formula>green</formula>
    </cfRule>
    <cfRule type="cellIs" dxfId="298" priority="410" stopIfTrue="1" operator="equal">
      <formula>yellow</formula>
    </cfRule>
    <cfRule type="cellIs" dxfId="297" priority="411" stopIfTrue="1" operator="equal">
      <formula>red</formula>
    </cfRule>
  </conditionalFormatting>
  <conditionalFormatting sqref="Q50">
    <cfRule type="cellIs" dxfId="296" priority="233" stopIfTrue="1" operator="greaterThan">
      <formula>$R50</formula>
    </cfRule>
  </conditionalFormatting>
  <conditionalFormatting sqref="M50">
    <cfRule type="cellIs" dxfId="295" priority="234" stopIfTrue="1" operator="equal">
      <formula>green</formula>
    </cfRule>
    <cfRule type="cellIs" dxfId="294" priority="235" stopIfTrue="1" operator="equal">
      <formula>yellow</formula>
    </cfRule>
    <cfRule type="cellIs" dxfId="293" priority="236" stopIfTrue="1" operator="equal">
      <formula>red</formula>
    </cfRule>
  </conditionalFormatting>
  <conditionalFormatting sqref="Q72">
    <cfRule type="cellIs" dxfId="292" priority="209" stopIfTrue="1" operator="greaterThan">
      <formula>$R72</formula>
    </cfRule>
  </conditionalFormatting>
  <conditionalFormatting sqref="M72">
    <cfRule type="cellIs" dxfId="291" priority="210" stopIfTrue="1" operator="equal">
      <formula>green</formula>
    </cfRule>
    <cfRule type="cellIs" dxfId="290" priority="211" stopIfTrue="1" operator="equal">
      <formula>yellow</formula>
    </cfRule>
    <cfRule type="cellIs" dxfId="289" priority="212" stopIfTrue="1" operator="equal">
      <formula>red</formula>
    </cfRule>
  </conditionalFormatting>
  <conditionalFormatting sqref="Q66">
    <cfRule type="cellIs" dxfId="288" priority="205" stopIfTrue="1" operator="greaterThan">
      <formula>$R66</formula>
    </cfRule>
  </conditionalFormatting>
  <conditionalFormatting sqref="M66">
    <cfRule type="cellIs" dxfId="287" priority="206" stopIfTrue="1" operator="equal">
      <formula>green</formula>
    </cfRule>
    <cfRule type="cellIs" dxfId="286" priority="207" stopIfTrue="1" operator="equal">
      <formula>yellow</formula>
    </cfRule>
    <cfRule type="cellIs" dxfId="285" priority="208" stopIfTrue="1" operator="equal">
      <formula>red</formula>
    </cfRule>
  </conditionalFormatting>
  <conditionalFormatting sqref="Q65">
    <cfRule type="cellIs" dxfId="284" priority="201" stopIfTrue="1" operator="greaterThan">
      <formula>$R65</formula>
    </cfRule>
  </conditionalFormatting>
  <conditionalFormatting sqref="M65">
    <cfRule type="cellIs" dxfId="283" priority="202" stopIfTrue="1" operator="equal">
      <formula>green</formula>
    </cfRule>
    <cfRule type="cellIs" dxfId="282" priority="203" stopIfTrue="1" operator="equal">
      <formula>yellow</formula>
    </cfRule>
    <cfRule type="cellIs" dxfId="281" priority="204" stopIfTrue="1" operator="equal">
      <formula>red</formula>
    </cfRule>
  </conditionalFormatting>
  <conditionalFormatting sqref="Q64">
    <cfRule type="cellIs" dxfId="280" priority="197" stopIfTrue="1" operator="greaterThan">
      <formula>$R64</formula>
    </cfRule>
  </conditionalFormatting>
  <conditionalFormatting sqref="M64">
    <cfRule type="cellIs" dxfId="279" priority="198" stopIfTrue="1" operator="equal">
      <formula>green</formula>
    </cfRule>
    <cfRule type="cellIs" dxfId="278" priority="199" stopIfTrue="1" operator="equal">
      <formula>yellow</formula>
    </cfRule>
    <cfRule type="cellIs" dxfId="277" priority="200" stopIfTrue="1" operator="equal">
      <formula>red</formula>
    </cfRule>
  </conditionalFormatting>
  <conditionalFormatting sqref="Q63">
    <cfRule type="cellIs" dxfId="276" priority="193" stopIfTrue="1" operator="greaterThan">
      <formula>$R63</formula>
    </cfRule>
  </conditionalFormatting>
  <conditionalFormatting sqref="M63">
    <cfRule type="cellIs" dxfId="275" priority="194" stopIfTrue="1" operator="equal">
      <formula>green</formula>
    </cfRule>
    <cfRule type="cellIs" dxfId="274" priority="195" stopIfTrue="1" operator="equal">
      <formula>yellow</formula>
    </cfRule>
    <cfRule type="cellIs" dxfId="273" priority="196" stopIfTrue="1" operator="equal">
      <formula>red</formula>
    </cfRule>
  </conditionalFormatting>
  <conditionalFormatting sqref="Q62">
    <cfRule type="cellIs" dxfId="272" priority="189" stopIfTrue="1" operator="greaterThan">
      <formula>$R62</formula>
    </cfRule>
  </conditionalFormatting>
  <conditionalFormatting sqref="M62">
    <cfRule type="cellIs" dxfId="271" priority="190" stopIfTrue="1" operator="equal">
      <formula>green</formula>
    </cfRule>
    <cfRule type="cellIs" dxfId="270" priority="191" stopIfTrue="1" operator="equal">
      <formula>yellow</formula>
    </cfRule>
    <cfRule type="cellIs" dxfId="269" priority="192" stopIfTrue="1" operator="equal">
      <formula>red</formula>
    </cfRule>
  </conditionalFormatting>
  <conditionalFormatting sqref="Q60">
    <cfRule type="cellIs" dxfId="268" priority="185" stopIfTrue="1" operator="greaterThan">
      <formula>$R60</formula>
    </cfRule>
  </conditionalFormatting>
  <conditionalFormatting sqref="M60">
    <cfRule type="cellIs" dxfId="267" priority="186" stopIfTrue="1" operator="equal">
      <formula>green</formula>
    </cfRule>
    <cfRule type="cellIs" dxfId="266" priority="187" stopIfTrue="1" operator="equal">
      <formula>yellow</formula>
    </cfRule>
    <cfRule type="cellIs" dxfId="265" priority="188" stopIfTrue="1" operator="equal">
      <formula>red</formula>
    </cfRule>
  </conditionalFormatting>
  <conditionalFormatting sqref="Q53">
    <cfRule type="cellIs" dxfId="264" priority="181" stopIfTrue="1" operator="greaterThan">
      <formula>$R53</formula>
    </cfRule>
  </conditionalFormatting>
  <conditionalFormatting sqref="M53">
    <cfRule type="cellIs" dxfId="263" priority="182" stopIfTrue="1" operator="equal">
      <formula>green</formula>
    </cfRule>
    <cfRule type="cellIs" dxfId="262" priority="183" stopIfTrue="1" operator="equal">
      <formula>yellow</formula>
    </cfRule>
    <cfRule type="cellIs" dxfId="261" priority="184" stopIfTrue="1" operator="equal">
      <formula>red</formula>
    </cfRule>
  </conditionalFormatting>
  <conditionalFormatting sqref="Q61">
    <cfRule type="cellIs" dxfId="260" priority="177" stopIfTrue="1" operator="greaterThan">
      <formula>$R61</formula>
    </cfRule>
  </conditionalFormatting>
  <conditionalFormatting sqref="M61">
    <cfRule type="cellIs" dxfId="259" priority="178" stopIfTrue="1" operator="equal">
      <formula>green</formula>
    </cfRule>
    <cfRule type="cellIs" dxfId="258" priority="179" stopIfTrue="1" operator="equal">
      <formula>yellow</formula>
    </cfRule>
    <cfRule type="cellIs" dxfId="257" priority="180" stopIfTrue="1" operator="equal">
      <formula>red</formula>
    </cfRule>
  </conditionalFormatting>
  <conditionalFormatting sqref="Q68">
    <cfRule type="cellIs" dxfId="256" priority="165" stopIfTrue="1" operator="greaterThan">
      <formula>$R68</formula>
    </cfRule>
  </conditionalFormatting>
  <conditionalFormatting sqref="M68">
    <cfRule type="cellIs" dxfId="255" priority="166" stopIfTrue="1" operator="equal">
      <formula>green</formula>
    </cfRule>
    <cfRule type="cellIs" dxfId="254" priority="167" stopIfTrue="1" operator="equal">
      <formula>yellow</formula>
    </cfRule>
    <cfRule type="cellIs" dxfId="253" priority="168" stopIfTrue="1" operator="equal">
      <formula>red</formula>
    </cfRule>
  </conditionalFormatting>
  <conditionalFormatting sqref="Q69">
    <cfRule type="cellIs" dxfId="252" priority="169" stopIfTrue="1" operator="greaterThan">
      <formula>$R69</formula>
    </cfRule>
  </conditionalFormatting>
  <conditionalFormatting sqref="M69">
    <cfRule type="cellIs" dxfId="251" priority="170" stopIfTrue="1" operator="equal">
      <formula>green</formula>
    </cfRule>
    <cfRule type="cellIs" dxfId="250" priority="171" stopIfTrue="1" operator="equal">
      <formula>yellow</formula>
    </cfRule>
    <cfRule type="cellIs" dxfId="249" priority="172" stopIfTrue="1" operator="equal">
      <formula>red</formula>
    </cfRule>
  </conditionalFormatting>
  <conditionalFormatting sqref="Q74">
    <cfRule type="cellIs" dxfId="248" priority="149" stopIfTrue="1" operator="greaterThan">
      <formula>$R74</formula>
    </cfRule>
  </conditionalFormatting>
  <conditionalFormatting sqref="M74">
    <cfRule type="cellIs" dxfId="247" priority="150" stopIfTrue="1" operator="equal">
      <formula>green</formula>
    </cfRule>
    <cfRule type="cellIs" dxfId="246" priority="151" stopIfTrue="1" operator="equal">
      <formula>yellow</formula>
    </cfRule>
    <cfRule type="cellIs" dxfId="245" priority="152" stopIfTrue="1" operator="equal">
      <formula>red</formula>
    </cfRule>
  </conditionalFormatting>
  <conditionalFormatting sqref="Q76">
    <cfRule type="cellIs" dxfId="244" priority="145" stopIfTrue="1" operator="greaterThan">
      <formula>$R76</formula>
    </cfRule>
  </conditionalFormatting>
  <conditionalFormatting sqref="M76">
    <cfRule type="cellIs" dxfId="243" priority="146" stopIfTrue="1" operator="equal">
      <formula>green</formula>
    </cfRule>
    <cfRule type="cellIs" dxfId="242" priority="147" stopIfTrue="1" operator="equal">
      <formula>yellow</formula>
    </cfRule>
    <cfRule type="cellIs" dxfId="241" priority="148" stopIfTrue="1" operator="equal">
      <formula>red</formula>
    </cfRule>
  </conditionalFormatting>
  <conditionalFormatting sqref="Q71">
    <cfRule type="cellIs" dxfId="240" priority="141" stopIfTrue="1" operator="greaterThan">
      <formula>$R71</formula>
    </cfRule>
  </conditionalFormatting>
  <conditionalFormatting sqref="M71">
    <cfRule type="cellIs" dxfId="239" priority="142" stopIfTrue="1" operator="equal">
      <formula>green</formula>
    </cfRule>
    <cfRule type="cellIs" dxfId="238" priority="143" stopIfTrue="1" operator="equal">
      <formula>yellow</formula>
    </cfRule>
    <cfRule type="cellIs" dxfId="237" priority="144" stopIfTrue="1" operator="equal">
      <formula>red</formula>
    </cfRule>
  </conditionalFormatting>
  <conditionalFormatting sqref="Q67">
    <cfRule type="cellIs" dxfId="232" priority="137" stopIfTrue="1" operator="greaterThan">
      <formula>$R67</formula>
    </cfRule>
  </conditionalFormatting>
  <conditionalFormatting sqref="M67">
    <cfRule type="cellIs" dxfId="231" priority="138" stopIfTrue="1" operator="equal">
      <formula>green</formula>
    </cfRule>
    <cfRule type="cellIs" dxfId="230" priority="139" stopIfTrue="1" operator="equal">
      <formula>yellow</formula>
    </cfRule>
    <cfRule type="cellIs" dxfId="229" priority="140" stopIfTrue="1" operator="equal">
      <formula>red</formula>
    </cfRule>
  </conditionalFormatting>
  <conditionalFormatting sqref="Q83">
    <cfRule type="cellIs" dxfId="228" priority="97" stopIfTrue="1" operator="greaterThan">
      <formula>$R83</formula>
    </cfRule>
  </conditionalFormatting>
  <conditionalFormatting sqref="M83">
    <cfRule type="cellIs" dxfId="227" priority="98" stopIfTrue="1" operator="equal">
      <formula>green</formula>
    </cfRule>
    <cfRule type="cellIs" dxfId="226" priority="99" stopIfTrue="1" operator="equal">
      <formula>yellow</formula>
    </cfRule>
    <cfRule type="cellIs" dxfId="225" priority="100" stopIfTrue="1" operator="equal">
      <formula>red</formula>
    </cfRule>
  </conditionalFormatting>
  <conditionalFormatting sqref="Q79">
    <cfRule type="cellIs" dxfId="224" priority="121" stopIfTrue="1" operator="greaterThan">
      <formula>$R79</formula>
    </cfRule>
  </conditionalFormatting>
  <conditionalFormatting sqref="M79">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84">
    <cfRule type="cellIs" dxfId="220" priority="101" stopIfTrue="1" operator="greaterThan">
      <formula>$R84</formula>
    </cfRule>
  </conditionalFormatting>
  <conditionalFormatting sqref="M84">
    <cfRule type="cellIs" dxfId="219" priority="102" stopIfTrue="1" operator="equal">
      <formula>green</formula>
    </cfRule>
    <cfRule type="cellIs" dxfId="218" priority="103" stopIfTrue="1" operator="equal">
      <formula>yellow</formula>
    </cfRule>
    <cfRule type="cellIs" dxfId="217" priority="104" stopIfTrue="1" operator="equal">
      <formula>red</formula>
    </cfRule>
  </conditionalFormatting>
  <conditionalFormatting sqref="Q82">
    <cfRule type="cellIs" dxfId="216" priority="89" stopIfTrue="1" operator="greaterThan">
      <formula>$R82</formula>
    </cfRule>
  </conditionalFormatting>
  <conditionalFormatting sqref="M82">
    <cfRule type="cellIs" dxfId="215" priority="90" stopIfTrue="1" operator="equal">
      <formula>green</formula>
    </cfRule>
    <cfRule type="cellIs" dxfId="214" priority="91" stopIfTrue="1" operator="equal">
      <formula>yellow</formula>
    </cfRule>
    <cfRule type="cellIs" dxfId="213" priority="92" stopIfTrue="1" operator="equal">
      <formula>red</formula>
    </cfRule>
  </conditionalFormatting>
  <conditionalFormatting sqref="Q81">
    <cfRule type="cellIs" dxfId="212" priority="93" stopIfTrue="1" operator="greaterThan">
      <formula>$R81</formula>
    </cfRule>
  </conditionalFormatting>
  <conditionalFormatting sqref="M81">
    <cfRule type="cellIs" dxfId="211" priority="94" stopIfTrue="1" operator="equal">
      <formula>green</formula>
    </cfRule>
    <cfRule type="cellIs" dxfId="210" priority="95" stopIfTrue="1" operator="equal">
      <formula>yellow</formula>
    </cfRule>
    <cfRule type="cellIs" dxfId="209" priority="96" stopIfTrue="1" operator="equal">
      <formula>red</formula>
    </cfRule>
  </conditionalFormatting>
  <conditionalFormatting sqref="Q49">
    <cfRule type="cellIs" dxfId="204" priority="65" stopIfTrue="1" operator="greaterThan">
      <formula>$R49</formula>
    </cfRule>
  </conditionalFormatting>
  <conditionalFormatting sqref="M49">
    <cfRule type="cellIs" dxfId="203" priority="66" stopIfTrue="1" operator="equal">
      <formula>green</formula>
    </cfRule>
    <cfRule type="cellIs" dxfId="202" priority="67" stopIfTrue="1" operator="equal">
      <formula>yellow</formula>
    </cfRule>
    <cfRule type="cellIs" dxfId="201" priority="68" stopIfTrue="1" operator="equal">
      <formula>red</formula>
    </cfRule>
  </conditionalFormatting>
  <conditionalFormatting sqref="Q58">
    <cfRule type="cellIs" dxfId="200" priority="33" stopIfTrue="1" operator="greaterThan">
      <formula>$R58</formula>
    </cfRule>
  </conditionalFormatting>
  <conditionalFormatting sqref="M58">
    <cfRule type="cellIs" dxfId="199" priority="34" stopIfTrue="1" operator="equal">
      <formula>green</formula>
    </cfRule>
    <cfRule type="cellIs" dxfId="198" priority="35" stopIfTrue="1" operator="equal">
      <formula>yellow</formula>
    </cfRule>
    <cfRule type="cellIs" dxfId="197" priority="36" stopIfTrue="1" operator="equal">
      <formula>red</formula>
    </cfRule>
  </conditionalFormatting>
  <conditionalFormatting sqref="Q77">
    <cfRule type="cellIs" dxfId="196" priority="25" stopIfTrue="1" operator="greaterThan">
      <formula>$R77</formula>
    </cfRule>
  </conditionalFormatting>
  <conditionalFormatting sqref="M77">
    <cfRule type="cellIs" dxfId="195" priority="26" stopIfTrue="1" operator="equal">
      <formula>green</formula>
    </cfRule>
    <cfRule type="cellIs" dxfId="194" priority="27" stopIfTrue="1" operator="equal">
      <formula>yellow</formula>
    </cfRule>
    <cfRule type="cellIs" dxfId="193" priority="28" stopIfTrue="1" operator="equal">
      <formula>red</formula>
    </cfRule>
  </conditionalFormatting>
  <conditionalFormatting sqref="Q80">
    <cfRule type="cellIs" dxfId="192" priority="41" stopIfTrue="1" operator="greaterThan">
      <formula>$R80</formula>
    </cfRule>
  </conditionalFormatting>
  <conditionalFormatting sqref="M80">
    <cfRule type="cellIs" dxfId="191" priority="42" stopIfTrue="1" operator="equal">
      <formula>green</formula>
    </cfRule>
    <cfRule type="cellIs" dxfId="190" priority="43" stopIfTrue="1" operator="equal">
      <formula>yellow</formula>
    </cfRule>
    <cfRule type="cellIs" dxfId="189" priority="44" stopIfTrue="1" operator="equal">
      <formula>red</formula>
    </cfRule>
  </conditionalFormatting>
  <conditionalFormatting sqref="Q73">
    <cfRule type="cellIs" dxfId="188" priority="45" stopIfTrue="1" operator="greaterThan">
      <formula>$R73</formula>
    </cfRule>
  </conditionalFormatting>
  <conditionalFormatting sqref="M73">
    <cfRule type="cellIs" dxfId="187" priority="46" stopIfTrue="1" operator="equal">
      <formula>green</formula>
    </cfRule>
    <cfRule type="cellIs" dxfId="186" priority="47" stopIfTrue="1" operator="equal">
      <formula>yellow</formula>
    </cfRule>
    <cfRule type="cellIs" dxfId="185" priority="48" stopIfTrue="1" operator="equal">
      <formula>red</formula>
    </cfRule>
  </conditionalFormatting>
  <conditionalFormatting sqref="Q78">
    <cfRule type="cellIs" dxfId="184" priority="17" stopIfTrue="1" operator="greaterThan">
      <formula>$R78</formula>
    </cfRule>
  </conditionalFormatting>
  <conditionalFormatting sqref="M78">
    <cfRule type="cellIs" dxfId="183" priority="18" stopIfTrue="1" operator="equal">
      <formula>green</formula>
    </cfRule>
    <cfRule type="cellIs" dxfId="182" priority="19" stopIfTrue="1" operator="equal">
      <formula>yellow</formula>
    </cfRule>
    <cfRule type="cellIs" dxfId="181" priority="20" stopIfTrue="1" operator="equal">
      <formula>red</formula>
    </cfRule>
  </conditionalFormatting>
  <conditionalFormatting sqref="Q75">
    <cfRule type="cellIs" dxfId="172" priority="9" stopIfTrue="1" operator="greaterThan">
      <formula>$R75</formula>
    </cfRule>
  </conditionalFormatting>
  <conditionalFormatting sqref="M75">
    <cfRule type="cellIs" dxfId="171" priority="10" stopIfTrue="1" operator="equal">
      <formula>green</formula>
    </cfRule>
    <cfRule type="cellIs" dxfId="170" priority="11" stopIfTrue="1" operator="equal">
      <formula>yellow</formula>
    </cfRule>
    <cfRule type="cellIs" dxfId="169" priority="12" stopIfTrue="1" operator="equal">
      <formula>red</formula>
    </cfRule>
  </conditionalFormatting>
  <conditionalFormatting sqref="Q70">
    <cfRule type="cellIs" dxfId="3" priority="1" stopIfTrue="1" operator="greaterThan">
      <formula>$R70</formula>
    </cfRule>
  </conditionalFormatting>
  <conditionalFormatting sqref="M70">
    <cfRule type="cellIs" dxfId="2" priority="2" stopIfTrue="1" operator="equal">
      <formula>green</formula>
    </cfRule>
    <cfRule type="cellIs" dxfId="1" priority="3" stopIfTrue="1" operator="equal">
      <formula>yellow</formula>
    </cfRule>
    <cfRule type="cellIs" dxfId="0"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8" priority="1" stopIfTrue="1" operator="equal">
      <formula>green</formula>
    </cfRule>
    <cfRule type="cellIs" dxfId="147" priority="2" stopIfTrue="1" operator="equal">
      <formula>yellow</formula>
    </cfRule>
    <cfRule type="cellIs" dxfId="146" priority="3" stopIfTrue="1" operator="equal">
      <formula>red</formula>
    </cfRule>
  </conditionalFormatting>
  <conditionalFormatting sqref="AV5:AV12">
    <cfRule type="cellIs" dxfId="145" priority="223" stopIfTrue="1" operator="equal">
      <formula>green</formula>
    </cfRule>
    <cfRule type="cellIs" dxfId="144" priority="224" stopIfTrue="1" operator="equal">
      <formula>yellow</formula>
    </cfRule>
    <cfRule type="cellIs" dxfId="143" priority="225" stopIfTrue="1" operator="equal">
      <formula>red</formula>
    </cfRule>
  </conditionalFormatting>
  <conditionalFormatting sqref="L15:L22">
    <cfRule type="cellIs" dxfId="142" priority="217" stopIfTrue="1" operator="equal">
      <formula>green</formula>
    </cfRule>
    <cfRule type="cellIs" dxfId="141" priority="218" stopIfTrue="1" operator="equal">
      <formula>yellow</formula>
    </cfRule>
    <cfRule type="cellIs" dxfId="140" priority="219" stopIfTrue="1" operator="equal">
      <formula>red</formula>
    </cfRule>
  </conditionalFormatting>
  <conditionalFormatting sqref="X15:X22">
    <cfRule type="cellIs" dxfId="139" priority="211" stopIfTrue="1" operator="equal">
      <formula>green</formula>
    </cfRule>
    <cfRule type="cellIs" dxfId="138" priority="212" stopIfTrue="1" operator="equal">
      <formula>yellow</formula>
    </cfRule>
    <cfRule type="cellIs" dxfId="137" priority="213" stopIfTrue="1" operator="equal">
      <formula>red</formula>
    </cfRule>
  </conditionalFormatting>
  <conditionalFormatting sqref="AJ15:AJ22">
    <cfRule type="cellIs" dxfId="136" priority="205" stopIfTrue="1" operator="equal">
      <formula>green</formula>
    </cfRule>
    <cfRule type="cellIs" dxfId="135" priority="206" stopIfTrue="1" operator="equal">
      <formula>yellow</formula>
    </cfRule>
    <cfRule type="cellIs" dxfId="134" priority="207" stopIfTrue="1" operator="equal">
      <formula>red</formula>
    </cfRule>
  </conditionalFormatting>
  <conditionalFormatting sqref="AV15:AV22">
    <cfRule type="cellIs" dxfId="133" priority="199" stopIfTrue="1" operator="equal">
      <formula>green</formula>
    </cfRule>
    <cfRule type="cellIs" dxfId="132" priority="200" stopIfTrue="1" operator="equal">
      <formula>yellow</formula>
    </cfRule>
    <cfRule type="cellIs" dxfId="131" priority="201" stopIfTrue="1" operator="equal">
      <formula>red</formula>
    </cfRule>
  </conditionalFormatting>
  <conditionalFormatting sqref="BH15:BH22">
    <cfRule type="cellIs" dxfId="130" priority="193" stopIfTrue="1" operator="equal">
      <formula>green</formula>
    </cfRule>
    <cfRule type="cellIs" dxfId="129" priority="194" stopIfTrue="1" operator="equal">
      <formula>yellow</formula>
    </cfRule>
    <cfRule type="cellIs" dxfId="128" priority="195" stopIfTrue="1" operator="equal">
      <formula>red</formula>
    </cfRule>
  </conditionalFormatting>
  <conditionalFormatting sqref="BT15:BT22">
    <cfRule type="cellIs" dxfId="127" priority="187" stopIfTrue="1" operator="equal">
      <formula>green</formula>
    </cfRule>
    <cfRule type="cellIs" dxfId="126" priority="188" stopIfTrue="1" operator="equal">
      <formula>yellow</formula>
    </cfRule>
    <cfRule type="cellIs" dxfId="125" priority="189" stopIfTrue="1" operator="equal">
      <formula>red</formula>
    </cfRule>
  </conditionalFormatting>
  <conditionalFormatting sqref="CF15:CF22">
    <cfRule type="cellIs" dxfId="124" priority="181" stopIfTrue="1" operator="equal">
      <formula>green</formula>
    </cfRule>
    <cfRule type="cellIs" dxfId="123" priority="182" stopIfTrue="1" operator="equal">
      <formula>yellow</formula>
    </cfRule>
    <cfRule type="cellIs" dxfId="122" priority="183" stopIfTrue="1" operator="equal">
      <formula>red</formula>
    </cfRule>
  </conditionalFormatting>
  <conditionalFormatting sqref="L33:L40">
    <cfRule type="cellIs" dxfId="121" priority="175" stopIfTrue="1" operator="equal">
      <formula>green</formula>
    </cfRule>
    <cfRule type="cellIs" dxfId="120" priority="176" stopIfTrue="1" operator="equal">
      <formula>yellow</formula>
    </cfRule>
    <cfRule type="cellIs" dxfId="119" priority="177" stopIfTrue="1" operator="equal">
      <formula>red</formula>
    </cfRule>
  </conditionalFormatting>
  <conditionalFormatting sqref="L42:L49">
    <cfRule type="cellIs" dxfId="118" priority="169" stopIfTrue="1" operator="equal">
      <formula>green</formula>
    </cfRule>
    <cfRule type="cellIs" dxfId="117" priority="170" stopIfTrue="1" operator="equal">
      <formula>yellow</formula>
    </cfRule>
    <cfRule type="cellIs" dxfId="116" priority="171" stopIfTrue="1" operator="equal">
      <formula>red</formula>
    </cfRule>
  </conditionalFormatting>
  <conditionalFormatting sqref="L51:L58">
    <cfRule type="cellIs" dxfId="115" priority="163" stopIfTrue="1" operator="equal">
      <formula>green</formula>
    </cfRule>
    <cfRule type="cellIs" dxfId="114" priority="164" stopIfTrue="1" operator="equal">
      <formula>yellow</formula>
    </cfRule>
    <cfRule type="cellIs" dxfId="113" priority="165" stopIfTrue="1" operator="equal">
      <formula>red</formula>
    </cfRule>
  </conditionalFormatting>
  <conditionalFormatting sqref="L60:L67">
    <cfRule type="cellIs" dxfId="112" priority="157" stopIfTrue="1" operator="equal">
      <formula>green</formula>
    </cfRule>
    <cfRule type="cellIs" dxfId="111" priority="158" stopIfTrue="1" operator="equal">
      <formula>yellow</formula>
    </cfRule>
    <cfRule type="cellIs" dxfId="110" priority="159" stopIfTrue="1" operator="equal">
      <formula>red</formula>
    </cfRule>
  </conditionalFormatting>
  <conditionalFormatting sqref="X24:X31">
    <cfRule type="cellIs" dxfId="109" priority="151" stopIfTrue="1" operator="equal">
      <formula>green</formula>
    </cfRule>
    <cfRule type="cellIs" dxfId="108" priority="152" stopIfTrue="1" operator="equal">
      <formula>yellow</formula>
    </cfRule>
    <cfRule type="cellIs" dxfId="107" priority="153" stopIfTrue="1" operator="equal">
      <formula>red</formula>
    </cfRule>
  </conditionalFormatting>
  <conditionalFormatting sqref="X33:X40">
    <cfRule type="cellIs" dxfId="106" priority="145" stopIfTrue="1" operator="equal">
      <formula>green</formula>
    </cfRule>
    <cfRule type="cellIs" dxfId="105" priority="146" stopIfTrue="1" operator="equal">
      <formula>yellow</formula>
    </cfRule>
    <cfRule type="cellIs" dxfId="104" priority="147" stopIfTrue="1" operator="equal">
      <formula>red</formula>
    </cfRule>
  </conditionalFormatting>
  <conditionalFormatting sqref="X42:X49">
    <cfRule type="cellIs" dxfId="103" priority="139" stopIfTrue="1" operator="equal">
      <formula>green</formula>
    </cfRule>
    <cfRule type="cellIs" dxfId="102" priority="140" stopIfTrue="1" operator="equal">
      <formula>yellow</formula>
    </cfRule>
    <cfRule type="cellIs" dxfId="101" priority="141" stopIfTrue="1" operator="equal">
      <formula>red</formula>
    </cfRule>
  </conditionalFormatting>
  <conditionalFormatting sqref="X51:X58">
    <cfRule type="cellIs" dxfId="100" priority="133" stopIfTrue="1" operator="equal">
      <formula>green</formula>
    </cfRule>
    <cfRule type="cellIs" dxfId="99" priority="134" stopIfTrue="1" operator="equal">
      <formula>yellow</formula>
    </cfRule>
    <cfRule type="cellIs" dxfId="98" priority="135" stopIfTrue="1" operator="equal">
      <formula>red</formula>
    </cfRule>
  </conditionalFormatting>
  <conditionalFormatting sqref="X60:X67">
    <cfRule type="cellIs" dxfId="97" priority="127" stopIfTrue="1" operator="equal">
      <formula>green</formula>
    </cfRule>
    <cfRule type="cellIs" dxfId="96" priority="128" stopIfTrue="1" operator="equal">
      <formula>yellow</formula>
    </cfRule>
    <cfRule type="cellIs" dxfId="95" priority="129" stopIfTrue="1" operator="equal">
      <formula>red</formula>
    </cfRule>
  </conditionalFormatting>
  <conditionalFormatting sqref="X69:X76">
    <cfRule type="cellIs" dxfId="94" priority="121" stopIfTrue="1" operator="equal">
      <formula>green</formula>
    </cfRule>
    <cfRule type="cellIs" dxfId="93" priority="122" stopIfTrue="1" operator="equal">
      <formula>yellow</formula>
    </cfRule>
    <cfRule type="cellIs" dxfId="92" priority="123" stopIfTrue="1" operator="equal">
      <formula>red</formula>
    </cfRule>
  </conditionalFormatting>
  <conditionalFormatting sqref="X78:X85">
    <cfRule type="cellIs" dxfId="91" priority="115" stopIfTrue="1" operator="equal">
      <formula>green</formula>
    </cfRule>
    <cfRule type="cellIs" dxfId="90" priority="116" stopIfTrue="1" operator="equal">
      <formula>yellow</formula>
    </cfRule>
    <cfRule type="cellIs" dxfId="89" priority="117" stopIfTrue="1" operator="equal">
      <formula>red</formula>
    </cfRule>
  </conditionalFormatting>
  <conditionalFormatting sqref="X87:X94">
    <cfRule type="cellIs" dxfId="88" priority="109" stopIfTrue="1" operator="equal">
      <formula>green</formula>
    </cfRule>
    <cfRule type="cellIs" dxfId="87" priority="110" stopIfTrue="1" operator="equal">
      <formula>yellow</formula>
    </cfRule>
    <cfRule type="cellIs" dxfId="86" priority="111" stopIfTrue="1" operator="equal">
      <formula>red</formula>
    </cfRule>
  </conditionalFormatting>
  <conditionalFormatting sqref="X96:X103">
    <cfRule type="cellIs" dxfId="85" priority="103" stopIfTrue="1" operator="equal">
      <formula>green</formula>
    </cfRule>
    <cfRule type="cellIs" dxfId="84" priority="104" stopIfTrue="1" operator="equal">
      <formula>yellow</formula>
    </cfRule>
    <cfRule type="cellIs" dxfId="83" priority="105" stopIfTrue="1" operator="equal">
      <formula>red</formula>
    </cfRule>
  </conditionalFormatting>
  <conditionalFormatting sqref="X105:X112">
    <cfRule type="cellIs" dxfId="82" priority="97" stopIfTrue="1" operator="equal">
      <formula>green</formula>
    </cfRule>
    <cfRule type="cellIs" dxfId="81" priority="98" stopIfTrue="1" operator="equal">
      <formula>yellow</formula>
    </cfRule>
    <cfRule type="cellIs" dxfId="80" priority="99" stopIfTrue="1" operator="equal">
      <formula>red</formula>
    </cfRule>
  </conditionalFormatting>
  <conditionalFormatting sqref="X114:X121">
    <cfRule type="cellIs" dxfId="79" priority="91" stopIfTrue="1" operator="equal">
      <formula>green</formula>
    </cfRule>
    <cfRule type="cellIs" dxfId="78" priority="92" stopIfTrue="1" operator="equal">
      <formula>yellow</formula>
    </cfRule>
    <cfRule type="cellIs" dxfId="77" priority="93" stopIfTrue="1" operator="equal">
      <formula>red</formula>
    </cfRule>
  </conditionalFormatting>
  <conditionalFormatting sqref="X123:X130">
    <cfRule type="cellIs" dxfId="76" priority="85" stopIfTrue="1" operator="equal">
      <formula>green</formula>
    </cfRule>
    <cfRule type="cellIs" dxfId="75" priority="86" stopIfTrue="1" operator="equal">
      <formula>yellow</formula>
    </cfRule>
    <cfRule type="cellIs" dxfId="74" priority="87" stopIfTrue="1" operator="equal">
      <formula>red</formula>
    </cfRule>
  </conditionalFormatting>
  <conditionalFormatting sqref="X132:X139">
    <cfRule type="cellIs" dxfId="73" priority="79" stopIfTrue="1" operator="equal">
      <formula>green</formula>
    </cfRule>
    <cfRule type="cellIs" dxfId="72" priority="80" stopIfTrue="1" operator="equal">
      <formula>yellow</formula>
    </cfRule>
    <cfRule type="cellIs" dxfId="71" priority="81" stopIfTrue="1" operator="equal">
      <formula>red</formula>
    </cfRule>
  </conditionalFormatting>
  <conditionalFormatting sqref="X141:X148">
    <cfRule type="cellIs" dxfId="70" priority="73" stopIfTrue="1" operator="equal">
      <formula>green</formula>
    </cfRule>
    <cfRule type="cellIs" dxfId="69" priority="74" stopIfTrue="1" operator="equal">
      <formula>yellow</formula>
    </cfRule>
    <cfRule type="cellIs" dxfId="68" priority="75" stopIfTrue="1" operator="equal">
      <formula>red</formula>
    </cfRule>
  </conditionalFormatting>
  <conditionalFormatting sqref="X150:X157">
    <cfRule type="cellIs" dxfId="67" priority="67" stopIfTrue="1" operator="equal">
      <formula>green</formula>
    </cfRule>
    <cfRule type="cellIs" dxfId="66" priority="68" stopIfTrue="1" operator="equal">
      <formula>yellow</formula>
    </cfRule>
    <cfRule type="cellIs" dxfId="65" priority="69" stopIfTrue="1" operator="equal">
      <formula>red</formula>
    </cfRule>
  </conditionalFormatting>
  <conditionalFormatting sqref="X159:X166">
    <cfRule type="cellIs" dxfId="64" priority="61" stopIfTrue="1" operator="equal">
      <formula>green</formula>
    </cfRule>
    <cfRule type="cellIs" dxfId="63" priority="62" stopIfTrue="1" operator="equal">
      <formula>yellow</formula>
    </cfRule>
    <cfRule type="cellIs" dxfId="62" priority="63" stopIfTrue="1" operator="equal">
      <formula>red</formula>
    </cfRule>
  </conditionalFormatting>
  <conditionalFormatting sqref="X168:X175">
    <cfRule type="cellIs" dxfId="61" priority="55" stopIfTrue="1" operator="equal">
      <formula>green</formula>
    </cfRule>
    <cfRule type="cellIs" dxfId="60" priority="56" stopIfTrue="1" operator="equal">
      <formula>yellow</formula>
    </cfRule>
    <cfRule type="cellIs" dxfId="59" priority="57" stopIfTrue="1" operator="equal">
      <formula>red</formula>
    </cfRule>
  </conditionalFormatting>
  <conditionalFormatting sqref="AJ24:AJ31">
    <cfRule type="cellIs" dxfId="58" priority="49" stopIfTrue="1" operator="equal">
      <formula>green</formula>
    </cfRule>
    <cfRule type="cellIs" dxfId="57" priority="50" stopIfTrue="1" operator="equal">
      <formula>yellow</formula>
    </cfRule>
    <cfRule type="cellIs" dxfId="56" priority="51" stopIfTrue="1" operator="equal">
      <formula>red</formula>
    </cfRule>
  </conditionalFormatting>
  <conditionalFormatting sqref="AJ33:AJ40">
    <cfRule type="cellIs" dxfId="55" priority="43" stopIfTrue="1" operator="equal">
      <formula>green</formula>
    </cfRule>
    <cfRule type="cellIs" dxfId="54" priority="44" stopIfTrue="1" operator="equal">
      <formula>yellow</formula>
    </cfRule>
    <cfRule type="cellIs" dxfId="53" priority="45" stopIfTrue="1" operator="equal">
      <formula>red</formula>
    </cfRule>
  </conditionalFormatting>
  <conditionalFormatting sqref="AV24:AV31">
    <cfRule type="cellIs" dxfId="52" priority="37" stopIfTrue="1" operator="equal">
      <formula>green</formula>
    </cfRule>
    <cfRule type="cellIs" dxfId="51" priority="38" stopIfTrue="1" operator="equal">
      <formula>yellow</formula>
    </cfRule>
    <cfRule type="cellIs" dxfId="50" priority="39" stopIfTrue="1" operator="equal">
      <formula>red</formula>
    </cfRule>
  </conditionalFormatting>
  <conditionalFormatting sqref="AV33:AV40">
    <cfRule type="cellIs" dxfId="49" priority="31" stopIfTrue="1" operator="equal">
      <formula>green</formula>
    </cfRule>
    <cfRule type="cellIs" dxfId="48" priority="32" stopIfTrue="1" operator="equal">
      <formula>yellow</formula>
    </cfRule>
    <cfRule type="cellIs" dxfId="47" priority="33" stopIfTrue="1" operator="equal">
      <formula>red</formula>
    </cfRule>
  </conditionalFormatting>
  <conditionalFormatting sqref="AV42:AV49">
    <cfRule type="cellIs" dxfId="46" priority="25" stopIfTrue="1" operator="equal">
      <formula>green</formula>
    </cfRule>
    <cfRule type="cellIs" dxfId="45" priority="26" stopIfTrue="1" operator="equal">
      <formula>yellow</formula>
    </cfRule>
    <cfRule type="cellIs" dxfId="44" priority="27" stopIfTrue="1" operator="equal">
      <formula>red</formula>
    </cfRule>
  </conditionalFormatting>
  <conditionalFormatting sqref="BH24:BH31">
    <cfRule type="cellIs" dxfId="43" priority="19" stopIfTrue="1" operator="equal">
      <formula>green</formula>
    </cfRule>
    <cfRule type="cellIs" dxfId="42" priority="20" stopIfTrue="1" operator="equal">
      <formula>yellow</formula>
    </cfRule>
    <cfRule type="cellIs" dxfId="41" priority="21" stopIfTrue="1" operator="equal">
      <formula>red</formula>
    </cfRule>
  </conditionalFormatting>
  <conditionalFormatting sqref="BT24:BT31">
    <cfRule type="cellIs" dxfId="40" priority="13" stopIfTrue="1" operator="equal">
      <formula>green</formula>
    </cfRule>
    <cfRule type="cellIs" dxfId="39" priority="14" stopIfTrue="1" operator="equal">
      <formula>yellow</formula>
    </cfRule>
    <cfRule type="cellIs" dxfId="38" priority="15" stopIfTrue="1" operator="equal">
      <formula>red</formula>
    </cfRule>
  </conditionalFormatting>
  <conditionalFormatting sqref="CF24:CF31">
    <cfRule type="cellIs" dxfId="37" priority="7" stopIfTrue="1" operator="equal">
      <formula>green</formula>
    </cfRule>
    <cfRule type="cellIs" dxfId="36" priority="8" stopIfTrue="1" operator="equal">
      <formula>yellow</formula>
    </cfRule>
    <cfRule type="cellIs" dxfId="35"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34" priority="1" stopIfTrue="1" operator="equal">
      <formula>green</formula>
    </cfRule>
    <cfRule type="cellIs" dxfId="33" priority="2" stopIfTrue="1" operator="equal">
      <formula>yellow</formula>
    </cfRule>
    <cfRule type="cellIs" dxfId="32"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42803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47</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205</v>
      </c>
      <c r="B25" s="148">
        <f>IF(OR(F25=DATE(1900,1,0),F25=""),B24,F25)</f>
        <v>42855</v>
      </c>
      <c r="C25" s="148"/>
      <c r="D25" s="148"/>
      <c r="E25" s="148"/>
      <c r="F25" s="152">
        <f>IF(B5="PE",Daten!R40,IF(AND(B5="RD",Deckblatt!C56&gt;=F24),Deckblatt!C56,Gantt!C5))</f>
        <v>42855</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31" priority="30" stopIfTrue="1">
      <formula>(H$26)&lt;&gt;""</formula>
    </cfRule>
  </conditionalFormatting>
  <conditionalFormatting sqref="I27:IP27">
    <cfRule type="expression" dxfId="30" priority="31" stopIfTrue="1">
      <formula>I$21=""</formula>
    </cfRule>
  </conditionalFormatting>
  <conditionalFormatting sqref="C4">
    <cfRule type="expression" dxfId="29" priority="28" stopIfTrue="1">
      <formula>$B$4&lt;&gt;"User"</formula>
    </cfRule>
  </conditionalFormatting>
  <conditionalFormatting sqref="C5">
    <cfRule type="expression" dxfId="28" priority="29" stopIfTrue="1">
      <formula>$B$5&lt;&gt;"User"</formula>
    </cfRule>
  </conditionalFormatting>
  <conditionalFormatting sqref="H4">
    <cfRule type="expression" dxfId="27" priority="34" stopIfTrue="1">
      <formula>$B$4&lt;&gt;"User"</formula>
    </cfRule>
  </conditionalFormatting>
  <conditionalFormatting sqref="H5">
    <cfRule type="expression" dxfId="26" priority="35" stopIfTrue="1">
      <formula>$B$5&lt;&gt;"User"</formula>
    </cfRule>
  </conditionalFormatting>
  <conditionalFormatting sqref="G349 G351">
    <cfRule type="expression" dxfId="25" priority="1" stopIfTrue="1">
      <formula>BP_Status="Nein"</formula>
    </cfRule>
  </conditionalFormatting>
  <conditionalFormatting sqref="G355">
    <cfRule type="expression" dxfId="24"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23" priority="1" stopIfTrue="1">
      <formula>BP_Status="Nein"</formula>
    </cfRule>
  </conditionalFormatting>
  <conditionalFormatting sqref="AM11">
    <cfRule type="expression" dxfId="22"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151</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105</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5285</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3675</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42803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- 25.01.2017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42760</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0.48389355742296919</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220</v>
      </c>
      <c r="U22" s="210">
        <f ca="1">IF(akt_start="",0,Deckblatt!C56-akt_start)</f>
        <v>168</v>
      </c>
      <c r="V22" s="211">
        <f ca="1">IF(T22=0,0,IF((U22/T22)&lt;0,0,IF(U22/T22&gt;1,1,U22/T22)))</f>
        <v>0.76363636363636367</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256</v>
      </c>
      <c r="U24" s="210">
        <f>ist_res</f>
        <v>151</v>
      </c>
      <c r="V24" s="211">
        <f>IF(T24=0,0,IF((U24/T24)&lt;0,0,U24/T24))</f>
        <v>0.58984375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8960</v>
      </c>
      <c r="U26" s="210">
        <f>ist_cost</f>
        <v>5285</v>
      </c>
      <c r="V26" s="211">
        <f>IF(T26=0,0,IF((U26/T26)&lt;0,0,U26/T26))</f>
        <v>0.58984375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42855</v>
      </c>
      <c r="V34" s="236">
        <f>IF(OR(T34="",U34=""),0,U34-T34)</f>
        <v>220</v>
      </c>
      <c r="W34" s="238">
        <f>akt_start</f>
        <v>42635</v>
      </c>
      <c r="X34" s="238">
        <f>akt_ende</f>
        <v>42855</v>
      </c>
      <c r="Y34" s="236">
        <f>IF(OR(W34="",X34=""),0,X34-W34)</f>
        <v>220</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21" priority="1" stopIfTrue="1" operator="lessThan">
      <formula>0</formula>
    </cfRule>
    <cfRule type="cellIs" dxfId="20" priority="2" stopIfTrue="1" operator="greaterThan">
      <formula>0</formula>
    </cfRule>
  </conditionalFormatting>
  <conditionalFormatting sqref="M32 M34 M36 M38">
    <cfRule type="cellIs" dxfId="19" priority="5" stopIfTrue="1" operator="greaterThan">
      <formula>0</formula>
    </cfRule>
    <cfRule type="cellIs" dxfId="18"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17" priority="1" stopIfTrue="1">
      <formula>M7=TRUE</formula>
    </cfRule>
  </conditionalFormatting>
  <conditionalFormatting sqref="B14">
    <cfRule type="expression" dxfId="16" priority="2" stopIfTrue="1">
      <formula>M16=TRUE</formula>
    </cfRule>
  </conditionalFormatting>
  <conditionalFormatting sqref="B39">
    <cfRule type="expression" dxfId="15"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42855</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42855</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42803</v>
      </c>
    </row>
    <row r="115" spans="5:8" x14ac:dyDescent="0.2">
      <c r="E115" s="219">
        <v>114</v>
      </c>
      <c r="F115" s="219" t="s">
        <v>840</v>
      </c>
      <c r="G115" s="219" t="s">
        <v>1488</v>
      </c>
      <c r="H115" s="222" t="s">
        <v>845</v>
      </c>
    </row>
    <row r="116" spans="5:8" x14ac:dyDescent="0.2">
      <c r="E116" s="219">
        <v>115</v>
      </c>
      <c r="F116" s="219" t="s">
        <v>841</v>
      </c>
      <c r="G116" s="219" t="s">
        <v>844</v>
      </c>
      <c r="H116" s="222">
        <f ca="1">TODAY()</f>
        <v>42803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14"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42803</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42803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13"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12"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11"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10" priority="1" stopIfTrue="1">
      <formula>AND($B4&lt;&gt;"",F4="")</formula>
    </cfRule>
  </conditionalFormatting>
  <conditionalFormatting sqref="F125:G134">
    <cfRule type="expression" dxfId="9"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8"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2017-03-09T08:26:12Z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