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'Calc-Master'!$Q$11:$Q$47</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Daten!$A$4:$AQ$86</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'Calc-Master'!$O$11:$O$47</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0" i="52" l="1"/>
  <c r="Z70" i="52" s="1"/>
  <c r="W70" i="52"/>
  <c r="X70" i="52" s="1"/>
  <c r="R70" i="52"/>
  <c r="M70" i="52"/>
  <c r="Y75" i="52"/>
  <c r="Z75" i="52" s="1"/>
  <c r="W75" i="52"/>
  <c r="X75" i="52" s="1"/>
  <c r="R75" i="52"/>
  <c r="M75" i="52"/>
  <c r="Y78" i="52"/>
  <c r="Z78" i="52" s="1"/>
  <c r="W78" i="52"/>
  <c r="X78" i="52" s="1"/>
  <c r="R78" i="52"/>
  <c r="M78" i="52"/>
  <c r="Y77" i="52"/>
  <c r="Z77" i="52" s="1"/>
  <c r="W77" i="52"/>
  <c r="Z58" i="52"/>
  <c r="Y58" i="52"/>
  <c r="W58" i="52"/>
  <c r="X58" i="52" s="1"/>
  <c r="R58" i="52"/>
  <c r="M58" i="52"/>
  <c r="Y80" i="52"/>
  <c r="Z80" i="52" s="1"/>
  <c r="W80" i="52"/>
  <c r="Y73" i="52"/>
  <c r="Z73" i="52" s="1"/>
  <c r="W73" i="52"/>
  <c r="AB70" i="52"/>
  <c r="AC70" i="52"/>
  <c r="AH70" i="52" l="1"/>
  <c r="AJ70" i="52"/>
  <c r="X77" i="52"/>
  <c r="X80" i="52"/>
  <c r="X73" i="52"/>
  <c r="Y49" i="52"/>
  <c r="Z49" i="52" s="1"/>
  <c r="W49" i="52"/>
  <c r="AK70" i="52" l="1"/>
  <c r="AI70" i="52"/>
  <c r="X49" i="52"/>
  <c r="Y82" i="52" l="1"/>
  <c r="W82" i="52"/>
  <c r="X82" i="52" l="1"/>
  <c r="Z82" i="52"/>
  <c r="B355" i="42"/>
  <c r="B353" i="42"/>
  <c r="B351" i="42"/>
  <c r="G349" i="42"/>
  <c r="F349" i="42"/>
  <c r="H9" i="12"/>
  <c r="H8" i="12"/>
  <c r="Q182" i="53"/>
  <c r="D182" i="53"/>
  <c r="AD179" i="53"/>
  <c r="Q179" i="53"/>
  <c r="D179" i="53"/>
  <c r="L69" i="53"/>
  <c r="L24" i="53"/>
  <c r="Y81" i="52" l="1"/>
  <c r="Z81" i="52" s="1"/>
  <c r="W81" i="52"/>
  <c r="Y83" i="52"/>
  <c r="Z83" i="52" s="1"/>
  <c r="W83" i="52"/>
  <c r="Y84" i="52"/>
  <c r="Z84" i="52" s="1"/>
  <c r="W84" i="52"/>
  <c r="Y79" i="52"/>
  <c r="Z79" i="52" s="1"/>
  <c r="W79" i="52"/>
  <c r="Y67" i="52"/>
  <c r="Z67" i="52" s="1"/>
  <c r="W67" i="52"/>
  <c r="Y71" i="52"/>
  <c r="Z71" i="52" s="1"/>
  <c r="W71" i="52"/>
  <c r="Y76" i="52"/>
  <c r="Z76" i="52" s="1"/>
  <c r="W76" i="52"/>
  <c r="Y74" i="52"/>
  <c r="Z74" i="52" s="1"/>
  <c r="W74" i="52"/>
  <c r="Y68" i="52"/>
  <c r="Z68" i="52" s="1"/>
  <c r="W68" i="52"/>
  <c r="Y69" i="52"/>
  <c r="Z69" i="52" s="1"/>
  <c r="W69" i="52"/>
  <c r="Y61" i="52"/>
  <c r="Z61" i="52" s="1"/>
  <c r="W61" i="52"/>
  <c r="Y53" i="52"/>
  <c r="Z53" i="52" s="1"/>
  <c r="W53" i="52"/>
  <c r="Y60" i="52"/>
  <c r="Z60" i="52" s="1"/>
  <c r="W60" i="52"/>
  <c r="Y62" i="52"/>
  <c r="Z62" i="52" s="1"/>
  <c r="W62" i="52"/>
  <c r="Y63" i="52"/>
  <c r="Z63" i="52" s="1"/>
  <c r="W63" i="52"/>
  <c r="Y64" i="52"/>
  <c r="Z64" i="52" s="1"/>
  <c r="W64" i="52"/>
  <c r="Y65" i="52"/>
  <c r="Z65" i="52" s="1"/>
  <c r="W65" i="52"/>
  <c r="Y66" i="52"/>
  <c r="Z66" i="52" s="1"/>
  <c r="W66" i="52"/>
  <c r="Y72" i="52"/>
  <c r="Z72" i="52" s="1"/>
  <c r="W72" i="52"/>
  <c r="X65" i="52" l="1"/>
  <c r="X63" i="52"/>
  <c r="X61" i="52"/>
  <c r="X64" i="52"/>
  <c r="X53" i="52"/>
  <c r="X66" i="52"/>
  <c r="X69" i="52"/>
  <c r="X60" i="52"/>
  <c r="X62" i="52"/>
  <c r="X72" i="52"/>
  <c r="X71" i="52"/>
  <c r="X76" i="52"/>
  <c r="X81" i="52"/>
  <c r="X84" i="52"/>
  <c r="X83" i="52"/>
  <c r="X68" i="52"/>
  <c r="X74" i="52"/>
  <c r="X67" i="52"/>
  <c r="X79" i="52"/>
  <c r="Y50" i="52" l="1"/>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9" i="52"/>
  <c r="W59" i="52"/>
  <c r="M59" i="52"/>
  <c r="Y57" i="52"/>
  <c r="Z57" i="52" s="1"/>
  <c r="W57" i="52"/>
  <c r="M57" i="52"/>
  <c r="Y56" i="52"/>
  <c r="Z56" i="52" s="1"/>
  <c r="W56" i="52"/>
  <c r="M56" i="52"/>
  <c r="Y55" i="52"/>
  <c r="Z55" i="52" s="1"/>
  <c r="W55" i="52"/>
  <c r="M55" i="52"/>
  <c r="Y54" i="52"/>
  <c r="Z54" i="52" s="1"/>
  <c r="W54" i="52"/>
  <c r="Y52" i="52"/>
  <c r="Z52" i="52" s="1"/>
  <c r="W52" i="52"/>
  <c r="M52" i="52"/>
  <c r="Y51" i="52"/>
  <c r="Z51" i="52" s="1"/>
  <c r="W51" i="52"/>
  <c r="M51" i="52"/>
  <c r="Y48" i="52"/>
  <c r="Z48" i="52" s="1"/>
  <c r="W48" i="52"/>
  <c r="Y47" i="52"/>
  <c r="Z47" i="52" s="1"/>
  <c r="W47" i="52"/>
  <c r="R47" i="52"/>
  <c r="Y46" i="52"/>
  <c r="W46" i="52"/>
  <c r="Y45" i="52"/>
  <c r="Z45" i="52" s="1"/>
  <c r="W45" i="52"/>
  <c r="Y44" i="52"/>
  <c r="Z44" i="52" s="1"/>
  <c r="W44" i="52"/>
  <c r="Y43" i="52"/>
  <c r="W43" i="52"/>
  <c r="Y42" i="52"/>
  <c r="Z42" i="52" s="1"/>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E68" i="9"/>
  <c r="B32" i="26"/>
  <c r="C20" i="26"/>
  <c r="B21" i="56"/>
  <c r="F35" i="9"/>
  <c r="F45" i="26"/>
  <c r="G35" i="9"/>
  <c r="M184" i="54"/>
  <c r="A77" i="2"/>
  <c r="P7" i="8"/>
  <c r="G61" i="2"/>
  <c r="M142" i="54"/>
  <c r="A7" i="42"/>
  <c r="F37" i="26"/>
  <c r="L30" i="2"/>
  <c r="F69" i="2"/>
  <c r="G263" i="15"/>
  <c r="AX18" i="10"/>
  <c r="F43" i="26"/>
  <c r="BC5" i="10"/>
  <c r="B31" i="26"/>
  <c r="G47" i="2"/>
  <c r="J263" i="15"/>
  <c r="A70" i="2"/>
  <c r="B12" i="26"/>
  <c r="L34" i="2"/>
  <c r="F39" i="26"/>
  <c r="B28" i="26"/>
  <c r="L20" i="2"/>
  <c r="AY18" i="10"/>
  <c r="I263" i="15"/>
  <c r="A69" i="9"/>
  <c r="A5" i="42"/>
  <c r="AF21" i="52"/>
  <c r="AE21" i="52"/>
  <c r="AA21" i="52"/>
  <c r="N40" i="52"/>
  <c r="AD21" i="52"/>
  <c r="S21" i="52"/>
  <c r="U21" i="52"/>
  <c r="T21" i="52"/>
  <c r="AC21" i="52"/>
  <c r="AB21" i="52"/>
  <c r="AB11" i="52"/>
  <c r="H6" i="17"/>
  <c r="AC10" i="52"/>
  <c r="AC11" i="52"/>
  <c r="AC9" i="52"/>
  <c r="AB10" i="52"/>
  <c r="AB9" i="52"/>
  <c r="AB53" i="52"/>
  <c r="AB80" i="52"/>
  <c r="AB57" i="52"/>
  <c r="AC55" i="52"/>
  <c r="AC73" i="52"/>
  <c r="AC78" i="52"/>
  <c r="AB49" i="52"/>
  <c r="AB72" i="52"/>
  <c r="AC83" i="52"/>
  <c r="AB60" i="52"/>
  <c r="AB50" i="52"/>
  <c r="AC66" i="52"/>
  <c r="AC54" i="52"/>
  <c r="O43" i="2"/>
  <c r="AB77" i="52"/>
  <c r="AB45" i="52"/>
  <c r="AB47" i="52"/>
  <c r="AC72" i="52"/>
  <c r="AC50" i="52"/>
  <c r="AB56" i="52"/>
  <c r="AB58" i="52"/>
  <c r="AC62" i="52"/>
  <c r="AC46" i="52"/>
  <c r="AC49" i="52"/>
  <c r="AC53" i="52"/>
  <c r="AC57" i="52"/>
  <c r="AC47" i="52"/>
  <c r="AC58" i="52"/>
  <c r="AC59" i="52"/>
  <c r="AB66" i="52"/>
  <c r="AC74" i="52"/>
  <c r="AB68" i="52"/>
  <c r="AC45" i="52"/>
  <c r="AB69" i="52"/>
  <c r="AB74" i="52"/>
  <c r="AB84" i="52"/>
  <c r="AB54" i="52"/>
  <c r="AC42" i="52"/>
  <c r="AC68" i="52"/>
  <c r="C57" i="1"/>
  <c r="AC60" i="52"/>
  <c r="AC77" i="52"/>
  <c r="AC61" i="52"/>
  <c r="AC63" i="52"/>
  <c r="AB55" i="52"/>
  <c r="AB52" i="52"/>
  <c r="AB63" i="52"/>
  <c r="AC51" i="52"/>
  <c r="AC64" i="52"/>
  <c r="AB42" i="52"/>
  <c r="H5" i="17"/>
  <c r="AB65" i="52"/>
  <c r="AB83" i="52"/>
  <c r="AC43" i="52"/>
  <c r="AB64" i="52"/>
  <c r="AB51" i="52"/>
  <c r="AB46" i="52"/>
  <c r="AB61" i="52"/>
  <c r="AB43" i="52"/>
  <c r="AC75" i="52"/>
  <c r="AB82" i="52"/>
  <c r="AC84" i="52"/>
  <c r="AC52" i="52"/>
  <c r="AC56" i="52"/>
  <c r="AB73" i="52"/>
  <c r="AC69" i="52"/>
  <c r="AB78" i="52"/>
  <c r="AC82" i="52"/>
  <c r="AC80" i="52"/>
  <c r="AB62" i="52"/>
  <c r="C35" i="1"/>
  <c r="AC65" i="52"/>
  <c r="AB75" i="52"/>
  <c r="AB59" i="52"/>
  <c r="AC41" i="52"/>
  <c r="AB76" i="52"/>
  <c r="AC40" i="52"/>
  <c r="AC71" i="52"/>
  <c r="AB41" i="52"/>
  <c r="AC81" i="52"/>
  <c r="AC67" i="52"/>
  <c r="AB79" i="52"/>
  <c r="AC76" i="52"/>
  <c r="AB81" i="52"/>
  <c r="AB48" i="52"/>
  <c r="AB67" i="52"/>
  <c r="AC79" i="52"/>
  <c r="AC48" i="52"/>
  <c r="AB40" i="52"/>
  <c r="AB71" i="52"/>
  <c r="AC44" i="52"/>
  <c r="AB44" i="52"/>
  <c r="H114" i="17"/>
  <c r="I24" i="42"/>
  <c r="AH75" i="52" l="1"/>
  <c r="AJ75" i="52"/>
  <c r="AH78" i="52"/>
  <c r="AJ78" i="52"/>
  <c r="AH77" i="52"/>
  <c r="AH58" i="52"/>
  <c r="AJ77" i="52"/>
  <c r="AJ58" i="52"/>
  <c r="AH80" i="52"/>
  <c r="AH73" i="52"/>
  <c r="AJ80" i="52"/>
  <c r="AJ73" i="52"/>
  <c r="AH49" i="52"/>
  <c r="AJ49" i="52"/>
  <c r="M82" i="52"/>
  <c r="M83" i="52"/>
  <c r="M69" i="52"/>
  <c r="M61" i="52"/>
  <c r="M63" i="52"/>
  <c r="M72" i="52"/>
  <c r="M53" i="52"/>
  <c r="M79" i="52"/>
  <c r="M74" i="52"/>
  <c r="M68" i="52"/>
  <c r="M71" i="52"/>
  <c r="M62" i="52"/>
  <c r="M66" i="52"/>
  <c r="M76" i="52"/>
  <c r="M67" i="52"/>
  <c r="M60" i="52"/>
  <c r="M65" i="52"/>
  <c r="M64" i="52"/>
  <c r="B24" i="26"/>
  <c r="AH82" i="52"/>
  <c r="AH81" i="52"/>
  <c r="AJ82" i="52"/>
  <c r="AJ81" i="52"/>
  <c r="F37" i="42"/>
  <c r="G41" i="42"/>
  <c r="G37" i="42"/>
  <c r="C36" i="42"/>
  <c r="H36" i="42"/>
  <c r="F41" i="42"/>
  <c r="H45" i="42"/>
  <c r="AJ83" i="52"/>
  <c r="AJ84" i="52"/>
  <c r="AH83" i="52"/>
  <c r="AH84" i="52"/>
  <c r="X47" i="52"/>
  <c r="AJ79" i="52"/>
  <c r="AH79" i="52"/>
  <c r="AJ67" i="52"/>
  <c r="AJ71" i="52"/>
  <c r="AJ76" i="52"/>
  <c r="AH67" i="52"/>
  <c r="AH71" i="52"/>
  <c r="AH76" i="52"/>
  <c r="AJ74" i="52"/>
  <c r="AH74" i="52"/>
  <c r="AJ68" i="52"/>
  <c r="AH68" i="52"/>
  <c r="AJ69" i="52"/>
  <c r="AH69" i="52"/>
  <c r="AJ61" i="52"/>
  <c r="AH61" i="52"/>
  <c r="AJ53" i="52"/>
  <c r="AH53" i="52"/>
  <c r="AJ60" i="52"/>
  <c r="AH60" i="52"/>
  <c r="AJ62" i="52"/>
  <c r="AH62" i="52"/>
  <c r="AJ63" i="52"/>
  <c r="AH63" i="52"/>
  <c r="AJ64" i="52"/>
  <c r="AH64" i="52"/>
  <c r="AJ65" i="52"/>
  <c r="AH65" i="52"/>
  <c r="AJ66" i="52"/>
  <c r="AH66" i="52"/>
  <c r="AJ72" i="52"/>
  <c r="AH72" i="52"/>
  <c r="AP57" i="54"/>
  <c r="AP86" i="54"/>
  <c r="AP118" i="54"/>
  <c r="AP29" i="54"/>
  <c r="AP200" i="54"/>
  <c r="AP33" i="54"/>
  <c r="AP61" i="54"/>
  <c r="AP100" i="54"/>
  <c r="Q127" i="54"/>
  <c r="X10" i="52"/>
  <c r="X43" i="52"/>
  <c r="X46" i="52"/>
  <c r="AP43" i="54"/>
  <c r="AP71" i="54"/>
  <c r="AP104" i="54"/>
  <c r="AP132" i="54"/>
  <c r="V34" i="8"/>
  <c r="X42" i="52"/>
  <c r="Z43" i="52"/>
  <c r="X56" i="52"/>
  <c r="X59" i="52"/>
  <c r="AP47" i="54"/>
  <c r="AP75" i="54"/>
  <c r="AP114" i="54"/>
  <c r="AP173" i="54"/>
  <c r="AP144" i="54"/>
  <c r="Z9" i="52"/>
  <c r="Z46" i="52"/>
  <c r="X51" i="52"/>
  <c r="X54" i="52"/>
  <c r="X55" i="52"/>
  <c r="Z59"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7" i="52"/>
  <c r="AH40" i="52"/>
  <c r="AH10" i="52"/>
  <c r="AH9" i="52"/>
  <c r="AH59" i="52"/>
  <c r="AH54" i="52"/>
  <c r="AH45" i="52"/>
  <c r="AH43" i="52"/>
  <c r="AH55" i="52"/>
  <c r="AH51" i="52"/>
  <c r="AH48" i="52"/>
  <c r="AH41" i="52"/>
  <c r="AH56" i="52"/>
  <c r="AH11" i="52"/>
  <c r="AH42" i="52"/>
  <c r="AJ59"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H9" i="17"/>
  <c r="C21" i="56"/>
  <c r="C127" i="56"/>
  <c r="C126" i="56"/>
  <c r="AA38" i="52"/>
  <c r="AD38" i="52"/>
  <c r="AC31" i="52"/>
  <c r="AD23" i="52"/>
  <c r="AA31" i="52"/>
  <c r="AC23" i="52"/>
  <c r="AE31" i="52"/>
  <c r="AB23" i="52"/>
  <c r="S38" i="52"/>
  <c r="AF31" i="52"/>
  <c r="S30" i="52"/>
  <c r="AD31" i="52"/>
  <c r="C36" i="1"/>
  <c r="T23" i="52"/>
  <c r="AA23" i="52"/>
  <c r="T30" i="52"/>
  <c r="AF23" i="52"/>
  <c r="U23" i="52"/>
  <c r="S23" i="52"/>
  <c r="A3" i="8"/>
  <c r="N42" i="2"/>
  <c r="O42" i="2"/>
  <c r="AK75" i="52" l="1"/>
  <c r="AI75" i="52"/>
  <c r="AI78" i="52"/>
  <c r="AK78" i="52"/>
  <c r="AK58" i="52"/>
  <c r="AI58" i="52"/>
  <c r="AK77" i="52"/>
  <c r="AI77" i="52"/>
  <c r="AI73" i="52"/>
  <c r="AK73" i="52"/>
  <c r="AK80" i="52"/>
  <c r="AI80" i="52"/>
  <c r="AK49" i="52"/>
  <c r="AI49" i="52"/>
  <c r="AK81" i="52"/>
  <c r="AI81" i="52"/>
  <c r="AK82" i="52"/>
  <c r="AI82" i="52"/>
  <c r="F45" i="42"/>
  <c r="G49" i="42"/>
  <c r="G45" i="42"/>
  <c r="C44" i="42"/>
  <c r="H44" i="42"/>
  <c r="H53" i="42"/>
  <c r="F49" i="42"/>
  <c r="AK84" i="52"/>
  <c r="AI84" i="52"/>
  <c r="AK83" i="52"/>
  <c r="AI83" i="52"/>
  <c r="AK79" i="52"/>
  <c r="AI79" i="52"/>
  <c r="AK76" i="52"/>
  <c r="AI76" i="52"/>
  <c r="AK71" i="52"/>
  <c r="AI71" i="52"/>
  <c r="AK67" i="52"/>
  <c r="AI67" i="52"/>
  <c r="AK74" i="52"/>
  <c r="AI74" i="52"/>
  <c r="AK68" i="52"/>
  <c r="AI68" i="52"/>
  <c r="AK69" i="52"/>
  <c r="AI69" i="52"/>
  <c r="AK61" i="52"/>
  <c r="AI61" i="52"/>
  <c r="AK53" i="52"/>
  <c r="AI53" i="52"/>
  <c r="AK60" i="52"/>
  <c r="AI60" i="52"/>
  <c r="AK62" i="52"/>
  <c r="AI62" i="52"/>
  <c r="AK63" i="52"/>
  <c r="AI63" i="52"/>
  <c r="AI64" i="52"/>
  <c r="AK64" i="52"/>
  <c r="AI65" i="52"/>
  <c r="AK65" i="52"/>
  <c r="AI66" i="52"/>
  <c r="AK66" i="52"/>
  <c r="AI72" i="52"/>
  <c r="AK72"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H230" i="15"/>
  <c r="G230" i="15"/>
  <c r="E230" i="15" s="1"/>
  <c r="F230" i="15"/>
  <c r="AA37" i="52"/>
  <c r="I41" i="2"/>
  <c r="AK10" i="52"/>
  <c r="AI10" i="52"/>
  <c r="AK9" i="52"/>
  <c r="AI9" i="52"/>
  <c r="AI52" i="52"/>
  <c r="AK52" i="52"/>
  <c r="AK48" i="52"/>
  <c r="AI48" i="52"/>
  <c r="AK43" i="52"/>
  <c r="AI43" i="52"/>
  <c r="AK59" i="52"/>
  <c r="AI59" i="52"/>
  <c r="AI57" i="52"/>
  <c r="AK57" i="52"/>
  <c r="G51" i="8"/>
  <c r="F63" i="26"/>
  <c r="AI47" i="52"/>
  <c r="AK47" i="52"/>
  <c r="AI42" i="52"/>
  <c r="AK42" i="52"/>
  <c r="AI56" i="52"/>
  <c r="AK56" i="52"/>
  <c r="AK51" i="52"/>
  <c r="AI51" i="52"/>
  <c r="AK45" i="52"/>
  <c r="AI45" i="52"/>
  <c r="H25" i="42"/>
  <c r="G24" i="42"/>
  <c r="G25" i="42" s="1"/>
  <c r="J25" i="42"/>
  <c r="J21" i="42" s="1"/>
  <c r="K24" i="42"/>
  <c r="B24" i="6"/>
  <c r="B69" i="9"/>
  <c r="B70" i="9"/>
  <c r="B6" i="6"/>
  <c r="B36" i="9"/>
  <c r="I47" i="2"/>
  <c r="B37" i="6"/>
  <c r="AB31" i="52"/>
  <c r="AE23" i="52"/>
  <c r="U30" i="52"/>
  <c r="CH69" i="9"/>
  <c r="CH36" i="9"/>
  <c r="CH70" i="9"/>
  <c r="F53" i="42" l="1"/>
  <c r="G57" i="42"/>
  <c r="A52" i="42"/>
  <c r="G53" i="42"/>
  <c r="C52" i="42"/>
  <c r="H52" i="42"/>
  <c r="F57" i="42"/>
  <c r="H61" i="4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<sst xmlns="http://schemas.openxmlformats.org/spreadsheetml/2006/main" count="5152" uniqueCount="2974">
  <si>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</si>
  <si>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</si>
  <si>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</si>
  <si>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</si>
  <si>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</si>
  <si>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</si>
  <si>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</si>
  <si>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</si>
  <si>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</si>
  <si>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</si>
  <si>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</si>
  <si>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</si>
  <si>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</si>
  <si>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</si>
  <si>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</si>
  <si>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</si>
  <si>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</si>
  <si>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</si>
  <si>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</si>
  <si>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</si>
  <si>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</si>
  <si>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</si>
  <si>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</si>
  <si>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</si>
  <si>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</si>
  <si>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</si>
  <si>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</si>
  <si>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</si>
  <si>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</si>
  <si>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</si>
  <si>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</si>
  <si>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</si>
  <si>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</si>
  <si>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</si>
  <si>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</si>
  <si>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</si>
  <si>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</si>
  <si>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</si>
  <si>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</si>
  <si>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</si>
  <si>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</si>
  <si>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</si>
  <si>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</si>
  <si>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</si>
  <si>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</si>
  <si>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</si>
  <si>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</si>
  <si>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</si>
  <si>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</si>
  <si>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</si>
  <si>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</si>
  <si>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</si>
  <si>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</si>
  <si>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</si>
  <si>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</si>
  <si>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</si>
  <si>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</si>
  <si>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</si>
  <si>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</si>
  <si>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</si>
  <si>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</si>
  <si>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</si>
  <si>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</si>
  <si>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</si>
  <si>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</si>
  <si>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</si>
  <si>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</si>
  <si>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</si>
  <si>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</si>
  <si>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</si>
  <si>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</si>
  <si>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</si>
  <si>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</si>
  <si>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</si>
  <si>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</si>
  <si>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</si>
  <si>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</si>
  <si>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</si>
  <si>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</si>
  <si>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</si>
  <si>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</si>
  <si>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</si>
  <si>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</si>
  <si>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</si>
  <si>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</si>
  <si>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</si>
  <si>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</si>
  <si>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</si>
  <si>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</si>
  <si>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</si>
  <si>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</si>
  <si>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</si>
  <si>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</si>
  <si>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</si>
  <si>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</si>
  <si>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</si>
  <si>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</si>
  <si>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</si>
  <si>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</si>
  <si>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</si>
  <si>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</si>
  <si>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</si>
  <si>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</si>
  <si>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</si>
  <si>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</si>
  <si>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</si>
  <si>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</si>
  <si>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</si>
  <si>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</si>
  <si>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</si>
  <si>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</si>
  <si>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</si>
  <si>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</si>
  <si>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</si>
  <si>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</si>
  <si>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</si>
  <si>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</si>
  <si>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</si>
  <si>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</si>
  <si>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</si>
  <si>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</si>
  <si>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</si>
  <si>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</si>
  <si>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</si>
  <si>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</si>
  <si>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</si>
  <si>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</si>
  <si>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</si>
  <si>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</si>
  <si>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</si>
  <si>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</si>
  <si>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</si>
  <si>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</si>
  <si>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</si>
  <si>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</si>
  <si>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</si>
  <si>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</si>
  <si>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</si>
  <si>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</si>
  <si>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</si>
  <si>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</si>
  <si>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</si>
  <si>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</si>
  <si>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</si>
  <si>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</si>
  <si>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</si>
  <si>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</si>
  <si>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</si>
  <si>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</si>
  <si>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</si>
  <si>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</si>
  <si>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</si>
  <si>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</si>
  <si>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</si>
  <si>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</si>
  <si>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</si>
  <si>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</si>
  <si>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</si>
  <si>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</si>
  <si>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</si>
  <si>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</si>
  <si>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</si>
  <si>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</si>
  <si>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</si>
  <si>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</si>
  <si>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</si>
  <si>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</si>
  <si>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</si>
  <si>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</si>
  <si>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</si>
  <si>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</si>
  <si>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</si>
  <si>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</si>
  <si>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</si>
  <si>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</si>
  <si>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</si>
  <si>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</si>
  <si>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</si>
  <si>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</si>
  <si>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</si>
  <si>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</si>
  <si>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</si>
  <si>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</si>
  <si>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</si>
  <si>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</si>
  <si>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</si>
  <si>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</si>
  <si>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</si>
  <si>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</si>
  <si>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</si>
  <si>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</si>
  <si>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</si>
  <si>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</si>
  <si>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</si>
  <si>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</si>
  <si>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</si>
  <si>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</si>
  <si>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</si>
  <si>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</si>
  <si>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</si>
  <si>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</si>
  <si>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</si>
  <si>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</si>
  <si>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</si>
  <si>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</si>
  <si>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</si>
  <si>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</si>
  <si>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</si>
  <si>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</si>
  <si>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</si>
  <si>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</si>
  <si>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</si>
  <si>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</si>
  <si>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</si>
  <si>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</si>
  <si>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</si>
  <si>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</si>
  <si>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</si>
  <si>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</si>
  <si>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</si>
  <si>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</si>
  <si>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</si>
  <si>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</si>
  <si>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</si>
  <si>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</si>
  <si>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</si>
  <si>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</si>
  <si>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</si>
  <si>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</si>
  <si>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</si>
  <si>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</si>
  <si>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</si>
  <si>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</si>
  <si>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</si>
  <si>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</si>
  <si>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</si>
  <si>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</si>
  <si>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</si>
  <si>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</si>
  <si>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</si>
  <si>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</si>
  <si>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</si>
  <si>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</si>
  <si>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</si>
  <si>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</si>
  <si>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</si>
  <si>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</si>
  <si>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</si>
  <si>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</si>
  <si>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</si>
  <si>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</si>
  <si>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</si>
  <si>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</si>
  <si>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</si>
  <si>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</si>
  <si>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</si>
  <si>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</si>
  <si>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</si>
  <si>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</si>
  <si>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</si>
  <si>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</si>
  <si>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</si>
  <si>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</si>
  <si>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</si>
  <si>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</si>
  <si>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</si>
  <si>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</si>
  <si>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</si>
  <si>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</si>
  <si>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</si>
  <si>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</si>
  <si>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</si>
  <si>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</si>
  <si>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</si>
  <si>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</si>
  <si>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</si>
  <si>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</si>
  <si>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</si>
  <si>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</si>
  <si>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</si>
  <si>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</si>
  <si>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</si>
  <si>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</si>
  <si>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</si>
  <si>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</si>
  <si>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</si>
  <si>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</si>
  <si>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</si>
  <si>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</si>
  <si>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</si>
  <si>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</si>
  <si>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</si>
  <si>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</si>
  <si>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</si>
  <si>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</si>
  <si>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</si>
  <si>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</si>
  <si>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</si>
  <si>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</si>
  <si>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</si>
  <si>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</si>
  <si>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</si>
  <si>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</si>
  <si>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</si>
  <si>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</si>
  <si>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</si>
  <si>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</si>
  <si>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</si>
  <si>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</si>
  <si>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</si>
  <si>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</si>
  <si>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</si>
  <si>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</si>
  <si>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</si>
  <si>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</si>
  <si>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</si>
  <si>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</si>
  <si>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</si>
  <si>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</si>
  <si>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</si>
  <si>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</si>
  <si>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</si>
  <si>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</si>
  <si>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</si>
  <si>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</si>
  <si>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</si>
  <si>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</si>
  <si>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</si>
  <si>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</si>
  <si>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</si>
  <si>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</si>
  <si>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</si>
  <si>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</si>
  <si>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</si>
  <si>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</si>
  <si>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</si>
  <si>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</si>
  <si>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</si>
  <si>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</si>
  <si>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</si>
  <si>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</si>
  <si>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</si>
  <si>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</si>
  <si>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</si>
  <si>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</si>
  <si>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</si>
  <si>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</si>
  <si>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</si>
  <si>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</si>
  <si>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</si>
  <si>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</si>
  <si>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</si>
  <si>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</si>
  <si>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</si>
  <si>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</si>
  <si>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</si>
  <si>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</si>
  <si>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</si>
  <si>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</si>
  <si>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</si>
  <si>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</si>
  <si>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</si>
  <si>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</si>
  <si>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</si>
  <si>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</si>
  <si>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</si>
  <si>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</si>
  <si>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</si>
  <si>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</si>
  <si>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</si>
  <si>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</si>
  <si>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</si>
  <si>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</si>
  <si>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</si>
  <si>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</si>
  <si>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</si>
  <si>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</si>
  <si>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</si>
  <si>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</si>
  <si>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</si>
  <si>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</si>
  <si>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</si>
  <si>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</si>
  <si>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</si>
  <si>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</si>
  <si>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</si>
  <si>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</si>
  <si>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</si>
  <si>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</si>
  <si>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</si>
  <si>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</si>
  <si>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</si>
  <si>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</si>
  <si>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</si>
  <si>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</si>
  <si>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</si>
  <si>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</si>
  <si>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</si>
  <si>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</si>
  <si>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</si>
  <si>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</si>
  <si>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</si>
  <si>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</si>
  <si>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</si>
  <si>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</si>
  <si>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</si>
  <si>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</si>
  <si>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</si>
  <si>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</si>
  <si>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</si>
  <si>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</si>
  <si>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</si>
  <si>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</si>
  <si>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</si>
  <si>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</si>
  <si>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</si>
  <si>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</si>
  <si>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</si>
  <si>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</si>
  <si>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</si>
  <si>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</si>
  <si>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</si>
  <si>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</si>
  <si>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</si>
  <si>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</si>
  <si>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</si>
  <si>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</si>
  <si>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</si>
  <si>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</si>
  <si>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</si>
  <si>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</si>
  <si>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</si>
  <si>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</si>
  <si>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</si>
  <si>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</si>
  <si>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</si>
  <si>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</si>
  <si>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</si>
  <si>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</si>
  <si>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</si>
  <si>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</si>
  <si>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</si>
  <si>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</si>
  <si>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</si>
  <si>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</si>
  <si>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</si>
  <si>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</si>
  <si>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</si>
  <si>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</si>
  <si>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</si>
  <si>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</si>
  <si>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</si>
  <si>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</si>
  <si>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</si>
  <si>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</si>
  <si>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</si>
  <si>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</si>
  <si>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</si>
  <si>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</si>
  <si>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</si>
  <si>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</si>
  <si>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</si>
  <si>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</si>
  <si>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</si>
  <si>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</si>
  <si>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</si>
  <si>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</si>
  <si>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</si>
  <si>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</si>
  <si>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</si>
  <si>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</si>
  <si>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</si>
  <si>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</si>
  <si>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</si>
  <si>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</si>
  <si>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</si>
  <si>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</si>
  <si>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</si>
  <si>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</si>
  <si>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</si>
  <si>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</si>
  <si>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</si>
  <si>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</si>
  <si>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</si>
  <si>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</si>
  <si>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</si>
  <si>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</si>
  <si>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</si>
  <si>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</si>
  <si>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</si>
  <si>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</si>
  <si>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</si>
  <si>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</si>
  <si>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</si>
  <si>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</si>
  <si>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</si>
  <si>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</si>
  <si>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</si>
  <si>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</si>
  <si>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</si>
  <si>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</si>
  <si>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</si>
  <si>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</si>
  <si>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</si>
  <si>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</si>
  <si>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</si>
  <si>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</si>
  <si>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</si>
  <si>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</si>
  <si>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</si>
  <si>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</si>
  <si>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</si>
  <si>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</si>
  <si>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</si>
  <si>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</si>
  <si>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</si>
  <si>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</si>
  <si>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</si>
  <si>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</si>
  <si>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</si>
  <si>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</si>
  <si>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</si>
  <si>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</si>
  <si>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</si>
  <si>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</si>
  <si>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</si>
  <si>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</si>
  <si>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</si>
  <si>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</si>
  <si>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</si>
  <si>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</si>
  <si>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</si>
  <si>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</si>
  <si>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</si>
  <si>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</si>
  <si>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</si>
  <si>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</si>
  <si>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</si>
  <si>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</si>
  <si>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</si>
  <si>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</si>
  <si>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</si>
  <si>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</si>
  <si>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</si>
  <si>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</si>
  <si>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</si>
  <si>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</si>
  <si>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</si>
  <si>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</si>
  <si>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</si>
  <si>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</si>
  <si>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</si>
  <si>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</si>
  <si>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</si>
  <si>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</si>
  <si>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</si>
  <si>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</si>
  <si>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</si>
  <si>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</si>
  <si>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</si>
  <si>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</si>
  <si>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</si>
  <si>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</si>
  <si>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</si>
  <si>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</si>
  <si>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</si>
  <si>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</si>
  <si>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</si>
  <si>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</si>
  <si>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</si>
  <si>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</si>
  <si>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</si>
  <si>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</si>
  <si>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</si>
  <si>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</si>
  <si>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</si>
  <si>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</si>
  <si>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</si>
  <si>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</si>
  <si>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</si>
  <si>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</si>
  <si>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</si>
  <si>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</si>
  <si>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</si>
  <si>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</si>
  <si>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</si>
  <si>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</si>
  <si>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</si>
  <si>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</si>
  <si>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</si>
  <si>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</si>
  <si>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</si>
  <si>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</si>
  <si>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</si>
  <si>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</si>
  <si>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</si>
  <si>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</si>
  <si>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</si>
  <si>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</si>
  <si>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</si>
  <si>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</si>
  <si>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</si>
  <si>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</si>
  <si>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</si>
  <si>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</si>
  <si>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</si>
  <si>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</si>
  <si>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</si>
  <si>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</si>
  <si>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</si>
  <si>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</si>
  <si>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</si>
  <si>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</si>
  <si>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</si>
  <si>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</si>
  <si>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</si>
  <si>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</si>
  <si>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</si>
  <si>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</si>
  <si>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</si>
  <si>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</si>
  <si>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</si>
  <si>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</si>
  <si>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</si>
  <si>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</si>
  <si>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</si>
  <si>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</si>
  <si>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</si>
  <si>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</si>
  <si>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</si>
  <si>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</si>
  <si>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</si>
  <si>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</si>
  <si>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</si>
  <si>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</si>
  <si>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</si>
  <si>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</si>
  <si>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</si>
  <si>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</si>
  <si>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</si>
  <si>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</si>
  <si>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</si>
  <si>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</si>
  <si>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</si>
  <si>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</si>
  <si>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</si>
  <si>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</si>
  <si>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</si>
  <si>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</si>
  <si>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</si>
  <si>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</si>
  <si>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</si>
  <si>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</si>
  <si>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</si>
  <si>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</si>
  <si>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</si>
  <si>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</si>
  <si>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</si>
  <si>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</si>
  <si>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</si>
  <si>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</si>
  <si>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</si>
  <si>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</si>
  <si>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</si>
  <si>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</si>
  <si>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</si>
  <si>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</si>
  <si>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</si>
  <si>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</si>
  <si>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</si>
  <si>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</si>
  <si>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</si>
  <si>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</si>
  <si>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</si>
  <si>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</si>
  <si>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</si>
  <si>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</si>
  <si>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</si>
  <si>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</si>
  <si>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</si>
  <si>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</si>
  <si>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</si>
  <si>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</si>
  <si>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</si>
  <si>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</si>
  <si>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</si>
  <si>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</si>
  <si>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</si>
  <si>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</si>
  <si>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</si>
  <si>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</si>
  <si>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</si>
  <si>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</si>
  <si>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</si>
  <si>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</si>
  <si>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</si>
  <si>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</si>
  <si>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</si>
  <si>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</si>
  <si>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</si>
  <si>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</si>
  <si>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</si>
  <si>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</si>
  <si>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</si>
  <si>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</si>
  <si>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</si>
  <si>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</si>
  <si>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</si>
  <si>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</si>
  <si>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</si>
  <si>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</si>
  <si>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</si>
  <si>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</si>
  <si>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</si>
  <si>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</si>
  <si>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</si>
  <si>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</si>
  <si>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</si>
  <si>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</si>
  <si>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</si>
  <si>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</si>
  <si>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</si>
  <si>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</si>
  <si>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</si>
  <si>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</si>
  <si>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</si>
  <si>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</si>
  <si>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</si>
  <si>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</si>
  <si>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</si>
  <si>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</si>
  <si>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</si>
  <si>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</si>
  <si>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</si>
  <si>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</si>
  <si>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</si>
  <si>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</si>
  <si>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</si>
  <si>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</si>
  <si>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</si>
  <si>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</si>
  <si>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</si>
  <si>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</si>
  <si>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</si>
  <si>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</si>
  <si>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</si>
  <si>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</si>
  <si>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</si>
  <si>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</si>
  <si>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</si>
  <si>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</si>
  <si>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</si>
  <si>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</si>
  <si>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</si>
  <si>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</si>
  <si>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</si>
  <si>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</si>
  <si>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</si>
  <si>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</si>
  <si>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</si>
  <si>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</si>
  <si>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</si>
  <si>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</si>
  <si>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</si>
  <si>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</si>
  <si>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</si>
  <si>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</si>
  <si>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</si>
  <si>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</si>
  <si>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</si>
  <si>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</si>
  <si>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</si>
  <si>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</si>
  <si>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</si>
  <si>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</si>
  <si>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</si>
  <si>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</si>
  <si>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</si>
  <si>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</si>
  <si>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</si>
  <si>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</si>
  <si>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</si>
  <si>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</si>
  <si>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</si>
  <si>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</si>
  <si>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</si>
  <si>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</si>
  <si>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</si>
  <si>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</si>
  <si>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</si>
  <si>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</si>
  <si>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</si>
  <si>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</si>
  <si>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</si>
  <si>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</si>
  <si>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</si>
  <si>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</si>
  <si>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</si>
  <si>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</si>
  <si>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</si>
  <si>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</si>
  <si>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</si>
  <si>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</si>
  <si>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</si>
  <si>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</si>
  <si>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</si>
  <si>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</si>
  <si>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</si>
  <si>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</si>
  <si>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</si>
  <si>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</si>
  <si>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</si>
  <si>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</si>
  <si>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</si>
  <si>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</si>
  <si>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</si>
  <si>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</si>
  <si>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</si>
  <si>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</si>
  <si>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</si>
  <si>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</si>
  <si>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</si>
  <si>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</si>
  <si>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</si>
  <si>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</si>
  <si>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</si>
  <si>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</si>
  <si>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</si>
  <si>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</si>
  <si>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</si>
  <si>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</si>
  <si>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</si>
  <si>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</si>
  <si>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</si>
  <si>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</si>
  <si>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</si>
  <si>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</si>
  <si>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</si>
  <si>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</si>
  <si>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</si>
  <si>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</si>
  <si>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</si>
  <si>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</si>
  <si>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</si>
  <si>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</si>
  <si>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</si>
  <si>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</si>
  <si>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</si>
  <si>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</si>
  <si>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</si>
  <si>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</si>
  <si>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</si>
  <si>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</si>
  <si>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</si>
  <si>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</si>
  <si>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</si>
  <si>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</si>
  <si>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</si>
  <si>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</si>
  <si>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</si>
  <si>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</si>
  <si>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</si>
  <si>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</si>
  <si>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</si>
  <si>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</si>
  <si>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</si>
  <si>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</si>
  <si>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</si>
  <si>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</si>
  <si>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</si>
  <si>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</si>
  <si>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</si>
  <si>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</si>
  <si>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</si>
  <si>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</si>
  <si>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</si>
  <si>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</si>
  <si>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</si>
  <si>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</si>
  <si>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</si>
  <si>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</si>
  <si>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</si>
  <si>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</si>
  <si>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</si>
  <si>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</si>
  <si>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</si>
  <si>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</si>
  <si>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</si>
  <si>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</si>
  <si>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</si>
  <si>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</si>
  <si>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</si>
  <si>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</si>
  <si>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</si>
  <si>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</si>
  <si>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</si>
  <si>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</si>
  <si>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</si>
  <si>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</si>
  <si>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</si>
  <si>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</si>
  <si>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</si>
  <si>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</si>
  <si>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</si>
  <si>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</si>
  <si>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</si>
  <si>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</si>
  <si>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</si>
  <si>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</si>
  <si>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</si>
  <si>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</si>
  <si>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</si>
  <si>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</si>
  <si>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</si>
  <si>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</si>
  <si>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</si>
  <si>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</si>
  <si>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</si>
  <si>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</si>
  <si>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</si>
  <si>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</si>
  <si>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</si>
  <si>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</si>
  <si>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</si>
  <si>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</si>
  <si>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</si>
  <si>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</si>
  <si>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</si>
  <si>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</si>
  <si>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</si>
  <si>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</si>
  <si>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</si>
  <si>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</si>
  <si>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</si>
  <si>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</si>
  <si>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</si>
  <si>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</si>
  <si>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</si>
  <si>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</si>
  <si>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</si>
  <si>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</si>
  <si>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</si>
  <si>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</si>
  <si>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</si>
  <si>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</si>
  <si>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</si>
  <si>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</si>
  <si>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</si>
  <si>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</si>
  <si>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</si>
  <si>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</si>
  <si>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</si>
  <si>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</si>
  <si>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</si>
  <si>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</si>
  <si>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</si>
  <si>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</si>
  <si>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</si>
  <si>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</si>
  <si>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</si>
  <si>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</si>
  <si>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</si>
  <si>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</si>
  <si>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</si>
  <si>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</si>
  <si>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</si>
  <si>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</si>
  <si>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</si>
  <si>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</si>
  <si>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</si>
  <si>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</si>
  <si>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</si>
  <si>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</si>
  <si>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</si>
  <si>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</si>
  <si>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</si>
  <si>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</si>
  <si>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</si>
  <si>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</si>
  <si>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</si>
  <si>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</si>
  <si>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</si>
  <si>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</si>
  <si>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</si>
  <si>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</si>
  <si>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</si>
  <si>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</si>
  <si>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</si>
  <si>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</si>
  <si>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</si>
  <si>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</si>
  <si>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</si>
  <si>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</si>
  <si>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</si>
  <si>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</si>
  <si>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</si>
  <si>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</si>
  <si>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</si>
  <si>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</si>
  <si>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</si>
  <si>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</si>
  <si>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</si>
  <si>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</si>
  <si>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</si>
  <si>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</si>
  <si>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</si>
  <si>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</si>
  <si>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</si>
  <si>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</si>
  <si>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</si>
  <si>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</si>
  <si>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</si>
  <si>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</si>
  <si>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</si>
  <si>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</si>
  <si>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</si>
  <si>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</si>
  <si>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</si>
  <si>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</si>
  <si>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</si>
  <si>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</si>
  <si>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</si>
  <si>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</si>
  <si>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</si>
  <si>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</si>
  <si>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</si>
  <si>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</si>
  <si>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</si>
  <si>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</si>
  <si>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</si>
  <si>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</si>
  <si>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</si>
  <si>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</si>
  <si>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</si>
  <si>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</si>
  <si>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</si>
  <si>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</si>
  <si>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</si>
  <si>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</si>
  <si>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</si>
  <si>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</si>
  <si>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</si>
  <si>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</si>
  <si>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</si>
  <si>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</si>
  <si>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</si>
  <si>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</si>
  <si>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</si>
  <si>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</si>
  <si>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</si>
  <si>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</si>
  <si>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</si>
  <si>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</si>
  <si>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</si>
  <si>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</si>
  <si>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</si>
  <si>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</si>
  <si>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</si>
  <si>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</si>
  <si>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</si>
  <si>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</si>
  <si>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</si>
  <si>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</si>
  <si>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</si>
  <si>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</si>
  <si>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</si>
  <si>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</si>
  <si>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</si>
  <si>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</si>
  <si>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</si>
  <si>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</si>
  <si>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</si>
  <si>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</si>
  <si>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</si>
  <si>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</si>
  <si>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</si>
  <si>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</si>
  <si>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</si>
  <si>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</si>
  <si>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</si>
  <si>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</si>
  <si>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</si>
  <si>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</si>
  <si>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</si>
  <si>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</si>
  <si>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</si>
  <si>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</si>
  <si>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</si>
  <si>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</si>
  <si>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</si>
  <si>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</si>
  <si>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</si>
  <si>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</si>
  <si>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</si>
  <si>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</si>
  <si>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</si>
  <si>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</si>
  <si>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</si>
  <si>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</si>
  <si>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</si>
  <si>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</si>
  <si>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</si>
  <si>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</si>
  <si>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</si>
  <si>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</si>
  <si>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</si>
  <si>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</si>
  <si>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</si>
  <si>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</si>
  <si>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</si>
  <si>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</si>
  <si>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</si>
  <si>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</si>
  <si>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</si>
  <si>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</si>
  <si>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</si>
  <si>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</si>
  <si>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</si>
  <si>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</si>
  <si>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</si>
  <si>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</si>
  <si>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</si>
  <si>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</si>
  <si>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</si>
  <si>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</si>
  <si>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</si>
  <si>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</si>
  <si>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</si>
  <si>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</si>
  <si>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</si>
  <si>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</si>
  <si>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</si>
  <si>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</si>
  <si>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</si>
  <si>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</si>
  <si>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</si>
  <si>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</si>
  <si>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</si>
  <si>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</si>
  <si>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</si>
  <si>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</si>
  <si>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</si>
  <si>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</si>
  <si>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</si>
  <si>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</si>
  <si>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</si>
  <si>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</si>
  <si>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</si>
  <si>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</si>
  <si>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</si>
  <si>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</si>
  <si>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</si>
  <si>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</si>
  <si>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</si>
  <si>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</si>
  <si>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</si>
  <si>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</si>
  <si>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</si>
  <si>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</si>
  <si>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</si>
  <si>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</si>
  <si>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</si>
  <si>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</si>
  <si>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</si>
  <si>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</si>
  <si>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</si>
  <si>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</si>
  <si>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</si>
  <si>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</si>
  <si>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</si>
  <si>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</si>
  <si>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</si>
  <si>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</si>
  <si>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</si>
  <si>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</si>
  <si>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</si>
  <si>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</si>
  <si>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</si>
  <si>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</si>
  <si>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</si>
  <si>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</si>
  <si>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</si>
  <si>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</si>
  <si>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</si>
  <si>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</si>
  <si>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</si>
  <si>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</si>
  <si>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</si>
  <si>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</si>
  <si>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</si>
  <si>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</si>
  <si>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</si>
  <si>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</si>
  <si>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</si>
  <si>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</si>
  <si>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</si>
  <si>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</si>
  <si>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</si>
  <si>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</si>
  <si>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</si>
  <si>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</si>
  <si>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</si>
  <si>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</si>
  <si>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</si>
  <si>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</si>
  <si>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</si>
  <si>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</si>
  <si>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</si>
  <si>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</si>
  <si>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</si>
  <si>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</si>
  <si>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</si>
  <si>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</si>
  <si>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</si>
  <si>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</si>
  <si>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</si>
  <si>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</si>
  <si>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</si>
  <si>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</si>
  <si>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</si>
  <si>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</si>
  <si>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</si>
  <si>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</si>
  <si>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</si>
  <si>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</si>
  <si>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</si>
  <si>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</si>
  <si>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</si>
  <si>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</si>
  <si>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</si>
  <si>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</si>
  <si>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</si>
  <si>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</si>
  <si>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</si>
  <si>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</si>
  <si>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</si>
  <si>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</si>
  <si>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</si>
  <si>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</si>
  <si>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</si>
  <si>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</si>
  <si>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</si>
  <si>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</si>
  <si>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</si>
  <si>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</si>
  <si>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</si>
  <si>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</si>
  <si>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</si>
  <si>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</si>
  <si>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</si>
  <si>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</si>
  <si>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</si>
  <si>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</si>
  <si>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</si>
  <si>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</si>
  <si>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</si>
  <si>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</si>
  <si>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</si>
  <si>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</si>
  <si>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</si>
  <si>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</si>
  <si>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</si>
  <si>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</si>
  <si>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</si>
  <si>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</si>
  <si>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</si>
  <si>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</si>
  <si>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</si>
  <si>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</si>
  <si>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</si>
  <si>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</si>
  <si>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</si>
  <si>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</si>
  <si>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</si>
  <si>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</si>
  <si>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</si>
  <si>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</si>
  <si>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</si>
  <si>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</si>
  <si>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</si>
  <si>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</si>
  <si>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</si>
  <si>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</si>
  <si>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</si>
  <si>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</si>
  <si>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</si>
  <si>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</si>
  <si>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</si>
  <si>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</si>
  <si>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</si>
  <si>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</si>
  <si>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</si>
  <si>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</si>
  <si>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</si>
  <si>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</si>
  <si>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</si>
  <si>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</si>
  <si>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</si>
  <si>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</si>
  <si>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</si>
  <si>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</si>
  <si>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</si>
  <si>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</si>
  <si>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</si>
  <si>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</si>
  <si>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</si>
  <si>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</si>
  <si>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</si>
  <si>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</si>
  <si>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</si>
  <si>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</si>
  <si>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</si>
  <si>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</si>
  <si>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</si>
  <si>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</si>
  <si>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</si>
  <si>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</si>
  <si>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</si>
  <si>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</si>
  <si>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</si>
  <si>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</si>
  <si>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</si>
  <si>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</si>
  <si>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</si>
  <si>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</si>
  <si>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</si>
  <si>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</si>
  <si>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</si>
  <si>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</si>
  <si>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</si>
  <si>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</si>
  <si>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</si>
  <si>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</si>
  <si>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</si>
  <si>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</si>
  <si>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</si>
  <si>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</si>
  <si>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</si>
  <si>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</si>
  <si>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</si>
  <si>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</si>
  <si>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</si>
  <si>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</si>
  <si>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</si>
  <si>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</si>
  <si>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</si>
  <si>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</si>
  <si>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</si>
  <si>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</si>
  <si>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</si>
  <si>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</si>
  <si>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</si>
  <si>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</si>
  <si>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</si>
  <si>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</si>
  <si>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</si>
  <si>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</si>
  <si>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</si>
  <si>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</si>
  <si>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</si>
  <si>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</si>
  <si>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</si>
  <si>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</si>
  <si>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</si>
  <si>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</si>
  <si>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</si>
  <si>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</si>
  <si>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</si>
  <si>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</si>
  <si>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</si>
  <si>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</si>
  <si>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</si>
  <si>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</si>
  <si>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</si>
  <si>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</si>
  <si>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</si>
  <si>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</si>
  <si>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</si>
  <si>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</si>
  <si>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</si>
  <si>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</si>
  <si>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</si>
  <si>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</si>
  <si>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</si>
  <si>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</si>
  <si>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</si>
  <si>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</si>
  <si>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</si>
  <si>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</si>
  <si>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</si>
  <si>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</si>
  <si>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</si>
  <si>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</si>
  <si>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</si>
  <si>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</si>
  <si>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</si>
  <si>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</si>
  <si>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</si>
  <si>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</si>
  <si>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</si>
  <si>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</si>
  <si>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</si>
  <si>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</si>
  <si>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</si>
  <si>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</si>
  <si>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</si>
  <si>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</si>
  <si>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</si>
  <si>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</si>
  <si>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</si>
  <si>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</si>
  <si>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</si>
  <si>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</si>
  <si>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</si>
  <si>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</si>
  <si>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</si>
  <si>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</si>
  <si>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</si>
  <si>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</si>
  <si>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</si>
  <si>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</si>
  <si>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</si>
  <si>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</si>
  <si>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</si>
  <si>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</si>
  <si>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</si>
  <si>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</si>
  <si>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</si>
  <si>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</si>
  <si>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</si>
  <si>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</si>
  <si>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</si>
  <si>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</si>
  <si>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</si>
  <si>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</si>
  <si>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</si>
  <si>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</si>
  <si>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</si>
  <si>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</si>
  <si>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</si>
  <si>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</si>
  <si>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</si>
  <si>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</si>
  <si>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</si>
  <si>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</si>
  <si>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</si>
  <si>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</si>
  <si>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</si>
  <si>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</si>
  <si>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</si>
  <si>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</si>
  <si>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</si>
  <si>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</si>
  <si>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</si>
  <si>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</si>
  <si>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</si>
  <si>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</si>
  <si>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</si>
  <si>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</si>
  <si>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</si>
  <si>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</si>
  <si>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</si>
  <si>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</si>
  <si>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</si>
  <si>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</si>
  <si>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</si>
  <si>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</si>
  <si>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</si>
  <si>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</si>
  <si>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</si>
  <si>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</si>
  <si>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</si>
  <si>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</si>
  <si>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</si>
  <si>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</si>
  <si>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</si>
  <si>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</si>
  <si>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</si>
  <si>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</si>
  <si>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</si>
  <si>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</si>
  <si>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</si>
  <si>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</si>
  <si>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</si>
  <si>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</si>
  <si>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</si>
  <si>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</si>
  <si>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</si>
  <si>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</si>
  <si>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</si>
  <si>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</si>
  <si>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</si>
  <si>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</si>
  <si>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</si>
  <si>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</si>
  <si>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</si>
  <si>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</si>
  <si>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</si>
  <si>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</si>
  <si>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</si>
  <si>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</si>
  <si>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</si>
  <si>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</si>
  <si>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</si>
  <si>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</si>
  <si>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</si>
  <si>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</si>
  <si>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</si>
  <si>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</si>
  <si>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</si>
  <si>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</si>
  <si>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</si>
  <si>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</si>
  <si>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</si>
  <si>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</si>
  <si>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</si>
  <si>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</si>
  <si>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</si>
  <si>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</si>
  <si>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</si>
  <si>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</si>
  <si>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</si>
  <si>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</si>
  <si>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</si>
  <si>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</si>
  <si>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</si>
  <si>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</si>
  <si>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</si>
  <si>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</si>
  <si>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</si>
  <si>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</si>
  <si>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</si>
  <si>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</si>
  <si>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</si>
  <si>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</si>
  <si>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</si>
  <si>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</si>
  <si>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</si>
  <si>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</si>
  <si>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</si>
  <si>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</si>
  <si>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</si>
  <si>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</si>
  <si>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</si>
  <si>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</si>
  <si>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</si>
  <si>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</si>
  <si>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</si>
  <si>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</si>
  <si>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</si>
  <si>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</si>
  <si>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</si>
  <si>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</si>
  <si>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</si>
  <si>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</si>
  <si>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</si>
  <si>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</si>
  <si>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</si>
  <si>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</si>
  <si>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</si>
  <si>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</si>
  <si>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</si>
  <si>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</si>
  <si>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</si>
  <si>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</si>
  <si>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</si>
  <si>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</si>
  <si>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</si>
  <si>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</si>
  <si>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</si>
  <si>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</si>
  <si>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</si>
  <si>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</si>
  <si>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</si>
  <si>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</si>
  <si>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</si>
  <si>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</si>
  <si>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</si>
  <si>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</si>
  <si>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</si>
  <si>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</si>
  <si>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</si>
  <si>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</si>
  <si>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</si>
  <si>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</si>
  <si>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</si>
  <si>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</si>
  <si>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</si>
  <si>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</si>
  <si>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</si>
  <si>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</si>
  <si>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</si>
  <si>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</si>
  <si>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</si>
  <si>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</si>
  <si>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</si>
  <si>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</si>
  <si>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</si>
  <si>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</si>
  <si>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</si>
  <si>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</si>
  <si>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</si>
  <si>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</si>
  <si>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</si>
  <si>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</si>
  <si>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</si>
  <si>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</si>
  <si>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</si>
  <si>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</si>
  <si>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</si>
  <si>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</si>
  <si>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</si>
  <si>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</si>
  <si>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</si>
  <si>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</si>
  <si>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</si>
  <si>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</si>
  <si>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</si>
  <si>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</si>
  <si>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</si>
  <si>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</si>
  <si>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</si>
  <si>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</si>
  <si>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</si>
  <si>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</si>
  <si>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</si>
  <si>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</si>
  <si>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</si>
  <si>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</si>
  <si>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</si>
  <si>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</si>
  <si>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</si>
  <si>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</si>
  <si>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</si>
  <si>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</si>
  <si>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</si>
  <si>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</si>
  <si>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</si>
  <si>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</si>
  <si>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</si>
  <si>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</si>
  <si>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</si>
  <si>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</si>
  <si>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</si>
  <si>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</si>
  <si>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</si>
  <si>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</si>
  <si>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</si>
  <si>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</si>
  <si>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</si>
  <si>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</si>
  <si>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</si>
  <si>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</si>
  <si>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</si>
  <si>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</si>
  <si>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</si>
  <si>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</si>
  <si>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</si>
  <si>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</si>
  <si>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</si>
  <si>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</si>
  <si>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</si>
  <si>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</si>
  <si>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</si>
  <si>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</si>
  <si>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</si>
  <si>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</si>
  <si>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</si>
  <si>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</si>
  <si>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</si>
  <si>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</si>
  <si>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</si>
  <si>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</si>
  <si>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</si>
  <si>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</si>
  <si>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</si>
  <si>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</si>
  <si>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</si>
  <si>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</si>
  <si>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</si>
  <si>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</si>
  <si>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</si>
  <si>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</si>
  <si>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</si>
  <si>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</si>
  <si>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</si>
  <si>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</si>
  <si>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</si>
  <si>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</si>
  <si>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</si>
  <si>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</si>
  <si>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</si>
  <si>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</si>
  <si>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</si>
  <si>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</si>
  <si>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</si>
  <si>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</si>
  <si>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</si>
  <si>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</si>
  <si>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</si>
  <si>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</si>
  <si>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</si>
  <si>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</si>
  <si>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</si>
  <si>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</si>
  <si>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</si>
  <si>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</si>
  <si>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</si>
  <si>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</si>
  <si>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</si>
  <si>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</si>
  <si>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</si>
  <si>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</si>
  <si>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</si>
  <si>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</si>
  <si>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</si>
  <si>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</si>
  <si>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</si>
  <si>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</si>
  <si>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</si>
  <si>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</si>
  <si>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</si>
  <si>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</si>
  <si>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</si>
  <si>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</si>
  <si>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</si>
  <si>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</si>
  <si>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</si>
  <si>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</si>
  <si>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</si>
  <si>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</si>
  <si>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</si>
  <si>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</si>
  <si>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</si>
  <si>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</si>
  <si>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</si>
  <si>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</si>
  <si>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</si>
  <si>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</si>
  <si>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</si>
  <si>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</si>
  <si>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</si>
  <si>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</si>
  <si>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</si>
  <si>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</si>
  <si>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</si>
  <si>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</si>
  <si>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</si>
  <si>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</si>
  <si>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</si>
  <si>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</si>
  <si>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</si>
  <si>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</si>
  <si>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</si>
  <si>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</si>
  <si>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</si>
  <si>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</si>
  <si>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</si>
  <si>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</si>
  <si>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</si>
  <si>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</si>
  <si>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</si>
  <si>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</si>
  <si>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</si>
  <si>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</si>
  <si>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</si>
  <si>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</si>
  <si>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</si>
  <si>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</si>
  <si>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</si>
  <si>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</si>
  <si>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</si>
  <si>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</si>
  <si>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</si>
  <si>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</si>
  <si>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</si>
  <si>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</si>
  <si>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</si>
  <si>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</si>
  <si>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</si>
  <si>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</si>
  <si>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</si>
  <si>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</si>
  <si>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</si>
  <si>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</si>
  <si>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</si>
  <si>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</si>
  <si>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</si>
  <si>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</si>
  <si>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</si>
  <si>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</si>
  <si>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</si>
  <si>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</si>
  <si>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</si>
  <si>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</si>
  <si>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</si>
  <si>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</si>
  <si>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</si>
  <si>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</si>
  <si>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</si>
  <si>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</si>
  <si>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</si>
  <si>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</si>
  <si>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</si>
  <si>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</si>
  <si>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</si>
  <si>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</si>
  <si>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</si>
  <si>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</si>
  <si>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</si>
  <si>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</si>
  <si>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</si>
  <si>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</si>
  <si>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</si>
  <si>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</si>
  <si>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</si>
  <si>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</si>
  <si>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</si>
  <si>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</si>
  <si>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</si>
  <si>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</si>
  <si>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</si>
  <si>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</si>
  <si>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</si>
  <si>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</si>
  <si>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</si>
  <si>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</si>
  <si>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</si>
  <si>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</si>
  <si>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</si>
  <si>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</si>
  <si>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</si>
  <si>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</si>
  <si>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</si>
  <si>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</si>
  <si>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</si>
  <si>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</si>
  <si>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</si>
  <si>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</si>
  <si>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</si>
  <si>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</si>
  <si>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</si>
  <si>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</si>
  <si>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</si>
  <si>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</si>
  <si>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</si>
  <si>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</si>
  <si>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</si>
  <si>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</si>
  <si>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</si>
  <si>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</si>
  <si>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</si>
  <si>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</si>
  <si>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</si>
  <si>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</si>
  <si>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</si>
  <si>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</si>
  <si>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</si>
  <si>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</si>
  <si>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</si>
  <si>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</si>
  <si>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</si>
  <si>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</si>
  <si>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</si>
  <si>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</si>
  <si>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</si>
  <si>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</si>
  <si>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</si>
  <si>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</si>
  <si>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</si>
  <si>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</si>
  <si>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</si>
  <si>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</si>
  <si>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</si>
  <si>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</si>
  <si>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</si>
  <si>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</si>
  <si>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</si>
  <si>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</si>
  <si>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</si>
  <si>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</si>
  <si>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</si>
  <si>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</si>
  <si>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</si>
  <si>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</si>
  <si>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</si>
  <si>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</si>
  <si>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</si>
  <si>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</si>
  <si>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</si>
  <si>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</si>
  <si>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</si>
  <si>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</si>
  <si>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</si>
  <si>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</si>
  <si>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</si>
  <si>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</si>
  <si>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</si>
  <si>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</si>
  <si>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</si>
  <si>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</si>
  <si>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</si>
  <si>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</si>
  <si>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</si>
  <si>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</si>
  <si>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</si>
  <si>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</si>
  <si>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</si>
  <si>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</si>
  <si>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</si>
  <si>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</si>
  <si>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</si>
  <si>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</si>
  <si>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</si>
  <si>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</si>
  <si>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</si>
  <si>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</si>
  <si>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</si>
  <si>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</si>
  <si>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</si>
  <si>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</si>
  <si>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</si>
  <si>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</si>
  <si>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</si>
  <si>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</si>
  <si>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</si>
  <si>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</si>
  <si>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</si>
  <si>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</si>
  <si>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</si>
  <si>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</si>
  <si>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</si>
  <si>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</si>
  <si>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</si>
  <si>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</si>
  <si>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</si>
  <si>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</si>
  <si>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</si>
  <si>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</si>
  <si>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</si>
  <si>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</si>
  <si>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</si>
  <si>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</si>
  <si>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</si>
  <si>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</si>
  <si>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</si>
  <si>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</si>
  <si>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</si>
  <si>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</si>
  <si>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</si>
  <si>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</si>
  <si>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</si>
  <si>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</si>
  <si>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</si>
  <si>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</si>
  <si>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</si>
  <si>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</si>
  <si>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</si>
  <si>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</si>
  <si>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</si>
  <si>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</si>
  <si>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</si>
  <si>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</si>
  <si>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</si>
  <si>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</si>
  <si>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</si>
  <si>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</si>
  <si>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</si>
  <si>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</si>
  <si>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</si>
  <si>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</si>
  <si>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</si>
  <si>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</si>
  <si>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</si>
  <si>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</si>
  <si>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</si>
  <si>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</si>
  <si>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</si>
  <si>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</si>
  <si>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</si>
  <si>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</si>
  <si>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</si>
  <si>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</si>
  <si>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</si>
  <si>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</si>
  <si>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</si>
  <si>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</si>
  <si>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</si>
  <si>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</si>
  <si>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</si>
  <si>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</si>
  <si>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</si>
  <si>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</si>
  <si>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</si>
  <si>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</si>
  <si>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</si>
  <si>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</si>
  <si>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</si>
  <si>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</si>
  <si>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</si>
  <si>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</si>
  <si>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</si>
  <si>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</si>
  <si>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</si>
  <si>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</si>
  <si>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</si>
  <si>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</si>
  <si>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</si>
  <si>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</si>
  <si>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</si>
  <si>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</si>
  <si>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</si>
  <si>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</si>
  <si>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</si>
  <si>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</si>
  <si>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</si>
  <si>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</si>
  <si>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</si>
  <si>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</si>
  <si>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</si>
  <si>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</si>
  <si>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</si>
  <si>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</si>
  <si>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</si>
  <si>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</si>
  <si>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</si>
  <si>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</si>
  <si>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</si>
  <si>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</si>
  <si>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</si>
  <si>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</si>
  <si>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</si>
  <si>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</si>
  <si>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</si>
  <si>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</si>
  <si>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</si>
  <si>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</si>
  <si>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</si>
  <si>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</si>
  <si>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</si>
  <si>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</si>
  <si>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</si>
  <si>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</si>
  <si>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</si>
  <si>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</si>
  <si>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</si>
  <si>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</si>
  <si>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</si>
  <si>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</si>
  <si>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</si>
  <si>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</si>
  <si>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</si>
  <si>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</si>
  <si>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</si>
  <si>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</si>
  <si>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</si>
  <si>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</si>
  <si>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</si>
  <si>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</si>
  <si>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</si>
  <si>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</si>
  <si>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</si>
  <si>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</si>
  <si>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</si>
  <si>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</si>
  <si>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</si>
  <si>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</si>
  <si>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</si>
  <si>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</si>
  <si>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</si>
  <si>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</si>
  <si>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</si>
  <si>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</si>
  <si>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</si>
  <si>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</si>
  <si>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</si>
  <si>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</si>
  <si>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</si>
  <si>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</si>
  <si>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</si>
  <si>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</si>
  <si>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</si>
  <si>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</si>
  <si>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</si>
  <si>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</si>
  <si>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</si>
  <si>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</si>
  <si>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</si>
  <si>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</si>
  <si>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</si>
  <si>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</si>
  <si>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</si>
  <si>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</si>
  <si>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</si>
  <si>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</si>
  <si>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</si>
  <si>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</si>
  <si>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</si>
  <si>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</si>
  <si>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</si>
  <si>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</si>
  <si>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</si>
  <si>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</si>
  <si>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</si>
  <si>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</si>
  <si>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</si>
  <si>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</si>
  <si>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</si>
  <si>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</si>
  <si>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</si>
  <si>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</si>
  <si>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</si>
  <si>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</si>
  <si>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</si>
  <si>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</si>
  <si>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</si>
  <si>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</si>
  <si>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</si>
  <si>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</si>
  <si>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</si>
  <si>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</si>
  <si>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</si>
  <si>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</si>
  <si>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</si>
  <si>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</si>
  <si>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</si>
  <si>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</si>
  <si>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</si>
  <si>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</si>
  <si>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</si>
  <si>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</si>
  <si>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</si>
  <si>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</si>
  <si>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</si>
  <si>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</si>
  <si>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</si>
  <si>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</si>
  <si>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</si>
  <si>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</si>
  <si>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</si>
  <si>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</si>
  <si>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</si>
  <si>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</si>
  <si>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</si>
  <si>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</si>
  <si>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</si>
  <si>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</si>
  <si>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</si>
  <si>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</si>
  <si>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</si>
  <si>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</si>
  <si>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</si>
  <si>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</si>
  <si>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</si>
  <si>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</si>
  <si>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</si>
  <si>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</si>
  <si>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</si>
  <si>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</si>
  <si>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</si>
  <si>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</si>
  <si>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</si>
  <si>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</si>
  <si>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</si>
  <si>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</si>
  <si>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</si>
  <si>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</si>
  <si>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</si>
  <si>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</si>
  <si>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</si>
  <si>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</si>
  <si>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</si>
  <si>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</si>
  <si>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</si>
  <si>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</si>
  <si>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</si>
  <si>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</si>
  <si>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</si>
  <si>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</si>
  <si>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</si>
  <si>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</si>
  <si>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</si>
  <si>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</si>
  <si>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</si>
  <si>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</si>
  <si>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</si>
  <si>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</si>
  <si>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</si>
  <si>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</si>
  <si>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</si>
  <si>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</si>
  <si>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</si>
  <si>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</si>
  <si>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</si>
  <si>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</si>
  <si>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</si>
  <si>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</si>
  <si>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</si>
  <si>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</si>
  <si>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</si>
  <si>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</si>
  <si>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</si>
  <si>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</si>
  <si>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</si>
  <si>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</si>
  <si>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</si>
  <si>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</si>
  <si>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</si>
  <si>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</si>
  <si>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</si>
  <si>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</si>
  <si>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</si>
  <si>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</si>
  <si>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</si>
  <si>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</si>
  <si>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</si>
  <si>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</si>
  <si>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</si>
  <si>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</si>
  <si>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</si>
  <si>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</si>
  <si>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</si>
  <si>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</si>
  <si>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</si>
  <si>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</si>
  <si>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</si>
  <si>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</si>
  <si>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</si>
  <si>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</si>
  <si>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</si>
  <si>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</si>
  <si>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</si>
  <si>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</si>
  <si>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</si>
  <si>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</si>
  <si>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</si>
  <si>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</si>
  <si>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</si>
  <si>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</si>
  <si>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</si>
  <si>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</si>
  <si>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</si>
  <si>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</si>
  <si>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</si>
  <si>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</si>
  <si>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</si>
  <si>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</si>
  <si>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</si>
  <si>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</si>
  <si>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</si>
  <si>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</si>
  <si>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</si>
  <si>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</si>
  <si>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</si>
  <si>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</si>
  <si>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</si>
  <si>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</si>
  <si>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</si>
  <si>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</si>
  <si>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</si>
  <si>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</si>
  <si>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</si>
  <si>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</si>
  <si>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</si>
  <si>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</si>
  <si>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</si>
  <si>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</si>
  <si>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</si>
  <si>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</si>
  <si>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</si>
  <si>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</si>
  <si>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</si>
  <si>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</si>
  <si>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</si>
  <si>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</si>
  <si>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</si>
  <si>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</si>
  <si>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</si>
  <si>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</si>
  <si>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</si>
  <si>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</si>
  <si>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</si>
  <si>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</si>
  <si>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</si>
  <si>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</si>
  <si>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</si>
  <si>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</si>
  <si>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</si>
  <si>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</si>
  <si>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</si>
  <si>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</si>
  <si>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</si>
  <si>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</si>
  <si>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</si>
  <si>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</si>
  <si>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</si>
  <si>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</si>
  <si>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</si>
  <si>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</si>
  <si>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</si>
  <si>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</si>
  <si>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</si>
  <si>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</si>
  <si>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</si>
  <si>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</si>
  <si>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</si>
  <si>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</si>
  <si>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</si>
  <si>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</si>
  <si>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</si>
  <si>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</si>
  <si>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</si>
  <si>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</si>
  <si>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</si>
  <si>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</si>
  <si>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</si>
  <si>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</si>
  <si>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</si>
  <si>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</si>
  <si>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</si>
  <si>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</si>
  <si>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</si>
  <si>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</si>
  <si>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</si>
  <si>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</si>
  <si>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</si>
  <si>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</si>
  <si>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</si>
  <si>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</si>
  <si>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</si>
  <si>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</si>
  <si>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</si>
  <si>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</si>
  <si>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</si>
  <si>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</si>
  <si>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</si>
  <si>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</si>
  <si>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</si>
  <si>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</si>
  <si>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</si>
  <si>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</si>
  <si>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</si>
  <si>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</si>
  <si>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</si>
  <si>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</si>
  <si>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</si>
  <si>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</si>
  <si>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</si>
  <si>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</si>
  <si>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</si>
  <si>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</si>
  <si>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</si>
  <si>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</si>
  <si>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</si>
  <si>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</si>
  <si>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</si>
  <si>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</si>
  <si>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</si>
  <si>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</si>
  <si>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</si>
  <si>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</si>
  <si>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</si>
  <si>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</si>
  <si>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</si>
  <si>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</si>
  <si>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</si>
  <si>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</si>
  <si>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</si>
  <si>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</si>
  <si>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</si>
  <si>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</si>
  <si>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</si>
  <si>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</si>
  <si>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</si>
  <si>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</si>
  <si>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</si>
  <si>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</si>
  <si>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</si>
  <si>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</si>
  <si>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</si>
  <si>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</si>
  <si>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</si>
  <si>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</si>
  <si>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</si>
  <si>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</si>
  <si>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</si>
  <si>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</si>
  <si>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</si>
  <si>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</si>
  <si>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</si>
  <si>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</si>
  <si>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</si>
  <si>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</si>
  <si>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</si>
  <si>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</si>
  <si>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</si>
  <si>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</si>
  <si>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</si>
  <si>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</si>
  <si>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</si>
  <si>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</si>
  <si>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</si>
  <si>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</si>
  <si>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</si>
  <si>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</si>
  <si>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</si>
  <si>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</si>
  <si>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</si>
  <si>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</si>
  <si>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</si>
  <si>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</si>
  <si>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</si>
  <si>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</si>
  <si>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</si>
  <si>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</si>
  <si>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</si>
  <si>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</si>
  <si>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</si>
  <si>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</si>
  <si>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</si>
  <si>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</si>
  <si>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</si>
  <si>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</si>
  <si>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</si>
  <si>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</si>
  <si>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</si>
  <si>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</si>
  <si>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</si>
  <si>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</si>
  <si>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</si>
  <si>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</si>
  <si>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</si>
  <si>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</si>
  <si>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</si>
  <si>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</si>
  <si>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</si>
  <si>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</si>
  <si>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</si>
  <si>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</si>
  <si>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</si>
  <si>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</si>
  <si>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</si>
  <si>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</si>
  <si>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</si>
  <si>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</si>
  <si>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</si>
  <si>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</si>
  <si>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</si>
  <si>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</si>
  <si>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</si>
  <si>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</si>
  <si>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</si>
  <si>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</si>
  <si>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</si>
  <si>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</si>
  <si>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</si>
  <si>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</si>
  <si>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</si>
  <si>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</si>
  <si>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</si>
  <si>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</si>
  <si>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</si>
  <si>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</si>
  <si>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</si>
  <si>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</si>
  <si>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</si>
  <si>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</si>
  <si>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</si>
  <si>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</si>
  <si>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</si>
  <si>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</si>
  <si>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</si>
  <si>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</si>
  <si>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</si>
  <si>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</si>
  <si>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</si>
  <si>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</si>
  <si>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</si>
  <si>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</si>
  <si>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</si>
  <si>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</si>
  <si>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</si>
  <si>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</si>
  <si>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</si>
  <si>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</si>
  <si>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</si>
  <si>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</si>
  <si>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</si>
  <si>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</si>
  <si>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</si>
  <si>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</si>
  <si>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</si>
  <si>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</si>
  <si>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</si>
  <si>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</si>
  <si>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</si>
  <si>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</si>
  <si>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</si>
  <si>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</si>
  <si>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</si>
  <si>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</si>
  <si>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</si>
  <si>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</si>
  <si>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</si>
  <si>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</si>
  <si>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</si>
  <si>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</si>
  <si>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</si>
  <si>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</si>
  <si>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</si>
  <si>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</si>
  <si>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</si>
  <si>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</si>
  <si>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</si>
  <si>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</si>
  <si>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</si>
  <si>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</si>
  <si>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</si>
  <si>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</si>
  <si>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</si>
  <si>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</si>
  <si>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</si>
  <si>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</si>
  <si>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</si>
  <si>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</si>
  <si>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</si>
  <si>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</si>
  <si>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</si>
  <si>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</si>
  <si>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</si>
  <si>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</si>
  <si>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</si>
  <si>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</si>
  <si>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</si>
  <si>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</si>
  <si>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</si>
  <si>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</si>
  <si>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</si>
  <si>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</si>
  <si>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</si>
  <si>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</si>
  <si>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</si>
  <si>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</si>
  <si>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</si>
  <si>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</si>
  <si>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</si>
  <si>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</si>
  <si>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</si>
  <si>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</si>
  <si>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</si>
  <si>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</si>
  <si>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</si>
  <si>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</si>
  <si>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</si>
  <si>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</si>
  <si>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</si>
  <si>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</si>
  <si>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</si>
  <si>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</si>
  <si>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</si>
  <si>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</si>
  <si>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</si>
  <si>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</si>
  <si>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</si>
  <si>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</si>
  <si>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</si>
  <si>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</si>
  <si>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</si>
  <si>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</si>
  <si>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</si>
  <si>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</si>
  <si>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</si>
  <si>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</si>
  <si>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</si>
  <si>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</si>
  <si>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</si>
  <si>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</si>
  <si>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</si>
  <si>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</si>
  <si>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</si>
  <si>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</si>
  <si>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</si>
  <si>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</si>
  <si>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</si>
  <si>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</si>
  <si>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</si>
  <si>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</si>
  <si>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</si>
  <si>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</si>
  <si>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</si>
  <si>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</si>
  <si>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</si>
  <si>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</si>
  <si>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</si>
  <si>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</si>
  <si>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</si>
  <si>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</si>
  <si>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</si>
  <si>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</si>
  <si>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</si>
  <si>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</si>
  <si>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</si>
  <si>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</si>
  <si>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</si>
  <si>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</si>
  <si>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</si>
  <si>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</si>
  <si>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</si>
  <si>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</si>
  <si>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</si>
  <si>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</si>
  <si>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</si>
  <si>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</si>
  <si>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</si>
  <si>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</si>
  <si>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</si>
  <si>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</si>
  <si>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</si>
  <si>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</si>
  <si>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</si>
  <si>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</si>
  <si>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</si>
  <si>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</si>
  <si>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</si>
  <si>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</si>
  <si>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</si>
  <si>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</si>
  <si>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</si>
  <si>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</si>
  <si>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</si>
  <si>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</si>
  <si>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</si>
  <si>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</si>
  <si>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</si>
  <si>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</si>
  <si>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</si>
  <si>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</si>
  <si>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</si>
  <si>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</si>
  <si>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</si>
  <si>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</si>
  <si>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</si>
  <si>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</si>
  <si>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</si>
  <si>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</si>
  <si>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</si>
  <si>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</si>
  <si>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</si>
  <si>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</si>
  <si>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</si>
  <si>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</si>
  <si>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</si>
  <si>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</si>
  <si>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</si>
  <si>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</si>
  <si>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</si>
  <si>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</si>
  <si>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</si>
  <si>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</si>
  <si>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</si>
  <si>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</si>
  <si>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</si>
  <si>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</si>
  <si>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</si>
  <si>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</si>
  <si>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</si>
  <si>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</si>
  <si>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</si>
  <si>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</si>
  <si>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</si>
  <si>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</si>
  <si>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</si>
  <si>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</si>
  <si>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</si>
  <si>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</si>
  <si>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</si>
  <si>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</si>
  <si>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</si>
  <si>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</si>
  <si>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</si>
  <si>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</si>
  <si>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</si>
  <si>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</si>
  <si>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</si>
  <si>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</si>
  <si>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</si>
  <si>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</si>
  <si>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</si>
  <si>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</si>
  <si>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</si>
  <si>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</si>
  <si>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</si>
  <si>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</si>
  <si>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</si>
  <si>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</si>
  <si>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</si>
  <si>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</si>
  <si>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</si>
  <si>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</si>
  <si>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</si>
  <si>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</si>
  <si>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</si>
  <si>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</si>
  <si>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</si>
  <si>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</si>
  <si>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</si>
  <si>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</si>
  <si>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</si>
  <si>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</si>
  <si>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</si>
  <si>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</si>
  <si>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</si>
  <si>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</si>
  <si>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</si>
  <si>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</si>
  <si>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</si>
  <si>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</si>
  <si>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</si>
  <si>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</si>
  <si>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</si>
  <si>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</si>
  <si>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</si>
  <si>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</si>
  <si>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</si>
  <si>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</si>
  <si>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</si>
  <si>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</si>
  <si>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</si>
  <si>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</si>
  <si>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</si>
  <si>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</si>
  <si>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</si>
  <si>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</si>
  <si>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</si>
  <si>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</si>
  <si>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</si>
  <si>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</si>
  <si>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</si>
  <si>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</si>
  <si>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</si>
  <si>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</si>
  <si>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</si>
  <si>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</si>
  <si>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</si>
  <si>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</si>
  <si>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</si>
  <si>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</si>
  <si>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</si>
  <si>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</si>
  <si>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</si>
  <si>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</si>
  <si>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</si>
  <si>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</si>
  <si>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</si>
  <si>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</si>
  <si>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</si>
  <si>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</si>
  <si>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</si>
  <si>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</si>
  <si>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</si>
  <si>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</si>
  <si>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</si>
  <si>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</si>
  <si>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</si>
  <si>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</si>
  <si>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</si>
  <si>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</si>
  <si>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</si>
  <si>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</si>
  <si>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</si>
  <si>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</si>
  <si>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</si>
  <si>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</si>
  <si>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</si>
  <si>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</si>
  <si>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</si>
  <si>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</si>
  <si>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</si>
  <si>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</si>
  <si>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</si>
  <si>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</si>
  <si>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</si>
  <si>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</si>
  <si>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</si>
  <si>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</si>
  <si>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</si>
  <si>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</si>
  <si>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</si>
  <si>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</si>
  <si>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</si>
  <si>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</si>
  <si>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</si>
  <si>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</si>
  <si>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</si>
  <si>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</si>
  <si>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</si>
  <si>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</si>
  <si>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</si>
  <si>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</si>
  <si>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</si>
  <si>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</si>
  <si>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</si>
  <si>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</si>
  <si>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</si>
  <si>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</si>
  <si>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</si>
  <si>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</si>
  <si>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</si>
  <si>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</si>
  <si>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</si>
  <si>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</si>
  <si>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</si>
  <si>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</si>
  <si>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</si>
  <si>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</si>
  <si>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</si>
  <si>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</si>
  <si>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</si>
  <si>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</si>
  <si>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</si>
  <si>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</si>
  <si>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</si>
  <si>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</si>
  <si>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</si>
  <si>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</si>
  <si>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</si>
  <si>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</si>
  <si>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</si>
  <si>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</si>
  <si>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</si>
  <si>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</si>
  <si>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</si>
  <si>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</si>
  <si>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</si>
  <si>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</si>
  <si>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</si>
  <si>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</si>
  <si>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</si>
  <si>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</si>
  <si>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</si>
  <si>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</si>
  <si>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</si>
  <si>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</si>
  <si>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</si>
  <si>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</si>
  <si>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</si>
  <si>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</si>
  <si>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</si>
  <si>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</si>
  <si>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</si>
  <si>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</si>
  <si>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</si>
  <si>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</si>
  <si>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</si>
  <si>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</si>
  <si>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</si>
  <si>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</si>
  <si>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</si>
  <si>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</si>
  <si>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</si>
  <si>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</si>
  <si>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</si>
  <si>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</si>
  <si>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</si>
  <si>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</si>
  <si>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</si>
  <si>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</si>
  <si>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</si>
  <si>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</si>
  <si>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</si>
  <si>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</si>
  <si>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</si>
  <si>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</si>
  <si>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</si>
  <si>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</si>
  <si>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</si>
  <si>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</si>
  <si>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</si>
  <si>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</si>
  <si>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</si>
  <si>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</si>
  <si>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</si>
  <si>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</si>
  <si>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</si>
  <si>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</si>
  <si>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</si>
  <si>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</si>
  <si>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</si>
  <si>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</si>
  <si>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</si>
  <si>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</si>
  <si>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</si>
  <si>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</si>
  <si>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</si>
  <si>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</si>
  <si>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</si>
  <si>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</si>
  <si>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</si>
  <si>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</si>
  <si>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</si>
  <si>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</si>
  <si>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</si>
  <si>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</si>
  <si>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</si>
  <si>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</si>
  <si>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</si>
  <si>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</si>
  <si>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</si>
  <si>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</si>
  <si>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</si>
  <si>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</si>
  <si>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</si>
  <si>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</si>
  <si>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</si>
  <si>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</si>
  <si>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</si>
  <si>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</si>
  <si>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</si>
  <si>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</si>
  <si>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</si>
  <si>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</si>
  <si>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</si>
  <si>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</si>
  <si>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</si>
  <si>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</si>
  <si>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</si>
  <si>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</si>
  <si>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</si>
  <si>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</si>
  <si>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</si>
  <si>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</si>
  <si>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</si>
  <si>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</si>
  <si>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</si>
  <si>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</si>
  <si>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</si>
  <si>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</si>
  <si>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</si>
  <si>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</si>
  <si>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</si>
  <si>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</si>
  <si>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</si>
  <si>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</si>
  <si>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</si>
  <si>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</si>
  <si>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</si>
  <si>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</si>
  <si>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</si>
  <si>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</si>
  <si>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</si>
  <si>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</si>
  <si>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</si>
  <si>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</si>
  <si>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</si>
  <si>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</si>
  <si>
    <t>1.2.18</t>
  </si>
  <si>
    <t>Layout grafisch fertig</t>
  </si>
  <si>
    <t>1.5.2</t>
  </si>
  <si>
    <t>Datenbank Struktur</t>
  </si>
  <si>
    <t>1.4.4</t>
  </si>
  <si>
    <t>1.3.3</t>
  </si>
  <si>
    <t>Zusammengeführte Seitenelemente</t>
  </si>
  <si>
    <t>1.2.10 - Layout grafisch fertig</t>
  </si>
  <si>
    <t>1.2.11 - Adminbereich: Userverwaltung</t>
  </si>
  <si>
    <t>1.2.12 - Persönliche Ben.: Mediendownload</t>
  </si>
  <si>
    <t>1.2.13 - Adminbereich: für Menü Mitglieder</t>
  </si>
  <si>
    <t>1.2.14 - Adminbereich: E-Mails an alle</t>
  </si>
  <si>
    <t>1.2.15 - Adminbereich: Startseite bearbeiten</t>
  </si>
  <si>
    <t>1.2.16 - Newsfeed öffentlich</t>
  </si>
  <si>
    <t>1.2.17 - Newsfeed privat</t>
  </si>
  <si>
    <t>1.2.18 - Adminbereich: News/Termine bearbeiten</t>
  </si>
  <si>
    <t>1.3.3 - Zusammengeführte Seitenelemente</t>
  </si>
  <si>
    <t>1.4.4 - Google Dienste</t>
  </si>
  <si>
    <t>1.5.2 - Datenbank Struktur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</si>
</sst>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89">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256</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255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256</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8960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35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8925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8960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0.63235294117647067</c:v>
                </c:pt>
                <c:pt idx="1">
                  <c:v>0.89090909090909087</c:v>
                </c:pt>
                <c:pt idx="2">
                  <c:v>0.7578125</c:v>
                </c:pt>
                <c:pt idx="3">
                  <c:v>0.7578125</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75%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42893</v>
      </c>
    </row>
    <row r="57" spans="1:5" s="46" customFormat="1" ht="18.75" x14ac:dyDescent="0.3">
      <c r="B57" s="373" t="str">
        <f>VLOOKUP("baseplan_saved",sprachtabelle,4,FALSE)  &amp; ":"</f>
        <v>Basisplan gespeichert:</v>
      </c>
      <c r="C57" s="583">
        <f>nlc_task('Calc-Master'!AF10)</f>
        <v>42893</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2950</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2949</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256</v>
      </c>
      <c r="O42" s="443">
        <f>nlc_task(Daten!$AC40)</f>
        <v>8960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42893</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7"/>
  <sheetViews>
    <sheetView showGridLines="0" showRowColHeaders="0" tabSelected="1" zoomScaleNormal="100" workbookViewId="0">
      <pane xSplit="11" ySplit="39" topLeftCell="P40" activePane="bottomRight" state="frozen"/>
      <selection pane="topRight"/>
      <selection pane="bottomLeft"/>
      <selection pane="bottomRight" activeCell="S4" sqref="S4"/>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89</v>
      </c>
      <c r="D7" s="526">
        <v>197</v>
      </c>
      <c r="E7" s="526">
        <v>84</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IF(AND(S21="",SUM(S40:S85)&gt;0),"x","")</f>
        <v/>
      </c>
      <c r="T32" s="712" t="str">
        <f>IF(AND(T21="",SUM(T40:T85)&gt;0),"x","")</f>
        <v/>
      </c>
      <c r="U32" s="712" t="str">
        <f>IF(AND(U21="",SUM(U40:U85)&gt;0),"x","")</f>
        <v/>
      </c>
      <c r="V32" s="712"/>
      <c r="W32" s="712"/>
      <c r="X32" s="712"/>
      <c r="Y32" s="712"/>
      <c r="Z32" s="712"/>
      <c r="AA32" s="712" t="str">
        <f>IF(AND(AA21="",SUM(AA40:AA85)&gt;0),"x","")</f>
        <v/>
      </c>
      <c r="AB32" s="712"/>
      <c r="AC32" s="712"/>
      <c r="AD32" s="712" t="str">
        <f>IF(AND(AD21="",SUM(AD40:AD85)&gt;0),"x","")</f>
        <v/>
      </c>
      <c r="AE32" s="712" t="str">
        <f>IF(AND(AE21="",SUM(AE40:AE85)&gt;0),"x","")</f>
        <v/>
      </c>
      <c r="AF32" s="712" t="str">
        <f>IF(AND(AF21="",SUM(AF40:AF85)&gt;0),"x","")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0.9464285714285714</v>
      </c>
      <c r="M40" s="793" t="s">
        <v>854</v>
      </c>
      <c r="N40" s="926" t="str">
        <f>nlc_task(Deckblatt!C52)</f>
        <v>N.N.</v>
      </c>
      <c r="O40" s="783">
        <v>42635</v>
      </c>
      <c r="P40" s="783">
        <v>42872</v>
      </c>
      <c r="Q40" s="784">
        <v>42635</v>
      </c>
      <c r="R40" s="784">
        <v>42872</v>
      </c>
      <c r="S40" s="785">
        <v>256</v>
      </c>
      <c r="T40" s="786">
        <v>255</v>
      </c>
      <c r="U40" s="786">
        <v>256</v>
      </c>
      <c r="V40" s="787">
        <v>256</v>
      </c>
      <c r="W40" s="788">
        <f t="shared" ref="W40:W54" si="0">T40</f>
        <v>255</v>
      </c>
      <c r="X40" s="788">
        <f t="shared" ref="X40:X54" si="1">Y40-W40</f>
        <v>1</v>
      </c>
      <c r="Y40" s="788">
        <f t="shared" ref="Y40:Y54" si="2">U40</f>
        <v>256</v>
      </c>
      <c r="Z40" s="788">
        <f t="shared" ref="Z40:Z54" si="3">Y40-V40</f>
        <v>0</v>
      </c>
      <c r="AA40" s="789">
        <v>8960</v>
      </c>
      <c r="AB40" s="790">
        <f>nlc_rescost($S40:$U40,'Calc-Master'!$AX$13:$BF$13,AB$21,2)</f>
        <v>8925</v>
      </c>
      <c r="AC40" s="790">
        <f>nlc_rescost($S40:$U40,'Calc-Master'!$AX$13:$BF$13,AC$21,3)</f>
        <v>8960</v>
      </c>
      <c r="AD40" s="789">
        <v>0</v>
      </c>
      <c r="AE40" s="791">
        <v>0</v>
      </c>
      <c r="AF40" s="791">
        <v>0</v>
      </c>
      <c r="AG40" s="792">
        <v>8960</v>
      </c>
      <c r="AH40" s="790">
        <f>AB40+AE40</f>
        <v>8925</v>
      </c>
      <c r="AI40" s="790">
        <f t="shared" ref="AI40:AI54" si="4">AJ40-AH40</f>
        <v>35</v>
      </c>
      <c r="AJ40" s="790">
        <f>AC40+AF40</f>
        <v>8960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0.625</v>
      </c>
      <c r="M41" s="745" t="s">
        <v>854</v>
      </c>
      <c r="N41" s="749"/>
      <c r="O41" s="634">
        <v>42635</v>
      </c>
      <c r="P41" s="634">
        <v>42872</v>
      </c>
      <c r="Q41" s="750">
        <v>42635</v>
      </c>
      <c r="R41" s="750">
        <v>42872</v>
      </c>
      <c r="S41" s="752">
        <v>69</v>
      </c>
      <c r="T41" s="751">
        <v>63</v>
      </c>
      <c r="U41" s="751">
        <v>69</v>
      </c>
      <c r="V41" s="753">
        <v>69</v>
      </c>
      <c r="W41" s="754">
        <f t="shared" si="0"/>
        <v>63</v>
      </c>
      <c r="X41" s="754">
        <f t="shared" si="1"/>
        <v>6</v>
      </c>
      <c r="Y41" s="754">
        <f t="shared" si="2"/>
        <v>69</v>
      </c>
      <c r="Z41" s="754">
        <f t="shared" si="3"/>
        <v>0</v>
      </c>
      <c r="AA41" s="755">
        <v>2415</v>
      </c>
      <c r="AB41" s="756">
        <f>nlc_rescost($S41:$U41,'Calc-Master'!$AX$13:$BF$13,AB$21,2)</f>
        <v>2205</v>
      </c>
      <c r="AC41" s="756">
        <f>nlc_rescost($S41:$U41,'Calc-Master'!$AX$13:$BF$13,AC$21,3)</f>
        <v>2415</v>
      </c>
      <c r="AD41" s="755">
        <v>0</v>
      </c>
      <c r="AE41" s="757">
        <v>0</v>
      </c>
      <c r="AF41" s="757">
        <v>0</v>
      </c>
      <c r="AG41" s="758">
        <v>2415</v>
      </c>
      <c r="AH41" s="756">
        <f t="shared" ref="AH41:AH54" si="6">AB41+AE41</f>
        <v>2205</v>
      </c>
      <c r="AI41" s="756">
        <f t="shared" si="4"/>
        <v>210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42855</v>
      </c>
      <c r="Q44" s="741">
        <v>42635</v>
      </c>
      <c r="R44" s="741">
        <v>42855</v>
      </c>
      <c r="S44" s="762">
        <v>60</v>
      </c>
      <c r="T44" s="740">
        <v>55</v>
      </c>
      <c r="U44" s="740">
        <v>60</v>
      </c>
      <c r="V44" s="763">
        <v>60</v>
      </c>
      <c r="W44" s="764">
        <f t="shared" si="0"/>
        <v>55</v>
      </c>
      <c r="X44" s="764">
        <f t="shared" si="1"/>
        <v>5</v>
      </c>
      <c r="Y44" s="764">
        <f t="shared" si="2"/>
        <v>60</v>
      </c>
      <c r="Z44" s="764">
        <f t="shared" si="3"/>
        <v>0</v>
      </c>
      <c r="AA44" s="761">
        <v>2100</v>
      </c>
      <c r="AB44" s="760">
        <f>nlc_rescost($S44:$U44,'Calc-Master'!$AX$13:$BF$13,AB$21,2)</f>
        <v>1925</v>
      </c>
      <c r="AC44" s="760">
        <f>nlc_rescost($S44:$U44,'Calc-Master'!$AX$13:$BF$13,AC$21,3)</f>
        <v>2100</v>
      </c>
      <c r="AD44" s="761"/>
      <c r="AE44" s="739"/>
      <c r="AF44" s="739"/>
      <c r="AG44" s="759">
        <v>2100</v>
      </c>
      <c r="AH44" s="760">
        <f t="shared" si="6"/>
        <v>1925</v>
      </c>
      <c r="AI44" s="760">
        <f t="shared" si="4"/>
        <v>175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1</v>
      </c>
      <c r="M45" s="744" t="s">
        <v>854</v>
      </c>
      <c r="N45" s="943" t="s">
        <v>2818</v>
      </c>
      <c r="O45" s="765">
        <v>42635</v>
      </c>
      <c r="P45" s="765">
        <v>42855</v>
      </c>
      <c r="Q45" s="741">
        <v>42635</v>
      </c>
      <c r="R45" s="741">
        <v>42855</v>
      </c>
      <c r="S45" s="762">
        <v>8</v>
      </c>
      <c r="T45" s="740">
        <v>8</v>
      </c>
      <c r="U45" s="740">
        <v>8</v>
      </c>
      <c r="V45" s="763">
        <v>8</v>
      </c>
      <c r="W45" s="764">
        <f t="shared" si="0"/>
        <v>8</v>
      </c>
      <c r="X45" s="764">
        <f t="shared" si="1"/>
        <v>0</v>
      </c>
      <c r="Y45" s="764">
        <f t="shared" si="2"/>
        <v>8</v>
      </c>
      <c r="Z45" s="764">
        <f t="shared" si="3"/>
        <v>0</v>
      </c>
      <c r="AA45" s="761">
        <v>280</v>
      </c>
      <c r="AB45" s="760">
        <f>nlc_rescost($S45:$U45,'Calc-Master'!$AX$13:$BF$13,AB$21,2)</f>
        <v>280</v>
      </c>
      <c r="AC45" s="760">
        <f>nlc_rescost($S45:$U45,'Calc-Master'!$AX$13:$BF$13,AC$21,3)</f>
        <v>280</v>
      </c>
      <c r="AD45" s="761"/>
      <c r="AE45" s="739"/>
      <c r="AF45" s="739"/>
      <c r="AG45" s="759">
        <v>280</v>
      </c>
      <c r="AH45" s="760">
        <f t="shared" si="6"/>
        <v>280</v>
      </c>
      <c r="AI45" s="760">
        <f t="shared" si="4"/>
        <v>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42872</v>
      </c>
      <c r="P46" s="765">
        <v>42872</v>
      </c>
      <c r="Q46" s="741">
        <v>42872</v>
      </c>
      <c r="R46" s="741">
        <v>42872</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42872</v>
      </c>
      <c r="P47" s="699">
        <v>42872</v>
      </c>
      <c r="Q47" s="700">
        <v>42872</v>
      </c>
      <c r="R47" s="701">
        <f>IF(Q47&lt;&gt;"",Q47,"")</f>
        <v>42872</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1</v>
      </c>
      <c r="M48" s="745" t="s">
        <v>854</v>
      </c>
      <c r="N48" s="749"/>
      <c r="O48" s="634">
        <v>42662</v>
      </c>
      <c r="P48" s="634">
        <v>42872</v>
      </c>
      <c r="Q48" s="750">
        <v>42662</v>
      </c>
      <c r="R48" s="750">
        <v>42872</v>
      </c>
      <c r="S48" s="752">
        <v>105</v>
      </c>
      <c r="T48" s="751">
        <v>102</v>
      </c>
      <c r="U48" s="751">
        <v>105</v>
      </c>
      <c r="V48" s="753">
        <v>105</v>
      </c>
      <c r="W48" s="754">
        <f t="shared" ref="W48:W53" si="8">T48</f>
        <v>102</v>
      </c>
      <c r="X48" s="754">
        <f t="shared" ref="X48:X53" si="9">Y48-W48</f>
        <v>3</v>
      </c>
      <c r="Y48" s="754">
        <f t="shared" ref="Y48:Y53" si="10">U48</f>
        <v>105</v>
      </c>
      <c r="Z48" s="754">
        <f t="shared" ref="Z48:Z53" si="11">Y48-V48</f>
        <v>0</v>
      </c>
      <c r="AA48" s="755">
        <v>3675</v>
      </c>
      <c r="AB48" s="756">
        <f>nlc_rescost($S48:$U48,'Calc-Master'!$AX$13:$BF$13,AB$21,2)</f>
        <v>3570</v>
      </c>
      <c r="AC48" s="756">
        <f>nlc_rescost($S48:$U48,'Calc-Master'!$AX$13:$BF$13,AC$21,3)</f>
        <v>3675</v>
      </c>
      <c r="AD48" s="755">
        <v>0</v>
      </c>
      <c r="AE48" s="757">
        <v>0</v>
      </c>
      <c r="AF48" s="757">
        <v>0</v>
      </c>
      <c r="AG48" s="758">
        <v>3675</v>
      </c>
      <c r="AH48" s="756">
        <f t="shared" ref="AH48:AH53" si="12">AB48+AE48</f>
        <v>3570</v>
      </c>
      <c r="AI48" s="756">
        <f t="shared" ref="AI48:AI53" si="13">AJ48-AH48</f>
        <v>105</v>
      </c>
      <c r="AJ48" s="756">
        <f t="shared" ref="AJ48:AJ53" si="14">AC48+AF48</f>
        <v>3675</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742" t="s">
        <v>2847</v>
      </c>
      <c r="L49" s="743">
        <v>1</v>
      </c>
      <c r="M49" s="744" t="s">
        <v>854</v>
      </c>
      <c r="N49" s="943" t="s">
        <v>2818</v>
      </c>
      <c r="O49" s="765">
        <v>42662</v>
      </c>
      <c r="P49" s="765">
        <v>42662</v>
      </c>
      <c r="Q49" s="741">
        <v>42662</v>
      </c>
      <c r="R49" s="741">
        <v>42662</v>
      </c>
      <c r="S49" s="762">
        <v>2</v>
      </c>
      <c r="T49" s="740">
        <v>2</v>
      </c>
      <c r="U49" s="740">
        <v>2</v>
      </c>
      <c r="V49" s="763">
        <v>2</v>
      </c>
      <c r="W49" s="764">
        <f>T49</f>
        <v>2</v>
      </c>
      <c r="X49" s="764">
        <f>Y49-W49</f>
        <v>0</v>
      </c>
      <c r="Y49" s="764">
        <f>U49</f>
        <v>2</v>
      </c>
      <c r="Z49" s="764">
        <f>Y49-V49</f>
        <v>0</v>
      </c>
      <c r="AA49" s="761">
        <v>70</v>
      </c>
      <c r="AB49" s="760">
        <f>nlc_rescost($S49:$U49,'Calc-Master'!$AX$13:$BF$13,AB$21,2)</f>
        <v>70</v>
      </c>
      <c r="AC49" s="760">
        <f>nlc_rescost($S49:$U49,'Calc-Master'!$AX$13:$BF$13,AC$21,3)</f>
        <v>70</v>
      </c>
      <c r="AD49" s="761"/>
      <c r="AE49" s="739"/>
      <c r="AF49" s="739"/>
      <c r="AG49" s="759">
        <v>70</v>
      </c>
      <c r="AH49" s="760">
        <f>AB49+AE49</f>
        <v>70</v>
      </c>
      <c r="AI49" s="760">
        <f>AJ49-AH49</f>
        <v>0</v>
      </c>
      <c r="AJ49" s="760">
        <f>AC49+AF49</f>
        <v>70</v>
      </c>
      <c r="AK49" s="760">
        <f>AJ49-AG49</f>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2</v>
      </c>
      <c r="T50" s="740">
        <v>2</v>
      </c>
      <c r="U50" s="740">
        <v>2</v>
      </c>
      <c r="V50" s="763">
        <v>2</v>
      </c>
      <c r="W50" s="764">
        <f t="shared" si="8"/>
        <v>2</v>
      </c>
      <c r="X50" s="764">
        <f t="shared" si="9"/>
        <v>0</v>
      </c>
      <c r="Y50" s="764">
        <f t="shared" si="10"/>
        <v>2</v>
      </c>
      <c r="Z50" s="764">
        <f t="shared" si="11"/>
        <v>0</v>
      </c>
      <c r="AA50" s="761">
        <v>70</v>
      </c>
      <c r="AB50" s="760">
        <f>nlc_rescost($S50:$U50,'Calc-Master'!$AX$13:$BF$13,AB$21,2)</f>
        <v>70</v>
      </c>
      <c r="AC50" s="760">
        <f>nlc_rescost($S50:$U50,'Calc-Master'!$AX$13:$BF$13,AC$21,3)</f>
        <v>70</v>
      </c>
      <c r="AD50" s="761"/>
      <c r="AE50" s="739"/>
      <c r="AF50" s="739"/>
      <c r="AG50" s="759">
        <v>70</v>
      </c>
      <c r="AH50" s="760">
        <f t="shared" si="12"/>
        <v>70</v>
      </c>
      <c r="AI50" s="760">
        <f t="shared" si="13"/>
        <v>0</v>
      </c>
      <c r="AJ50" s="760">
        <f t="shared" si="14"/>
        <v>70</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2</v>
      </c>
      <c r="U51" s="740">
        <v>2</v>
      </c>
      <c r="V51" s="763">
        <v>2</v>
      </c>
      <c r="W51" s="764">
        <f t="shared" si="8"/>
        <v>2</v>
      </c>
      <c r="X51" s="764">
        <f t="shared" si="9"/>
        <v>0</v>
      </c>
      <c r="Y51" s="764">
        <f t="shared" si="10"/>
        <v>2</v>
      </c>
      <c r="Z51" s="764">
        <f t="shared" si="11"/>
        <v>0</v>
      </c>
      <c r="AA51" s="761">
        <v>70</v>
      </c>
      <c r="AB51" s="760">
        <f>nlc_rescost($S51:$U51,'Calc-Master'!$AX$13:$BF$13,AB$21,2)</f>
        <v>70</v>
      </c>
      <c r="AC51" s="760">
        <f>nlc_rescost($S51:$U51,'Calc-Master'!$AX$13:$BF$13,AC$21,3)</f>
        <v>70</v>
      </c>
      <c r="AD51" s="761"/>
      <c r="AE51" s="739"/>
      <c r="AF51" s="739"/>
      <c r="AG51" s="759">
        <v>70</v>
      </c>
      <c r="AH51" s="760">
        <f t="shared" si="12"/>
        <v>70</v>
      </c>
      <c r="AI51" s="760">
        <f t="shared" si="13"/>
        <v>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1</v>
      </c>
      <c r="M54" s="744" t="s">
        <v>854</v>
      </c>
      <c r="N54" s="943" t="s">
        <v>2818</v>
      </c>
      <c r="O54" s="765">
        <v>42725</v>
      </c>
      <c r="P54" s="765">
        <v>42809</v>
      </c>
      <c r="Q54" s="741">
        <v>42725</v>
      </c>
      <c r="R54" s="741">
        <v>42809</v>
      </c>
      <c r="S54" s="762">
        <v>8</v>
      </c>
      <c r="T54" s="740">
        <v>8</v>
      </c>
      <c r="U54" s="740">
        <v>8</v>
      </c>
      <c r="V54" s="763">
        <v>8</v>
      </c>
      <c r="W54" s="764">
        <f t="shared" si="0"/>
        <v>8</v>
      </c>
      <c r="X54" s="764">
        <f t="shared" si="1"/>
        <v>0</v>
      </c>
      <c r="Y54" s="764">
        <f t="shared" si="2"/>
        <v>8</v>
      </c>
      <c r="Z54" s="764">
        <f t="shared" si="3"/>
        <v>0</v>
      </c>
      <c r="AA54" s="761">
        <v>280</v>
      </c>
      <c r="AB54" s="760">
        <f>nlc_rescost($S54:$U54,'Calc-Master'!$AX$13:$BF$13,AB$21,2)</f>
        <v>280</v>
      </c>
      <c r="AC54" s="760">
        <f>nlc_rescost($S54:$U54,'Calc-Master'!$AX$13:$BF$13,AC$21,3)</f>
        <v>280</v>
      </c>
      <c r="AD54" s="761"/>
      <c r="AE54" s="739"/>
      <c r="AF54" s="739"/>
      <c r="AG54" s="759">
        <v>280</v>
      </c>
      <c r="AH54" s="760">
        <f t="shared" si="6"/>
        <v>280</v>
      </c>
      <c r="AI54" s="760">
        <f t="shared" si="4"/>
        <v>0</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1</v>
      </c>
      <c r="M55" s="744" t="str">
        <f t="shared" ref="M55:M59" si="16">green</f>
        <v>grün</v>
      </c>
      <c r="N55" s="943" t="s">
        <v>2818</v>
      </c>
      <c r="O55" s="765">
        <v>42774</v>
      </c>
      <c r="P55" s="765">
        <v>42806</v>
      </c>
      <c r="Q55" s="741">
        <v>42774</v>
      </c>
      <c r="R55" s="741">
        <v>42806</v>
      </c>
      <c r="S55" s="762">
        <v>3</v>
      </c>
      <c r="T55" s="740">
        <v>3</v>
      </c>
      <c r="U55" s="740">
        <v>3</v>
      </c>
      <c r="V55" s="763">
        <v>3</v>
      </c>
      <c r="W55" s="764">
        <f t="shared" ref="W55:W59" si="17">T55</f>
        <v>3</v>
      </c>
      <c r="X55" s="764">
        <f t="shared" ref="X55:X59" si="18">Y55-W55</f>
        <v>0</v>
      </c>
      <c r="Y55" s="764">
        <f t="shared" ref="Y55:Y59" si="19">U55</f>
        <v>3</v>
      </c>
      <c r="Z55" s="764">
        <f t="shared" ref="Z55:Z59" si="20">Y55-V55</f>
        <v>0</v>
      </c>
      <c r="AA55" s="761">
        <v>105</v>
      </c>
      <c r="AB55" s="760">
        <f>nlc_rescost($S55:$U55,'Calc-Master'!$AX$13:$BF$13,AB$21,2)</f>
        <v>105</v>
      </c>
      <c r="AC55" s="760">
        <f>nlc_rescost($S55:$U55,'Calc-Master'!$AX$13:$BF$13,AC$21,3)</f>
        <v>105</v>
      </c>
      <c r="AD55" s="761"/>
      <c r="AE55" s="739"/>
      <c r="AF55" s="739"/>
      <c r="AG55" s="759">
        <v>105</v>
      </c>
      <c r="AH55" s="760">
        <f t="shared" ref="AH55:AH59" si="21">AB55+AE55</f>
        <v>105</v>
      </c>
      <c r="AI55" s="760">
        <f t="shared" ref="AI55:AI59" si="22">AJ55-AH55</f>
        <v>0</v>
      </c>
      <c r="AJ55" s="760">
        <f t="shared" ref="AJ55:AJ59" si="23">AC55+AF55</f>
        <v>105</v>
      </c>
      <c r="AK55" s="760">
        <f t="shared" ref="AK55:AK59"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1</v>
      </c>
      <c r="M56" s="744" t="str">
        <f t="shared" si="16"/>
        <v>grün</v>
      </c>
      <c r="N56" s="943" t="s">
        <v>2818</v>
      </c>
      <c r="O56" s="765">
        <v>42760</v>
      </c>
      <c r="P56" s="765">
        <v>42802</v>
      </c>
      <c r="Q56" s="741">
        <v>42760</v>
      </c>
      <c r="R56" s="741">
        <v>42802</v>
      </c>
      <c r="S56" s="762">
        <v>7</v>
      </c>
      <c r="T56" s="740">
        <v>7</v>
      </c>
      <c r="U56" s="740">
        <v>7</v>
      </c>
      <c r="V56" s="763">
        <v>7</v>
      </c>
      <c r="W56" s="764">
        <f t="shared" si="17"/>
        <v>7</v>
      </c>
      <c r="X56" s="764">
        <f t="shared" si="18"/>
        <v>0</v>
      </c>
      <c r="Y56" s="764">
        <f t="shared" si="19"/>
        <v>7</v>
      </c>
      <c r="Z56" s="764">
        <f t="shared" si="20"/>
        <v>0</v>
      </c>
      <c r="AA56" s="761">
        <v>245</v>
      </c>
      <c r="AB56" s="760">
        <f>nlc_rescost($S56:$U56,'Calc-Master'!$AX$13:$BF$13,AB$21,2)</f>
        <v>245</v>
      </c>
      <c r="AC56" s="760">
        <f>nlc_rescost($S56:$U56,'Calc-Master'!$AX$13:$BF$13,AC$21,3)</f>
        <v>245</v>
      </c>
      <c r="AD56" s="761"/>
      <c r="AE56" s="739"/>
      <c r="AF56" s="739"/>
      <c r="AG56" s="759">
        <v>245</v>
      </c>
      <c r="AH56" s="760">
        <f t="shared" si="21"/>
        <v>245</v>
      </c>
      <c r="AI56" s="760">
        <f t="shared" si="22"/>
        <v>0</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1</v>
      </c>
      <c r="M57" s="744" t="str">
        <f t="shared" si="16"/>
        <v>grün</v>
      </c>
      <c r="N57" s="943" t="s">
        <v>2818</v>
      </c>
      <c r="O57" s="765">
        <v>42795</v>
      </c>
      <c r="P57" s="765">
        <v>42819</v>
      </c>
      <c r="Q57" s="741">
        <v>42795</v>
      </c>
      <c r="R57" s="741">
        <v>42819</v>
      </c>
      <c r="S57" s="762">
        <v>7</v>
      </c>
      <c r="T57" s="740">
        <v>7</v>
      </c>
      <c r="U57" s="740">
        <v>7</v>
      </c>
      <c r="V57" s="763">
        <v>7</v>
      </c>
      <c r="W57" s="764">
        <f t="shared" si="17"/>
        <v>7</v>
      </c>
      <c r="X57" s="764">
        <f t="shared" si="18"/>
        <v>0</v>
      </c>
      <c r="Y57" s="764">
        <f t="shared" si="19"/>
        <v>7</v>
      </c>
      <c r="Z57" s="764">
        <f t="shared" si="20"/>
        <v>0</v>
      </c>
      <c r="AA57" s="761">
        <v>245</v>
      </c>
      <c r="AB57" s="760">
        <f>nlc_rescost($S57:$U57,'Calc-Master'!$AX$13:$BF$13,AB$21,2)</f>
        <v>245</v>
      </c>
      <c r="AC57" s="760">
        <f>nlc_rescost($S57:$U57,'Calc-Master'!$AX$13:$BF$13,AC$21,3)</f>
        <v>245</v>
      </c>
      <c r="AD57" s="761"/>
      <c r="AE57" s="739"/>
      <c r="AF57" s="739"/>
      <c r="AG57" s="759">
        <v>245</v>
      </c>
      <c r="AH57" s="760">
        <f t="shared" si="21"/>
        <v>245</v>
      </c>
      <c r="AI57" s="760">
        <f t="shared" si="22"/>
        <v>0</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5">
        <v>85</v>
      </c>
      <c r="E58" s="626" t="s">
        <v>2216</v>
      </c>
      <c r="F58" s="626"/>
      <c r="G58" s="626" t="s">
        <v>2616</v>
      </c>
      <c r="H58" s="627" t="s">
        <v>2216</v>
      </c>
      <c r="I58" s="628">
        <v>3</v>
      </c>
      <c r="J58" s="694" t="s">
        <v>2837</v>
      </c>
      <c r="K58" s="695" t="s">
        <v>2956</v>
      </c>
      <c r="L58" s="696">
        <v>1</v>
      </c>
      <c r="M58" s="697" t="str">
        <f>green</f>
        <v>grün</v>
      </c>
      <c r="N58" s="698"/>
      <c r="O58" s="699">
        <v>42824</v>
      </c>
      <c r="P58" s="699">
        <v>42824</v>
      </c>
      <c r="Q58" s="700">
        <v>42824</v>
      </c>
      <c r="R58" s="701">
        <f>IF(Q58&lt;&gt;"",Q58,"")</f>
        <v>42824</v>
      </c>
      <c r="S58" s="702"/>
      <c r="T58" s="703"/>
      <c r="U58" s="703"/>
      <c r="V58" s="704">
        <v>0</v>
      </c>
      <c r="W58" s="705">
        <f>T58</f>
        <v>0</v>
      </c>
      <c r="X58" s="705">
        <f>Y58-W58</f>
        <v>0</v>
      </c>
      <c r="Y58" s="705">
        <f>U58</f>
        <v>0</v>
      </c>
      <c r="Z58" s="705">
        <f>Y58-V58</f>
        <v>0</v>
      </c>
      <c r="AA58" s="706">
        <v>0</v>
      </c>
      <c r="AB58" s="707">
        <f>nlc_rescost($S58:$U58,'Calc-Master'!$AX$13:$BF$13,AB$21,2)</f>
        <v>0</v>
      </c>
      <c r="AC58" s="707">
        <f>nlc_rescost($S58:$U58,'Calc-Master'!$AX$13:$BF$13,AC$21,3)</f>
        <v>0</v>
      </c>
      <c r="AD58" s="706"/>
      <c r="AE58" s="708"/>
      <c r="AF58" s="708"/>
      <c r="AG58" s="709">
        <v>0</v>
      </c>
      <c r="AH58" s="707">
        <f>AB58+AE58</f>
        <v>0</v>
      </c>
      <c r="AI58" s="707">
        <f>AJ58-AH58</f>
        <v>0</v>
      </c>
      <c r="AJ58" s="707">
        <f>AC58+AF58</f>
        <v>0</v>
      </c>
      <c r="AK58" s="707">
        <f>AJ58-AG58</f>
        <v>0</v>
      </c>
      <c r="AL58" s="710"/>
      <c r="AM58" s="711"/>
      <c r="AN58" s="711"/>
      <c r="AO58" s="711"/>
      <c r="AP58" s="711"/>
      <c r="AQ58" s="360"/>
    </row>
    <row r="59" spans="1:43" ht="12" customHeight="1" x14ac:dyDescent="0.2">
      <c r="A59" s="893"/>
      <c r="B59" s="528"/>
      <c r="C59" s="890">
        <v>20</v>
      </c>
      <c r="D59" s="621">
        <v>25</v>
      </c>
      <c r="E59" s="622" t="s">
        <v>2425</v>
      </c>
      <c r="F59" s="623"/>
      <c r="G59" s="623" t="s">
        <v>2616</v>
      </c>
      <c r="H59" s="622" t="s">
        <v>2425</v>
      </c>
      <c r="I59" s="624">
        <v>3</v>
      </c>
      <c r="J59" s="747" t="s">
        <v>2838</v>
      </c>
      <c r="K59" s="953" t="s">
        <v>2910</v>
      </c>
      <c r="L59" s="743">
        <v>1</v>
      </c>
      <c r="M59" s="744" t="str">
        <f t="shared" si="16"/>
        <v>grün</v>
      </c>
      <c r="N59" s="943" t="s">
        <v>2819</v>
      </c>
      <c r="O59" s="765">
        <v>42704</v>
      </c>
      <c r="P59" s="765">
        <v>42810</v>
      </c>
      <c r="Q59" s="741">
        <v>42704</v>
      </c>
      <c r="R59" s="741">
        <v>42810</v>
      </c>
      <c r="S59" s="762">
        <v>15</v>
      </c>
      <c r="T59" s="740">
        <v>15</v>
      </c>
      <c r="U59" s="740">
        <v>15</v>
      </c>
      <c r="V59" s="763">
        <v>15</v>
      </c>
      <c r="W59" s="764">
        <f t="shared" si="17"/>
        <v>15</v>
      </c>
      <c r="X59" s="764">
        <f t="shared" si="18"/>
        <v>0</v>
      </c>
      <c r="Y59" s="764">
        <f t="shared" si="19"/>
        <v>15</v>
      </c>
      <c r="Z59" s="764">
        <f t="shared" si="20"/>
        <v>0</v>
      </c>
      <c r="AA59" s="761">
        <v>525</v>
      </c>
      <c r="AB59" s="760">
        <f>nlc_rescost($S59:$U59,'Calc-Master'!$AX$13:$BF$13,AB$21,2)</f>
        <v>525</v>
      </c>
      <c r="AC59" s="760">
        <f>nlc_rescost($S59:$U59,'Calc-Master'!$AX$13:$BF$13,AC$21,3)</f>
        <v>525</v>
      </c>
      <c r="AD59" s="761"/>
      <c r="AE59" s="739"/>
      <c r="AF59" s="739"/>
      <c r="AG59" s="759">
        <v>525</v>
      </c>
      <c r="AH59" s="760">
        <f t="shared" si="21"/>
        <v>525</v>
      </c>
      <c r="AI59" s="760">
        <f t="shared" si="22"/>
        <v>0</v>
      </c>
      <c r="AJ59" s="760">
        <f t="shared" si="23"/>
        <v>525</v>
      </c>
      <c r="AK59" s="760">
        <f t="shared" si="24"/>
        <v>0</v>
      </c>
      <c r="AL59" s="737"/>
      <c r="AM59" s="522">
        <v>16</v>
      </c>
      <c r="AN59" s="522">
        <v>105</v>
      </c>
      <c r="AO59" s="522">
        <v>112</v>
      </c>
      <c r="AP59" s="522">
        <v>24</v>
      </c>
      <c r="AQ59" s="360"/>
    </row>
    <row r="60" spans="1:43" ht="12" customHeight="1" x14ac:dyDescent="0.2">
      <c r="A60" s="893"/>
      <c r="B60" s="528"/>
      <c r="C60" s="890">
        <v>21</v>
      </c>
      <c r="D60" s="621">
        <v>66</v>
      </c>
      <c r="E60" s="622" t="s">
        <v>2425</v>
      </c>
      <c r="F60" s="623"/>
      <c r="G60" s="623" t="s">
        <v>2616</v>
      </c>
      <c r="H60" s="622" t="s">
        <v>2425</v>
      </c>
      <c r="I60" s="624">
        <v>3</v>
      </c>
      <c r="J60" s="747" t="s">
        <v>2839</v>
      </c>
      <c r="K60" s="953" t="s">
        <v>2911</v>
      </c>
      <c r="L60" s="743">
        <v>1</v>
      </c>
      <c r="M60" s="744" t="str">
        <f t="shared" ref="M60:M79" si="25">green</f>
        <v>grün</v>
      </c>
      <c r="N60" s="943" t="s">
        <v>2820</v>
      </c>
      <c r="O60" s="765">
        <v>42786</v>
      </c>
      <c r="P60" s="765">
        <v>42872</v>
      </c>
      <c r="Q60" s="741">
        <v>42786</v>
      </c>
      <c r="R60" s="741">
        <v>42872</v>
      </c>
      <c r="S60" s="762">
        <v>15</v>
      </c>
      <c r="T60" s="740">
        <v>12</v>
      </c>
      <c r="U60" s="740">
        <v>15</v>
      </c>
      <c r="V60" s="763">
        <v>15</v>
      </c>
      <c r="W60" s="764">
        <f t="shared" ref="W60:W84" si="26">T60</f>
        <v>12</v>
      </c>
      <c r="X60" s="764">
        <f t="shared" ref="X60:X84" si="27">Y60-W60</f>
        <v>3</v>
      </c>
      <c r="Y60" s="764">
        <f t="shared" ref="Y60:Y84" si="28">U60</f>
        <v>15</v>
      </c>
      <c r="Z60" s="764">
        <f t="shared" ref="Z60:Z84" si="29">Y60-V60</f>
        <v>0</v>
      </c>
      <c r="AA60" s="761">
        <v>525</v>
      </c>
      <c r="AB60" s="760">
        <f>nlc_rescost($S60:$U60,'Calc-Master'!$AX$13:$BF$13,AB$21,2)</f>
        <v>420</v>
      </c>
      <c r="AC60" s="760">
        <f>nlc_rescost($S60:$U60,'Calc-Master'!$AX$13:$BF$13,AC$21,3)</f>
        <v>525</v>
      </c>
      <c r="AD60" s="761"/>
      <c r="AE60" s="739"/>
      <c r="AF60" s="739"/>
      <c r="AG60" s="759">
        <v>525</v>
      </c>
      <c r="AH60" s="760">
        <f t="shared" ref="AH60:AH84" si="30">AB60+AE60</f>
        <v>420</v>
      </c>
      <c r="AI60" s="760">
        <f t="shared" ref="AI60:AI84" si="31">AJ60-AH60</f>
        <v>105</v>
      </c>
      <c r="AJ60" s="760">
        <f t="shared" ref="AJ60:AJ84" si="32">AC60+AF60</f>
        <v>525</v>
      </c>
      <c r="AK60" s="760">
        <f t="shared" ref="AK60:AK84" si="33">AJ60-AG60</f>
        <v>0</v>
      </c>
      <c r="AL60" s="737"/>
      <c r="AM60" s="522">
        <v>16</v>
      </c>
      <c r="AN60" s="522">
        <v>114</v>
      </c>
      <c r="AO60" s="522">
        <v>121</v>
      </c>
      <c r="AP60" s="522">
        <v>24</v>
      </c>
      <c r="AQ60" s="360"/>
    </row>
    <row r="61" spans="1:43" ht="12" customHeight="1" x14ac:dyDescent="0.2">
      <c r="A61" s="893"/>
      <c r="B61" s="528"/>
      <c r="C61" s="890">
        <v>22</v>
      </c>
      <c r="D61" s="621">
        <v>68</v>
      </c>
      <c r="E61" s="622" t="s">
        <v>2425</v>
      </c>
      <c r="F61" s="623"/>
      <c r="G61" s="623" t="s">
        <v>2616</v>
      </c>
      <c r="H61" s="622" t="s">
        <v>2425</v>
      </c>
      <c r="I61" s="624">
        <v>3</v>
      </c>
      <c r="J61" s="747" t="s">
        <v>2841</v>
      </c>
      <c r="K61" s="953" t="s">
        <v>2916</v>
      </c>
      <c r="L61" s="743">
        <v>1</v>
      </c>
      <c r="M61" s="744" t="str">
        <f t="shared" si="25"/>
        <v>grün</v>
      </c>
      <c r="N61" s="943" t="s">
        <v>2819</v>
      </c>
      <c r="O61" s="765">
        <v>42696</v>
      </c>
      <c r="P61" s="765">
        <v>42832</v>
      </c>
      <c r="Q61" s="741">
        <v>42696</v>
      </c>
      <c r="R61" s="741">
        <v>42832</v>
      </c>
      <c r="S61" s="762">
        <v>15</v>
      </c>
      <c r="T61" s="740">
        <v>15</v>
      </c>
      <c r="U61" s="740">
        <v>15</v>
      </c>
      <c r="V61" s="763">
        <v>15</v>
      </c>
      <c r="W61" s="764">
        <f t="shared" si="26"/>
        <v>15</v>
      </c>
      <c r="X61" s="764">
        <f t="shared" si="27"/>
        <v>0</v>
      </c>
      <c r="Y61" s="764">
        <f t="shared" si="28"/>
        <v>15</v>
      </c>
      <c r="Z61" s="764">
        <f t="shared" si="29"/>
        <v>0</v>
      </c>
      <c r="AA61" s="761">
        <v>525</v>
      </c>
      <c r="AB61" s="760">
        <f>nlc_rescost($S61:$U61,'Calc-Master'!$AX$13:$BF$13,AB$21,2)</f>
        <v>525</v>
      </c>
      <c r="AC61" s="760">
        <f>nlc_rescost($S61:$U61,'Calc-Master'!$AX$13:$BF$13,AC$21,3)</f>
        <v>525</v>
      </c>
      <c r="AD61" s="761"/>
      <c r="AE61" s="739"/>
      <c r="AF61" s="739"/>
      <c r="AG61" s="759">
        <v>525</v>
      </c>
      <c r="AH61" s="760">
        <f t="shared" si="30"/>
        <v>525</v>
      </c>
      <c r="AI61" s="760">
        <f t="shared" si="31"/>
        <v>0</v>
      </c>
      <c r="AJ61" s="760">
        <f t="shared" si="32"/>
        <v>525</v>
      </c>
      <c r="AK61" s="760">
        <f t="shared" si="33"/>
        <v>0</v>
      </c>
      <c r="AL61" s="737"/>
      <c r="AM61" s="522">
        <v>16</v>
      </c>
      <c r="AN61" s="522">
        <v>123</v>
      </c>
      <c r="AO61" s="522">
        <v>130</v>
      </c>
      <c r="AP61" s="522">
        <v>24</v>
      </c>
      <c r="AQ61" s="360"/>
    </row>
    <row r="62" spans="1:43" ht="12" customHeight="1" x14ac:dyDescent="0.2">
      <c r="A62" s="893"/>
      <c r="B62" s="528"/>
      <c r="C62" s="890">
        <v>23</v>
      </c>
      <c r="D62" s="621">
        <v>65</v>
      </c>
      <c r="E62" s="622" t="s">
        <v>2425</v>
      </c>
      <c r="F62" s="623"/>
      <c r="G62" s="623" t="s">
        <v>2616</v>
      </c>
      <c r="H62" s="622" t="s">
        <v>2425</v>
      </c>
      <c r="I62" s="624">
        <v>3</v>
      </c>
      <c r="J62" s="747" t="s">
        <v>2846</v>
      </c>
      <c r="K62" s="953" t="s">
        <v>2912</v>
      </c>
      <c r="L62" s="743">
        <v>1</v>
      </c>
      <c r="M62" s="744" t="str">
        <f t="shared" si="25"/>
        <v>grün</v>
      </c>
      <c r="N62" s="943" t="s">
        <v>2819</v>
      </c>
      <c r="O62" s="765">
        <v>42711</v>
      </c>
      <c r="P62" s="765">
        <v>42815</v>
      </c>
      <c r="Q62" s="741">
        <v>42711</v>
      </c>
      <c r="R62" s="741">
        <v>42815</v>
      </c>
      <c r="S62" s="762">
        <v>5</v>
      </c>
      <c r="T62" s="740">
        <v>5</v>
      </c>
      <c r="U62" s="740">
        <v>5</v>
      </c>
      <c r="V62" s="763">
        <v>5</v>
      </c>
      <c r="W62" s="764">
        <f t="shared" si="26"/>
        <v>5</v>
      </c>
      <c r="X62" s="764">
        <f t="shared" si="27"/>
        <v>0</v>
      </c>
      <c r="Y62" s="764">
        <f t="shared" si="28"/>
        <v>5</v>
      </c>
      <c r="Z62" s="764">
        <f t="shared" si="29"/>
        <v>0</v>
      </c>
      <c r="AA62" s="761">
        <v>175</v>
      </c>
      <c r="AB62" s="760">
        <f>nlc_rescost($S62:$U62,'Calc-Master'!$AX$13:$BF$13,AB$21,2)</f>
        <v>175</v>
      </c>
      <c r="AC62" s="760">
        <f>nlc_rescost($S62:$U62,'Calc-Master'!$AX$13:$BF$13,AC$21,3)</f>
        <v>175</v>
      </c>
      <c r="AD62" s="761"/>
      <c r="AE62" s="739"/>
      <c r="AF62" s="739"/>
      <c r="AG62" s="759">
        <v>175</v>
      </c>
      <c r="AH62" s="760">
        <f t="shared" si="30"/>
        <v>175</v>
      </c>
      <c r="AI62" s="760">
        <f t="shared" si="31"/>
        <v>0</v>
      </c>
      <c r="AJ62" s="760">
        <f t="shared" si="32"/>
        <v>175</v>
      </c>
      <c r="AK62" s="760">
        <f t="shared" si="33"/>
        <v>0</v>
      </c>
      <c r="AL62" s="737"/>
      <c r="AM62" s="522">
        <v>16</v>
      </c>
      <c r="AN62" s="522">
        <v>132</v>
      </c>
      <c r="AO62" s="522">
        <v>139</v>
      </c>
      <c r="AP62" s="522">
        <v>24</v>
      </c>
      <c r="AQ62" s="360"/>
    </row>
    <row r="63" spans="1:43" ht="12" customHeight="1" x14ac:dyDescent="0.2">
      <c r="A63" s="893"/>
      <c r="B63" s="528"/>
      <c r="C63" s="890">
        <v>24</v>
      </c>
      <c r="D63" s="621">
        <v>64</v>
      </c>
      <c r="E63" s="622" t="s">
        <v>2425</v>
      </c>
      <c r="F63" s="623"/>
      <c r="G63" s="623" t="s">
        <v>2616</v>
      </c>
      <c r="H63" s="622" t="s">
        <v>2425</v>
      </c>
      <c r="I63" s="624">
        <v>3</v>
      </c>
      <c r="J63" s="747" t="s">
        <v>2850</v>
      </c>
      <c r="K63" s="953" t="s">
        <v>2913</v>
      </c>
      <c r="L63" s="743">
        <v>1</v>
      </c>
      <c r="M63" s="744" t="str">
        <f t="shared" si="25"/>
        <v>grün</v>
      </c>
      <c r="N63" s="943" t="s">
        <v>2820</v>
      </c>
      <c r="O63" s="765">
        <v>42786</v>
      </c>
      <c r="P63" s="765">
        <v>42809</v>
      </c>
      <c r="Q63" s="741">
        <v>42786</v>
      </c>
      <c r="R63" s="741">
        <v>42809</v>
      </c>
      <c r="S63" s="762">
        <v>5</v>
      </c>
      <c r="T63" s="740">
        <v>5</v>
      </c>
      <c r="U63" s="740">
        <v>5</v>
      </c>
      <c r="V63" s="763">
        <v>5</v>
      </c>
      <c r="W63" s="764">
        <f t="shared" si="26"/>
        <v>5</v>
      </c>
      <c r="X63" s="764">
        <f t="shared" si="27"/>
        <v>0</v>
      </c>
      <c r="Y63" s="764">
        <f t="shared" si="28"/>
        <v>5</v>
      </c>
      <c r="Z63" s="764">
        <f t="shared" si="29"/>
        <v>0</v>
      </c>
      <c r="AA63" s="761">
        <v>175</v>
      </c>
      <c r="AB63" s="760">
        <f>nlc_rescost($S63:$U63,'Calc-Master'!$AX$13:$BF$13,AB$21,2)</f>
        <v>175</v>
      </c>
      <c r="AC63" s="760">
        <f>nlc_rescost($S63:$U63,'Calc-Master'!$AX$13:$BF$13,AC$21,3)</f>
        <v>175</v>
      </c>
      <c r="AD63" s="761"/>
      <c r="AE63" s="739"/>
      <c r="AF63" s="739"/>
      <c r="AG63" s="759">
        <v>175</v>
      </c>
      <c r="AH63" s="760">
        <f t="shared" si="30"/>
        <v>175</v>
      </c>
      <c r="AI63" s="760">
        <f t="shared" si="31"/>
        <v>0</v>
      </c>
      <c r="AJ63" s="760">
        <f t="shared" si="32"/>
        <v>175</v>
      </c>
      <c r="AK63" s="760">
        <f t="shared" si="33"/>
        <v>0</v>
      </c>
      <c r="AL63" s="737"/>
      <c r="AM63" s="522">
        <v>16</v>
      </c>
      <c r="AN63" s="522">
        <v>141</v>
      </c>
      <c r="AO63" s="522">
        <v>148</v>
      </c>
      <c r="AP63" s="522">
        <v>24</v>
      </c>
      <c r="AQ63" s="360"/>
    </row>
    <row r="64" spans="1:43" ht="12" customHeight="1" x14ac:dyDescent="0.2">
      <c r="A64" s="893"/>
      <c r="B64" s="528"/>
      <c r="C64" s="890">
        <v>25</v>
      </c>
      <c r="D64" s="621">
        <v>63</v>
      </c>
      <c r="E64" s="622" t="s">
        <v>2425</v>
      </c>
      <c r="F64" s="623"/>
      <c r="G64" s="623" t="s">
        <v>2616</v>
      </c>
      <c r="H64" s="622" t="s">
        <v>2425</v>
      </c>
      <c r="I64" s="624">
        <v>3</v>
      </c>
      <c r="J64" s="747" t="s">
        <v>2852</v>
      </c>
      <c r="K64" s="953" t="s">
        <v>2909</v>
      </c>
      <c r="L64" s="743">
        <v>1</v>
      </c>
      <c r="M64" s="744" t="str">
        <f t="shared" si="25"/>
        <v>grün</v>
      </c>
      <c r="N64" s="943" t="s">
        <v>2820</v>
      </c>
      <c r="O64" s="765">
        <v>42786</v>
      </c>
      <c r="P64" s="765">
        <v>42809</v>
      </c>
      <c r="Q64" s="741">
        <v>42786</v>
      </c>
      <c r="R64" s="741">
        <v>42809</v>
      </c>
      <c r="S64" s="762">
        <v>3</v>
      </c>
      <c r="T64" s="740">
        <v>3</v>
      </c>
      <c r="U64" s="740">
        <v>3</v>
      </c>
      <c r="V64" s="763">
        <v>3</v>
      </c>
      <c r="W64" s="764">
        <f t="shared" si="26"/>
        <v>3</v>
      </c>
      <c r="X64" s="764">
        <f t="shared" si="27"/>
        <v>0</v>
      </c>
      <c r="Y64" s="764">
        <f t="shared" si="28"/>
        <v>3</v>
      </c>
      <c r="Z64" s="764">
        <f t="shared" si="29"/>
        <v>0</v>
      </c>
      <c r="AA64" s="761">
        <v>105</v>
      </c>
      <c r="AB64" s="760">
        <f>nlc_rescost($S64:$U64,'Calc-Master'!$AX$13:$BF$13,AB$21,2)</f>
        <v>105</v>
      </c>
      <c r="AC64" s="760">
        <f>nlc_rescost($S64:$U64,'Calc-Master'!$AX$13:$BF$13,AC$21,3)</f>
        <v>105</v>
      </c>
      <c r="AD64" s="761"/>
      <c r="AE64" s="739"/>
      <c r="AF64" s="739"/>
      <c r="AG64" s="759">
        <v>105</v>
      </c>
      <c r="AH64" s="760">
        <f t="shared" si="30"/>
        <v>105</v>
      </c>
      <c r="AI64" s="760">
        <f t="shared" si="31"/>
        <v>0</v>
      </c>
      <c r="AJ64" s="760">
        <f t="shared" si="32"/>
        <v>105</v>
      </c>
      <c r="AK64" s="760">
        <f t="shared" si="33"/>
        <v>0</v>
      </c>
      <c r="AL64" s="737"/>
      <c r="AM64" s="522">
        <v>16</v>
      </c>
      <c r="AN64" s="522">
        <v>150</v>
      </c>
      <c r="AO64" s="522">
        <v>157</v>
      </c>
      <c r="AP64" s="522">
        <v>24</v>
      </c>
      <c r="AQ64" s="360"/>
    </row>
    <row r="65" spans="1:43" ht="12" customHeight="1" x14ac:dyDescent="0.2">
      <c r="A65" s="893"/>
      <c r="B65" s="528"/>
      <c r="C65" s="890">
        <v>26</v>
      </c>
      <c r="D65" s="621">
        <v>62</v>
      </c>
      <c r="E65" s="622" t="s">
        <v>2425</v>
      </c>
      <c r="F65" s="623"/>
      <c r="G65" s="623" t="s">
        <v>2616</v>
      </c>
      <c r="H65" s="622" t="s">
        <v>2425</v>
      </c>
      <c r="I65" s="624">
        <v>3</v>
      </c>
      <c r="J65" s="747" t="s">
        <v>2907</v>
      </c>
      <c r="K65" s="953" t="s">
        <v>2914</v>
      </c>
      <c r="L65" s="743">
        <v>1</v>
      </c>
      <c r="M65" s="744" t="str">
        <f t="shared" si="25"/>
        <v>grün</v>
      </c>
      <c r="N65" s="943" t="s">
        <v>2820</v>
      </c>
      <c r="O65" s="765">
        <v>42856</v>
      </c>
      <c r="P65" s="765">
        <v>42862</v>
      </c>
      <c r="Q65" s="741">
        <v>42856</v>
      </c>
      <c r="R65" s="741">
        <v>42862</v>
      </c>
      <c r="S65" s="762">
        <v>3</v>
      </c>
      <c r="T65" s="740">
        <v>3</v>
      </c>
      <c r="U65" s="740">
        <v>3</v>
      </c>
      <c r="V65" s="763">
        <v>3</v>
      </c>
      <c r="W65" s="764">
        <f t="shared" si="26"/>
        <v>3</v>
      </c>
      <c r="X65" s="764">
        <f t="shared" si="27"/>
        <v>0</v>
      </c>
      <c r="Y65" s="764">
        <f t="shared" si="28"/>
        <v>3</v>
      </c>
      <c r="Z65" s="764">
        <f t="shared" si="29"/>
        <v>0</v>
      </c>
      <c r="AA65" s="761">
        <v>105</v>
      </c>
      <c r="AB65" s="760">
        <f>nlc_rescost($S65:$U65,'Calc-Master'!$AX$13:$BF$13,AB$21,2)</f>
        <v>105</v>
      </c>
      <c r="AC65" s="760">
        <f>nlc_rescost($S65:$U65,'Calc-Master'!$AX$13:$BF$13,AC$21,3)</f>
        <v>105</v>
      </c>
      <c r="AD65" s="761"/>
      <c r="AE65" s="739"/>
      <c r="AF65" s="739"/>
      <c r="AG65" s="759">
        <v>105</v>
      </c>
      <c r="AH65" s="760">
        <f t="shared" si="30"/>
        <v>105</v>
      </c>
      <c r="AI65" s="760">
        <f t="shared" si="31"/>
        <v>0</v>
      </c>
      <c r="AJ65" s="760">
        <f t="shared" si="32"/>
        <v>105</v>
      </c>
      <c r="AK65" s="760">
        <f t="shared" si="33"/>
        <v>0</v>
      </c>
      <c r="AL65" s="737"/>
      <c r="AM65" s="522">
        <v>16</v>
      </c>
      <c r="AN65" s="522">
        <v>159</v>
      </c>
      <c r="AO65" s="522">
        <v>166</v>
      </c>
      <c r="AP65" s="522">
        <v>24</v>
      </c>
      <c r="AQ65" s="360"/>
    </row>
    <row r="66" spans="1:43" ht="12" customHeight="1" x14ac:dyDescent="0.2">
      <c r="A66" s="893"/>
      <c r="B66" s="528"/>
      <c r="C66" s="890">
        <v>27</v>
      </c>
      <c r="D66" s="621">
        <v>61</v>
      </c>
      <c r="E66" s="622" t="s">
        <v>2425</v>
      </c>
      <c r="F66" s="623"/>
      <c r="G66" s="623" t="s">
        <v>2616</v>
      </c>
      <c r="H66" s="622" t="s">
        <v>2425</v>
      </c>
      <c r="I66" s="624">
        <v>3</v>
      </c>
      <c r="J66" s="747" t="s">
        <v>2955</v>
      </c>
      <c r="K66" s="953" t="s">
        <v>2915</v>
      </c>
      <c r="L66" s="743">
        <v>1</v>
      </c>
      <c r="M66" s="744" t="str">
        <f t="shared" si="25"/>
        <v>grün</v>
      </c>
      <c r="N66" s="943" t="s">
        <v>2818</v>
      </c>
      <c r="O66" s="765">
        <v>42845</v>
      </c>
      <c r="P66" s="765">
        <v>42865</v>
      </c>
      <c r="Q66" s="741">
        <v>42845</v>
      </c>
      <c r="R66" s="741">
        <v>42865</v>
      </c>
      <c r="S66" s="762">
        <v>7</v>
      </c>
      <c r="T66" s="740">
        <v>7</v>
      </c>
      <c r="U66" s="740">
        <v>7</v>
      </c>
      <c r="V66" s="763">
        <v>7</v>
      </c>
      <c r="W66" s="764">
        <f t="shared" si="26"/>
        <v>7</v>
      </c>
      <c r="X66" s="764">
        <f t="shared" si="27"/>
        <v>0</v>
      </c>
      <c r="Y66" s="764">
        <f t="shared" si="28"/>
        <v>7</v>
      </c>
      <c r="Z66" s="764">
        <f t="shared" si="29"/>
        <v>0</v>
      </c>
      <c r="AA66" s="761">
        <v>245</v>
      </c>
      <c r="AB66" s="760">
        <f>nlc_rescost($S66:$U66,'Calc-Master'!$AX$13:$BF$13,AB$21,2)</f>
        <v>245</v>
      </c>
      <c r="AC66" s="760">
        <f>nlc_rescost($S66:$U66,'Calc-Master'!$AX$13:$BF$13,AC$21,3)</f>
        <v>245</v>
      </c>
      <c r="AD66" s="761"/>
      <c r="AE66" s="739"/>
      <c r="AF66" s="739"/>
      <c r="AG66" s="759">
        <v>245</v>
      </c>
      <c r="AH66" s="760">
        <f t="shared" si="30"/>
        <v>245</v>
      </c>
      <c r="AI66" s="760">
        <f t="shared" si="31"/>
        <v>0</v>
      </c>
      <c r="AJ66" s="760">
        <f t="shared" si="32"/>
        <v>245</v>
      </c>
      <c r="AK66" s="760">
        <f t="shared" si="33"/>
        <v>0</v>
      </c>
      <c r="AL66" s="737"/>
      <c r="AM66" s="522">
        <v>16</v>
      </c>
      <c r="AN66" s="522">
        <v>168</v>
      </c>
      <c r="AO66" s="522">
        <v>175</v>
      </c>
      <c r="AP66" s="522">
        <v>24</v>
      </c>
      <c r="AQ66" s="360"/>
    </row>
    <row r="67" spans="1:43" ht="12" customHeight="1" x14ac:dyDescent="0.2">
      <c r="A67" s="893"/>
      <c r="B67" s="528"/>
      <c r="C67" s="890">
        <v>28</v>
      </c>
      <c r="D67" s="629">
        <v>72</v>
      </c>
      <c r="E67" s="630" t="s">
        <v>2059</v>
      </c>
      <c r="F67" s="630"/>
      <c r="G67" s="630" t="s">
        <v>728</v>
      </c>
      <c r="H67" s="631" t="s">
        <v>2059</v>
      </c>
      <c r="I67" s="632">
        <v>2</v>
      </c>
      <c r="J67" s="748" t="s">
        <v>2826</v>
      </c>
      <c r="K67" s="746" t="s">
        <v>2917</v>
      </c>
      <c r="L67" s="633">
        <v>1</v>
      </c>
      <c r="M67" s="745" t="str">
        <f t="shared" si="25"/>
        <v>grün</v>
      </c>
      <c r="N67" s="749"/>
      <c r="O67" s="634">
        <v>42795</v>
      </c>
      <c r="P67" s="634">
        <v>42819</v>
      </c>
      <c r="Q67" s="750">
        <v>42795</v>
      </c>
      <c r="R67" s="750">
        <v>42819</v>
      </c>
      <c r="S67" s="752">
        <v>8</v>
      </c>
      <c r="T67" s="751">
        <v>8</v>
      </c>
      <c r="U67" s="751">
        <v>8</v>
      </c>
      <c r="V67" s="753">
        <v>8</v>
      </c>
      <c r="W67" s="754">
        <f t="shared" si="26"/>
        <v>8</v>
      </c>
      <c r="X67" s="754">
        <f t="shared" si="27"/>
        <v>0</v>
      </c>
      <c r="Y67" s="754">
        <f t="shared" si="28"/>
        <v>8</v>
      </c>
      <c r="Z67" s="754">
        <f t="shared" si="29"/>
        <v>0</v>
      </c>
      <c r="AA67" s="755">
        <v>280</v>
      </c>
      <c r="AB67" s="756">
        <f>nlc_rescost($S67:$U67,'Calc-Master'!$AX$13:$BF$13,AB$21,2)</f>
        <v>280</v>
      </c>
      <c r="AC67" s="756">
        <f>nlc_rescost($S67:$U67,'Calc-Master'!$AX$13:$BF$13,AC$21,3)</f>
        <v>280</v>
      </c>
      <c r="AD67" s="755">
        <v>0</v>
      </c>
      <c r="AE67" s="757">
        <v>0</v>
      </c>
      <c r="AF67" s="757">
        <v>0</v>
      </c>
      <c r="AG67" s="758">
        <v>280</v>
      </c>
      <c r="AH67" s="756">
        <f t="shared" si="30"/>
        <v>280</v>
      </c>
      <c r="AI67" s="756">
        <f t="shared" si="31"/>
        <v>0</v>
      </c>
      <c r="AJ67" s="756">
        <f t="shared" si="32"/>
        <v>280</v>
      </c>
      <c r="AK67" s="756">
        <f t="shared" si="33"/>
        <v>0</v>
      </c>
      <c r="AL67" s="738"/>
      <c r="AM67" s="523">
        <v>26</v>
      </c>
      <c r="AN67" s="523">
        <v>15</v>
      </c>
      <c r="AO67" s="523">
        <v>22</v>
      </c>
      <c r="AP67" s="523">
        <v>36</v>
      </c>
      <c r="AQ67" s="360"/>
    </row>
    <row r="68" spans="1:43" ht="12" customHeight="1" x14ac:dyDescent="0.2">
      <c r="A68" s="893"/>
      <c r="B68" s="528"/>
      <c r="C68" s="890">
        <v>29</v>
      </c>
      <c r="D68" s="621">
        <v>71</v>
      </c>
      <c r="E68" s="622" t="s">
        <v>2425</v>
      </c>
      <c r="F68" s="623"/>
      <c r="G68" s="623" t="s">
        <v>2616</v>
      </c>
      <c r="H68" s="622" t="s">
        <v>2425</v>
      </c>
      <c r="I68" s="624">
        <v>3</v>
      </c>
      <c r="J68" s="747" t="s">
        <v>2827</v>
      </c>
      <c r="K68" s="953" t="s">
        <v>2953</v>
      </c>
      <c r="L68" s="743">
        <v>1</v>
      </c>
      <c r="M68" s="744" t="str">
        <f t="shared" si="25"/>
        <v>grün</v>
      </c>
      <c r="N68" s="943" t="s">
        <v>2818</v>
      </c>
      <c r="O68" s="765">
        <v>42795</v>
      </c>
      <c r="P68" s="765">
        <v>42819</v>
      </c>
      <c r="Q68" s="741">
        <v>42795</v>
      </c>
      <c r="R68" s="741">
        <v>42819</v>
      </c>
      <c r="S68" s="762">
        <v>6</v>
      </c>
      <c r="T68" s="740">
        <v>6</v>
      </c>
      <c r="U68" s="740">
        <v>6</v>
      </c>
      <c r="V68" s="763">
        <v>6</v>
      </c>
      <c r="W68" s="764">
        <f t="shared" si="26"/>
        <v>6</v>
      </c>
      <c r="X68" s="764">
        <f t="shared" si="27"/>
        <v>0</v>
      </c>
      <c r="Y68" s="764">
        <f t="shared" si="28"/>
        <v>6</v>
      </c>
      <c r="Z68" s="764">
        <f t="shared" si="29"/>
        <v>0</v>
      </c>
      <c r="AA68" s="761">
        <v>210</v>
      </c>
      <c r="AB68" s="760">
        <f>nlc_rescost($S68:$U68,'Calc-Master'!$AX$13:$BF$13,AB$21,2)</f>
        <v>210</v>
      </c>
      <c r="AC68" s="760">
        <f>nlc_rescost($S68:$U68,'Calc-Master'!$AX$13:$BF$13,AC$21,3)</f>
        <v>210</v>
      </c>
      <c r="AD68" s="761"/>
      <c r="AE68" s="739"/>
      <c r="AF68" s="739"/>
      <c r="AG68" s="759">
        <v>210</v>
      </c>
      <c r="AH68" s="760">
        <f t="shared" si="30"/>
        <v>210</v>
      </c>
      <c r="AI68" s="760">
        <f t="shared" si="31"/>
        <v>0</v>
      </c>
      <c r="AJ68" s="760">
        <f t="shared" si="32"/>
        <v>210</v>
      </c>
      <c r="AK68" s="760">
        <f t="shared" si="33"/>
        <v>0</v>
      </c>
      <c r="AL68" s="737"/>
      <c r="AM68" s="522">
        <v>28</v>
      </c>
      <c r="AN68" s="522">
        <v>24</v>
      </c>
      <c r="AO68" s="522">
        <v>31</v>
      </c>
      <c r="AP68" s="522">
        <v>36</v>
      </c>
      <c r="AQ68" s="360"/>
    </row>
    <row r="69" spans="1:43" ht="12" customHeight="1" x14ac:dyDescent="0.2">
      <c r="A69" s="893"/>
      <c r="B69" s="528"/>
      <c r="C69" s="890">
        <v>30</v>
      </c>
      <c r="D69" s="621">
        <v>70</v>
      </c>
      <c r="E69" s="622" t="s">
        <v>2425</v>
      </c>
      <c r="F69" s="623"/>
      <c r="G69" s="623" t="s">
        <v>2616</v>
      </c>
      <c r="H69" s="622" t="s">
        <v>2425</v>
      </c>
      <c r="I69" s="624">
        <v>3</v>
      </c>
      <c r="J69" s="747" t="s">
        <v>2853</v>
      </c>
      <c r="K69" s="953" t="s">
        <v>2918</v>
      </c>
      <c r="L69" s="743">
        <v>1</v>
      </c>
      <c r="M69" s="744" t="str">
        <f t="shared" si="25"/>
        <v>grün</v>
      </c>
      <c r="N69" s="943" t="s">
        <v>2818</v>
      </c>
      <c r="O69" s="765">
        <v>42795</v>
      </c>
      <c r="P69" s="765">
        <v>42819</v>
      </c>
      <c r="Q69" s="741">
        <v>42795</v>
      </c>
      <c r="R69" s="741">
        <v>42819</v>
      </c>
      <c r="S69" s="762">
        <v>2</v>
      </c>
      <c r="T69" s="740">
        <v>2</v>
      </c>
      <c r="U69" s="740">
        <v>2</v>
      </c>
      <c r="V69" s="763">
        <v>2</v>
      </c>
      <c r="W69" s="764">
        <f t="shared" si="26"/>
        <v>2</v>
      </c>
      <c r="X69" s="764">
        <f t="shared" si="27"/>
        <v>0</v>
      </c>
      <c r="Y69" s="764">
        <f t="shared" si="28"/>
        <v>2</v>
      </c>
      <c r="Z69" s="764">
        <f t="shared" si="29"/>
        <v>0</v>
      </c>
      <c r="AA69" s="761">
        <v>70</v>
      </c>
      <c r="AB69" s="760">
        <f>nlc_rescost($S69:$U69,'Calc-Master'!$AX$13:$BF$13,AB$21,2)</f>
        <v>70</v>
      </c>
      <c r="AC69" s="760">
        <f>nlc_rescost($S69:$U69,'Calc-Master'!$AX$13:$BF$13,AC$21,3)</f>
        <v>70</v>
      </c>
      <c r="AD69" s="761"/>
      <c r="AE69" s="739"/>
      <c r="AF69" s="739"/>
      <c r="AG69" s="759">
        <v>70</v>
      </c>
      <c r="AH69" s="760">
        <f t="shared" si="30"/>
        <v>70</v>
      </c>
      <c r="AI69" s="760">
        <f t="shared" si="31"/>
        <v>0</v>
      </c>
      <c r="AJ69" s="760">
        <f t="shared" si="32"/>
        <v>70</v>
      </c>
      <c r="AK69" s="760">
        <f t="shared" si="33"/>
        <v>0</v>
      </c>
      <c r="AL69" s="737"/>
      <c r="AM69" s="522">
        <v>28</v>
      </c>
      <c r="AN69" s="522">
        <v>33</v>
      </c>
      <c r="AO69" s="522">
        <v>40</v>
      </c>
      <c r="AP69" s="522">
        <v>36</v>
      </c>
      <c r="AQ69" s="360"/>
    </row>
    <row r="70" spans="1:43" ht="12" customHeight="1" x14ac:dyDescent="0.2">
      <c r="A70" s="893"/>
      <c r="B70" s="528"/>
      <c r="C70" s="890">
        <v>31</v>
      </c>
      <c r="D70" s="625">
        <v>88</v>
      </c>
      <c r="E70" s="626" t="s">
        <v>2216</v>
      </c>
      <c r="F70" s="626"/>
      <c r="G70" s="626" t="s">
        <v>2616</v>
      </c>
      <c r="H70" s="627" t="s">
        <v>2216</v>
      </c>
      <c r="I70" s="628">
        <v>3</v>
      </c>
      <c r="J70" s="694" t="s">
        <v>2960</v>
      </c>
      <c r="K70" s="695" t="s">
        <v>2961</v>
      </c>
      <c r="L70" s="696">
        <v>1</v>
      </c>
      <c r="M70" s="697" t="str">
        <f>green</f>
        <v>grün</v>
      </c>
      <c r="N70" s="698"/>
      <c r="O70" s="699">
        <v>42819</v>
      </c>
      <c r="P70" s="699">
        <v>42819</v>
      </c>
      <c r="Q70" s="700">
        <v>42819</v>
      </c>
      <c r="R70" s="701">
        <f>IF(Q70&lt;&gt;"",Q70,"")</f>
        <v>42819</v>
      </c>
      <c r="S70" s="702"/>
      <c r="T70" s="703"/>
      <c r="U70" s="703"/>
      <c r="V70" s="704">
        <v>0</v>
      </c>
      <c r="W70" s="705">
        <f>T70</f>
        <v>0</v>
      </c>
      <c r="X70" s="705">
        <f>Y70-W70</f>
        <v>0</v>
      </c>
      <c r="Y70" s="705">
        <f>U70</f>
        <v>0</v>
      </c>
      <c r="Z70" s="705">
        <f>Y70-V70</f>
        <v>0</v>
      </c>
      <c r="AA70" s="706">
        <v>0</v>
      </c>
      <c r="AB70" s="707">
        <f>nlc_rescost($S70:$U70,'Calc-Master'!$AX$13:$BF$13,AB$21,2)</f>
        <v>0</v>
      </c>
      <c r="AC70" s="707">
        <f>nlc_rescost($S70:$U70,'Calc-Master'!$AX$13:$BF$13,AC$21,3)</f>
        <v>0</v>
      </c>
      <c r="AD70" s="706"/>
      <c r="AE70" s="708"/>
      <c r="AF70" s="708"/>
      <c r="AG70" s="709">
        <v>0</v>
      </c>
      <c r="AH70" s="707">
        <f>AB70+AE70</f>
        <v>0</v>
      </c>
      <c r="AI70" s="707">
        <f>AJ70-AH70</f>
        <v>0</v>
      </c>
      <c r="AJ70" s="707">
        <f>AC70+AF70</f>
        <v>0</v>
      </c>
      <c r="AK70" s="707">
        <f>AJ70-AG70</f>
        <v>0</v>
      </c>
      <c r="AL70" s="710"/>
      <c r="AM70" s="711"/>
      <c r="AN70" s="711"/>
      <c r="AO70" s="711"/>
      <c r="AP70" s="711"/>
      <c r="AQ70" s="360"/>
    </row>
    <row r="71" spans="1:43" ht="12" customHeight="1" x14ac:dyDescent="0.2">
      <c r="A71" s="893"/>
      <c r="B71" s="528"/>
      <c r="C71" s="890">
        <v>32</v>
      </c>
      <c r="D71" s="629">
        <v>69</v>
      </c>
      <c r="E71" s="630" t="s">
        <v>2059</v>
      </c>
      <c r="F71" s="630"/>
      <c r="G71" s="630" t="s">
        <v>728</v>
      </c>
      <c r="H71" s="631" t="s">
        <v>2059</v>
      </c>
      <c r="I71" s="632">
        <v>2</v>
      </c>
      <c r="J71" s="748" t="s">
        <v>2828</v>
      </c>
      <c r="K71" s="746" t="s">
        <v>2919</v>
      </c>
      <c r="L71" s="633">
        <v>1</v>
      </c>
      <c r="M71" s="745" t="str">
        <f t="shared" si="25"/>
        <v>grün</v>
      </c>
      <c r="N71" s="749"/>
      <c r="O71" s="634">
        <v>42690</v>
      </c>
      <c r="P71" s="634">
        <v>42810</v>
      </c>
      <c r="Q71" s="750">
        <v>42690</v>
      </c>
      <c r="R71" s="750">
        <v>42810</v>
      </c>
      <c r="S71" s="752">
        <v>27</v>
      </c>
      <c r="T71" s="751">
        <v>33</v>
      </c>
      <c r="U71" s="751">
        <v>27</v>
      </c>
      <c r="V71" s="753">
        <v>27</v>
      </c>
      <c r="W71" s="754">
        <f t="shared" si="26"/>
        <v>33</v>
      </c>
      <c r="X71" s="754">
        <f t="shared" si="27"/>
        <v>-6</v>
      </c>
      <c r="Y71" s="754">
        <f t="shared" si="28"/>
        <v>27</v>
      </c>
      <c r="Z71" s="754">
        <f t="shared" si="29"/>
        <v>0</v>
      </c>
      <c r="AA71" s="755">
        <v>945</v>
      </c>
      <c r="AB71" s="756">
        <f>nlc_rescost($S71:$U71,'Calc-Master'!$AX$13:$BF$13,AB$21,2)</f>
        <v>1155</v>
      </c>
      <c r="AC71" s="756">
        <f>nlc_rescost($S71:$U71,'Calc-Master'!$AX$13:$BF$13,AC$21,3)</f>
        <v>945</v>
      </c>
      <c r="AD71" s="755">
        <v>0</v>
      </c>
      <c r="AE71" s="757">
        <v>0</v>
      </c>
      <c r="AF71" s="757">
        <v>0</v>
      </c>
      <c r="AG71" s="758">
        <v>945</v>
      </c>
      <c r="AH71" s="756">
        <f t="shared" si="30"/>
        <v>1155</v>
      </c>
      <c r="AI71" s="756">
        <f t="shared" si="31"/>
        <v>-210</v>
      </c>
      <c r="AJ71" s="756">
        <f t="shared" si="32"/>
        <v>945</v>
      </c>
      <c r="AK71" s="756">
        <f t="shared" si="33"/>
        <v>0</v>
      </c>
      <c r="AL71" s="738"/>
      <c r="AM71" s="523">
        <v>38</v>
      </c>
      <c r="AN71" s="523">
        <v>15</v>
      </c>
      <c r="AO71" s="523">
        <v>22</v>
      </c>
      <c r="AP71" s="523">
        <v>48</v>
      </c>
      <c r="AQ71" s="360"/>
    </row>
    <row r="72" spans="1:43" ht="12" customHeight="1" x14ac:dyDescent="0.2">
      <c r="A72" s="893"/>
      <c r="B72" s="528"/>
      <c r="C72" s="890">
        <v>33</v>
      </c>
      <c r="D72" s="621">
        <v>60</v>
      </c>
      <c r="E72" s="622" t="s">
        <v>2425</v>
      </c>
      <c r="F72" s="623"/>
      <c r="G72" s="623" t="s">
        <v>2616</v>
      </c>
      <c r="H72" s="622" t="s">
        <v>2425</v>
      </c>
      <c r="I72" s="624">
        <v>3</v>
      </c>
      <c r="J72" s="747" t="s">
        <v>2829</v>
      </c>
      <c r="K72" s="953" t="s">
        <v>2920</v>
      </c>
      <c r="L72" s="743">
        <v>1</v>
      </c>
      <c r="M72" s="744" t="str">
        <f t="shared" si="25"/>
        <v>grün</v>
      </c>
      <c r="N72" s="943" t="s">
        <v>2820</v>
      </c>
      <c r="O72" s="765">
        <v>42690</v>
      </c>
      <c r="P72" s="765">
        <v>42786</v>
      </c>
      <c r="Q72" s="741">
        <v>42690</v>
      </c>
      <c r="R72" s="741">
        <v>42786</v>
      </c>
      <c r="S72" s="762">
        <v>7</v>
      </c>
      <c r="T72" s="740">
        <v>7</v>
      </c>
      <c r="U72" s="740">
        <v>7</v>
      </c>
      <c r="V72" s="763">
        <v>7</v>
      </c>
      <c r="W72" s="764">
        <f t="shared" si="26"/>
        <v>7</v>
      </c>
      <c r="X72" s="764">
        <f t="shared" si="27"/>
        <v>0</v>
      </c>
      <c r="Y72" s="764">
        <f t="shared" si="28"/>
        <v>7</v>
      </c>
      <c r="Z72" s="764">
        <f t="shared" si="29"/>
        <v>0</v>
      </c>
      <c r="AA72" s="761">
        <v>245</v>
      </c>
      <c r="AB72" s="760">
        <f>nlc_rescost($S72:$U72,'Calc-Master'!$AX$13:$BF$13,AB$21,2)</f>
        <v>245</v>
      </c>
      <c r="AC72" s="760">
        <f>nlc_rescost($S72:$U72,'Calc-Master'!$AX$13:$BF$13,AC$21,3)</f>
        <v>245</v>
      </c>
      <c r="AD72" s="761"/>
      <c r="AE72" s="739"/>
      <c r="AF72" s="739"/>
      <c r="AG72" s="759">
        <v>245</v>
      </c>
      <c r="AH72" s="760">
        <f t="shared" si="30"/>
        <v>245</v>
      </c>
      <c r="AI72" s="760">
        <f t="shared" si="31"/>
        <v>0</v>
      </c>
      <c r="AJ72" s="760">
        <f t="shared" si="32"/>
        <v>245</v>
      </c>
      <c r="AK72" s="760">
        <f t="shared" si="33"/>
        <v>0</v>
      </c>
      <c r="AL72" s="737"/>
      <c r="AM72" s="522">
        <v>40</v>
      </c>
      <c r="AN72" s="522">
        <v>24</v>
      </c>
      <c r="AO72" s="522">
        <v>31</v>
      </c>
      <c r="AP72" s="522">
        <v>48</v>
      </c>
      <c r="AQ72" s="360"/>
    </row>
    <row r="73" spans="1:43" ht="12" customHeight="1" x14ac:dyDescent="0.2">
      <c r="A73" s="893"/>
      <c r="B73" s="528"/>
      <c r="C73" s="890">
        <v>34</v>
      </c>
      <c r="D73" s="621">
        <v>59</v>
      </c>
      <c r="E73" s="622" t="s">
        <v>2425</v>
      </c>
      <c r="F73" s="623"/>
      <c r="G73" s="623" t="s">
        <v>2616</v>
      </c>
      <c r="H73" s="622" t="s">
        <v>2425</v>
      </c>
      <c r="I73" s="624">
        <v>3</v>
      </c>
      <c r="J73" s="747" t="s">
        <v>2830</v>
      </c>
      <c r="K73" s="742" t="s">
        <v>2921</v>
      </c>
      <c r="L73" s="743">
        <v>1</v>
      </c>
      <c r="M73" s="744" t="s">
        <v>854</v>
      </c>
      <c r="N73" s="943" t="s">
        <v>2820</v>
      </c>
      <c r="O73" s="765">
        <v>42704</v>
      </c>
      <c r="P73" s="765">
        <v>42765</v>
      </c>
      <c r="Q73" s="741">
        <v>42704</v>
      </c>
      <c r="R73" s="741">
        <v>42765</v>
      </c>
      <c r="S73" s="762">
        <v>10</v>
      </c>
      <c r="T73" s="740">
        <v>10</v>
      </c>
      <c r="U73" s="740">
        <v>10</v>
      </c>
      <c r="V73" s="763">
        <v>10</v>
      </c>
      <c r="W73" s="764">
        <f>T73</f>
        <v>10</v>
      </c>
      <c r="X73" s="764">
        <f>Y73-W73</f>
        <v>0</v>
      </c>
      <c r="Y73" s="764">
        <f>U73</f>
        <v>10</v>
      </c>
      <c r="Z73" s="764">
        <f>Y73-V73</f>
        <v>0</v>
      </c>
      <c r="AA73" s="761">
        <v>350</v>
      </c>
      <c r="AB73" s="760">
        <f>nlc_rescost($S73:$U73,'Calc-Master'!$AX$13:$BF$13,AB$21,2)</f>
        <v>350</v>
      </c>
      <c r="AC73" s="760">
        <f>nlc_rescost($S73:$U73,'Calc-Master'!$AX$13:$BF$13,AC$21,3)</f>
        <v>350</v>
      </c>
      <c r="AD73" s="761"/>
      <c r="AE73" s="739"/>
      <c r="AF73" s="739"/>
      <c r="AG73" s="759">
        <v>350</v>
      </c>
      <c r="AH73" s="760">
        <f>AB73+AE73</f>
        <v>350</v>
      </c>
      <c r="AI73" s="760">
        <f>AJ73-AH73</f>
        <v>0</v>
      </c>
      <c r="AJ73" s="760">
        <f>AC73+AF73</f>
        <v>350</v>
      </c>
      <c r="AK73" s="760">
        <f>AJ73-AG73</f>
        <v>0</v>
      </c>
      <c r="AL73" s="737"/>
      <c r="AM73" s="522">
        <v>40</v>
      </c>
      <c r="AN73" s="522">
        <v>33</v>
      </c>
      <c r="AO73" s="522">
        <v>40</v>
      </c>
      <c r="AP73" s="522">
        <v>48</v>
      </c>
      <c r="AQ73" s="360"/>
    </row>
    <row r="74" spans="1:43" ht="12" customHeight="1" x14ac:dyDescent="0.2">
      <c r="A74" s="893"/>
      <c r="B74" s="528"/>
      <c r="C74" s="890">
        <v>35</v>
      </c>
      <c r="D74" s="621">
        <v>75</v>
      </c>
      <c r="E74" s="622" t="s">
        <v>2425</v>
      </c>
      <c r="F74" s="623"/>
      <c r="G74" s="623" t="s">
        <v>2616</v>
      </c>
      <c r="H74" s="622" t="s">
        <v>2425</v>
      </c>
      <c r="I74" s="624">
        <v>3</v>
      </c>
      <c r="J74" s="747" t="s">
        <v>2854</v>
      </c>
      <c r="K74" s="953" t="s">
        <v>2922</v>
      </c>
      <c r="L74" s="743">
        <v>1</v>
      </c>
      <c r="M74" s="744" t="str">
        <f t="shared" si="25"/>
        <v>grün</v>
      </c>
      <c r="N74" s="943" t="s">
        <v>2820</v>
      </c>
      <c r="O74" s="765">
        <v>42753</v>
      </c>
      <c r="P74" s="765">
        <v>42810</v>
      </c>
      <c r="Q74" s="741">
        <v>42753</v>
      </c>
      <c r="R74" s="741">
        <v>42810</v>
      </c>
      <c r="S74" s="762">
        <v>10</v>
      </c>
      <c r="T74" s="740">
        <v>16</v>
      </c>
      <c r="U74" s="740">
        <v>10</v>
      </c>
      <c r="V74" s="763">
        <v>10</v>
      </c>
      <c r="W74" s="764">
        <f t="shared" si="26"/>
        <v>16</v>
      </c>
      <c r="X74" s="764">
        <f t="shared" si="27"/>
        <v>-6</v>
      </c>
      <c r="Y74" s="764">
        <f t="shared" si="28"/>
        <v>10</v>
      </c>
      <c r="Z74" s="764">
        <f t="shared" si="29"/>
        <v>0</v>
      </c>
      <c r="AA74" s="761">
        <v>350</v>
      </c>
      <c r="AB74" s="760">
        <f>nlc_rescost($S74:$U74,'Calc-Master'!$AX$13:$BF$13,AB$21,2)</f>
        <v>560</v>
      </c>
      <c r="AC74" s="760">
        <f>nlc_rescost($S74:$U74,'Calc-Master'!$AX$13:$BF$13,AC$21,3)</f>
        <v>350</v>
      </c>
      <c r="AD74" s="761"/>
      <c r="AE74" s="739"/>
      <c r="AF74" s="739"/>
      <c r="AG74" s="759">
        <v>350</v>
      </c>
      <c r="AH74" s="760">
        <f t="shared" si="30"/>
        <v>560</v>
      </c>
      <c r="AI74" s="760">
        <f t="shared" si="31"/>
        <v>-210</v>
      </c>
      <c r="AJ74" s="760">
        <f t="shared" si="32"/>
        <v>350</v>
      </c>
      <c r="AK74" s="760">
        <f t="shared" si="33"/>
        <v>0</v>
      </c>
      <c r="AL74" s="737"/>
      <c r="AM74" s="522">
        <v>40</v>
      </c>
      <c r="AN74" s="522">
        <v>42</v>
      </c>
      <c r="AO74" s="522">
        <v>49</v>
      </c>
      <c r="AP74" s="522">
        <v>48</v>
      </c>
      <c r="AQ74" s="360"/>
    </row>
    <row r="75" spans="1:43" ht="12" customHeight="1" x14ac:dyDescent="0.2">
      <c r="A75" s="893"/>
      <c r="B75" s="528"/>
      <c r="C75" s="890">
        <v>36</v>
      </c>
      <c r="D75" s="625">
        <v>87</v>
      </c>
      <c r="E75" s="626" t="s">
        <v>2216</v>
      </c>
      <c r="F75" s="626"/>
      <c r="G75" s="626" t="s">
        <v>2616</v>
      </c>
      <c r="H75" s="627" t="s">
        <v>2216</v>
      </c>
      <c r="I75" s="628">
        <v>3</v>
      </c>
      <c r="J75" s="694" t="s">
        <v>2959</v>
      </c>
      <c r="K75" s="695" t="s">
        <v>2919</v>
      </c>
      <c r="L75" s="696">
        <v>1</v>
      </c>
      <c r="M75" s="697" t="str">
        <f>green</f>
        <v>grün</v>
      </c>
      <c r="N75" s="698"/>
      <c r="O75" s="699">
        <v>42810</v>
      </c>
      <c r="P75" s="699">
        <v>42810</v>
      </c>
      <c r="Q75" s="700">
        <v>42810</v>
      </c>
      <c r="R75" s="701">
        <f>IF(Q75&lt;&gt;"",Q75,"")</f>
        <v>42810</v>
      </c>
      <c r="S75" s="702"/>
      <c r="T75" s="703"/>
      <c r="U75" s="703"/>
      <c r="V75" s="704">
        <v>0</v>
      </c>
      <c r="W75" s="705">
        <f>T75</f>
        <v>0</v>
      </c>
      <c r="X75" s="705">
        <f>Y75-W75</f>
        <v>0</v>
      </c>
      <c r="Y75" s="705">
        <f>U75</f>
        <v>0</v>
      </c>
      <c r="Z75" s="705">
        <f>Y75-V75</f>
        <v>0</v>
      </c>
      <c r="AA75" s="706">
        <v>0</v>
      </c>
      <c r="AB75" s="707">
        <f>nlc_rescost($S75:$U75,'Calc-Master'!$AX$13:$BF$13,AB$21,2)</f>
        <v>0</v>
      </c>
      <c r="AC75" s="707">
        <f>nlc_rescost($S75:$U75,'Calc-Master'!$AX$13:$BF$13,AC$21,3)</f>
        <v>0</v>
      </c>
      <c r="AD75" s="706"/>
      <c r="AE75" s="708"/>
      <c r="AF75" s="708"/>
      <c r="AG75" s="709">
        <v>0</v>
      </c>
      <c r="AH75" s="707">
        <f>AB75+AE75</f>
        <v>0</v>
      </c>
      <c r="AI75" s="707">
        <f>AJ75-AH75</f>
        <v>0</v>
      </c>
      <c r="AJ75" s="707">
        <f>AC75+AF75</f>
        <v>0</v>
      </c>
      <c r="AK75" s="707">
        <f>AJ75-AG75</f>
        <v>0</v>
      </c>
      <c r="AL75" s="710"/>
      <c r="AM75" s="711"/>
      <c r="AN75" s="711"/>
      <c r="AO75" s="711"/>
      <c r="AP75" s="711"/>
      <c r="AQ75" s="360"/>
    </row>
    <row r="76" spans="1:43" ht="12" customHeight="1" x14ac:dyDescent="0.2">
      <c r="A76" s="893"/>
      <c r="B76" s="528"/>
      <c r="C76" s="890">
        <v>37</v>
      </c>
      <c r="D76" s="629">
        <v>74</v>
      </c>
      <c r="E76" s="630" t="s">
        <v>2059</v>
      </c>
      <c r="F76" s="630"/>
      <c r="G76" s="630" t="s">
        <v>728</v>
      </c>
      <c r="H76" s="631" t="s">
        <v>2059</v>
      </c>
      <c r="I76" s="632">
        <v>2</v>
      </c>
      <c r="J76" s="748" t="s">
        <v>2855</v>
      </c>
      <c r="K76" s="746" t="s">
        <v>2923</v>
      </c>
      <c r="L76" s="633">
        <v>1</v>
      </c>
      <c r="M76" s="745" t="str">
        <f t="shared" si="25"/>
        <v>grün</v>
      </c>
      <c r="N76" s="749"/>
      <c r="O76" s="634">
        <v>42704</v>
      </c>
      <c r="P76" s="634">
        <v>42865</v>
      </c>
      <c r="Q76" s="750">
        <v>42704</v>
      </c>
      <c r="R76" s="750">
        <v>42865</v>
      </c>
      <c r="S76" s="752">
        <v>15</v>
      </c>
      <c r="T76" s="751">
        <v>17</v>
      </c>
      <c r="U76" s="751">
        <v>15</v>
      </c>
      <c r="V76" s="753">
        <v>15</v>
      </c>
      <c r="W76" s="754">
        <f t="shared" si="26"/>
        <v>17</v>
      </c>
      <c r="X76" s="754">
        <f t="shared" si="27"/>
        <v>-2</v>
      </c>
      <c r="Y76" s="754">
        <f t="shared" si="28"/>
        <v>15</v>
      </c>
      <c r="Z76" s="754">
        <f t="shared" si="29"/>
        <v>0</v>
      </c>
      <c r="AA76" s="755">
        <v>525</v>
      </c>
      <c r="AB76" s="756">
        <f>nlc_rescost($S76:$U76,'Calc-Master'!$AX$13:$BF$13,AB$21,2)</f>
        <v>595</v>
      </c>
      <c r="AC76" s="756">
        <f>nlc_rescost($S76:$U76,'Calc-Master'!$AX$13:$BF$13,AC$21,3)</f>
        <v>525</v>
      </c>
      <c r="AD76" s="755">
        <v>0</v>
      </c>
      <c r="AE76" s="757">
        <v>0</v>
      </c>
      <c r="AF76" s="757">
        <v>0</v>
      </c>
      <c r="AG76" s="758">
        <v>525</v>
      </c>
      <c r="AH76" s="756">
        <f t="shared" si="30"/>
        <v>595</v>
      </c>
      <c r="AI76" s="756">
        <f t="shared" si="31"/>
        <v>-70</v>
      </c>
      <c r="AJ76" s="756">
        <f t="shared" si="32"/>
        <v>525</v>
      </c>
      <c r="AK76" s="756">
        <f t="shared" si="33"/>
        <v>0</v>
      </c>
      <c r="AL76" s="738"/>
      <c r="AM76" s="523">
        <v>50</v>
      </c>
      <c r="AN76" s="523">
        <v>15</v>
      </c>
      <c r="AO76" s="523">
        <v>22</v>
      </c>
      <c r="AP76" s="523">
        <v>60</v>
      </c>
      <c r="AQ76" s="360"/>
    </row>
    <row r="77" spans="1:43" ht="12" customHeight="1" x14ac:dyDescent="0.2">
      <c r="A77" s="893"/>
      <c r="B77" s="528"/>
      <c r="C77" s="890">
        <v>38</v>
      </c>
      <c r="D77" s="621">
        <v>73</v>
      </c>
      <c r="E77" s="622" t="s">
        <v>2425</v>
      </c>
      <c r="F77" s="623"/>
      <c r="G77" s="623" t="s">
        <v>2616</v>
      </c>
      <c r="H77" s="622" t="s">
        <v>2425</v>
      </c>
      <c r="I77" s="624">
        <v>3</v>
      </c>
      <c r="J77" s="747" t="s">
        <v>2856</v>
      </c>
      <c r="K77" s="742" t="s">
        <v>2924</v>
      </c>
      <c r="L77" s="743">
        <v>1</v>
      </c>
      <c r="M77" s="744" t="s">
        <v>854</v>
      </c>
      <c r="N77" s="943" t="s">
        <v>2819</v>
      </c>
      <c r="O77" s="765">
        <v>42704</v>
      </c>
      <c r="P77" s="765">
        <v>42865</v>
      </c>
      <c r="Q77" s="741">
        <v>42704</v>
      </c>
      <c r="R77" s="741">
        <v>42865</v>
      </c>
      <c r="S77" s="762">
        <v>15</v>
      </c>
      <c r="T77" s="740">
        <v>17</v>
      </c>
      <c r="U77" s="740">
        <v>15</v>
      </c>
      <c r="V77" s="763">
        <v>15</v>
      </c>
      <c r="W77" s="764">
        <f>T77</f>
        <v>17</v>
      </c>
      <c r="X77" s="764">
        <f>Y77-W77</f>
        <v>-2</v>
      </c>
      <c r="Y77" s="764">
        <f>U77</f>
        <v>15</v>
      </c>
      <c r="Z77" s="764">
        <f>Y77-V77</f>
        <v>0</v>
      </c>
      <c r="AA77" s="761">
        <v>525</v>
      </c>
      <c r="AB77" s="760">
        <f>nlc_rescost($S77:$U77,'Calc-Master'!$AX$13:$BF$13,AB$21,2)</f>
        <v>595</v>
      </c>
      <c r="AC77" s="760">
        <f>nlc_rescost($S77:$U77,'Calc-Master'!$AX$13:$BF$13,AC$21,3)</f>
        <v>525</v>
      </c>
      <c r="AD77" s="761"/>
      <c r="AE77" s="739"/>
      <c r="AF77" s="739"/>
      <c r="AG77" s="759">
        <v>525</v>
      </c>
      <c r="AH77" s="760">
        <f>AB77+AE77</f>
        <v>595</v>
      </c>
      <c r="AI77" s="760">
        <f>AJ77-AH77</f>
        <v>-70</v>
      </c>
      <c r="AJ77" s="760">
        <f>AC77+AF77</f>
        <v>525</v>
      </c>
      <c r="AK77" s="760">
        <f>AJ77-AG77</f>
        <v>0</v>
      </c>
      <c r="AL77" s="737"/>
      <c r="AM77" s="522">
        <v>52</v>
      </c>
      <c r="AN77" s="522">
        <v>24</v>
      </c>
      <c r="AO77" s="522">
        <v>31</v>
      </c>
      <c r="AP77" s="522">
        <v>60</v>
      </c>
      <c r="AQ77" s="360"/>
    </row>
    <row r="78" spans="1:43" ht="12" customHeight="1" x14ac:dyDescent="0.2">
      <c r="A78" s="893"/>
      <c r="B78" s="528"/>
      <c r="C78" s="890">
        <v>39</v>
      </c>
      <c r="D78" s="625">
        <v>86</v>
      </c>
      <c r="E78" s="626" t="s">
        <v>2216</v>
      </c>
      <c r="F78" s="626"/>
      <c r="G78" s="626" t="s">
        <v>2616</v>
      </c>
      <c r="H78" s="627" t="s">
        <v>2216</v>
      </c>
      <c r="I78" s="628">
        <v>3</v>
      </c>
      <c r="J78" s="694" t="s">
        <v>2957</v>
      </c>
      <c r="K78" s="695" t="s">
        <v>2958</v>
      </c>
      <c r="L78" s="696">
        <v>1</v>
      </c>
      <c r="M78" s="697" t="str">
        <f>green</f>
        <v>grün</v>
      </c>
      <c r="N78" s="698"/>
      <c r="O78" s="699">
        <v>42835</v>
      </c>
      <c r="P78" s="699">
        <v>42835</v>
      </c>
      <c r="Q78" s="700">
        <v>42835</v>
      </c>
      <c r="R78" s="701">
        <f>IF(Q78&lt;&gt;"",Q78,"")</f>
        <v>42835</v>
      </c>
      <c r="S78" s="702"/>
      <c r="T78" s="703"/>
      <c r="U78" s="703"/>
      <c r="V78" s="704">
        <v>0</v>
      </c>
      <c r="W78" s="705">
        <f>T78</f>
        <v>0</v>
      </c>
      <c r="X78" s="705">
        <f>Y78-W78</f>
        <v>0</v>
      </c>
      <c r="Y78" s="705">
        <f>U78</f>
        <v>0</v>
      </c>
      <c r="Z78" s="705">
        <f>Y78-V78</f>
        <v>0</v>
      </c>
      <c r="AA78" s="706">
        <v>0</v>
      </c>
      <c r="AB78" s="707">
        <f>nlc_rescost($S78:$U78,'Calc-Master'!$AX$13:$BF$13,AB$21,2)</f>
        <v>0</v>
      </c>
      <c r="AC78" s="707">
        <f>nlc_rescost($S78:$U78,'Calc-Master'!$AX$13:$BF$13,AC$21,3)</f>
        <v>0</v>
      </c>
      <c r="AD78" s="706"/>
      <c r="AE78" s="708"/>
      <c r="AF78" s="708"/>
      <c r="AG78" s="709">
        <v>0</v>
      </c>
      <c r="AH78" s="707">
        <f>AB78+AE78</f>
        <v>0</v>
      </c>
      <c r="AI78" s="707">
        <f>AJ78-AH78</f>
        <v>0</v>
      </c>
      <c r="AJ78" s="707">
        <f>AC78+AF78</f>
        <v>0</v>
      </c>
      <c r="AK78" s="707">
        <f>AJ78-AG78</f>
        <v>0</v>
      </c>
      <c r="AL78" s="710"/>
      <c r="AM78" s="711"/>
      <c r="AN78" s="711"/>
      <c r="AO78" s="711"/>
      <c r="AP78" s="711"/>
      <c r="AQ78" s="360"/>
    </row>
    <row r="79" spans="1:43" ht="12" customHeight="1" x14ac:dyDescent="0.2">
      <c r="A79" s="893"/>
      <c r="B79" s="528"/>
      <c r="C79" s="890">
        <v>40</v>
      </c>
      <c r="D79" s="629">
        <v>78</v>
      </c>
      <c r="E79" s="630" t="s">
        <v>2059</v>
      </c>
      <c r="F79" s="630"/>
      <c r="G79" s="630" t="s">
        <v>728</v>
      </c>
      <c r="H79" s="631" t="s">
        <v>2059</v>
      </c>
      <c r="I79" s="632">
        <v>2</v>
      </c>
      <c r="J79" s="748" t="s">
        <v>2926</v>
      </c>
      <c r="K79" s="746" t="s">
        <v>2925</v>
      </c>
      <c r="L79" s="633">
        <v>1</v>
      </c>
      <c r="M79" s="745" t="str">
        <f t="shared" si="25"/>
        <v>grün</v>
      </c>
      <c r="N79" s="749"/>
      <c r="O79" s="634">
        <v>42810</v>
      </c>
      <c r="P79" s="634">
        <v>42810</v>
      </c>
      <c r="Q79" s="750">
        <v>42810</v>
      </c>
      <c r="R79" s="750">
        <v>42810</v>
      </c>
      <c r="S79" s="752">
        <v>2</v>
      </c>
      <c r="T79" s="751">
        <v>2</v>
      </c>
      <c r="U79" s="751">
        <v>2</v>
      </c>
      <c r="V79" s="753">
        <v>2</v>
      </c>
      <c r="W79" s="754">
        <f t="shared" si="26"/>
        <v>2</v>
      </c>
      <c r="X79" s="754">
        <f t="shared" si="27"/>
        <v>0</v>
      </c>
      <c r="Y79" s="754">
        <f t="shared" si="28"/>
        <v>2</v>
      </c>
      <c r="Z79" s="754">
        <f t="shared" si="29"/>
        <v>0</v>
      </c>
      <c r="AA79" s="755">
        <v>70</v>
      </c>
      <c r="AB79" s="756">
        <f>nlc_rescost($S79:$U79,'Calc-Master'!$AX$13:$BF$13,AB$21,2)</f>
        <v>70</v>
      </c>
      <c r="AC79" s="756">
        <f>nlc_rescost($S79:$U79,'Calc-Master'!$AX$13:$BF$13,AC$21,3)</f>
        <v>70</v>
      </c>
      <c r="AD79" s="755">
        <v>0</v>
      </c>
      <c r="AE79" s="757">
        <v>0</v>
      </c>
      <c r="AF79" s="757">
        <v>0</v>
      </c>
      <c r="AG79" s="758">
        <v>70</v>
      </c>
      <c r="AH79" s="756">
        <f t="shared" si="30"/>
        <v>70</v>
      </c>
      <c r="AI79" s="756">
        <f t="shared" si="31"/>
        <v>0</v>
      </c>
      <c r="AJ79" s="756">
        <f t="shared" si="32"/>
        <v>70</v>
      </c>
      <c r="AK79" s="756">
        <f t="shared" si="33"/>
        <v>0</v>
      </c>
      <c r="AL79" s="738"/>
      <c r="AM79" s="523">
        <v>62</v>
      </c>
      <c r="AN79" s="523">
        <v>15</v>
      </c>
      <c r="AO79" s="523">
        <v>22</v>
      </c>
      <c r="AP79" s="523">
        <v>72</v>
      </c>
      <c r="AQ79" s="360"/>
    </row>
    <row r="80" spans="1:43" ht="12" customHeight="1" x14ac:dyDescent="0.2">
      <c r="A80" s="893"/>
      <c r="B80" s="528"/>
      <c r="C80" s="890">
        <v>41</v>
      </c>
      <c r="D80" s="621">
        <v>77</v>
      </c>
      <c r="E80" s="622" t="s">
        <v>2425</v>
      </c>
      <c r="F80" s="623"/>
      <c r="G80" s="623" t="s">
        <v>2616</v>
      </c>
      <c r="H80" s="622" t="s">
        <v>2425</v>
      </c>
      <c r="I80" s="624">
        <v>3</v>
      </c>
      <c r="J80" s="747" t="s">
        <v>2927</v>
      </c>
      <c r="K80" s="742" t="s">
        <v>2928</v>
      </c>
      <c r="L80" s="743">
        <v>1</v>
      </c>
      <c r="M80" s="744" t="s">
        <v>854</v>
      </c>
      <c r="N80" s="943" t="s">
        <v>2818</v>
      </c>
      <c r="O80" s="765">
        <v>42810</v>
      </c>
      <c r="P80" s="765">
        <v>42810</v>
      </c>
      <c r="Q80" s="741">
        <v>42810</v>
      </c>
      <c r="R80" s="741">
        <v>42810</v>
      </c>
      <c r="S80" s="762">
        <v>2</v>
      </c>
      <c r="T80" s="740">
        <v>2</v>
      </c>
      <c r="U80" s="740">
        <v>2</v>
      </c>
      <c r="V80" s="763">
        <v>2</v>
      </c>
      <c r="W80" s="764">
        <f>T80</f>
        <v>2</v>
      </c>
      <c r="X80" s="764">
        <f>Y80-W80</f>
        <v>0</v>
      </c>
      <c r="Y80" s="764">
        <f>U80</f>
        <v>2</v>
      </c>
      <c r="Z80" s="764">
        <f>Y80-V80</f>
        <v>0</v>
      </c>
      <c r="AA80" s="761">
        <v>70</v>
      </c>
      <c r="AB80" s="760">
        <f>nlc_rescost($S80:$U80,'Calc-Master'!$AX$13:$BF$13,AB$21,2)</f>
        <v>70</v>
      </c>
      <c r="AC80" s="760">
        <f>nlc_rescost($S80:$U80,'Calc-Master'!$AX$13:$BF$13,AC$21,3)</f>
        <v>70</v>
      </c>
      <c r="AD80" s="761"/>
      <c r="AE80" s="739"/>
      <c r="AF80" s="739"/>
      <c r="AG80" s="759">
        <v>70</v>
      </c>
      <c r="AH80" s="760">
        <f>AB80+AE80</f>
        <v>70</v>
      </c>
      <c r="AI80" s="760">
        <f>AJ80-AH80</f>
        <v>0</v>
      </c>
      <c r="AJ80" s="760">
        <f>AC80+AF80</f>
        <v>70</v>
      </c>
      <c r="AK80" s="760">
        <f>AJ80-AG80</f>
        <v>0</v>
      </c>
      <c r="AL80" s="737"/>
      <c r="AM80" s="522">
        <v>64</v>
      </c>
      <c r="AN80" s="522">
        <v>24</v>
      </c>
      <c r="AO80" s="522">
        <v>31</v>
      </c>
      <c r="AP80" s="522">
        <v>72</v>
      </c>
      <c r="AQ80" s="360"/>
    </row>
    <row r="81" spans="1:43" ht="12" customHeight="1" x14ac:dyDescent="0.2">
      <c r="A81" s="893"/>
      <c r="B81" s="528"/>
      <c r="C81" s="890">
        <v>42</v>
      </c>
      <c r="D81" s="629">
        <v>80</v>
      </c>
      <c r="E81" s="630" t="s">
        <v>2059</v>
      </c>
      <c r="F81" s="630"/>
      <c r="G81" s="630" t="s">
        <v>728</v>
      </c>
      <c r="H81" s="631" t="s">
        <v>2059</v>
      </c>
      <c r="I81" s="632">
        <v>2</v>
      </c>
      <c r="J81" s="748" t="s">
        <v>2929</v>
      </c>
      <c r="K81" s="970" t="s">
        <v>2934</v>
      </c>
      <c r="L81" s="633">
        <v>1</v>
      </c>
      <c r="M81" s="745" t="s">
        <v>854</v>
      </c>
      <c r="N81" s="749"/>
      <c r="O81" s="634">
        <v>42635</v>
      </c>
      <c r="P81" s="634">
        <v>42684</v>
      </c>
      <c r="Q81" s="750">
        <v>42635</v>
      </c>
      <c r="R81" s="750">
        <v>42684</v>
      </c>
      <c r="S81" s="752">
        <v>30</v>
      </c>
      <c r="T81" s="751">
        <v>30</v>
      </c>
      <c r="U81" s="751">
        <v>30</v>
      </c>
      <c r="V81" s="753">
        <v>30</v>
      </c>
      <c r="W81" s="754">
        <f t="shared" si="26"/>
        <v>30</v>
      </c>
      <c r="X81" s="754">
        <f t="shared" si="27"/>
        <v>0</v>
      </c>
      <c r="Y81" s="754">
        <f t="shared" si="28"/>
        <v>30</v>
      </c>
      <c r="Z81" s="754">
        <f t="shared" si="29"/>
        <v>0</v>
      </c>
      <c r="AA81" s="755">
        <v>1050</v>
      </c>
      <c r="AB81" s="756">
        <f>nlc_rescost($S81:$U81,'Calc-Master'!$AX$13:$BF$13,AB$21,2)</f>
        <v>1050</v>
      </c>
      <c r="AC81" s="756">
        <f>nlc_rescost($S81:$U81,'Calc-Master'!$AX$13:$BF$13,AC$21,3)</f>
        <v>1050</v>
      </c>
      <c r="AD81" s="755">
        <v>0</v>
      </c>
      <c r="AE81" s="757">
        <v>0</v>
      </c>
      <c r="AF81" s="757">
        <v>0</v>
      </c>
      <c r="AG81" s="758">
        <v>1050</v>
      </c>
      <c r="AH81" s="756">
        <f t="shared" si="30"/>
        <v>1050</v>
      </c>
      <c r="AI81" s="756">
        <f t="shared" si="31"/>
        <v>0</v>
      </c>
      <c r="AJ81" s="756">
        <f t="shared" si="32"/>
        <v>1050</v>
      </c>
      <c r="AK81" s="756">
        <f t="shared" si="33"/>
        <v>0</v>
      </c>
      <c r="AL81" s="738"/>
      <c r="AM81" s="523">
        <v>74</v>
      </c>
      <c r="AN81" s="523">
        <v>15</v>
      </c>
      <c r="AO81" s="523">
        <v>22</v>
      </c>
      <c r="AP81" s="523">
        <v>84</v>
      </c>
      <c r="AQ81" s="360"/>
    </row>
    <row r="82" spans="1:43" ht="12" customHeight="1" x14ac:dyDescent="0.2">
      <c r="A82" s="893"/>
      <c r="B82" s="528"/>
      <c r="C82" s="890">
        <v>43</v>
      </c>
      <c r="D82" s="621">
        <v>82</v>
      </c>
      <c r="E82" s="622" t="s">
        <v>2425</v>
      </c>
      <c r="F82" s="623"/>
      <c r="G82" s="623" t="s">
        <v>2616</v>
      </c>
      <c r="H82" s="622" t="s">
        <v>2425</v>
      </c>
      <c r="I82" s="624">
        <v>3</v>
      </c>
      <c r="J82" s="747" t="s">
        <v>2930</v>
      </c>
      <c r="K82" s="953" t="s">
        <v>2945</v>
      </c>
      <c r="L82" s="743">
        <v>1</v>
      </c>
      <c r="M82" s="744" t="str">
        <f>green</f>
        <v>grün</v>
      </c>
      <c r="N82" s="943" t="s">
        <v>2818</v>
      </c>
      <c r="O82" s="765">
        <v>42635</v>
      </c>
      <c r="P82" s="765">
        <v>42684</v>
      </c>
      <c r="Q82" s="741">
        <v>42635</v>
      </c>
      <c r="R82" s="741">
        <v>42684</v>
      </c>
      <c r="S82" s="762">
        <v>10</v>
      </c>
      <c r="T82" s="740">
        <v>10</v>
      </c>
      <c r="U82" s="740">
        <v>10</v>
      </c>
      <c r="V82" s="763">
        <v>10</v>
      </c>
      <c r="W82" s="764">
        <f>T82</f>
        <v>10</v>
      </c>
      <c r="X82" s="764">
        <f>Y82-W82</f>
        <v>0</v>
      </c>
      <c r="Y82" s="764">
        <f>U82</f>
        <v>10</v>
      </c>
      <c r="Z82" s="764">
        <f>Y82-V82</f>
        <v>0</v>
      </c>
      <c r="AA82" s="761">
        <v>350</v>
      </c>
      <c r="AB82" s="760">
        <f>nlc_rescost($S82:$U82,'Calc-Master'!$AX$13:$BF$13,AB$21,2)</f>
        <v>350</v>
      </c>
      <c r="AC82" s="760">
        <f>nlc_rescost($S82:$U82,'Calc-Master'!$AX$13:$BF$13,AC$21,3)</f>
        <v>350</v>
      </c>
      <c r="AD82" s="761"/>
      <c r="AE82" s="739"/>
      <c r="AF82" s="739"/>
      <c r="AG82" s="759">
        <v>350</v>
      </c>
      <c r="AH82" s="760">
        <f>AB82+AE82</f>
        <v>350</v>
      </c>
      <c r="AI82" s="760">
        <f>AJ82-AH82</f>
        <v>0</v>
      </c>
      <c r="AJ82" s="760">
        <f>AC82+AF82</f>
        <v>350</v>
      </c>
      <c r="AK82" s="760">
        <f>AJ82-AG82</f>
        <v>0</v>
      </c>
      <c r="AL82" s="737"/>
      <c r="AM82" s="522"/>
      <c r="AN82" s="522"/>
      <c r="AO82" s="522"/>
      <c r="AP82" s="522"/>
      <c r="AQ82" s="360"/>
    </row>
    <row r="83" spans="1:43" ht="12" customHeight="1" x14ac:dyDescent="0.2">
      <c r="A83" s="893"/>
      <c r="B83" s="528"/>
      <c r="C83" s="890">
        <v>44</v>
      </c>
      <c r="D83" s="621">
        <v>81</v>
      </c>
      <c r="E83" s="622" t="s">
        <v>2425</v>
      </c>
      <c r="F83" s="623"/>
      <c r="G83" s="623" t="s">
        <v>2616</v>
      </c>
      <c r="H83" s="622" t="s">
        <v>2425</v>
      </c>
      <c r="I83" s="624">
        <v>3</v>
      </c>
      <c r="J83" s="747" t="s">
        <v>2931</v>
      </c>
      <c r="K83" s="953" t="s">
        <v>2932</v>
      </c>
      <c r="L83" s="743">
        <v>1</v>
      </c>
      <c r="M83" s="744" t="str">
        <f>green</f>
        <v>grün</v>
      </c>
      <c r="N83" s="943" t="s">
        <v>2819</v>
      </c>
      <c r="O83" s="765">
        <v>42635</v>
      </c>
      <c r="P83" s="765">
        <v>42684</v>
      </c>
      <c r="Q83" s="741">
        <v>42635</v>
      </c>
      <c r="R83" s="741">
        <v>42684</v>
      </c>
      <c r="S83" s="762">
        <v>10</v>
      </c>
      <c r="T83" s="740">
        <v>10</v>
      </c>
      <c r="U83" s="740">
        <v>10</v>
      </c>
      <c r="V83" s="763">
        <v>10</v>
      </c>
      <c r="W83" s="764">
        <f t="shared" si="26"/>
        <v>10</v>
      </c>
      <c r="X83" s="764">
        <f t="shared" si="27"/>
        <v>0</v>
      </c>
      <c r="Y83" s="764">
        <f t="shared" si="28"/>
        <v>10</v>
      </c>
      <c r="Z83" s="764">
        <f t="shared" si="29"/>
        <v>0</v>
      </c>
      <c r="AA83" s="761">
        <v>350</v>
      </c>
      <c r="AB83" s="760">
        <f>nlc_rescost($S83:$U83,'Calc-Master'!$AX$13:$BF$13,AB$21,2)</f>
        <v>350</v>
      </c>
      <c r="AC83" s="760">
        <f>nlc_rescost($S83:$U83,'Calc-Master'!$AX$13:$BF$13,AC$21,3)</f>
        <v>350</v>
      </c>
      <c r="AD83" s="761"/>
      <c r="AE83" s="739"/>
      <c r="AF83" s="739"/>
      <c r="AG83" s="759">
        <v>350</v>
      </c>
      <c r="AH83" s="760">
        <f t="shared" si="30"/>
        <v>350</v>
      </c>
      <c r="AI83" s="760">
        <f t="shared" si="31"/>
        <v>0</v>
      </c>
      <c r="AJ83" s="760">
        <f t="shared" si="32"/>
        <v>350</v>
      </c>
      <c r="AK83" s="760">
        <f t="shared" si="33"/>
        <v>0</v>
      </c>
      <c r="AL83" s="737"/>
      <c r="AM83" s="522">
        <v>76</v>
      </c>
      <c r="AN83" s="522">
        <v>24</v>
      </c>
      <c r="AO83" s="522">
        <v>31</v>
      </c>
      <c r="AP83" s="522">
        <v>84</v>
      </c>
      <c r="AQ83" s="360"/>
    </row>
    <row r="84" spans="1:43" ht="12" customHeight="1" x14ac:dyDescent="0.2">
      <c r="A84" s="893"/>
      <c r="B84" s="528"/>
      <c r="C84" s="890">
        <v>45</v>
      </c>
      <c r="D84" s="621">
        <v>79</v>
      </c>
      <c r="E84" s="622" t="s">
        <v>2425</v>
      </c>
      <c r="F84" s="623"/>
      <c r="G84" s="623" t="s">
        <v>2616</v>
      </c>
      <c r="H84" s="622" t="s">
        <v>2425</v>
      </c>
      <c r="I84" s="624">
        <v>3</v>
      </c>
      <c r="J84" s="747" t="s">
        <v>2944</v>
      </c>
      <c r="K84" s="953" t="s">
        <v>2933</v>
      </c>
      <c r="L84" s="743">
        <v>1</v>
      </c>
      <c r="M84" s="744" t="s">
        <v>854</v>
      </c>
      <c r="N84" s="943" t="s">
        <v>2820</v>
      </c>
      <c r="O84" s="765">
        <v>42635</v>
      </c>
      <c r="P84" s="765">
        <v>42684</v>
      </c>
      <c r="Q84" s="741">
        <v>42635</v>
      </c>
      <c r="R84" s="741">
        <v>42684</v>
      </c>
      <c r="S84" s="762">
        <v>10</v>
      </c>
      <c r="T84" s="740">
        <v>10</v>
      </c>
      <c r="U84" s="740">
        <v>10</v>
      </c>
      <c r="V84" s="763">
        <v>10</v>
      </c>
      <c r="W84" s="764">
        <f t="shared" si="26"/>
        <v>10</v>
      </c>
      <c r="X84" s="764">
        <f t="shared" si="27"/>
        <v>0</v>
      </c>
      <c r="Y84" s="764">
        <f t="shared" si="28"/>
        <v>10</v>
      </c>
      <c r="Z84" s="764">
        <f t="shared" si="29"/>
        <v>0</v>
      </c>
      <c r="AA84" s="761">
        <v>350</v>
      </c>
      <c r="AB84" s="760">
        <f>nlc_rescost($S84:$U84,'Calc-Master'!$AX$13:$BF$13,AB$21,2)</f>
        <v>350</v>
      </c>
      <c r="AC84" s="760">
        <f>nlc_rescost($S84:$U84,'Calc-Master'!$AX$13:$BF$13,AC$21,3)</f>
        <v>350</v>
      </c>
      <c r="AD84" s="761"/>
      <c r="AE84" s="739"/>
      <c r="AF84" s="739"/>
      <c r="AG84" s="759">
        <v>350</v>
      </c>
      <c r="AH84" s="760">
        <f t="shared" si="30"/>
        <v>350</v>
      </c>
      <c r="AI84" s="760">
        <f t="shared" si="31"/>
        <v>0</v>
      </c>
      <c r="AJ84" s="760">
        <f t="shared" si="32"/>
        <v>350</v>
      </c>
      <c r="AK84" s="760">
        <f t="shared" si="33"/>
        <v>0</v>
      </c>
      <c r="AL84" s="737"/>
      <c r="AM84" s="522">
        <v>76</v>
      </c>
      <c r="AN84" s="522">
        <v>33</v>
      </c>
      <c r="AO84" s="522">
        <v>40</v>
      </c>
      <c r="AP84" s="522">
        <v>84</v>
      </c>
      <c r="AQ84" s="360"/>
    </row>
    <row r="85" spans="1:43" x14ac:dyDescent="0.2">
      <c r="A85" s="892"/>
      <c r="B85" s="49"/>
      <c r="C85" s="860" t="s">
        <v>2577</v>
      </c>
      <c r="D85" s="855"/>
      <c r="E85" s="855"/>
      <c r="F85" s="855"/>
      <c r="G85" s="855"/>
      <c r="H85" s="856"/>
      <c r="I85" s="855"/>
      <c r="J85" s="857"/>
      <c r="K85" s="856"/>
      <c r="L85" s="856"/>
      <c r="M85" s="856"/>
      <c r="N85" s="856"/>
      <c r="O85" s="856"/>
      <c r="P85" s="856"/>
      <c r="Q85" s="856"/>
      <c r="R85" s="856"/>
      <c r="S85" s="856"/>
      <c r="T85" s="856"/>
      <c r="U85" s="856"/>
      <c r="V85" s="856"/>
      <c r="W85" s="856"/>
      <c r="X85" s="856"/>
      <c r="Y85" s="856"/>
      <c r="Z85" s="856"/>
      <c r="AA85" s="856"/>
      <c r="AB85" s="856"/>
      <c r="AC85" s="856"/>
      <c r="AD85" s="856"/>
      <c r="AE85" s="856"/>
      <c r="AF85" s="856"/>
      <c r="AG85" s="856"/>
      <c r="AH85" s="856"/>
      <c r="AI85" s="856"/>
      <c r="AJ85" s="856"/>
      <c r="AK85" s="856"/>
      <c r="AL85" s="858"/>
      <c r="AM85" s="859"/>
      <c r="AN85" s="859"/>
      <c r="AO85" s="859"/>
      <c r="AP85" s="859"/>
      <c r="AQ85" s="661"/>
    </row>
    <row r="86" spans="1:43" ht="7.5" customHeight="1" x14ac:dyDescent="0.2">
      <c r="A86" s="915"/>
      <c r="B86" s="483"/>
      <c r="C86" s="483"/>
      <c r="D86" s="483"/>
      <c r="E86" s="483"/>
      <c r="F86" s="483"/>
      <c r="G86" s="483"/>
      <c r="H86" s="483"/>
      <c r="I86" s="483"/>
      <c r="J86" s="483"/>
      <c r="K86" s="483"/>
      <c r="L86" s="483"/>
      <c r="M86" s="483"/>
      <c r="N86" s="483"/>
      <c r="O86" s="483"/>
      <c r="P86" s="483"/>
      <c r="Q86" s="483"/>
      <c r="R86" s="483"/>
      <c r="S86" s="483"/>
      <c r="T86" s="483"/>
      <c r="U86" s="483"/>
      <c r="V86" s="483"/>
      <c r="W86" s="483"/>
      <c r="X86" s="483"/>
      <c r="Y86" s="483"/>
      <c r="Z86" s="483"/>
      <c r="AA86" s="483"/>
      <c r="AB86" s="483"/>
      <c r="AC86" s="483"/>
      <c r="AD86" s="483"/>
      <c r="AE86" s="483"/>
      <c r="AF86" s="483"/>
      <c r="AG86" s="483"/>
      <c r="AH86" s="483"/>
      <c r="AI86" s="483"/>
      <c r="AJ86" s="483"/>
      <c r="AK86" s="483"/>
      <c r="AL86" s="483"/>
      <c r="AM86" s="483"/>
      <c r="AN86" s="483"/>
      <c r="AO86" s="483"/>
      <c r="AP86" s="483"/>
      <c r="AQ86" s="83"/>
    </row>
    <row r="87" spans="1:43" x14ac:dyDescent="0.2">
      <c r="A87" s="306"/>
      <c r="B87" s="306"/>
      <c r="C87" s="306"/>
      <c r="D87" s="306"/>
      <c r="E87" s="306"/>
      <c r="F87" s="306"/>
      <c r="G87" s="306"/>
      <c r="H87" s="306"/>
      <c r="I87" s="306"/>
      <c r="J87" s="306"/>
      <c r="K87" s="306"/>
      <c r="L87" s="306"/>
      <c r="M87" s="306"/>
      <c r="N87" s="306"/>
      <c r="O87" s="306"/>
      <c r="P87" s="306"/>
      <c r="Q87" s="306"/>
      <c r="R87" s="306"/>
      <c r="S87" s="306"/>
      <c r="T87" s="306"/>
      <c r="U87" s="306"/>
      <c r="V87" s="306"/>
      <c r="W87" s="306"/>
      <c r="X87" s="306"/>
      <c r="Y87" s="306"/>
      <c r="Z87" s="306"/>
      <c r="AA87" s="306"/>
      <c r="AB87" s="306"/>
      <c r="AC87" s="306"/>
      <c r="AD87" s="306"/>
      <c r="AE87" s="306"/>
      <c r="AF87" s="306"/>
      <c r="AG87" s="306"/>
      <c r="AH87" s="306"/>
      <c r="AI87" s="306"/>
      <c r="AJ87" s="306"/>
      <c r="AK87" s="306"/>
      <c r="AL87" s="306"/>
      <c r="AM87" s="306"/>
      <c r="AN87" s="306"/>
      <c r="AO87" s="306"/>
      <c r="AP87" s="306"/>
    </row>
  </sheetData>
  <sheetProtection algorithmName="SHA-512" hashValue="gSTw6MG/WB7M+YXNjfDPkgLxZ0dKAuWYv9t+e9+A16987yJU/Ul+4r7MLLtrDi7raDKh50AWRZHwMZ5Uh2HR0g==" saltValue="6qTuZ82nueR24pkGej2KPQ=="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88" priority="562" stopIfTrue="1" operator="greaterThan">
      <formula>$R9</formula>
    </cfRule>
  </conditionalFormatting>
  <conditionalFormatting sqref="M9:M11 M40:M47 M54">
    <cfRule type="cellIs" dxfId="287" priority="564" stopIfTrue="1" operator="equal">
      <formula>green</formula>
    </cfRule>
    <cfRule type="cellIs" dxfId="286" priority="565" stopIfTrue="1" operator="equal">
      <formula>yellow</formula>
    </cfRule>
    <cfRule type="cellIs" dxfId="285" priority="566" stopIfTrue="1" operator="equal">
      <formula>red</formula>
    </cfRule>
  </conditionalFormatting>
  <conditionalFormatting sqref="Q55">
    <cfRule type="cellIs" dxfId="284" priority="492" stopIfTrue="1" operator="greaterThan">
      <formula>$R55</formula>
    </cfRule>
  </conditionalFormatting>
  <conditionalFormatting sqref="M55">
    <cfRule type="cellIs" dxfId="283" priority="494" stopIfTrue="1" operator="equal">
      <formula>green</formula>
    </cfRule>
    <cfRule type="cellIs" dxfId="282" priority="495" stopIfTrue="1" operator="equal">
      <formula>yellow</formula>
    </cfRule>
    <cfRule type="cellIs" dxfId="281" priority="496" stopIfTrue="1" operator="equal">
      <formula>red</formula>
    </cfRule>
  </conditionalFormatting>
  <conditionalFormatting sqref="Q59">
    <cfRule type="cellIs" dxfId="280" priority="462" stopIfTrue="1" operator="greaterThan">
      <formula>$R59</formula>
    </cfRule>
  </conditionalFormatting>
  <conditionalFormatting sqref="M59">
    <cfRule type="cellIs" dxfId="279" priority="464" stopIfTrue="1" operator="equal">
      <formula>green</formula>
    </cfRule>
    <cfRule type="cellIs" dxfId="278" priority="465" stopIfTrue="1" operator="equal">
      <formula>yellow</formula>
    </cfRule>
    <cfRule type="cellIs" dxfId="277" priority="466" stopIfTrue="1" operator="equal">
      <formula>red</formula>
    </cfRule>
  </conditionalFormatting>
  <conditionalFormatting sqref="Q51">
    <cfRule type="cellIs" dxfId="276" priority="457" stopIfTrue="1" operator="greaterThan">
      <formula>$R51</formula>
    </cfRule>
  </conditionalFormatting>
  <conditionalFormatting sqref="M51">
    <cfRule type="cellIs" dxfId="275" priority="459" stopIfTrue="1" operator="equal">
      <formula>green</formula>
    </cfRule>
    <cfRule type="cellIs" dxfId="274" priority="460" stopIfTrue="1" operator="equal">
      <formula>yellow</formula>
    </cfRule>
    <cfRule type="cellIs" dxfId="273" priority="461" stopIfTrue="1" operator="equal">
      <formula>red</formula>
    </cfRule>
  </conditionalFormatting>
  <conditionalFormatting sqref="Q52">
    <cfRule type="cellIs" dxfId="272" priority="452" stopIfTrue="1" operator="greaterThan">
      <formula>$R52</formula>
    </cfRule>
  </conditionalFormatting>
  <conditionalFormatting sqref="M52">
    <cfRule type="cellIs" dxfId="271" priority="454" stopIfTrue="1" operator="equal">
      <formula>green</formula>
    </cfRule>
    <cfRule type="cellIs" dxfId="270" priority="455" stopIfTrue="1" operator="equal">
      <formula>yellow</formula>
    </cfRule>
    <cfRule type="cellIs" dxfId="269" priority="456" stopIfTrue="1" operator="equal">
      <formula>red</formula>
    </cfRule>
  </conditionalFormatting>
  <conditionalFormatting sqref="Q56">
    <cfRule type="cellIs" dxfId="268" priority="432" stopIfTrue="1" operator="greaterThan">
      <formula>$R56</formula>
    </cfRule>
  </conditionalFormatting>
  <conditionalFormatting sqref="M56">
    <cfRule type="cellIs" dxfId="267" priority="434" stopIfTrue="1" operator="equal">
      <formula>green</formula>
    </cfRule>
    <cfRule type="cellIs" dxfId="266" priority="435" stopIfTrue="1" operator="equal">
      <formula>yellow</formula>
    </cfRule>
    <cfRule type="cellIs" dxfId="265" priority="436" stopIfTrue="1" operator="equal">
      <formula>red</formula>
    </cfRule>
  </conditionalFormatting>
  <conditionalFormatting sqref="Q57">
    <cfRule type="cellIs" dxfId="264" priority="427" stopIfTrue="1" operator="greaterThan">
      <formula>$R57</formula>
    </cfRule>
  </conditionalFormatting>
  <conditionalFormatting sqref="M57">
    <cfRule type="cellIs" dxfId="263" priority="429" stopIfTrue="1" operator="equal">
      <formula>green</formula>
    </cfRule>
    <cfRule type="cellIs" dxfId="262" priority="430" stopIfTrue="1" operator="equal">
      <formula>yellow</formula>
    </cfRule>
    <cfRule type="cellIs" dxfId="261" priority="431" stopIfTrue="1" operator="equal">
      <formula>red</formula>
    </cfRule>
  </conditionalFormatting>
  <conditionalFormatting sqref="Q48">
    <cfRule type="cellIs" dxfId="260" priority="407" stopIfTrue="1" operator="greaterThan">
      <formula>$R48</formula>
    </cfRule>
  </conditionalFormatting>
  <conditionalFormatting sqref="M48">
    <cfRule type="cellIs" dxfId="259" priority="409" stopIfTrue="1" operator="equal">
      <formula>green</formula>
    </cfRule>
    <cfRule type="cellIs" dxfId="258" priority="410" stopIfTrue="1" operator="equal">
      <formula>yellow</formula>
    </cfRule>
    <cfRule type="cellIs" dxfId="257" priority="411" stopIfTrue="1" operator="equal">
      <formula>red</formula>
    </cfRule>
  </conditionalFormatting>
  <conditionalFormatting sqref="Q50">
    <cfRule type="cellIs" dxfId="256" priority="233" stopIfTrue="1" operator="greaterThan">
      <formula>$R50</formula>
    </cfRule>
  </conditionalFormatting>
  <conditionalFormatting sqref="M50">
    <cfRule type="cellIs" dxfId="255" priority="234" stopIfTrue="1" operator="equal">
      <formula>green</formula>
    </cfRule>
    <cfRule type="cellIs" dxfId="254" priority="235" stopIfTrue="1" operator="equal">
      <formula>yellow</formula>
    </cfRule>
    <cfRule type="cellIs" dxfId="253" priority="236" stopIfTrue="1" operator="equal">
      <formula>red</formula>
    </cfRule>
  </conditionalFormatting>
  <conditionalFormatting sqref="Q72">
    <cfRule type="cellIs" dxfId="252" priority="209" stopIfTrue="1" operator="greaterThan">
      <formula>$R72</formula>
    </cfRule>
  </conditionalFormatting>
  <conditionalFormatting sqref="M72">
    <cfRule type="cellIs" dxfId="251" priority="210" stopIfTrue="1" operator="equal">
      <formula>green</formula>
    </cfRule>
    <cfRule type="cellIs" dxfId="250" priority="211" stopIfTrue="1" operator="equal">
      <formula>yellow</formula>
    </cfRule>
    <cfRule type="cellIs" dxfId="249" priority="212" stopIfTrue="1" operator="equal">
      <formula>red</formula>
    </cfRule>
  </conditionalFormatting>
  <conditionalFormatting sqref="Q66">
    <cfRule type="cellIs" dxfId="248" priority="205" stopIfTrue="1" operator="greaterThan">
      <formula>$R66</formula>
    </cfRule>
  </conditionalFormatting>
  <conditionalFormatting sqref="M66">
    <cfRule type="cellIs" dxfId="247" priority="206" stopIfTrue="1" operator="equal">
      <formula>green</formula>
    </cfRule>
    <cfRule type="cellIs" dxfId="246" priority="207" stopIfTrue="1" operator="equal">
      <formula>yellow</formula>
    </cfRule>
    <cfRule type="cellIs" dxfId="245" priority="208" stopIfTrue="1" operator="equal">
      <formula>red</formula>
    </cfRule>
  </conditionalFormatting>
  <conditionalFormatting sqref="Q65">
    <cfRule type="cellIs" dxfId="244" priority="201" stopIfTrue="1" operator="greaterThan">
      <formula>$R65</formula>
    </cfRule>
  </conditionalFormatting>
  <conditionalFormatting sqref="M65">
    <cfRule type="cellIs" dxfId="243" priority="202" stopIfTrue="1" operator="equal">
      <formula>green</formula>
    </cfRule>
    <cfRule type="cellIs" dxfId="242" priority="203" stopIfTrue="1" operator="equal">
      <formula>yellow</formula>
    </cfRule>
    <cfRule type="cellIs" dxfId="241" priority="204" stopIfTrue="1" operator="equal">
      <formula>red</formula>
    </cfRule>
  </conditionalFormatting>
  <conditionalFormatting sqref="Q64">
    <cfRule type="cellIs" dxfId="240" priority="197" stopIfTrue="1" operator="greaterThan">
      <formula>$R64</formula>
    </cfRule>
  </conditionalFormatting>
  <conditionalFormatting sqref="M64">
    <cfRule type="cellIs" dxfId="239" priority="198" stopIfTrue="1" operator="equal">
      <formula>green</formula>
    </cfRule>
    <cfRule type="cellIs" dxfId="238" priority="199" stopIfTrue="1" operator="equal">
      <formula>yellow</formula>
    </cfRule>
    <cfRule type="cellIs" dxfId="237" priority="200" stopIfTrue="1" operator="equal">
      <formula>red</formula>
    </cfRule>
  </conditionalFormatting>
  <conditionalFormatting sqref="Q63">
    <cfRule type="cellIs" dxfId="236" priority="193" stopIfTrue="1" operator="greaterThan">
      <formula>$R63</formula>
    </cfRule>
  </conditionalFormatting>
  <conditionalFormatting sqref="M63">
    <cfRule type="cellIs" dxfId="235" priority="194" stopIfTrue="1" operator="equal">
      <formula>green</formula>
    </cfRule>
    <cfRule type="cellIs" dxfId="234" priority="195" stopIfTrue="1" operator="equal">
      <formula>yellow</formula>
    </cfRule>
    <cfRule type="cellIs" dxfId="233" priority="196" stopIfTrue="1" operator="equal">
      <formula>red</formula>
    </cfRule>
  </conditionalFormatting>
  <conditionalFormatting sqref="Q62">
    <cfRule type="cellIs" dxfId="232" priority="189" stopIfTrue="1" operator="greaterThan">
      <formula>$R62</formula>
    </cfRule>
  </conditionalFormatting>
  <conditionalFormatting sqref="M62">
    <cfRule type="cellIs" dxfId="231" priority="190" stopIfTrue="1" operator="equal">
      <formula>green</formula>
    </cfRule>
    <cfRule type="cellIs" dxfId="230" priority="191" stopIfTrue="1" operator="equal">
      <formula>yellow</formula>
    </cfRule>
    <cfRule type="cellIs" dxfId="229" priority="192" stopIfTrue="1" operator="equal">
      <formula>red</formula>
    </cfRule>
  </conditionalFormatting>
  <conditionalFormatting sqref="Q60">
    <cfRule type="cellIs" dxfId="228" priority="185" stopIfTrue="1" operator="greaterThan">
      <formula>$R60</formula>
    </cfRule>
  </conditionalFormatting>
  <conditionalFormatting sqref="M60">
    <cfRule type="cellIs" dxfId="227" priority="186" stopIfTrue="1" operator="equal">
      <formula>green</formula>
    </cfRule>
    <cfRule type="cellIs" dxfId="226" priority="187" stopIfTrue="1" operator="equal">
      <formula>yellow</formula>
    </cfRule>
    <cfRule type="cellIs" dxfId="225" priority="188" stopIfTrue="1" operator="equal">
      <formula>red</formula>
    </cfRule>
  </conditionalFormatting>
  <conditionalFormatting sqref="Q53">
    <cfRule type="cellIs" dxfId="224" priority="181" stopIfTrue="1" operator="greaterThan">
      <formula>$R53</formula>
    </cfRule>
  </conditionalFormatting>
  <conditionalFormatting sqref="M53">
    <cfRule type="cellIs" dxfId="223" priority="182" stopIfTrue="1" operator="equal">
      <formula>green</formula>
    </cfRule>
    <cfRule type="cellIs" dxfId="222" priority="183" stopIfTrue="1" operator="equal">
      <formula>yellow</formula>
    </cfRule>
    <cfRule type="cellIs" dxfId="221" priority="184" stopIfTrue="1" operator="equal">
      <formula>red</formula>
    </cfRule>
  </conditionalFormatting>
  <conditionalFormatting sqref="Q61">
    <cfRule type="cellIs" dxfId="220" priority="177" stopIfTrue="1" operator="greaterThan">
      <formula>$R61</formula>
    </cfRule>
  </conditionalFormatting>
  <conditionalFormatting sqref="M61">
    <cfRule type="cellIs" dxfId="219" priority="178" stopIfTrue="1" operator="equal">
      <formula>green</formula>
    </cfRule>
    <cfRule type="cellIs" dxfId="218" priority="179" stopIfTrue="1" operator="equal">
      <formula>yellow</formula>
    </cfRule>
    <cfRule type="cellIs" dxfId="217" priority="180" stopIfTrue="1" operator="equal">
      <formula>red</formula>
    </cfRule>
  </conditionalFormatting>
  <conditionalFormatting sqref="Q68">
    <cfRule type="cellIs" dxfId="216" priority="165" stopIfTrue="1" operator="greaterThan">
      <formula>$R68</formula>
    </cfRule>
  </conditionalFormatting>
  <conditionalFormatting sqref="M68">
    <cfRule type="cellIs" dxfId="215" priority="166" stopIfTrue="1" operator="equal">
      <formula>green</formula>
    </cfRule>
    <cfRule type="cellIs" dxfId="214" priority="167" stopIfTrue="1" operator="equal">
      <formula>yellow</formula>
    </cfRule>
    <cfRule type="cellIs" dxfId="213" priority="168" stopIfTrue="1" operator="equal">
      <formula>red</formula>
    </cfRule>
  </conditionalFormatting>
  <conditionalFormatting sqref="Q69">
    <cfRule type="cellIs" dxfId="212" priority="169" stopIfTrue="1" operator="greaterThan">
      <formula>$R69</formula>
    </cfRule>
  </conditionalFormatting>
  <conditionalFormatting sqref="M69">
    <cfRule type="cellIs" dxfId="211" priority="170" stopIfTrue="1" operator="equal">
      <formula>green</formula>
    </cfRule>
    <cfRule type="cellIs" dxfId="210" priority="171" stopIfTrue="1" operator="equal">
      <formula>yellow</formula>
    </cfRule>
    <cfRule type="cellIs" dxfId="209" priority="172" stopIfTrue="1" operator="equal">
      <formula>red</formula>
    </cfRule>
  </conditionalFormatting>
  <conditionalFormatting sqref="Q74">
    <cfRule type="cellIs" dxfId="208" priority="149" stopIfTrue="1" operator="greaterThan">
      <formula>$R74</formula>
    </cfRule>
  </conditionalFormatting>
  <conditionalFormatting sqref="M74">
    <cfRule type="cellIs" dxfId="207" priority="150" stopIfTrue="1" operator="equal">
      <formula>green</formula>
    </cfRule>
    <cfRule type="cellIs" dxfId="206" priority="151" stopIfTrue="1" operator="equal">
      <formula>yellow</formula>
    </cfRule>
    <cfRule type="cellIs" dxfId="205" priority="152" stopIfTrue="1" operator="equal">
      <formula>red</formula>
    </cfRule>
  </conditionalFormatting>
  <conditionalFormatting sqref="Q76">
    <cfRule type="cellIs" dxfId="204" priority="145" stopIfTrue="1" operator="greaterThan">
      <formula>$R76</formula>
    </cfRule>
  </conditionalFormatting>
  <conditionalFormatting sqref="M76">
    <cfRule type="cellIs" dxfId="203" priority="146" stopIfTrue="1" operator="equal">
      <formula>green</formula>
    </cfRule>
    <cfRule type="cellIs" dxfId="202" priority="147" stopIfTrue="1" operator="equal">
      <formula>yellow</formula>
    </cfRule>
    <cfRule type="cellIs" dxfId="201" priority="148" stopIfTrue="1" operator="equal">
      <formula>red</formula>
    </cfRule>
  </conditionalFormatting>
  <conditionalFormatting sqref="Q71">
    <cfRule type="cellIs" dxfId="200" priority="141" stopIfTrue="1" operator="greaterThan">
      <formula>$R71</formula>
    </cfRule>
  </conditionalFormatting>
  <conditionalFormatting sqref="M71">
    <cfRule type="cellIs" dxfId="199" priority="142" stopIfTrue="1" operator="equal">
      <formula>green</formula>
    </cfRule>
    <cfRule type="cellIs" dxfId="198" priority="143" stopIfTrue="1" operator="equal">
      <formula>yellow</formula>
    </cfRule>
    <cfRule type="cellIs" dxfId="197" priority="144" stopIfTrue="1" operator="equal">
      <formula>red</formula>
    </cfRule>
  </conditionalFormatting>
  <conditionalFormatting sqref="Q67">
    <cfRule type="cellIs" dxfId="196" priority="137" stopIfTrue="1" operator="greaterThan">
      <formula>$R67</formula>
    </cfRule>
  </conditionalFormatting>
  <conditionalFormatting sqref="M67">
    <cfRule type="cellIs" dxfId="195" priority="138" stopIfTrue="1" operator="equal">
      <formula>green</formula>
    </cfRule>
    <cfRule type="cellIs" dxfId="194" priority="139" stopIfTrue="1" operator="equal">
      <formula>yellow</formula>
    </cfRule>
    <cfRule type="cellIs" dxfId="193" priority="140" stopIfTrue="1" operator="equal">
      <formula>red</formula>
    </cfRule>
  </conditionalFormatting>
  <conditionalFormatting sqref="Q83">
    <cfRule type="cellIs" dxfId="192" priority="97" stopIfTrue="1" operator="greaterThan">
      <formula>$R83</formula>
    </cfRule>
  </conditionalFormatting>
  <conditionalFormatting sqref="M83">
    <cfRule type="cellIs" dxfId="191" priority="98" stopIfTrue="1" operator="equal">
      <formula>green</formula>
    </cfRule>
    <cfRule type="cellIs" dxfId="190" priority="99" stopIfTrue="1" operator="equal">
      <formula>yellow</formula>
    </cfRule>
    <cfRule type="cellIs" dxfId="189" priority="100" stopIfTrue="1" operator="equal">
      <formula>red</formula>
    </cfRule>
  </conditionalFormatting>
  <conditionalFormatting sqref="Q79">
    <cfRule type="cellIs" dxfId="188" priority="121" stopIfTrue="1" operator="greaterThan">
      <formula>$R79</formula>
    </cfRule>
  </conditionalFormatting>
  <conditionalFormatting sqref="M79">
    <cfRule type="cellIs" dxfId="187" priority="122" stopIfTrue="1" operator="equal">
      <formula>green</formula>
    </cfRule>
    <cfRule type="cellIs" dxfId="186" priority="123" stopIfTrue="1" operator="equal">
      <formula>yellow</formula>
    </cfRule>
    <cfRule type="cellIs" dxfId="185" priority="124" stopIfTrue="1" operator="equal">
      <formula>red</formula>
    </cfRule>
  </conditionalFormatting>
  <conditionalFormatting sqref="Q84">
    <cfRule type="cellIs" dxfId="184" priority="101" stopIfTrue="1" operator="greaterThan">
      <formula>$R84</formula>
    </cfRule>
  </conditionalFormatting>
  <conditionalFormatting sqref="M84">
    <cfRule type="cellIs" dxfId="183" priority="102" stopIfTrue="1" operator="equal">
      <formula>green</formula>
    </cfRule>
    <cfRule type="cellIs" dxfId="182" priority="103" stopIfTrue="1" operator="equal">
      <formula>yellow</formula>
    </cfRule>
    <cfRule type="cellIs" dxfId="181" priority="104" stopIfTrue="1" operator="equal">
      <formula>red</formula>
    </cfRule>
  </conditionalFormatting>
  <conditionalFormatting sqref="Q82">
    <cfRule type="cellIs" dxfId="180" priority="89" stopIfTrue="1" operator="greaterThan">
      <formula>$R82</formula>
    </cfRule>
  </conditionalFormatting>
  <conditionalFormatting sqref="M82">
    <cfRule type="cellIs" dxfId="179" priority="90" stopIfTrue="1" operator="equal">
      <formula>green</formula>
    </cfRule>
    <cfRule type="cellIs" dxfId="178" priority="91" stopIfTrue="1" operator="equal">
      <formula>yellow</formula>
    </cfRule>
    <cfRule type="cellIs" dxfId="177" priority="92" stopIfTrue="1" operator="equal">
      <formula>red</formula>
    </cfRule>
  </conditionalFormatting>
  <conditionalFormatting sqref="Q81">
    <cfRule type="cellIs" dxfId="176" priority="93" stopIfTrue="1" operator="greaterThan">
      <formula>$R81</formula>
    </cfRule>
  </conditionalFormatting>
  <conditionalFormatting sqref="M81">
    <cfRule type="cellIs" dxfId="175" priority="94" stopIfTrue="1" operator="equal">
      <formula>green</formula>
    </cfRule>
    <cfRule type="cellIs" dxfId="174" priority="95" stopIfTrue="1" operator="equal">
      <formula>yellow</formula>
    </cfRule>
    <cfRule type="cellIs" dxfId="173" priority="96" stopIfTrue="1" operator="equal">
      <formula>red</formula>
    </cfRule>
  </conditionalFormatting>
  <conditionalFormatting sqref="Q49">
    <cfRule type="cellIs" dxfId="172" priority="65" stopIfTrue="1" operator="greaterThan">
      <formula>$R49</formula>
    </cfRule>
  </conditionalFormatting>
  <conditionalFormatting sqref="M49">
    <cfRule type="cellIs" dxfId="171" priority="66" stopIfTrue="1" operator="equal">
      <formula>green</formula>
    </cfRule>
    <cfRule type="cellIs" dxfId="170" priority="67" stopIfTrue="1" operator="equal">
      <formula>yellow</formula>
    </cfRule>
    <cfRule type="cellIs" dxfId="169" priority="68" stopIfTrue="1" operator="equal">
      <formula>red</formula>
    </cfRule>
  </conditionalFormatting>
  <conditionalFormatting sqref="Q58">
    <cfRule type="cellIs" dxfId="168" priority="33" stopIfTrue="1" operator="greaterThan">
      <formula>$R58</formula>
    </cfRule>
  </conditionalFormatting>
  <conditionalFormatting sqref="M58">
    <cfRule type="cellIs" dxfId="167" priority="34" stopIfTrue="1" operator="equal">
      <formula>green</formula>
    </cfRule>
    <cfRule type="cellIs" dxfId="166" priority="35" stopIfTrue="1" operator="equal">
      <formula>yellow</formula>
    </cfRule>
    <cfRule type="cellIs" dxfId="165" priority="36" stopIfTrue="1" operator="equal">
      <formula>red</formula>
    </cfRule>
  </conditionalFormatting>
  <conditionalFormatting sqref="Q77">
    <cfRule type="cellIs" dxfId="164" priority="25" stopIfTrue="1" operator="greaterThan">
      <formula>$R77</formula>
    </cfRule>
  </conditionalFormatting>
  <conditionalFormatting sqref="M77">
    <cfRule type="cellIs" dxfId="163" priority="26" stopIfTrue="1" operator="equal">
      <formula>green</formula>
    </cfRule>
    <cfRule type="cellIs" dxfId="162" priority="27" stopIfTrue="1" operator="equal">
      <formula>yellow</formula>
    </cfRule>
    <cfRule type="cellIs" dxfId="161" priority="28" stopIfTrue="1" operator="equal">
      <formula>red</formula>
    </cfRule>
  </conditionalFormatting>
  <conditionalFormatting sqref="Q80">
    <cfRule type="cellIs" dxfId="160" priority="41" stopIfTrue="1" operator="greaterThan">
      <formula>$R80</formula>
    </cfRule>
  </conditionalFormatting>
  <conditionalFormatting sqref="M80">
    <cfRule type="cellIs" dxfId="159" priority="42" stopIfTrue="1" operator="equal">
      <formula>green</formula>
    </cfRule>
    <cfRule type="cellIs" dxfId="158" priority="43" stopIfTrue="1" operator="equal">
      <formula>yellow</formula>
    </cfRule>
    <cfRule type="cellIs" dxfId="157" priority="44" stopIfTrue="1" operator="equal">
      <formula>red</formula>
    </cfRule>
  </conditionalFormatting>
  <conditionalFormatting sqref="Q73">
    <cfRule type="cellIs" dxfId="156" priority="45" stopIfTrue="1" operator="greaterThan">
      <formula>$R73</formula>
    </cfRule>
  </conditionalFormatting>
  <conditionalFormatting sqref="M73">
    <cfRule type="cellIs" dxfId="155" priority="46" stopIfTrue="1" operator="equal">
      <formula>green</formula>
    </cfRule>
    <cfRule type="cellIs" dxfId="154" priority="47" stopIfTrue="1" operator="equal">
      <formula>yellow</formula>
    </cfRule>
    <cfRule type="cellIs" dxfId="153" priority="48" stopIfTrue="1" operator="equal">
      <formula>red</formula>
    </cfRule>
  </conditionalFormatting>
  <conditionalFormatting sqref="Q78">
    <cfRule type="cellIs" dxfId="152" priority="17" stopIfTrue="1" operator="greaterThan">
      <formula>$R78</formula>
    </cfRule>
  </conditionalFormatting>
  <conditionalFormatting sqref="M78">
    <cfRule type="cellIs" dxfId="151" priority="18" stopIfTrue="1" operator="equal">
      <formula>green</formula>
    </cfRule>
    <cfRule type="cellIs" dxfId="150" priority="19" stopIfTrue="1" operator="equal">
      <formula>yellow</formula>
    </cfRule>
    <cfRule type="cellIs" dxfId="149" priority="20" stopIfTrue="1" operator="equal">
      <formula>red</formula>
    </cfRule>
  </conditionalFormatting>
  <conditionalFormatting sqref="Q75">
    <cfRule type="cellIs" dxfId="148" priority="9" stopIfTrue="1" operator="greaterThan">
      <formula>$R75</formula>
    </cfRule>
  </conditionalFormatting>
  <conditionalFormatting sqref="M75">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0">
    <cfRule type="cellIs" dxfId="144" priority="1" stopIfTrue="1" operator="greaterThan">
      <formula>$R70</formula>
    </cfRule>
  </conditionalFormatting>
  <conditionalFormatting sqref="M70">
    <cfRule type="cellIs" dxfId="143" priority="2" stopIfTrue="1" operator="equal">
      <formula>green</formula>
    </cfRule>
    <cfRule type="cellIs" dxfId="142" priority="3" stopIfTrue="1" operator="equal">
      <formula>yellow</formula>
    </cfRule>
    <cfRule type="cellIs" dxfId="141" priority="4" stopIfTrue="1" operator="equal">
      <formula>red</formula>
    </cfRule>
  </conditionalFormatting>
  <dataValidations count="35">
    <dataValidation type="date" operator="greaterThanOrEqual" allowBlank="1" showInputMessage="1" showErrorMessage="1" sqref="R9 R43:R46 R72:R74 R82:R84 R80 R59:R66 R77 R49:R57 R68:R69">
      <formula1>Q9</formula1>
    </dataValidation>
    <dataValidation type="decimal" operator="greaterThanOrEqual" allowBlank="1" showInputMessage="1" showErrorMessage="1" sqref="O40:P40 J85 S9:AK11 S40:AK84">
      <formula1>0</formula1>
    </dataValidation>
    <dataValidation operator="greaterThanOrEqual" allowBlank="1" showInputMessage="1" showErrorMessage="1" sqref="R47 P47 P10 P42 R42 R10 P58 R58 P78 R78 P75 R75 P70 R70"/>
    <dataValidation type="date" operator="greaterThanOrEqual" allowBlank="1" showInputMessage="1" showErrorMessage="1" sqref="Q47 P41 P43:Q46 Q42 P9:Q9 Q10 P11 O9:O11 Q40:R40 P48 O76:P76 O67:P67 O71:P71 O82:Q84 O78 O75 O58 O79:P79 O80:Q80 O81:P81 O41:O53 P49:Q53 O54:Q57 O59:Q66 Q58 O77:Q77 Q78 O72:Q74 Q75 O68:Q69 Q70 O70">
      <formula1>36526</formula1>
    </dataValidation>
    <dataValidation type="list" allowBlank="1" showInputMessage="1" showErrorMessage="1" sqref="N9 N43:N46 N72:N74 N82:N84 N80 N59:N66 N77 N49:N57 N68:N69">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5">
      <formula1>1</formula1>
      <formula2>5</formula2>
    </dataValidation>
    <dataValidation type="decimal" allowBlank="1" showInputMessage="1" showErrorMessage="1" sqref="L11 L40:L41 L48 L76 L71 L67 L79 L81">
      <formula1>0</formula1>
      <formula2>1</formula2>
    </dataValidation>
    <dataValidation type="list" allowBlank="1" showInputMessage="1" showErrorMessage="1" sqref="L9 L43:L46 L72:L74 L82:L84 L80 L59:L66 L77 L49:L57 L68:L69">
      <formula1>"0%,25%,50%,75%,100%"</formula1>
    </dataValidation>
    <dataValidation type="list" allowBlank="1" showInputMessage="1" showErrorMessage="1" sqref="L47 L10 L42 L58 L78 L75 L70">
      <formula1>"0%,100%"</formula1>
    </dataValidation>
    <dataValidation type="list" allowBlank="1" showInputMessage="1" showErrorMessage="1" sqref="E43:E46 H9:H11 E9 E82:E84 E80 E59:E66 E49:E57 E77 E72:E74 E68:E69 H40:H84">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4">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28"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42893</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146" activePane="bottomRight" state="frozen"/>
      <selection pane="topRight"/>
      <selection pane="bottomLeft"/>
      <selection pane="bottomRight" activeCell="AB2" sqref="AB2"/>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
      </c>
      <c r="AR22" s="158" t="str">
        <f t="shared" ca="1" si="5"/>
        <v/>
      </c>
      <c r="AS22" s="158" t="str">
        <f t="shared" ca="1" si="5"/>
        <v/>
      </c>
      <c r="AT22" s="158" t="str">
        <f t="shared" ca="1" si="5"/>
        <v/>
      </c>
      <c r="AU22" s="158" t="str">
        <f t="shared" ca="1" si="5"/>
        <v/>
      </c>
      <c r="AV22" s="158" t="str">
        <f t="shared" ca="1" si="5"/>
        <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50</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202</v>
      </c>
      <c r="B25" s="148">
        <f>IF(OR(F25=DATE(1900,1,0),F25=""),B24,F25)</f>
        <v>42872</v>
      </c>
      <c r="C25" s="148"/>
      <c r="D25" s="148"/>
      <c r="E25" s="148"/>
      <c r="F25" s="152">
        <f>IF(B5="PE",Daten!R40,IF(AND(B5="RD",Deckblatt!C56&gt;=F24),Deckblatt!C56,Gantt!C5))</f>
        <v>42872</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256</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255</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256</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8960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8925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35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8960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42893</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- 06.04.2017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42831</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0.63235294117647067</v>
      </c>
      <c r="N20" s="21"/>
      <c r="P20" s="201"/>
      <c r="Q20" s="201"/>
      <c r="R20" s="201"/>
      <c r="S20" s="201"/>
      <c r="T20" s="210"/>
      <c r="U20" s="210"/>
      <c r="V20" s="211">
        <f>progress</f>
        <v>0.9464285714285714</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0.89090909090909087</v>
      </c>
      <c r="N22" s="21"/>
      <c r="P22" s="201"/>
      <c r="Q22" s="201"/>
      <c r="R22" s="201"/>
      <c r="S22" s="201"/>
      <c r="T22" s="210">
        <f>IF(OR(akt_ende="",akt_start=""),0,akt_ende-akt_start)</f>
        <v>237</v>
      </c>
      <c r="U22" s="210">
        <f ca="1">IF(akt_start="",0,Deckblatt!C56-akt_start)</f>
        <v>258</v>
      </c>
      <c r="V22" s="211">
        <f ca="1">IF(T22=0,0,IF((U22/T22)&lt;0,0,IF(U22/T22&gt;1,1,U22/T22)))</f>
        <v>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0.7578125</v>
      </c>
      <c r="N24" s="21"/>
      <c r="P24" s="201"/>
      <c r="Q24" s="201"/>
      <c r="R24" s="201"/>
      <c r="S24" s="201"/>
      <c r="T24" s="210">
        <f>akt_res</f>
        <v>256</v>
      </c>
      <c r="U24" s="210">
        <f>ist_res</f>
        <v>255</v>
      </c>
      <c r="V24" s="211">
        <f>IF(T24=0,0,IF((U24/T24)&lt;0,0,U24/T24))</f>
        <v>0.99609375</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0.7578125</v>
      </c>
      <c r="N26" s="21"/>
      <c r="P26" s="201"/>
      <c r="Q26" s="201"/>
      <c r="R26" s="201"/>
      <c r="S26" s="201"/>
      <c r="T26" s="210">
        <f>akt_cost</f>
        <v>8960</v>
      </c>
      <c r="U26" s="210">
        <f>ist_cost</f>
        <v>8925</v>
      </c>
      <c r="V26" s="211">
        <f>IF(T26=0,0,IF((U26/T26)&lt;0,0,U26/T26))</f>
        <v>0.99609375</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COUNTIF(Daten!$H$40:$H85,"AP")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42872</v>
      </c>
      <c r="V34" s="236">
        <f>IF(OR(T34="",U34=""),0,U34-T34)</f>
        <v>237</v>
      </c>
      <c r="W34" s="238">
        <f>akt_start</f>
        <v>42635</v>
      </c>
      <c r="X34" s="238">
        <f>akt_ende</f>
        <v>42872</v>
      </c>
      <c r="Y34" s="236">
        <f>IF(OR(W34="",X34=""),0,X34-W34)</f>
        <v>237</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256</v>
      </c>
      <c r="W36" s="236"/>
      <c r="X36" s="236"/>
      <c r="Y36" s="236">
        <f>akt_res</f>
        <v>256</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8960</v>
      </c>
      <c r="W38" s="236"/>
      <c r="X38" s="236"/>
      <c r="Y38" s="236">
        <f>akt_cost</f>
        <v>8960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vTeDTeMG9I/73N/xyAdU7Pi+kTxVQ55DWRhekVF46JlKvI0+kbtXf+buL8oe5enaGH5ZKja252aaGTqvjMhtyg==" saltValue="Ioz+0RQ3FLOwnriS4dSxLw=="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75%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42872</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42872</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42893</v>
      </c>
    </row>
    <row r="115" spans="5:8" x14ac:dyDescent="0.2">
      <c r="E115" s="219">
        <v>114</v>
      </c>
      <c r="F115" s="219" t="s">
        <v>840</v>
      </c>
      <c r="G115" s="219" t="s">
        <v>1488</v>
      </c>
      <c r="H115" s="222" t="s">
        <v>845</v>
      </c>
    </row>
    <row r="116" spans="5:8" x14ac:dyDescent="0.2">
      <c r="E116" s="219">
        <v>115</v>
      </c>
      <c r="F116" s="219" t="s">
        <v>841</v>
      </c>
      <c r="G116" s="219" t="s">
        <v>844</v>
      </c>
      <c r="H116" s="222">
        <f ca="1">TODAY()</f>
        <v>42893</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42893</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A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1:58" ht="18" x14ac:dyDescent="0.2">
      <c r="A1" s="307" t="s">
        <v>728</v>
      </c>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1:58" x14ac:dyDescent="0.2">
      <c r="G2"/>
      <c r="H2"/>
      <c r="I2" s="458"/>
      <c r="J2"/>
      <c r="K2"/>
      <c r="L2"/>
      <c r="M2" s="458"/>
      <c r="N2"/>
    </row>
    <row r="3" spans="1: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1: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1: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0.63235294117647067</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1:58" x14ac:dyDescent="0.2">
      <c r="B6" s="559" t="s">
        <v>2184</v>
      </c>
      <c r="C6" s="560" t="s">
        <v>1651</v>
      </c>
      <c r="D6" s="560"/>
      <c r="E6" s="561"/>
      <c r="O6" s="366"/>
      <c r="P6" s="366"/>
      <c r="Q6" s="605"/>
      <c r="R6" s="612"/>
      <c r="S6" s="606"/>
      <c r="T6" s="605"/>
      <c r="U6" s="606"/>
      <c r="V6" s="366"/>
      <c r="W6" s="366"/>
      <c r="Y6" s="232" t="str">
        <f>Status!B22</f>
        <v>Termine</v>
      </c>
      <c r="Z6" s="467">
        <f>Status!M22</f>
        <v>0.89090909090909087</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1: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0.7578125</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1: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0.7578125</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1: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1: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42893</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1:58" x14ac:dyDescent="0.2">
      <c r="B11" s="559" t="s">
        <v>749</v>
      </c>
      <c r="C11" s="566" t="s">
        <v>1081</v>
      </c>
      <c r="D11" s="560" t="s">
        <v>2568</v>
      </c>
      <c r="E11" s="561" t="s">
        <v>1570</v>
      </c>
      <c r="O11" s="367" t="s">
        <v>1095</v>
      </c>
      <c r="P11" s="468"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1: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1:58" x14ac:dyDescent="0.2">
      <c r="B13" s="559" t="s">
        <v>751</v>
      </c>
      <c r="C13" s="566" t="s">
        <v>2130</v>
      </c>
      <c r="D13" s="560" t="s">
        <v>2568</v>
      </c>
      <c r="E13" s="561" t="s">
        <v>1575</v>
      </c>
      <c r="O13" s="367" t="s">
        <v>1097</v>
      </c>
      <c r="P13" s="367"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1: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1: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1: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75</v>
      </c>
    </row>
    <row r="26" spans="2:58" x14ac:dyDescent="0.2">
      <c r="B26" s="559" t="s">
        <v>1700</v>
      </c>
      <c r="C26" s="566" t="s">
        <v>1586</v>
      </c>
      <c r="D26" s="560"/>
      <c r="E26" s="565"/>
      <c r="G26"/>
      <c r="H26"/>
      <c r="K26"/>
      <c r="L26"/>
      <c r="O26" s="307" t="s">
        <v>2837</v>
      </c>
      <c r="P26" s="579"/>
      <c r="Q26" s="307" t="s">
        <v>2962</v>
      </c>
      <c r="R26" s="307">
        <v>85</v>
      </c>
      <c r="S26" s="307">
        <v>19</v>
      </c>
      <c r="AH26" s="227"/>
      <c r="AI26" s="218"/>
      <c r="AJ26" s="218"/>
      <c r="AK26" s="218"/>
    </row>
    <row r="27" spans="2:58" x14ac:dyDescent="0.2">
      <c r="B27" s="559" t="s">
        <v>1698</v>
      </c>
      <c r="C27" s="566" t="s">
        <v>1704</v>
      </c>
      <c r="D27" s="560"/>
      <c r="E27" s="565"/>
      <c r="G27"/>
      <c r="H27"/>
      <c r="K27"/>
      <c r="L27"/>
      <c r="O27" s="307" t="s">
        <v>2838</v>
      </c>
      <c r="P27" s="579"/>
      <c r="Q27" s="307" t="s">
        <v>2963</v>
      </c>
      <c r="R27" s="307">
        <v>25</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2964</v>
      </c>
      <c r="R28" s="307">
        <v>66</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2965</v>
      </c>
      <c r="R29" s="307">
        <v>68</v>
      </c>
      <c r="S29" s="307">
        <v>22</v>
      </c>
      <c r="Y29" s="309"/>
      <c r="AF29" s="218"/>
      <c r="AG29" s="218"/>
      <c r="AH29" s="227"/>
      <c r="AI29" s="218"/>
      <c r="AJ29" s="218"/>
      <c r="AK29" s="218"/>
    </row>
    <row r="30" spans="2:58" x14ac:dyDescent="0.2">
      <c r="B30" s="562" t="s">
        <v>1698</v>
      </c>
      <c r="C30" s="563" t="s">
        <v>1705</v>
      </c>
      <c r="D30" s="563"/>
      <c r="E30" s="571"/>
      <c r="O30" s="307" t="s">
        <v>2846</v>
      </c>
      <c r="P30" s="579"/>
      <c r="Q30" s="307" t="s">
        <v>2966</v>
      </c>
      <c r="R30" s="307">
        <v>65</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2967</v>
      </c>
      <c r="R31" s="307">
        <v>64</v>
      </c>
      <c r="S31" s="307">
        <v>24</v>
      </c>
      <c r="Y31" s="309"/>
      <c r="AM31" s="618">
        <v>29</v>
      </c>
    </row>
    <row r="32" spans="2:58" x14ac:dyDescent="0.2">
      <c r="B32" s="562" t="s">
        <v>1700</v>
      </c>
      <c r="C32" s="563" t="s">
        <v>1588</v>
      </c>
      <c r="D32" s="563"/>
      <c r="E32" s="571"/>
      <c r="O32" s="307" t="s">
        <v>2852</v>
      </c>
      <c r="P32" s="579"/>
      <c r="Q32" s="307" t="s">
        <v>2968</v>
      </c>
      <c r="R32" s="307">
        <v>63</v>
      </c>
      <c r="S32" s="307">
        <v>25</v>
      </c>
      <c r="Y32" s="309"/>
    </row>
    <row r="33" spans="2:25" x14ac:dyDescent="0.2">
      <c r="B33" s="562" t="s">
        <v>1698</v>
      </c>
      <c r="C33" s="563" t="s">
        <v>1706</v>
      </c>
      <c r="D33" s="563"/>
      <c r="E33" s="571"/>
      <c r="O33" s="307" t="s">
        <v>2907</v>
      </c>
      <c r="P33" s="579"/>
      <c r="Q33" s="307" t="s">
        <v>2969</v>
      </c>
      <c r="R33" s="307">
        <v>62</v>
      </c>
      <c r="S33" s="307">
        <v>26</v>
      </c>
      <c r="Y33" s="309"/>
    </row>
    <row r="34" spans="2:25" x14ac:dyDescent="0.2">
      <c r="B34" s="562" t="s">
        <v>1699</v>
      </c>
      <c r="C34" s="563" t="s">
        <v>1721</v>
      </c>
      <c r="D34" s="563"/>
      <c r="E34" s="571"/>
      <c r="O34" s="307" t="s">
        <v>2955</v>
      </c>
      <c r="P34" s="579"/>
      <c r="Q34" s="307" t="s">
        <v>2970</v>
      </c>
      <c r="R34" s="307">
        <v>61</v>
      </c>
      <c r="S34" s="307">
        <v>27</v>
      </c>
      <c r="Y34" s="309"/>
    </row>
    <row r="35" spans="2:25" x14ac:dyDescent="0.2">
      <c r="B35" s="562" t="s">
        <v>1700</v>
      </c>
      <c r="C35" s="563" t="s">
        <v>1589</v>
      </c>
      <c r="D35" s="563"/>
      <c r="E35" s="571"/>
      <c r="O35" s="307" t="s">
        <v>2827</v>
      </c>
      <c r="P35" s="579"/>
      <c r="Q35" s="307" t="s">
        <v>2954</v>
      </c>
      <c r="R35" s="307">
        <v>71</v>
      </c>
      <c r="S35" s="307">
        <v>29</v>
      </c>
      <c r="Y35" s="309"/>
    </row>
    <row r="36" spans="2:25" x14ac:dyDescent="0.2">
      <c r="B36" s="562" t="s">
        <v>1698</v>
      </c>
      <c r="C36" s="563" t="s">
        <v>1707</v>
      </c>
      <c r="D36" s="563"/>
      <c r="E36" s="571"/>
      <c r="O36" s="307" t="s">
        <v>2853</v>
      </c>
      <c r="P36" s="579"/>
      <c r="Q36" s="307" t="s">
        <v>2940</v>
      </c>
      <c r="R36" s="307">
        <v>70</v>
      </c>
      <c r="S36" s="307">
        <v>30</v>
      </c>
      <c r="Y36" s="309"/>
    </row>
    <row r="37" spans="2:25" x14ac:dyDescent="0.2">
      <c r="B37" s="562" t="s">
        <v>1699</v>
      </c>
      <c r="C37" s="563" t="s">
        <v>1722</v>
      </c>
      <c r="D37" s="563"/>
      <c r="E37" s="571"/>
      <c r="O37" s="307" t="s">
        <v>2960</v>
      </c>
      <c r="Q37" s="307" t="s">
        <v>2971</v>
      </c>
      <c r="R37" s="307">
        <v>88</v>
      </c>
      <c r="S37" s="307">
        <v>31</v>
      </c>
      <c r="Y37" s="309"/>
    </row>
    <row r="38" spans="2:25" x14ac:dyDescent="0.2">
      <c r="B38" s="562" t="s">
        <v>1700</v>
      </c>
      <c r="C38" s="563" t="s">
        <v>1590</v>
      </c>
      <c r="D38" s="563"/>
      <c r="E38" s="571"/>
      <c r="O38" s="307" t="s">
        <v>2829</v>
      </c>
      <c r="P38" s="579"/>
      <c r="Q38" s="307" t="s">
        <v>2941</v>
      </c>
      <c r="R38" s="307">
        <v>60</v>
      </c>
      <c r="S38" s="307">
        <v>33</v>
      </c>
      <c r="Y38" s="309"/>
    </row>
    <row r="39" spans="2:25" x14ac:dyDescent="0.2">
      <c r="B39" s="562" t="s">
        <v>1698</v>
      </c>
      <c r="C39" s="563" t="s">
        <v>1708</v>
      </c>
      <c r="D39" s="563"/>
      <c r="E39" s="571"/>
      <c r="O39" s="307" t="s">
        <v>2830</v>
      </c>
      <c r="Q39" s="307" t="s">
        <v>2951</v>
      </c>
      <c r="R39" s="307">
        <v>59</v>
      </c>
      <c r="S39" s="307">
        <v>34</v>
      </c>
      <c r="Y39" s="309"/>
    </row>
    <row r="40" spans="2:25" x14ac:dyDescent="0.2">
      <c r="B40" s="562" t="s">
        <v>1699</v>
      </c>
      <c r="C40" s="563" t="s">
        <v>1723</v>
      </c>
      <c r="D40" s="563"/>
      <c r="E40" s="571"/>
      <c r="O40" s="307" t="s">
        <v>2854</v>
      </c>
      <c r="P40" s="579"/>
      <c r="Q40" s="307" t="s">
        <v>2952</v>
      </c>
      <c r="R40" s="307">
        <v>75</v>
      </c>
      <c r="S40" s="307">
        <v>35</v>
      </c>
      <c r="Y40" s="309"/>
    </row>
    <row r="41" spans="2:25" x14ac:dyDescent="0.2">
      <c r="B41" s="562" t="s">
        <v>1700</v>
      </c>
      <c r="C41" s="563" t="s">
        <v>1591</v>
      </c>
      <c r="D41" s="563"/>
      <c r="E41" s="571"/>
      <c r="O41" s="307" t="s">
        <v>2959</v>
      </c>
      <c r="Q41" s="307" t="s">
        <v>2972</v>
      </c>
      <c r="R41" s="307">
        <v>87</v>
      </c>
      <c r="S41" s="307">
        <v>36</v>
      </c>
      <c r="Y41" s="309"/>
    </row>
    <row r="42" spans="2:25" x14ac:dyDescent="0.2">
      <c r="B42" s="562" t="s">
        <v>1698</v>
      </c>
      <c r="C42" s="563" t="s">
        <v>1709</v>
      </c>
      <c r="D42" s="563"/>
      <c r="E42" s="571"/>
      <c r="O42" s="307" t="s">
        <v>2856</v>
      </c>
      <c r="P42" s="579"/>
      <c r="Q42" s="307" t="s">
        <v>2942</v>
      </c>
      <c r="R42" s="307">
        <v>73</v>
      </c>
      <c r="S42" s="307">
        <v>38</v>
      </c>
      <c r="Y42" s="309"/>
    </row>
    <row r="43" spans="2:25" x14ac:dyDescent="0.2">
      <c r="B43" s="562" t="s">
        <v>1699</v>
      </c>
      <c r="C43" s="563" t="s">
        <v>1724</v>
      </c>
      <c r="D43" s="563"/>
      <c r="E43" s="571"/>
      <c r="O43" s="307" t="s">
        <v>2957</v>
      </c>
      <c r="Q43" s="307" t="s">
        <v>2973</v>
      </c>
      <c r="R43" s="307">
        <v>86</v>
      </c>
      <c r="S43" s="307">
        <v>39</v>
      </c>
      <c r="Y43" s="309"/>
    </row>
    <row r="44" spans="2:25" x14ac:dyDescent="0.2">
      <c r="B44" s="562" t="s">
        <v>1700</v>
      </c>
      <c r="C44" s="563" t="s">
        <v>1592</v>
      </c>
      <c r="D44" s="563"/>
      <c r="E44" s="571"/>
      <c r="O44" s="307" t="s">
        <v>2927</v>
      </c>
      <c r="Q44" s="307" t="s">
        <v>2943</v>
      </c>
      <c r="R44" s="307">
        <v>77</v>
      </c>
      <c r="S44" s="307">
        <v>41</v>
      </c>
      <c r="Y44" s="309"/>
    </row>
    <row r="45" spans="2:25" x14ac:dyDescent="0.2">
      <c r="B45" s="562" t="s">
        <v>1698</v>
      </c>
      <c r="C45" s="563" t="s">
        <v>1710</v>
      </c>
      <c r="D45" s="563"/>
      <c r="E45" s="571"/>
      <c r="O45" s="307" t="s">
        <v>2930</v>
      </c>
      <c r="Q45" s="307" t="s">
        <v>2946</v>
      </c>
      <c r="R45" s="307">
        <v>82</v>
      </c>
      <c r="S45" s="307">
        <v>43</v>
      </c>
      <c r="Y45" s="309"/>
    </row>
    <row r="46" spans="2:25" x14ac:dyDescent="0.2">
      <c r="B46" s="562" t="s">
        <v>1699</v>
      </c>
      <c r="C46" s="563" t="s">
        <v>735</v>
      </c>
      <c r="D46" s="563"/>
      <c r="E46" s="571"/>
      <c r="O46" s="307" t="s">
        <v>2931</v>
      </c>
      <c r="Q46" s="307" t="s">
        <v>2947</v>
      </c>
      <c r="R46" s="307">
        <v>81</v>
      </c>
      <c r="S46" s="307">
        <v>44</v>
      </c>
      <c r="Y46" s="309"/>
    </row>
    <row r="47" spans="2:25" x14ac:dyDescent="0.2">
      <c r="B47" s="562" t="s">
        <v>1700</v>
      </c>
      <c r="C47" s="563" t="s">
        <v>1593</v>
      </c>
      <c r="D47" s="563"/>
      <c r="E47" s="571"/>
      <c r="O47" s="307" t="s">
        <v>2944</v>
      </c>
      <c r="Q47" s="307" t="s">
        <v>2948</v>
      </c>
      <c r="R47" s="307">
        <v>79</v>
      </c>
      <c r="S47" s="307">
        <v>45</v>
      </c>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2017-06-07T10:42:49Z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