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Esteves\Desktop\IR\IR_FEUP\"/>
    </mc:Choice>
  </mc:AlternateContent>
  <bookViews>
    <workbookView xWindow="0" yWindow="0" windowWidth="21570" windowHeight="1227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H14" i="1"/>
  <c r="H13" i="1"/>
  <c r="H15" i="1"/>
  <c r="F13" i="1"/>
  <c r="F14" i="1"/>
  <c r="F15" i="1"/>
  <c r="E13" i="1"/>
  <c r="E14" i="1"/>
  <c r="E15" i="1"/>
  <c r="K6" i="1"/>
  <c r="F6" i="1" l="1"/>
  <c r="F7" i="1"/>
  <c r="F8" i="1"/>
  <c r="G6" i="1"/>
  <c r="G7" i="1"/>
  <c r="G8" i="1"/>
  <c r="H7" i="1" l="1"/>
  <c r="H6" i="1"/>
  <c r="H8" i="1"/>
</calcChain>
</file>

<file path=xl/sharedStrings.xml><?xml version="1.0" encoding="utf-8"?>
<sst xmlns="http://schemas.openxmlformats.org/spreadsheetml/2006/main" count="21" uniqueCount="17">
  <si>
    <t>PWM v1</t>
  </si>
  <si>
    <t>PWM v2</t>
  </si>
  <si>
    <t>Senc1</t>
  </si>
  <si>
    <t>Senc2</t>
  </si>
  <si>
    <t>Δx1(m)</t>
  </si>
  <si>
    <t>k1 = Δx1/Senc1 (m/impulse)</t>
  </si>
  <si>
    <t xml:space="preserve"> k2 = Δx2/Senc2 (m/impulse)</t>
  </si>
  <si>
    <t xml:space="preserve"> k~ </t>
  </si>
  <si>
    <t>d1 (m)</t>
  </si>
  <si>
    <t>d2 (m)</t>
  </si>
  <si>
    <t>Senc2.2</t>
  </si>
  <si>
    <t>Senc1.1</t>
  </si>
  <si>
    <t>Anglo (rad)</t>
  </si>
  <si>
    <t>distancia entre as rodas b</t>
  </si>
  <si>
    <t>2Pi</t>
  </si>
  <si>
    <t>k=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</si>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</sst>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E1E4E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5:H8" totalsRowShown="0" headerRowDxfId="19" dataDxfId="10">
  <autoFilter ref="A5:H8"/>
  <tableColumns count="8">
    <tableColumn id="1" name="PWM v1" dataDxfId="18"/>
    <tableColumn id="2" name="PWM v2" dataDxfId="17"/>
    <tableColumn id="3" name="Senc1" dataDxfId="16"/>
    <tableColumn id="4" name="Senc2" dataDxfId="15"/>
    <tableColumn id="5" name="Δx1(m)" dataDxfId="14"/>
    <tableColumn id="6" name="k1 = Δx1/Senc1 (m/impulse)" dataDxfId="13">
      <calculatedColumnFormula>Tabela1[[#This Row],[Δx1(m)]]/Tabela1[[#This Row],[Senc1]]</calculatedColumnFormula>
    </tableColumn>
    <tableColumn id="7" name=" k2 = Δx2/Senc2 (m/impulse)" dataDxfId="12">
      <calculatedColumnFormula>Tabela1[[#This Row],[Δx1(m)]]/Tabela1[[#This Row],[Senc2]]</calculatedColumnFormula>
    </tableColumn>
    <tableColumn id="8" name=" k~ " dataDxfId="11">
      <calculatedColumnFormula>(F6+G6)/2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2:H15" totalsRowShown="0" headerRowDxfId="3" dataDxfId="2">
  <autoFilter ref="A12:H15"/>
  <tableColumns count="8">
    <tableColumn id="1" name="PWM v1" dataDxfId="9"/>
    <tableColumn id="2" name="PWM v2" dataDxfId="8"/>
    <tableColumn id="3" name="Senc1.1" dataDxfId="7"/>
    <tableColumn id="4" name="Senc2.2" dataDxfId="6"/>
    <tableColumn id="5" name="d1 (m)" dataDxfId="5">
      <calculatedColumnFormula>Tabela2[[#This Row],[Senc1.1]]*K5</calculatedColumnFormula>
    </tableColumn>
    <tableColumn id="6" name="d2 (m)" dataDxfId="1"/>
    <tableColumn id="7" name="Anglo (rad)" dataDxfId="4">
      <calculatedColumnFormula>2*PI()</calculatedColumnFormula>
    </tableColumn>
    <tableColumn id="8" name="distancia entre as rodas b" dataDxfId="0">
      <calculatedColumnFormula>(Tabela2[[#This Row],[d2 (m)]]-Tabela2[[#This Row],[d1 (m)]])/(2*PI())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B1" workbookViewId="0">
      <selection activeCell="K15" sqref="K15"/>
    </sheetView>
  </sheetViews>
  <sheetFormatPr defaultRowHeight="15" x14ac:dyDescent="0.25"/>
  <cols>
    <col min="1" max="7" width="10.28515625" customWidth="1"/>
    <col min="8" max="8" width="26.140625" customWidth="1"/>
    <col min="9" max="9" width="10.28515625" customWidth="1"/>
    <col min="10" max="10" width="11.28515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/>
      <c r="J5" s="1"/>
      <c r="K5" s="1"/>
      <c r="L5" s="1"/>
      <c r="M5" s="1"/>
    </row>
    <row r="6" spans="1:13" x14ac:dyDescent="0.25">
      <c r="A6" s="4">
        <v>10</v>
      </c>
      <c r="B6" s="4">
        <v>10</v>
      </c>
      <c r="C6" s="4">
        <v>805</v>
      </c>
      <c r="D6" s="4">
        <v>971</v>
      </c>
      <c r="E6" s="4">
        <v>4.7E-2</v>
      </c>
      <c r="F6" s="4">
        <f>Tabela1[[#This Row],[Δx1(m)]]/Tabela1[[#This Row],[Senc1]]</f>
        <v>5.8385093167701863E-5</v>
      </c>
      <c r="G6" s="4">
        <f>Tabela1[[#This Row],[Δx1(m)]]/Tabela1[[#This Row],[Senc2]]</f>
        <v>4.8403707518022655E-5</v>
      </c>
      <c r="H6" s="5">
        <f t="shared" ref="H6:H8" si="0">(F6+G6)/2</f>
        <v>5.3394400342862259E-5</v>
      </c>
      <c r="I6" s="1"/>
      <c r="J6" s="1" t="s">
        <v>15</v>
      </c>
      <c r="K6" s="1">
        <f>(H6+H7+H8)/3</f>
        <v>5.2695642427271661E-5</v>
      </c>
      <c r="L6" s="1"/>
      <c r="M6" s="1"/>
    </row>
    <row r="7" spans="1:13" x14ac:dyDescent="0.25">
      <c r="A7" s="4">
        <v>20</v>
      </c>
      <c r="B7" s="4">
        <v>20</v>
      </c>
      <c r="C7" s="4">
        <v>1924</v>
      </c>
      <c r="D7" s="4">
        <v>2235</v>
      </c>
      <c r="E7" s="4">
        <v>0.105</v>
      </c>
      <c r="F7" s="5">
        <f>Tabela1[[#This Row],[Δx1(m)]]/Tabela1[[#This Row],[Senc1]]</f>
        <v>5.4573804573804574E-5</v>
      </c>
      <c r="G7" s="5">
        <f>Tabela1[[#This Row],[Δx1(m)]]/Tabela1[[#This Row],[Senc2]]</f>
        <v>4.6979865771812076E-5</v>
      </c>
      <c r="H7" s="5">
        <f t="shared" si="0"/>
        <v>5.0776835172808329E-5</v>
      </c>
      <c r="I7" s="1"/>
      <c r="J7" s="1"/>
      <c r="K7" s="1"/>
      <c r="L7" s="1"/>
      <c r="M7" s="1"/>
    </row>
    <row r="8" spans="1:13" x14ac:dyDescent="0.25">
      <c r="A8" s="4">
        <v>30</v>
      </c>
      <c r="B8" s="4">
        <v>30</v>
      </c>
      <c r="C8" s="4">
        <v>1663</v>
      </c>
      <c r="D8" s="4">
        <v>1916</v>
      </c>
      <c r="E8" s="4">
        <v>9.6000000000000002E-2</v>
      </c>
      <c r="F8" s="5">
        <f>Tabela1[[#This Row],[Δx1(m)]]/Tabela1[[#This Row],[Senc1]]</f>
        <v>5.7726999398677092E-5</v>
      </c>
      <c r="G8" s="5">
        <f>Tabela1[[#This Row],[Δx1(m)]]/Tabela1[[#This Row],[Senc2]]</f>
        <v>5.0104384133611692E-5</v>
      </c>
      <c r="H8" s="5">
        <f t="shared" si="0"/>
        <v>5.3915691766144396E-5</v>
      </c>
      <c r="I8" s="1"/>
      <c r="J8" s="1"/>
      <c r="K8" s="1"/>
      <c r="L8" s="1"/>
      <c r="M8" s="1"/>
    </row>
    <row r="9" spans="1:13" x14ac:dyDescent="0.25">
      <c r="A9" s="5"/>
      <c r="B9" s="5"/>
      <c r="C9" s="5"/>
      <c r="D9" s="5"/>
      <c r="E9" s="5"/>
      <c r="F9" s="5"/>
      <c r="G9" s="5"/>
      <c r="H9" s="5"/>
      <c r="I9" s="1"/>
      <c r="J9" s="1"/>
      <c r="K9" s="1"/>
      <c r="L9" s="1"/>
      <c r="M9" s="1"/>
    </row>
    <row r="10" spans="1:13" ht="20.25" customHeight="1" x14ac:dyDescent="0.25">
      <c r="A10" s="5"/>
      <c r="B10" s="5"/>
      <c r="C10" s="5"/>
      <c r="D10" s="5"/>
      <c r="E10" s="5"/>
      <c r="F10" s="5"/>
      <c r="G10" s="5"/>
      <c r="H10" s="5"/>
      <c r="I10" s="1"/>
      <c r="J10" s="1"/>
      <c r="K10" s="1"/>
      <c r="L10" s="1"/>
      <c r="M10" s="1"/>
    </row>
    <row r="11" spans="1:13" ht="21" customHeight="1" x14ac:dyDescent="0.25">
      <c r="A11" s="6"/>
      <c r="B11" s="6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</row>
    <row r="12" spans="1:13" ht="39" customHeight="1" x14ac:dyDescent="0.25">
      <c r="A12" s="6" t="s">
        <v>0</v>
      </c>
      <c r="B12" s="6" t="s">
        <v>1</v>
      </c>
      <c r="C12" s="6" t="s">
        <v>11</v>
      </c>
      <c r="D12" s="6" t="s">
        <v>10</v>
      </c>
      <c r="E12" s="6" t="s">
        <v>8</v>
      </c>
      <c r="F12" s="6" t="s">
        <v>9</v>
      </c>
      <c r="G12" s="6" t="s">
        <v>12</v>
      </c>
      <c r="H12" s="6" t="s">
        <v>13</v>
      </c>
      <c r="I12" s="1"/>
      <c r="J12" s="1"/>
      <c r="K12" s="1"/>
      <c r="L12" s="1"/>
      <c r="M12" s="1"/>
    </row>
    <row r="13" spans="1:13" x14ac:dyDescent="0.25">
      <c r="A13" s="4">
        <v>10</v>
      </c>
      <c r="B13" s="4">
        <v>-10</v>
      </c>
      <c r="C13" s="4">
        <v>6432</v>
      </c>
      <c r="D13" s="4">
        <v>-7831</v>
      </c>
      <c r="E13" s="4">
        <f>Tabela2[[#This Row],[Senc1.1]]*K6</f>
        <v>0.33893837209221134</v>
      </c>
      <c r="F13" s="4">
        <f>Tabela2[[#This Row],[Senc2.2]]*K6</f>
        <v>-0.41265957584796437</v>
      </c>
      <c r="G13" s="4" t="s">
        <v>14</v>
      </c>
      <c r="H13" s="4">
        <f>(Tabela2[[#This Row],[d2 (m)]]-Tabela2[[#This Row],[d1 (m)]])/(2*PI())</f>
        <v>-0.11962052863240399</v>
      </c>
      <c r="I13" s="1"/>
      <c r="J13" s="1"/>
      <c r="K13" s="1"/>
      <c r="L13" s="1"/>
      <c r="M13" s="1"/>
    </row>
    <row r="14" spans="1:13" ht="16.5" x14ac:dyDescent="0.25">
      <c r="A14" s="6">
        <v>20</v>
      </c>
      <c r="B14" s="6">
        <v>-20</v>
      </c>
      <c r="C14" s="7">
        <v>6839</v>
      </c>
      <c r="D14" s="7">
        <v>-7964</v>
      </c>
      <c r="E14" s="6">
        <f>Tabela2[[#This Row],[Senc1.1]]*K6</f>
        <v>0.36038549856011087</v>
      </c>
      <c r="F14" s="6">
        <f>Tabela2[[#This Row],[Senc2.2]]*K6</f>
        <v>-0.41966809629079149</v>
      </c>
      <c r="G14" s="6" t="s">
        <v>14</v>
      </c>
      <c r="H14" s="6">
        <f>(Tabela2[[#This Row],[d2 (m)]]-Tabela2[[#This Row],[d1 (m)]])/(2*PI())</f>
        <v>-0.12414938549712376</v>
      </c>
      <c r="I14" s="1"/>
      <c r="J14" s="1" t="s">
        <v>16</v>
      </c>
      <c r="K14" s="1">
        <f>(H13+Tabela2[[#This Row],[distancia entre as rodas b]]+H15)/3</f>
        <v>-0.12248600905606928</v>
      </c>
      <c r="L14" s="1"/>
      <c r="M14" s="1"/>
    </row>
    <row r="15" spans="1:13" x14ac:dyDescent="0.25">
      <c r="A15" s="4">
        <v>30</v>
      </c>
      <c r="B15" s="4">
        <v>-30</v>
      </c>
      <c r="C15" s="4">
        <v>6899</v>
      </c>
      <c r="D15" s="4">
        <v>-7849</v>
      </c>
      <c r="E15" s="4">
        <f>Tabela2[[#This Row],[Senc1.1]]*K6</f>
        <v>0.36354723710574721</v>
      </c>
      <c r="F15" s="4">
        <f>Tabela2[[#This Row],[Senc2.2]]*K6</f>
        <v>-0.41360809741165527</v>
      </c>
      <c r="G15" s="4" t="s">
        <v>14</v>
      </c>
      <c r="H15" s="4">
        <f>(Tabela2[[#This Row],[d2 (m)]]-Tabela2[[#This Row],[d1 (m)]])/(2*PI())</f>
        <v>-0.12368811303868008</v>
      </c>
      <c r="I15" s="1"/>
      <c r="J15" s="1"/>
      <c r="K15" s="1"/>
      <c r="L15" s="1"/>
      <c r="M15" s="1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Esteves</dc:creator>
  <cp:lastModifiedBy>Bruno Esteves</cp:lastModifiedBy>
  <dcterms:created xsi:type="dcterms:W3CDTF">2024-10-16T21:28:20Z</dcterms:created>
  <dcterms:modified xsi:type="dcterms:W3CDTF">2024-10-16T22:22:31Z</dcterms:modified>
</cp:coreProperties>
</file>