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9021F6EA-15B4-B04F-A893-8900798BBCBD}" xr6:coauthVersionLast="47" xr6:coauthVersionMax="47" xr10:uidLastSave="{00000000-0000-0000-0000-000000000000}"/>
  <bookViews>
    <workbookView xWindow="0" yWindow="0" windowWidth="28800" windowHeight="18000" activeTab="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Styles" sheetId="9" r:id="rId9"/>
    <sheet name="Layers" sheetId="11" r:id="rId10"/>
    <sheet name="DB=&gt;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2" l="1"/>
  <c r="J13" i="2"/>
  <c r="J14" i="2" s="1"/>
  <c r="J15" i="2"/>
  <c r="J16" i="2"/>
  <c r="J17" i="2"/>
  <c r="J18" i="2"/>
  <c r="J19" i="2"/>
  <c r="J20" i="2"/>
  <c r="J21" i="2"/>
  <c r="J22" i="2"/>
  <c r="J23" i="2"/>
  <c r="J24" i="2"/>
  <c r="J25" i="2" s="1"/>
  <c r="J26" i="2" s="1"/>
  <c r="J12" i="2"/>
  <c r="J8" i="2"/>
  <c r="J9" i="2" s="1"/>
  <c r="J10" i="2" s="1"/>
  <c r="J11" i="2" s="1"/>
  <c r="H14" i="2"/>
  <c r="H18" i="2"/>
  <c r="H22" i="2"/>
  <c r="H5" i="2"/>
  <c r="G25" i="2"/>
  <c r="G26" i="2" s="1"/>
  <c r="H26" i="2" s="1"/>
  <c r="G13" i="2"/>
  <c r="H13" i="2" s="1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H24" i="2" s="1"/>
  <c r="G6" i="2"/>
  <c r="G7" i="2" s="1"/>
  <c r="G8" i="2" s="1"/>
  <c r="G9" i="2" s="1"/>
  <c r="G10" i="2" s="1"/>
  <c r="G11" i="2" s="1"/>
  <c r="H11" i="2" s="1"/>
  <c r="G5" i="2"/>
  <c r="K5" i="2" s="1"/>
  <c r="F11" i="2"/>
  <c r="F12" i="2"/>
  <c r="F26" i="2"/>
  <c r="F25" i="2"/>
  <c r="F24" i="2"/>
  <c r="F27" i="2"/>
  <c r="J5" i="2"/>
  <c r="J6" i="2" s="1"/>
  <c r="J7" i="2" s="1"/>
  <c r="F9" i="2"/>
  <c r="F7" i="2"/>
  <c r="F8" i="2"/>
  <c r="F10" i="2"/>
  <c r="F13" i="2"/>
  <c r="F14" i="2"/>
  <c r="F6" i="2"/>
  <c r="F15" i="2"/>
  <c r="F16" i="2"/>
  <c r="F17" i="2"/>
  <c r="F18" i="2"/>
  <c r="F19" i="2"/>
  <c r="F20" i="2"/>
  <c r="F21" i="2"/>
  <c r="F22" i="2"/>
  <c r="F23" i="2"/>
  <c r="K4" i="2"/>
  <c r="H4" i="2"/>
  <c r="F5" i="2"/>
  <c r="F4" i="2"/>
  <c r="I3" i="3"/>
  <c r="I1" i="3" s="1"/>
  <c r="H1" i="3"/>
  <c r="H2" i="3"/>
  <c r="K7" i="2" l="1"/>
  <c r="K11" i="2"/>
  <c r="K21" i="2"/>
  <c r="K17" i="2"/>
  <c r="K13" i="2"/>
  <c r="H9" i="2"/>
  <c r="G12" i="2"/>
  <c r="G27" i="2"/>
  <c r="H8" i="2"/>
  <c r="H21" i="2"/>
  <c r="H17" i="2"/>
  <c r="K10" i="2"/>
  <c r="K6" i="2"/>
  <c r="K24" i="2"/>
  <c r="K20" i="2"/>
  <c r="K16" i="2"/>
  <c r="K26" i="2"/>
  <c r="H7" i="2"/>
  <c r="H20" i="2"/>
  <c r="H16" i="2"/>
  <c r="K9" i="2"/>
  <c r="K23" i="2"/>
  <c r="K19" i="2"/>
  <c r="K15" i="2"/>
  <c r="K25" i="2"/>
  <c r="H10" i="2"/>
  <c r="H6" i="2"/>
  <c r="H23" i="2"/>
  <c r="H19" i="2"/>
  <c r="H15" i="2"/>
  <c r="H25" i="2"/>
  <c r="K8" i="2"/>
  <c r="K22" i="2"/>
  <c r="K18" i="2"/>
  <c r="K14" i="2"/>
  <c r="J3" i="3"/>
  <c r="I2" i="3"/>
  <c r="K27" i="2" l="1"/>
  <c r="H27" i="2"/>
  <c r="K12" i="2"/>
  <c r="H12" i="2"/>
  <c r="J2" i="3"/>
  <c r="J1" i="3"/>
  <c r="K3" i="3"/>
  <c r="L3" i="3" l="1"/>
  <c r="K1" i="3"/>
  <c r="K2" i="3"/>
  <c r="M3" i="3" l="1"/>
  <c r="L1" i="3"/>
  <c r="L2" i="3"/>
  <c r="M2" i="3" l="1"/>
  <c r="N3" i="3"/>
  <c r="M1" i="3"/>
  <c r="O3" i="3" l="1"/>
  <c r="N1" i="3"/>
  <c r="N2" i="3"/>
  <c r="O2" i="3" l="1"/>
  <c r="O1" i="3"/>
  <c r="P3" i="3"/>
  <c r="P1" i="3" l="1"/>
  <c r="P2" i="3"/>
  <c r="Q3" i="3"/>
  <c r="Q2" i="3" l="1"/>
  <c r="R3" i="3"/>
  <c r="Q1" i="3"/>
  <c r="R2" i="3" l="1"/>
  <c r="S3" i="3"/>
  <c r="R1" i="3"/>
  <c r="S1" i="3" l="1"/>
  <c r="S2" i="3"/>
  <c r="T3" i="3"/>
  <c r="T2" i="3" l="1"/>
  <c r="T1" i="3"/>
  <c r="U3" i="3"/>
  <c r="V3" i="3" l="1"/>
  <c r="U1" i="3"/>
  <c r="U2" i="3"/>
  <c r="W3" i="3" l="1"/>
  <c r="V2" i="3"/>
  <c r="V1" i="3"/>
  <c r="W1" i="3" l="1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<sst xmlns="http://schemas.openxmlformats.org/spreadsheetml/2006/main" count="227" uniqueCount="151">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</sst>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6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42"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19850" y="1402904"/>
          <a:ext cx="9414822" cy="7738370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312263</xdr:colOff>
      <xdr:row>5</xdr:row>
      <xdr:rowOff>217571</xdr:rowOff>
    </xdr:from>
    <xdr:to>
      <xdr:col>18</xdr:col>
      <xdr:colOff>557152</xdr:colOff>
      <xdr:row>38</xdr:row>
      <xdr:rowOff>132741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BF238A37-D6DC-4146-8209-A27FB0445574}"/>
            </a:ext>
          </a:extLst>
        </xdr:cNvPr>
        <xdr:cNvGrpSpPr/>
      </xdr:nvGrpSpPr>
      <xdr:grpSpPr>
        <a:xfrm>
          <a:off x="13587996" y="1402904"/>
          <a:ext cx="4037956" cy="7738370"/>
          <a:chOff x="2857500" y="486833"/>
          <a:chExt cx="4724400" cy="8356600"/>
        </a:xfrm>
      </xdr:grpSpPr>
      <xdr:sp macro="" textlink="">
        <xdr:nvSpPr>
          <xdr:cNvPr id="99" name="角丸四角形 98">
            <a:extLst>
              <a:ext uri="{FF2B5EF4-FFF2-40B4-BE49-F238E27FC236}">
                <a16:creationId xmlns:a16="http://schemas.microsoft.com/office/drawing/2014/main" id="{B6D6A138-739E-484D-8619-CF6DF799404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" name="角丸四角形 99">
            <a:extLst>
              <a:ext uri="{FF2B5EF4-FFF2-40B4-BE49-F238E27FC236}">
                <a16:creationId xmlns:a16="http://schemas.microsoft.com/office/drawing/2014/main" id="{76EFDE43-FA4A-314E-9AA4-277D02D22D3F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B641108E-E22F-BF4E-AB41-005D20D1E84A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556026</xdr:colOff>
      <xdr:row>8</xdr:row>
      <xdr:rowOff>102030</xdr:rowOff>
    </xdr:from>
    <xdr:to>
      <xdr:col>18</xdr:col>
      <xdr:colOff>319694</xdr:colOff>
      <xdr:row>35</xdr:row>
      <xdr:rowOff>35585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C00AED25-77BA-C442-9DE2-31C94EFE220B}"/>
            </a:ext>
          </a:extLst>
        </xdr:cNvPr>
        <xdr:cNvSpPr/>
      </xdr:nvSpPr>
      <xdr:spPr>
        <a:xfrm>
          <a:off x="13839934" y="1970536"/>
          <a:ext cx="3559070" cy="62397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11</xdr:row>
      <xdr:rowOff>203735</xdr:rowOff>
    </xdr:from>
    <xdr:to>
      <xdr:col>18</xdr:col>
      <xdr:colOff>215599</xdr:colOff>
      <xdr:row>30</xdr:row>
      <xdr:rowOff>26520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A990454B-B0DB-D443-9194-596AFA03F1D4}"/>
            </a:ext>
          </a:extLst>
        </xdr:cNvPr>
        <xdr:cNvSpPr/>
      </xdr:nvSpPr>
      <xdr:spPr>
        <a:xfrm>
          <a:off x="13932303" y="2772930"/>
          <a:ext cx="3362606" cy="426048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564120</xdr:colOff>
      <xdr:row>7</xdr:row>
      <xdr:rowOff>141955</xdr:rowOff>
    </xdr:from>
    <xdr:to>
      <xdr:col>18</xdr:col>
      <xdr:colOff>305295</xdr:colOff>
      <xdr:row>8</xdr:row>
      <xdr:rowOff>75909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96A93BF9-83C4-254A-9780-DB60628677EC}"/>
            </a:ext>
          </a:extLst>
        </xdr:cNvPr>
        <xdr:cNvSpPr/>
      </xdr:nvSpPr>
      <xdr:spPr>
        <a:xfrm>
          <a:off x="13848028" y="1776898"/>
          <a:ext cx="3536577" cy="16751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status</a:t>
          </a:r>
          <a:r>
            <a:rPr kumimoji="1" lang="en-US" altLang="ja-JP" sz="1400" baseline="0">
              <a:latin typeface="Meiryo UI" panose="020B0604030504040204" pitchFamily="34" charset="-128"/>
              <a:ea typeface="Meiryo UI" panose="020B0604030504040204" pitchFamily="34" charset="-128"/>
            </a:rPr>
            <a:t> bar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8</xdr:row>
      <xdr:rowOff>131487</xdr:rowOff>
    </xdr:from>
    <xdr:to>
      <xdr:col>18</xdr:col>
      <xdr:colOff>215599</xdr:colOff>
      <xdr:row>11</xdr:row>
      <xdr:rowOff>130737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FAE23325-8467-CE44-8851-AE6490396BA0}"/>
            </a:ext>
          </a:extLst>
        </xdr:cNvPr>
        <xdr:cNvSpPr/>
      </xdr:nvSpPr>
      <xdr:spPr>
        <a:xfrm>
          <a:off x="13932303" y="1999993"/>
          <a:ext cx="3362606" cy="69993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31</xdr:row>
      <xdr:rowOff>219160</xdr:rowOff>
    </xdr:from>
    <xdr:to>
      <xdr:col>18</xdr:col>
      <xdr:colOff>215599</xdr:colOff>
      <xdr:row>34</xdr:row>
      <xdr:rowOff>227707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EBD496E1-E370-C845-B97F-6B73B60A891F}"/>
            </a:ext>
          </a:extLst>
        </xdr:cNvPr>
        <xdr:cNvSpPr/>
      </xdr:nvSpPr>
      <xdr:spPr>
        <a:xfrm>
          <a:off x="13932303" y="7459620"/>
          <a:ext cx="3362606" cy="70923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856816</xdr:colOff>
      <xdr:row>17</xdr:row>
      <xdr:rowOff>219680</xdr:rowOff>
    </xdr:from>
    <xdr:to>
      <xdr:col>14</xdr:col>
      <xdr:colOff>234653</xdr:colOff>
      <xdr:row>20</xdr:row>
      <xdr:rowOff>80924</xdr:rowOff>
    </xdr:to>
    <xdr:sp macro="" textlink="">
      <xdr:nvSpPr>
        <xdr:cNvPr id="81" name="四角形吹き出し 80">
          <a:extLst>
            <a:ext uri="{FF2B5EF4-FFF2-40B4-BE49-F238E27FC236}">
              <a16:creationId xmlns:a16="http://schemas.microsoft.com/office/drawing/2014/main" id="{A6C93592-BA59-BD43-939B-1E2D20C19EC0}"/>
            </a:ext>
          </a:extLst>
        </xdr:cNvPr>
        <xdr:cNvSpPr/>
      </xdr:nvSpPr>
      <xdr:spPr>
        <a:xfrm>
          <a:off x="12243023" y="4190255"/>
          <a:ext cx="1275538" cy="561933"/>
        </a:xfrm>
        <a:prstGeom prst="wedgeRectCallout">
          <a:avLst>
            <a:gd name="adj1" fmla="val 77523"/>
            <a:gd name="adj2" fmla="val -10485"/>
          </a:avLst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mainContainer</a:t>
          </a:r>
          <a:endParaRPr kumimoji="1" lang="ja-JP" altLang="en-US" sz="1400"/>
        </a:p>
      </xdr:txBody>
    </xdr:sp>
    <xdr:clientData/>
  </xdr:twoCellAnchor>
  <xdr:twoCellAnchor>
    <xdr:from>
      <xdr:col>18</xdr:col>
      <xdr:colOff>927916</xdr:colOff>
      <xdr:row>34</xdr:row>
      <xdr:rowOff>40832</xdr:rowOff>
    </xdr:from>
    <xdr:to>
      <xdr:col>20</xdr:col>
      <xdr:colOff>413582</xdr:colOff>
      <xdr:row>36</xdr:row>
      <xdr:rowOff>57901</xdr:rowOff>
    </xdr:to>
    <xdr:sp macro="" textlink="">
      <xdr:nvSpPr>
        <xdr:cNvPr id="82" name="四角形吹き出し 81">
          <a:extLst>
            <a:ext uri="{FF2B5EF4-FFF2-40B4-BE49-F238E27FC236}">
              <a16:creationId xmlns:a16="http://schemas.microsoft.com/office/drawing/2014/main" id="{00E96101-CE8F-9442-AC44-2ECF8B2DA6CD}"/>
            </a:ext>
          </a:extLst>
        </xdr:cNvPr>
        <xdr:cNvSpPr/>
      </xdr:nvSpPr>
      <xdr:spPr>
        <a:xfrm>
          <a:off x="18007226" y="7981981"/>
          <a:ext cx="1383367" cy="484196"/>
        </a:xfrm>
        <a:prstGeom prst="wedgeRectCallout">
          <a:avLst>
            <a:gd name="adj1" fmla="val -103866"/>
            <a:gd name="adj2" fmla="val -74606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controllerLayout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923930</xdr:colOff>
      <xdr:row>9</xdr:row>
      <xdr:rowOff>102646</xdr:rowOff>
    </xdr:from>
    <xdr:to>
      <xdr:col>20</xdr:col>
      <xdr:colOff>162818</xdr:colOff>
      <xdr:row>10</xdr:row>
      <xdr:rowOff>216358</xdr:rowOff>
    </xdr:to>
    <xdr:sp macro="" textlink="">
      <xdr:nvSpPr>
        <xdr:cNvPr id="83" name="四角形吹き出し 82">
          <a:extLst>
            <a:ext uri="{FF2B5EF4-FFF2-40B4-BE49-F238E27FC236}">
              <a16:creationId xmlns:a16="http://schemas.microsoft.com/office/drawing/2014/main" id="{B25BDABC-371D-4D4C-9A5F-0DEACB407359}"/>
            </a:ext>
          </a:extLst>
        </xdr:cNvPr>
        <xdr:cNvSpPr/>
      </xdr:nvSpPr>
      <xdr:spPr>
        <a:xfrm>
          <a:off x="18003240" y="2204715"/>
          <a:ext cx="1136589" cy="347275"/>
        </a:xfrm>
        <a:prstGeom prst="wedgeRectCallout">
          <a:avLst>
            <a:gd name="adj1" fmla="val -118205"/>
            <a:gd name="adj2" fmla="val -2218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menuLayout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648395</xdr:colOff>
      <xdr:row>30</xdr:row>
      <xdr:rowOff>77807</xdr:rowOff>
    </xdr:from>
    <xdr:to>
      <xdr:col>18</xdr:col>
      <xdr:colOff>215599</xdr:colOff>
      <xdr:row>31</xdr:row>
      <xdr:rowOff>154923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7A5D233-9DAB-0C4D-970E-AC1A52AC73FB}"/>
            </a:ext>
          </a:extLst>
        </xdr:cNvPr>
        <xdr:cNvSpPr/>
      </xdr:nvSpPr>
      <xdr:spPr>
        <a:xfrm>
          <a:off x="13932303" y="7084704"/>
          <a:ext cx="3362606" cy="310679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852776</xdr:colOff>
      <xdr:row>28</xdr:row>
      <xdr:rowOff>103444</xdr:rowOff>
    </xdr:from>
    <xdr:to>
      <xdr:col>22</xdr:col>
      <xdr:colOff>278519</xdr:colOff>
      <xdr:row>32</xdr:row>
      <xdr:rowOff>137206</xdr:rowOff>
    </xdr:to>
    <xdr:sp macro="" textlink="">
      <xdr:nvSpPr>
        <xdr:cNvPr id="85" name="四角形吹き出し 84">
          <a:extLst>
            <a:ext uri="{FF2B5EF4-FFF2-40B4-BE49-F238E27FC236}">
              <a16:creationId xmlns:a16="http://schemas.microsoft.com/office/drawing/2014/main" id="{B06D8F90-580B-004D-8E11-74AE95C12768}"/>
            </a:ext>
          </a:extLst>
        </xdr:cNvPr>
        <xdr:cNvSpPr/>
      </xdr:nvSpPr>
      <xdr:spPr>
        <a:xfrm>
          <a:off x="17932086" y="6643214"/>
          <a:ext cx="3221146" cy="968015"/>
        </a:xfrm>
        <a:prstGeom prst="wedgeRectCallout">
          <a:avLst>
            <a:gd name="adj1" fmla="val -74436"/>
            <a:gd name="adj2" fmla="val 12484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assetButtonLayout</a:t>
          </a:r>
        </a:p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(Touchable Opacity 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710253</xdr:colOff>
      <xdr:row>32</xdr:row>
      <xdr:rowOff>30564</xdr:rowOff>
    </xdr:from>
    <xdr:to>
      <xdr:col>15</xdr:col>
      <xdr:colOff>241746</xdr:colOff>
      <xdr:row>34</xdr:row>
      <xdr:rowOff>174284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9E788E7A-68F6-0749-A18F-F200DEF6FE09}"/>
            </a:ext>
          </a:extLst>
        </xdr:cNvPr>
        <xdr:cNvSpPr/>
      </xdr:nvSpPr>
      <xdr:spPr>
        <a:xfrm>
          <a:off x="13994161" y="7504587"/>
          <a:ext cx="480344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316906</xdr:colOff>
      <xdr:row>32</xdr:row>
      <xdr:rowOff>30564</xdr:rowOff>
    </xdr:from>
    <xdr:to>
      <xdr:col>15</xdr:col>
      <xdr:colOff>797249</xdr:colOff>
      <xdr:row>34</xdr:row>
      <xdr:rowOff>174284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3D789D5-2AD0-F04B-AA76-EF2081BF366F}"/>
            </a:ext>
          </a:extLst>
        </xdr:cNvPr>
        <xdr:cNvSpPr/>
      </xdr:nvSpPr>
      <xdr:spPr>
        <a:xfrm>
          <a:off x="14549665" y="7504587"/>
          <a:ext cx="480343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866989</xdr:colOff>
      <xdr:row>32</xdr:row>
      <xdr:rowOff>30564</xdr:rowOff>
    </xdr:from>
    <xdr:to>
      <xdr:col>16</xdr:col>
      <xdr:colOff>399837</xdr:colOff>
      <xdr:row>34</xdr:row>
      <xdr:rowOff>174284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97CEE455-AE6F-CC44-9B2A-27D90369E3BA}"/>
            </a:ext>
          </a:extLst>
        </xdr:cNvPr>
        <xdr:cNvSpPr/>
      </xdr:nvSpPr>
      <xdr:spPr>
        <a:xfrm>
          <a:off x="15099748" y="7504587"/>
          <a:ext cx="481698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469578</xdr:colOff>
      <xdr:row>32</xdr:row>
      <xdr:rowOff>30564</xdr:rowOff>
    </xdr:from>
    <xdr:to>
      <xdr:col>17</xdr:col>
      <xdr:colOff>1071</xdr:colOff>
      <xdr:row>34</xdr:row>
      <xdr:rowOff>174284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24002256-3FE6-D54F-AE3E-70DCEBEB77BB}"/>
            </a:ext>
          </a:extLst>
        </xdr:cNvPr>
        <xdr:cNvSpPr/>
      </xdr:nvSpPr>
      <xdr:spPr>
        <a:xfrm>
          <a:off x="15651187" y="7504587"/>
          <a:ext cx="480344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70811</xdr:colOff>
      <xdr:row>32</xdr:row>
      <xdr:rowOff>30564</xdr:rowOff>
    </xdr:from>
    <xdr:to>
      <xdr:col>17</xdr:col>
      <xdr:colOff>552509</xdr:colOff>
      <xdr:row>34</xdr:row>
      <xdr:rowOff>174284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18326176-7DE0-F644-A79F-56D81E76EC2E}"/>
            </a:ext>
          </a:extLst>
        </xdr:cNvPr>
        <xdr:cNvSpPr/>
      </xdr:nvSpPr>
      <xdr:spPr>
        <a:xfrm>
          <a:off x="16201271" y="7504587"/>
          <a:ext cx="481698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622249</xdr:colOff>
      <xdr:row>32</xdr:row>
      <xdr:rowOff>30564</xdr:rowOff>
    </xdr:from>
    <xdr:to>
      <xdr:col>18</xdr:col>
      <xdr:colOff>153742</xdr:colOff>
      <xdr:row>34</xdr:row>
      <xdr:rowOff>174284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E72FA013-4A1E-CE43-9832-DD42A62AA2EB}"/>
            </a:ext>
          </a:extLst>
        </xdr:cNvPr>
        <xdr:cNvSpPr/>
      </xdr:nvSpPr>
      <xdr:spPr>
        <a:xfrm>
          <a:off x="16752709" y="7504587"/>
          <a:ext cx="480343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710253</xdr:colOff>
      <xdr:row>8</xdr:row>
      <xdr:rowOff>186354</xdr:rowOff>
    </xdr:from>
    <xdr:to>
      <xdr:col>15</xdr:col>
      <xdr:colOff>685483</xdr:colOff>
      <xdr:row>11</xdr:row>
      <xdr:rowOff>64392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B3C4022D-2795-4E40-B3A9-4C3883C90896}"/>
            </a:ext>
          </a:extLst>
        </xdr:cNvPr>
        <xdr:cNvSpPr/>
      </xdr:nvSpPr>
      <xdr:spPr>
        <a:xfrm>
          <a:off x="13994161" y="2054860"/>
          <a:ext cx="924081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895793</xdr:colOff>
      <xdr:row>8</xdr:row>
      <xdr:rowOff>186354</xdr:rowOff>
    </xdr:from>
    <xdr:to>
      <xdr:col>16</xdr:col>
      <xdr:colOff>871025</xdr:colOff>
      <xdr:row>11</xdr:row>
      <xdr:rowOff>64392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884932C5-15CF-5A48-8923-1525F5BFD1ED}"/>
            </a:ext>
          </a:extLst>
        </xdr:cNvPr>
        <xdr:cNvSpPr/>
      </xdr:nvSpPr>
      <xdr:spPr>
        <a:xfrm>
          <a:off x="15128552" y="2054860"/>
          <a:ext cx="924082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128418</xdr:colOff>
      <xdr:row>8</xdr:row>
      <xdr:rowOff>186354</xdr:rowOff>
    </xdr:from>
    <xdr:to>
      <xdr:col>18</xdr:col>
      <xdr:colOff>103649</xdr:colOff>
      <xdr:row>11</xdr:row>
      <xdr:rowOff>64392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E4E9CC3D-1092-E34D-BB6B-C5FD043319FE}"/>
            </a:ext>
          </a:extLst>
        </xdr:cNvPr>
        <xdr:cNvSpPr/>
      </xdr:nvSpPr>
      <xdr:spPr>
        <a:xfrm>
          <a:off x="16258878" y="2054860"/>
          <a:ext cx="924081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875912</xdr:colOff>
      <xdr:row>26</xdr:row>
      <xdr:rowOff>9040</xdr:rowOff>
    </xdr:from>
    <xdr:to>
      <xdr:col>20</xdr:col>
      <xdr:colOff>55404</xdr:colOff>
      <xdr:row>27</xdr:row>
      <xdr:rowOff>117920</xdr:rowOff>
    </xdr:to>
    <xdr:sp macro="" textlink="">
      <xdr:nvSpPr>
        <xdr:cNvPr id="96" name="四角形吹き出し 95">
          <a:extLst>
            <a:ext uri="{FF2B5EF4-FFF2-40B4-BE49-F238E27FC236}">
              <a16:creationId xmlns:a16="http://schemas.microsoft.com/office/drawing/2014/main" id="{6CBF9ACB-770C-9544-9C87-0A0B46E952E8}"/>
            </a:ext>
          </a:extLst>
        </xdr:cNvPr>
        <xdr:cNvSpPr/>
      </xdr:nvSpPr>
      <xdr:spPr>
        <a:xfrm>
          <a:off x="17955222" y="6081684"/>
          <a:ext cx="1077193" cy="342443"/>
        </a:xfrm>
        <a:prstGeom prst="wedgeRectCallout">
          <a:avLst>
            <a:gd name="adj1" fmla="val -115495"/>
            <a:gd name="adj2" fmla="val -56290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mapLayout</a:t>
          </a:r>
        </a:p>
      </xdr:txBody>
    </xdr:sp>
    <xdr:clientData/>
  </xdr:twoCellAnchor>
  <xdr:twoCellAnchor>
    <xdr:from>
      <xdr:col>12</xdr:col>
      <xdr:colOff>360218</xdr:colOff>
      <xdr:row>34</xdr:row>
      <xdr:rowOff>40832</xdr:rowOff>
    </xdr:from>
    <xdr:to>
      <xdr:col>14</xdr:col>
      <xdr:colOff>158374</xdr:colOff>
      <xdr:row>37</xdr:row>
      <xdr:rowOff>24289</xdr:rowOff>
    </xdr:to>
    <xdr:sp macro="" textlink="">
      <xdr:nvSpPr>
        <xdr:cNvPr id="98" name="四角形吹き出し 97">
          <a:extLst>
            <a:ext uri="{FF2B5EF4-FFF2-40B4-BE49-F238E27FC236}">
              <a16:creationId xmlns:a16="http://schemas.microsoft.com/office/drawing/2014/main" id="{E6B7544A-55BF-9945-A6C8-A7E5E705D424}"/>
            </a:ext>
          </a:extLst>
        </xdr:cNvPr>
        <xdr:cNvSpPr/>
      </xdr:nvSpPr>
      <xdr:spPr>
        <a:xfrm>
          <a:off x="11746425" y="7981981"/>
          <a:ext cx="1695857" cy="684147"/>
        </a:xfrm>
        <a:prstGeom prst="wedgeRectCallout">
          <a:avLst>
            <a:gd name="adj1" fmla="val 94877"/>
            <a:gd name="adj2" fmla="val -78515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Touchable</a:t>
          </a:r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Opacity</a:t>
          </a:r>
        </a:p>
        <a:p>
          <a:pPr marL="0" indent="0" algn="ctr"/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(as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8" t="s">
        <v>9</v>
      </c>
      <c r="C9" s="4" t="s">
        <v>76</v>
      </c>
      <c r="D9" s="5" t="s">
        <v>6</v>
      </c>
    </row>
    <row r="10" spans="2:4" ht="19" customHeight="1">
      <c r="B10" s="39"/>
      <c r="C10" s="4" t="s">
        <v>77</v>
      </c>
      <c r="D10" s="5" t="s">
        <v>5</v>
      </c>
    </row>
    <row r="11" spans="2:4" ht="19" customHeight="1">
      <c r="B11" s="39"/>
      <c r="C11" s="4" t="s">
        <v>78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40" t="s">
        <v>27</v>
      </c>
      <c r="C15" s="7" t="s">
        <v>12</v>
      </c>
      <c r="D15" s="7" t="s">
        <v>16</v>
      </c>
    </row>
    <row r="16" spans="2:4">
      <c r="B16" s="41"/>
      <c r="C16" s="3" t="s">
        <v>12</v>
      </c>
      <c r="D16" s="3" t="s">
        <v>26</v>
      </c>
    </row>
    <row r="17" spans="2:4">
      <c r="B17" s="6"/>
      <c r="C17" s="42"/>
      <c r="D17" s="42"/>
    </row>
    <row r="18" spans="2:4">
      <c r="B18" s="40" t="s">
        <v>14</v>
      </c>
      <c r="C18" s="7" t="s">
        <v>75</v>
      </c>
      <c r="D18" s="7" t="s">
        <v>11</v>
      </c>
    </row>
    <row r="19" spans="2:4">
      <c r="B19" s="43"/>
      <c r="C19" s="7" t="s">
        <v>79</v>
      </c>
      <c r="D19" s="7" t="s">
        <v>15</v>
      </c>
    </row>
    <row r="20" spans="2:4">
      <c r="B20" s="43"/>
      <c r="C20" s="7" t="s">
        <v>80</v>
      </c>
      <c r="D20" s="7" t="s">
        <v>17</v>
      </c>
    </row>
    <row r="21" spans="2:4">
      <c r="B21" s="41"/>
      <c r="C21" s="7" t="s">
        <v>81</v>
      </c>
      <c r="D21" s="7" t="s">
        <v>70</v>
      </c>
    </row>
    <row r="22" spans="2:4">
      <c r="B22" s="6"/>
      <c r="C22" s="42"/>
      <c r="D22" s="42"/>
    </row>
    <row r="23" spans="2:4">
      <c r="B23" s="6" t="s">
        <v>7</v>
      </c>
      <c r="C23" s="7" t="s">
        <v>12</v>
      </c>
      <c r="D23" s="7" t="s">
        <v>8</v>
      </c>
    </row>
    <row r="24" spans="2:4">
      <c r="C24" s="37"/>
      <c r="D24" s="37"/>
    </row>
    <row r="25" spans="2:4">
      <c r="C25" s="37"/>
      <c r="D25" s="37"/>
    </row>
    <row r="26" spans="2:4">
      <c r="C26" s="37"/>
      <c r="D26" s="37"/>
    </row>
    <row r="27" spans="2:4">
      <c r="C27" s="37"/>
      <c r="D27" s="37"/>
    </row>
    <row r="28" spans="2:4">
      <c r="C28" s="37"/>
      <c r="D28" s="37"/>
    </row>
    <row r="29" spans="2:4">
      <c r="C29" s="37"/>
      <c r="D29" s="37"/>
    </row>
    <row r="30" spans="2:4">
      <c r="C30" s="37"/>
      <c r="D30" s="37"/>
    </row>
    <row r="31" spans="2:4">
      <c r="C31" s="37"/>
      <c r="D31" s="37"/>
    </row>
    <row r="32" spans="2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29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H8" sqref="H8"/>
    </sheetView>
  </sheetViews>
  <sheetFormatPr baseColWidth="10" defaultRowHeight="18"/>
  <sheetData>
    <row r="3" spans="7:12">
      <c r="G3" t="s">
        <v>136</v>
      </c>
    </row>
    <row r="7" spans="7:12">
      <c r="H7" t="s">
        <v>141</v>
      </c>
    </row>
    <row r="8" spans="7:12">
      <c r="H8" t="s">
        <v>142</v>
      </c>
    </row>
    <row r="11" spans="7:12">
      <c r="I11" t="s">
        <v>139</v>
      </c>
      <c r="L11" s="36"/>
    </row>
    <row r="12" spans="7:12">
      <c r="I12" t="s">
        <v>140</v>
      </c>
    </row>
    <row r="15" spans="7:12">
      <c r="J15" t="s">
        <v>137</v>
      </c>
    </row>
    <row r="16" spans="7:12">
      <c r="J16" t="s">
        <v>138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27"/>
  <sheetViews>
    <sheetView showGridLines="0" tabSelected="1" zoomScale="90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L8" sqref="L8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hidden="1" customWidth="1" outlineLevel="1"/>
    <col min="5" max="5" width="6.28515625" style="27" hidden="1" customWidth="1" outlineLevel="1"/>
    <col min="6" max="6" width="21.42578125" customWidth="1" collapsed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135</v>
      </c>
      <c r="B2" s="32" t="s">
        <v>113</v>
      </c>
      <c r="C2" s="32" t="s">
        <v>112</v>
      </c>
      <c r="E2" s="44" t="s">
        <v>83</v>
      </c>
      <c r="F2" s="45"/>
      <c r="G2" s="31"/>
      <c r="H2" s="48" t="s">
        <v>84</v>
      </c>
      <c r="I2" s="49"/>
      <c r="J2" s="31"/>
      <c r="K2" s="50" t="s">
        <v>85</v>
      </c>
      <c r="L2" s="49"/>
      <c r="M2" s="46" t="s">
        <v>114</v>
      </c>
      <c r="N2" s="51" t="s">
        <v>96</v>
      </c>
      <c r="O2" s="46" t="s">
        <v>97</v>
      </c>
      <c r="P2" s="47" t="s">
        <v>48</v>
      </c>
    </row>
    <row r="3" spans="1:16" outlineLevel="1">
      <c r="E3" s="28" t="s">
        <v>43</v>
      </c>
      <c r="F3" s="26" t="s">
        <v>42</v>
      </c>
      <c r="G3" s="26"/>
      <c r="H3" s="29" t="s">
        <v>43</v>
      </c>
      <c r="I3" s="26" t="s">
        <v>42</v>
      </c>
      <c r="J3" s="26"/>
      <c r="K3" s="29" t="s">
        <v>43</v>
      </c>
      <c r="L3" s="26" t="s">
        <v>42</v>
      </c>
      <c r="M3" s="46"/>
      <c r="N3" s="52"/>
      <c r="O3" s="46"/>
      <c r="P3" s="47"/>
    </row>
    <row r="4" spans="1:16" ht="35" customHeight="1">
      <c r="C4" s="33">
        <v>44653</v>
      </c>
      <c r="D4">
        <v>1</v>
      </c>
      <c r="E4" s="27" t="s">
        <v>75</v>
      </c>
      <c r="F4" t="str">
        <f>VLOOKUP(E4, 概要!$C$18:$D$40, 2, FALSE)</f>
        <v>釣り場マップ作成</v>
      </c>
      <c r="G4">
        <v>1</v>
      </c>
      <c r="H4" t="str">
        <f t="shared" ref="H4:H27" si="0">"[FC_"&amp;TEXT(D4,"00")&amp;"_"&amp;TEXT(G4,"00")&amp;"]"</f>
        <v>[FC_01_01]</v>
      </c>
      <c r="I4" t="s">
        <v>44</v>
      </c>
      <c r="J4">
        <v>1</v>
      </c>
      <c r="K4" t="str">
        <f t="shared" ref="K4:K27" si="1">"[FC_"&amp;TEXT(D4,"00")&amp;"_"&amp;TEXT(G4,"00")&amp;"_"&amp;TEXT(J4,"00"&amp;"]")</f>
        <v>[FC_01_01_01]</v>
      </c>
      <c r="L4" t="s">
        <v>66</v>
      </c>
      <c r="M4" s="30" t="s">
        <v>106</v>
      </c>
      <c r="N4" s="30" t="s">
        <v>105</v>
      </c>
      <c r="P4" t="s">
        <v>56</v>
      </c>
    </row>
    <row r="5" spans="1:16" ht="35" customHeight="1">
      <c r="C5" s="33">
        <v>44664</v>
      </c>
      <c r="D5">
        <v>1</v>
      </c>
      <c r="E5" s="27" t="s">
        <v>75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98</v>
      </c>
      <c r="J5">
        <f>IF(I5=I4, J4+1, 1)</f>
        <v>1</v>
      </c>
      <c r="K5" t="str">
        <f t="shared" si="1"/>
        <v>[FC_01_02_01]</v>
      </c>
      <c r="L5" t="s">
        <v>128</v>
      </c>
      <c r="M5" s="30" t="s">
        <v>129</v>
      </c>
      <c r="N5" s="30" t="s">
        <v>130</v>
      </c>
      <c r="O5" s="30" t="s">
        <v>131</v>
      </c>
    </row>
    <row r="6" spans="1:16" ht="35" customHeight="1">
      <c r="C6" s="33">
        <v>44664</v>
      </c>
      <c r="D6">
        <v>1</v>
      </c>
      <c r="E6" s="27" t="s">
        <v>75</v>
      </c>
      <c r="F6" t="str">
        <f>VLOOKUP(E6, 概要!$C$18:$D$40, 2, FALSE)</f>
        <v>釣り場マップ作成</v>
      </c>
      <c r="G6">
        <f t="shared" ref="G6:G26" si="2">IF(I6=I5, G5, G5+1)</f>
        <v>2</v>
      </c>
      <c r="H6" t="str">
        <f t="shared" si="0"/>
        <v>[FC_01_02]</v>
      </c>
      <c r="I6" s="30" t="s">
        <v>98</v>
      </c>
      <c r="J6">
        <f t="shared" ref="J6:J26" si="3">IF(I6=I5, J5+1, 1)</f>
        <v>2</v>
      </c>
      <c r="K6" t="str">
        <f t="shared" si="1"/>
        <v>[FC_01_02_02]</v>
      </c>
      <c r="L6" s="25" t="s">
        <v>133</v>
      </c>
      <c r="M6" s="30" t="s">
        <v>107</v>
      </c>
      <c r="N6" s="30" t="s">
        <v>108</v>
      </c>
    </row>
    <row r="7" spans="1:16" ht="35" customHeight="1">
      <c r="B7" s="33"/>
      <c r="C7" s="33">
        <v>44666</v>
      </c>
      <c r="D7">
        <v>1</v>
      </c>
      <c r="E7" s="27" t="s">
        <v>75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98</v>
      </c>
      <c r="J7">
        <f t="shared" si="3"/>
        <v>3</v>
      </c>
      <c r="K7" t="str">
        <f t="shared" si="1"/>
        <v>[FC_01_02_03]</v>
      </c>
      <c r="L7" s="25" t="s">
        <v>95</v>
      </c>
      <c r="M7" s="30" t="s">
        <v>109</v>
      </c>
      <c r="N7" s="30" t="s">
        <v>134</v>
      </c>
    </row>
    <row r="8" spans="1:16" ht="57">
      <c r="A8" s="33"/>
      <c r="C8" s="33">
        <v>44656</v>
      </c>
      <c r="D8">
        <v>1</v>
      </c>
      <c r="E8" s="27" t="s">
        <v>75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100</v>
      </c>
      <c r="J8">
        <f t="shared" si="3"/>
        <v>1</v>
      </c>
      <c r="K8" t="str">
        <f t="shared" si="1"/>
        <v>[FC_01_03_01]</v>
      </c>
      <c r="L8" s="25" t="s">
        <v>101</v>
      </c>
      <c r="M8" s="30" t="s">
        <v>118</v>
      </c>
      <c r="N8" s="30" t="s">
        <v>117</v>
      </c>
      <c r="O8" s="30" t="s">
        <v>120</v>
      </c>
    </row>
    <row r="9" spans="1:16" ht="44" customHeight="1">
      <c r="A9" s="33">
        <v>44656</v>
      </c>
      <c r="D9">
        <v>1</v>
      </c>
      <c r="E9" s="27" t="s">
        <v>75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100</v>
      </c>
      <c r="J9">
        <f t="shared" si="3"/>
        <v>2</v>
      </c>
      <c r="K9" t="str">
        <f t="shared" si="1"/>
        <v>[FC_01_03_02]</v>
      </c>
      <c r="L9" s="25" t="s">
        <v>101</v>
      </c>
      <c r="M9" s="30" t="s">
        <v>115</v>
      </c>
      <c r="N9" s="30" t="s">
        <v>116</v>
      </c>
      <c r="O9" s="30" t="s">
        <v>143</v>
      </c>
    </row>
    <row r="10" spans="1:16" ht="19">
      <c r="C10" s="33">
        <v>44671</v>
      </c>
      <c r="D10">
        <v>1</v>
      </c>
      <c r="E10" s="27" t="s">
        <v>75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103</v>
      </c>
      <c r="J10">
        <f t="shared" si="3"/>
        <v>3</v>
      </c>
      <c r="K10" t="str">
        <f t="shared" si="1"/>
        <v>[FC_01_03_03]</v>
      </c>
      <c r="L10" s="25" t="s">
        <v>102</v>
      </c>
      <c r="M10" s="30" t="s">
        <v>110</v>
      </c>
      <c r="N10" s="30" t="s">
        <v>87</v>
      </c>
    </row>
    <row r="11" spans="1:16" ht="19">
      <c r="B11" s="32" t="s">
        <v>12</v>
      </c>
      <c r="C11" s="33"/>
      <c r="D11">
        <v>1</v>
      </c>
      <c r="E11" s="27" t="s">
        <v>75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103</v>
      </c>
      <c r="J11">
        <f>IF(I11=I10, J10+1, 1)</f>
        <v>4</v>
      </c>
      <c r="K11" t="str">
        <f t="shared" si="1"/>
        <v>[FC_01_03_04]</v>
      </c>
      <c r="L11" s="25" t="s">
        <v>149</v>
      </c>
      <c r="M11" s="30" t="s">
        <v>150</v>
      </c>
    </row>
    <row r="12" spans="1:16" ht="95">
      <c r="B12" s="33">
        <v>44672</v>
      </c>
      <c r="C12" s="33"/>
      <c r="D12">
        <v>1</v>
      </c>
      <c r="E12" s="27" t="s">
        <v>75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146</v>
      </c>
      <c r="J12">
        <f t="shared" si="3"/>
        <v>1</v>
      </c>
      <c r="K12" t="str">
        <f t="shared" si="1"/>
        <v>[FC_01_04_01]</v>
      </c>
      <c r="L12" s="25" t="s">
        <v>147</v>
      </c>
      <c r="M12" s="30" t="s">
        <v>148</v>
      </c>
    </row>
    <row r="13" spans="1:16" ht="35" customHeight="1">
      <c r="D13">
        <v>1</v>
      </c>
      <c r="E13" s="27" t="s">
        <v>75</v>
      </c>
      <c r="F13" t="str">
        <f>VLOOKUP(E13, 概要!$C$18:$D$40, 2, FALSE)</f>
        <v>釣り場マップ作成</v>
      </c>
      <c r="G13" t="e">
        <f>IF(I13=#REF!,#REF!,#REF!+ 1)</f>
        <v>#REF!</v>
      </c>
      <c r="H13" t="e">
        <f t="shared" si="0"/>
        <v>#REF!</v>
      </c>
      <c r="I13" s="30" t="s">
        <v>104</v>
      </c>
      <c r="J13" t="e">
        <f>IF(I13=#REF!,#REF!+ 1, 1)</f>
        <v>#REF!</v>
      </c>
      <c r="K13" t="e">
        <f t="shared" si="1"/>
        <v>#REF!</v>
      </c>
      <c r="L13" s="25" t="s">
        <v>99</v>
      </c>
      <c r="M13" s="30" t="s">
        <v>89</v>
      </c>
      <c r="N13" s="30" t="s">
        <v>87</v>
      </c>
    </row>
    <row r="14" spans="1:16" ht="35" customHeight="1">
      <c r="D14">
        <v>1</v>
      </c>
      <c r="E14" s="27" t="s">
        <v>75</v>
      </c>
      <c r="F14" t="str">
        <f>VLOOKUP(E14, 概要!$C$18:$D$40, 2, FALSE)</f>
        <v>釣り場マップ作成</v>
      </c>
      <c r="G14" t="e">
        <f t="shared" si="2"/>
        <v>#REF!</v>
      </c>
      <c r="H14" t="e">
        <f t="shared" si="0"/>
        <v>#REF!</v>
      </c>
      <c r="I14" s="30" t="s">
        <v>104</v>
      </c>
      <c r="J14" t="e">
        <f t="shared" si="3"/>
        <v>#REF!</v>
      </c>
      <c r="K14" t="e">
        <f t="shared" si="1"/>
        <v>#REF!</v>
      </c>
      <c r="L14" s="25" t="s">
        <v>88</v>
      </c>
      <c r="M14" s="30" t="s">
        <v>90</v>
      </c>
      <c r="N14" s="30" t="s">
        <v>87</v>
      </c>
    </row>
    <row r="15" spans="1:16" ht="64" customHeight="1">
      <c r="B15" s="32" t="s">
        <v>12</v>
      </c>
      <c r="D15">
        <v>1</v>
      </c>
      <c r="E15" s="27" t="s">
        <v>75</v>
      </c>
      <c r="F15" t="str">
        <f>VLOOKUP(E15, 概要!$C$18:$D$40, 2, FALSE)</f>
        <v>釣り場マップ作成</v>
      </c>
      <c r="G15" t="e">
        <f t="shared" si="2"/>
        <v>#REF!</v>
      </c>
      <c r="H15" t="e">
        <f t="shared" si="0"/>
        <v>#REF!</v>
      </c>
      <c r="I15" s="30" t="s">
        <v>54</v>
      </c>
      <c r="J15">
        <f t="shared" si="3"/>
        <v>1</v>
      </c>
      <c r="K15" t="e">
        <f t="shared" si="1"/>
        <v>#REF!</v>
      </c>
      <c r="L15" t="s">
        <v>45</v>
      </c>
      <c r="M15" s="30" t="s">
        <v>53</v>
      </c>
      <c r="N15" s="30" t="s">
        <v>111</v>
      </c>
      <c r="O15" s="30" t="s">
        <v>55</v>
      </c>
    </row>
    <row r="16" spans="1:16" ht="35" customHeight="1">
      <c r="D16">
        <v>1</v>
      </c>
      <c r="E16" s="27" t="s">
        <v>75</v>
      </c>
      <c r="F16" t="str">
        <f>VLOOKUP(E16, 概要!$C$18:$D$40, 2, FALSE)</f>
        <v>釣り場マップ作成</v>
      </c>
      <c r="G16" t="e">
        <f t="shared" si="2"/>
        <v>#REF!</v>
      </c>
      <c r="H16" t="e">
        <f t="shared" si="0"/>
        <v>#REF!</v>
      </c>
      <c r="I16" s="30" t="s">
        <v>46</v>
      </c>
      <c r="J16">
        <f t="shared" si="3"/>
        <v>1</v>
      </c>
      <c r="K16" t="e">
        <f t="shared" si="1"/>
        <v>#REF!</v>
      </c>
      <c r="L16" t="s">
        <v>67</v>
      </c>
      <c r="M16" s="30" t="s">
        <v>86</v>
      </c>
    </row>
    <row r="17" spans="3:13" ht="35" customHeight="1">
      <c r="D17">
        <v>1</v>
      </c>
      <c r="E17" s="27" t="s">
        <v>75</v>
      </c>
      <c r="F17" t="str">
        <f>VLOOKUP(E17, 概要!$C$18:$D$40, 2, FALSE)</f>
        <v>釣り場マップ作成</v>
      </c>
      <c r="G17" t="e">
        <f t="shared" si="2"/>
        <v>#REF!</v>
      </c>
      <c r="H17" t="e">
        <f t="shared" si="0"/>
        <v>#REF!</v>
      </c>
      <c r="I17" s="30" t="s">
        <v>47</v>
      </c>
      <c r="J17">
        <f t="shared" si="3"/>
        <v>1</v>
      </c>
      <c r="K17" t="e">
        <f t="shared" si="1"/>
        <v>#REF!</v>
      </c>
      <c r="L17" t="s">
        <v>69</v>
      </c>
      <c r="M17" s="30" t="s">
        <v>87</v>
      </c>
    </row>
    <row r="18" spans="3:13" ht="35" customHeight="1">
      <c r="D18">
        <v>1</v>
      </c>
      <c r="E18" s="27" t="s">
        <v>82</v>
      </c>
      <c r="F18" t="str">
        <f>VLOOKUP(E18, 概要!$C$18:$D$40, 2, FALSE)</f>
        <v>釣果記録</v>
      </c>
      <c r="G18" t="e">
        <f t="shared" si="2"/>
        <v>#REF!</v>
      </c>
      <c r="H18" t="e">
        <f t="shared" si="0"/>
        <v>#REF!</v>
      </c>
      <c r="I18" s="30" t="s">
        <v>52</v>
      </c>
      <c r="J18">
        <f t="shared" si="3"/>
        <v>1</v>
      </c>
      <c r="K18" t="e">
        <f t="shared" si="1"/>
        <v>#REF!</v>
      </c>
      <c r="L18" t="s">
        <v>87</v>
      </c>
    </row>
    <row r="19" spans="3:13" ht="35" hidden="1" customHeight="1" outlineLevel="1">
      <c r="D19">
        <v>1</v>
      </c>
      <c r="E19" s="27" t="s">
        <v>82</v>
      </c>
      <c r="F19" t="str">
        <f>VLOOKUP(E19, 概要!$C$18:$D$40, 2, FALSE)</f>
        <v>釣果記録</v>
      </c>
      <c r="G19" t="e">
        <f t="shared" si="2"/>
        <v>#REF!</v>
      </c>
      <c r="H19" t="e">
        <f t="shared" si="0"/>
        <v>#REF!</v>
      </c>
      <c r="I19" s="30" t="s">
        <v>51</v>
      </c>
      <c r="J19">
        <f t="shared" si="3"/>
        <v>1</v>
      </c>
      <c r="K19" t="e">
        <f t="shared" si="1"/>
        <v>#REF!</v>
      </c>
      <c r="L19" t="s">
        <v>72</v>
      </c>
    </row>
    <row r="20" spans="3:13" ht="35" hidden="1" customHeight="1" outlineLevel="1">
      <c r="D20">
        <v>1</v>
      </c>
      <c r="E20" s="27" t="s">
        <v>82</v>
      </c>
      <c r="F20" t="str">
        <f>VLOOKUP(E20, 概要!$C$18:$D$40, 2, FALSE)</f>
        <v>釣果記録</v>
      </c>
      <c r="G20" t="e">
        <f t="shared" si="2"/>
        <v>#REF!</v>
      </c>
      <c r="H20" t="e">
        <f t="shared" si="0"/>
        <v>#REF!</v>
      </c>
      <c r="I20" s="30" t="s">
        <v>49</v>
      </c>
      <c r="J20">
        <f t="shared" si="3"/>
        <v>1</v>
      </c>
      <c r="K20" t="e">
        <f t="shared" si="1"/>
        <v>#REF!</v>
      </c>
      <c r="L20" t="s">
        <v>73</v>
      </c>
    </row>
    <row r="21" spans="3:13" ht="35" hidden="1" customHeight="1" outlineLevel="1">
      <c r="D21">
        <v>1</v>
      </c>
      <c r="E21" s="27" t="s">
        <v>82</v>
      </c>
      <c r="F21" t="str">
        <f>VLOOKUP(E21, 概要!$C$18:$D$40, 2, FALSE)</f>
        <v>釣果記録</v>
      </c>
      <c r="G21" t="e">
        <f t="shared" si="2"/>
        <v>#REF!</v>
      </c>
      <c r="H21" t="e">
        <f t="shared" si="0"/>
        <v>#REF!</v>
      </c>
      <c r="I21" s="30" t="s">
        <v>50</v>
      </c>
      <c r="J21">
        <f t="shared" si="3"/>
        <v>1</v>
      </c>
      <c r="K21" t="e">
        <f t="shared" si="1"/>
        <v>#REF!</v>
      </c>
      <c r="L21" t="s">
        <v>74</v>
      </c>
    </row>
    <row r="22" spans="3:13" ht="35" customHeight="1" collapsed="1">
      <c r="D22">
        <v>1</v>
      </c>
      <c r="E22" s="27" t="s">
        <v>80</v>
      </c>
      <c r="F22" t="str">
        <f>VLOOKUP(E22, 概要!$C$18:$D$40, 2, FALSE)</f>
        <v>データ分析</v>
      </c>
      <c r="G22" t="e">
        <f t="shared" si="2"/>
        <v>#REF!</v>
      </c>
      <c r="H22" t="e">
        <f t="shared" si="0"/>
        <v>#REF!</v>
      </c>
      <c r="I22" s="30" t="s">
        <v>71</v>
      </c>
      <c r="J22">
        <f t="shared" si="3"/>
        <v>1</v>
      </c>
      <c r="K22" t="e">
        <f t="shared" si="1"/>
        <v>#REF!</v>
      </c>
      <c r="L22" t="s">
        <v>144</v>
      </c>
    </row>
    <row r="23" spans="3:13" ht="35" customHeight="1">
      <c r="C23" s="33">
        <v>44652</v>
      </c>
      <c r="D23">
        <v>1</v>
      </c>
      <c r="E23" s="27" t="s">
        <v>81</v>
      </c>
      <c r="F23" t="str">
        <f>VLOOKUP(E23, 概要!$C$18:$D$40, 2, FALSE)</f>
        <v>ユーザインターフェース</v>
      </c>
      <c r="G23" t="e">
        <f t="shared" si="2"/>
        <v>#REF!</v>
      </c>
      <c r="H23" t="e">
        <f t="shared" si="0"/>
        <v>#REF!</v>
      </c>
      <c r="I23" s="30" t="s">
        <v>123</v>
      </c>
      <c r="J23">
        <f t="shared" si="3"/>
        <v>1</v>
      </c>
      <c r="K23" t="e">
        <f t="shared" si="1"/>
        <v>#REF!</v>
      </c>
      <c r="L23" t="s">
        <v>145</v>
      </c>
    </row>
    <row r="24" spans="3:13" ht="35" customHeight="1">
      <c r="C24" s="33">
        <v>44652</v>
      </c>
      <c r="D24">
        <v>1</v>
      </c>
      <c r="E24" s="27" t="s">
        <v>81</v>
      </c>
      <c r="F24" t="str">
        <f>VLOOKUP(E24, 概要!$C$18:$D$40, 2, FALSE)</f>
        <v>ユーザインターフェース</v>
      </c>
      <c r="G24" t="e">
        <f t="shared" si="2"/>
        <v>#REF!</v>
      </c>
      <c r="H24" t="e">
        <f t="shared" si="0"/>
        <v>#REF!</v>
      </c>
      <c r="I24" s="30" t="s">
        <v>122</v>
      </c>
      <c r="J24">
        <f t="shared" si="3"/>
        <v>1</v>
      </c>
      <c r="K24" t="e">
        <f t="shared" si="1"/>
        <v>#REF!</v>
      </c>
      <c r="L24" t="s">
        <v>125</v>
      </c>
    </row>
    <row r="25" spans="3:13" ht="35" customHeight="1">
      <c r="C25" s="33">
        <v>44652</v>
      </c>
      <c r="D25">
        <v>1</v>
      </c>
      <c r="E25" s="27" t="s">
        <v>81</v>
      </c>
      <c r="F25" t="str">
        <f>VLOOKUP(E25, 概要!$C$18:$D$40, 2, FALSE)</f>
        <v>ユーザインターフェース</v>
      </c>
      <c r="G25" t="e">
        <f>IF(I25=I24, G24, G24+1)</f>
        <v>#REF!</v>
      </c>
      <c r="H25" t="e">
        <f t="shared" si="0"/>
        <v>#REF!</v>
      </c>
      <c r="I25" s="30" t="s">
        <v>122</v>
      </c>
      <c r="J25">
        <f>IF(I25=I24, J24+1, 1)</f>
        <v>2</v>
      </c>
      <c r="K25" t="e">
        <f t="shared" si="1"/>
        <v>#REF!</v>
      </c>
      <c r="L25" t="s">
        <v>126</v>
      </c>
    </row>
    <row r="26" spans="3:13" ht="35" customHeight="1">
      <c r="C26" s="33">
        <v>44652</v>
      </c>
      <c r="D26">
        <v>1</v>
      </c>
      <c r="E26" s="27" t="s">
        <v>81</v>
      </c>
      <c r="F26" t="str">
        <f>VLOOKUP(E26, 概要!$C$18:$D$40, 2, FALSE)</f>
        <v>ユーザインターフェース</v>
      </c>
      <c r="G26" t="e">
        <f t="shared" si="2"/>
        <v>#REF!</v>
      </c>
      <c r="H26" t="e">
        <f t="shared" si="0"/>
        <v>#REF!</v>
      </c>
      <c r="I26" s="30" t="s">
        <v>122</v>
      </c>
      <c r="J26">
        <f t="shared" si="3"/>
        <v>3</v>
      </c>
      <c r="K26" t="e">
        <f t="shared" si="1"/>
        <v>#REF!</v>
      </c>
      <c r="L26" t="s">
        <v>127</v>
      </c>
    </row>
    <row r="27" spans="3:13" ht="35" customHeight="1">
      <c r="C27" s="33">
        <v>44652</v>
      </c>
      <c r="D27">
        <v>1</v>
      </c>
      <c r="E27" s="27" t="s">
        <v>81</v>
      </c>
      <c r="F27" t="str">
        <f>VLOOKUP(E27, 概要!$C$18:$D$40, 2, FALSE)</f>
        <v>ユーザインターフェース</v>
      </c>
      <c r="G27" t="e">
        <f>IF(I27=I26, G26, G26+1)</f>
        <v>#REF!</v>
      </c>
      <c r="H27" t="e">
        <f t="shared" si="0"/>
        <v>#REF!</v>
      </c>
      <c r="I27" s="30" t="s">
        <v>124</v>
      </c>
      <c r="J27">
        <f>IF(I27=I26, J26+1, 1)</f>
        <v>1</v>
      </c>
      <c r="K27" t="e">
        <f t="shared" si="1"/>
        <v>#REF!</v>
      </c>
      <c r="L27" t="s">
        <v>121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28:W1005 D14:W26 D4:W11 D5:D12 D14:D27 G12:H12 G14:H27 J11:K12 J14:K27">
    <cfRule type="expression" dxfId="28" priority="9">
      <formula>D4=D3</formula>
    </cfRule>
  </conditionalFormatting>
  <conditionalFormatting sqref="E4:P1048574">
    <cfRule type="expression" dxfId="27" priority="25">
      <formula>COUNTA($E4:$K4)&gt;=1</formula>
    </cfRule>
  </conditionalFormatting>
  <conditionalFormatting sqref="E18:L18 L19:L27 E19:E27">
    <cfRule type="expression" dxfId="26" priority="27">
      <formula>E18=#REF!</formula>
    </cfRule>
  </conditionalFormatting>
  <conditionalFormatting sqref="G17 J17:K17 G23:G26 J23:K26">
    <cfRule type="expression" dxfId="25" priority="29">
      <formula>G17=G15</formula>
    </cfRule>
  </conditionalFormatting>
  <conditionalFormatting sqref="F8:L9 G16:G17 H17:H19 J16:J17">
    <cfRule type="expression" dxfId="24" priority="30">
      <formula>F8=F5</formula>
    </cfRule>
  </conditionalFormatting>
  <conditionalFormatting sqref="D12:W12 F8:L11 G16:G20 H17:H21 J16:J20 K13:K14">
    <cfRule type="expression" dxfId="23" priority="32">
      <formula>D8=D6</formula>
    </cfRule>
  </conditionalFormatting>
  <conditionalFormatting sqref="C4:Q1006">
    <cfRule type="expression" dxfId="22" priority="3">
      <formula>$C4&lt;&gt;""</formula>
    </cfRule>
  </conditionalFormatting>
  <conditionalFormatting sqref="A4:XFD106">
    <cfRule type="expression" dxfId="21" priority="2">
      <formula>$B4&lt;&gt;""</formula>
    </cfRule>
  </conditionalFormatting>
  <conditionalFormatting sqref="J27:K27 G27 I10:I11">
    <cfRule type="expression" dxfId="20" priority="54">
      <formula>G10=G6</formula>
    </cfRule>
  </conditionalFormatting>
  <conditionalFormatting sqref="D27:W27 F12:L12 I10:I11 G20:G21 H21:H22 J20:J21 K16:K27 D13:W13">
    <cfRule type="expression" dxfId="19" priority="73">
      <formula>D10=D7</formula>
    </cfRule>
  </conditionalFormatting>
  <conditionalFormatting sqref="A4:XFD105">
    <cfRule type="expression" dxfId="18" priority="1">
      <formula>$A4&lt;&gt;""</formula>
    </cfRule>
  </conditionalFormatting>
  <conditionalFormatting sqref="D27:W27 I12 K26">
    <cfRule type="expression" dxfId="17" priority="79">
      <formula>D12=D8</formula>
    </cfRule>
  </conditionalFormatting>
  <conditionalFormatting sqref="I13:I14">
    <cfRule type="expression" dxfId="16" priority="88">
      <formula>I13=I7</formula>
    </cfRule>
  </conditionalFormatting>
  <conditionalFormatting sqref="F15:L15">
    <cfRule type="expression" dxfId="15" priority="92">
      <formula>F15=F10</formula>
    </cfRule>
  </conditionalFormatting>
  <conditionalFormatting sqref="I13">
    <cfRule type="expression" dxfId="14" priority="94">
      <formula>I13=I8</formula>
    </cfRule>
  </conditionalFormatting>
  <conditionalFormatting sqref="I12">
    <cfRule type="expression" dxfId="13" priority="103">
      <formula>I12=I7</formula>
    </cfRule>
  </conditionalFormatting>
  <conditionalFormatting sqref="I14">
    <cfRule type="expression" dxfId="12" priority="107">
      <formula>I14=I10</formula>
    </cfRule>
  </conditionalFormatting>
  <conditionalFormatting sqref="D13 G13:H13 J13:K13">
    <cfRule type="expression" dxfId="2" priority="109">
      <formula>D13=#REF!</formula>
    </cfRule>
  </conditionalFormatting>
  <conditionalFormatting sqref="E1048575:P1048576">
    <cfRule type="expression" dxfId="1" priority="118">
      <formula>COUNTA($E1048575:$K1048576)&gt;=1</formula>
    </cfRule>
  </conditionalFormatting>
  <conditionalFormatting sqref="K15">
    <cfRule type="expression" dxfId="0" priority="126">
      <formula>K15=#REF!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4"/>
      <c r="C1" s="55"/>
      <c r="D1" s="55"/>
      <c r="E1" s="55"/>
      <c r="F1" s="55"/>
      <c r="G1" s="56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7" t="s">
        <v>24</v>
      </c>
      <c r="C2" s="58"/>
      <c r="D2" s="53" t="s">
        <v>22</v>
      </c>
      <c r="E2" s="53"/>
      <c r="F2" s="53" t="s">
        <v>23</v>
      </c>
      <c r="G2" s="53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63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64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57</v>
      </c>
      <c r="C19" t="e">
        <f>VLOOKUP(B19,機能詳細!$K$3:$L$91, 2, FALSE)</f>
        <v>#N/A</v>
      </c>
      <c r="D19" s="13">
        <v>44648</v>
      </c>
    </row>
    <row r="20" spans="1:7">
      <c r="A20" s="17"/>
      <c r="B20" t="s">
        <v>58</v>
      </c>
      <c r="C20" t="e">
        <f>VLOOKUP(B20,機能詳細!$K$3:$L$91, 2, FALSE)</f>
        <v>#N/A</v>
      </c>
    </row>
    <row r="21" spans="1:7">
      <c r="A21" s="17"/>
      <c r="B21" t="s">
        <v>59</v>
      </c>
      <c r="C21" t="e">
        <f>VLOOKUP(B21,機能詳細!$K$3:$L$91, 2, FALSE)</f>
        <v>#N/A</v>
      </c>
    </row>
    <row r="22" spans="1:7">
      <c r="A22" s="17"/>
      <c r="B22" t="s">
        <v>61</v>
      </c>
      <c r="C22" t="e">
        <f>VLOOKUP(B22,機能詳細!$K$3:$L$91, 2, FALSE)</f>
        <v>#N/A</v>
      </c>
    </row>
    <row r="23" spans="1:7">
      <c r="A23" s="17"/>
      <c r="B23" t="s">
        <v>65</v>
      </c>
      <c r="C23" t="e">
        <f>VLOOKUP(B23,機能詳細!$K$3:$L$91, 2, FALSE)</f>
        <v>#N/A</v>
      </c>
    </row>
    <row r="24" spans="1:7">
      <c r="A24" s="17"/>
      <c r="B24" t="s">
        <v>68</v>
      </c>
      <c r="C24" t="e">
        <f>VLOOKUP(B24,機能詳細!$K$3:$L$91, 2, FALSE)</f>
        <v>#N/A</v>
      </c>
    </row>
    <row r="25" spans="1:7">
      <c r="A25" s="17"/>
      <c r="B25" t="s">
        <v>60</v>
      </c>
      <c r="C25" t="e">
        <f>VLOOKUP(B25,機能詳細!$K$3:$L$91, 2, FALSE)</f>
        <v>#N/A</v>
      </c>
    </row>
    <row r="26" spans="1:7">
      <c r="A26" s="17"/>
      <c r="B26" t="s">
        <v>62</v>
      </c>
      <c r="C26" t="e">
        <f>VLOOKUP(B26,機能詳細!$K$3:$L$91,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11" priority="9">
      <formula>YEAR(H1)=YEAR(G1)</formula>
    </cfRule>
  </conditionalFormatting>
  <conditionalFormatting sqref="H2:BG2">
    <cfRule type="expression" dxfId="10" priority="8">
      <formula>MONTH(H2)=MONTH(G1)</formula>
    </cfRule>
  </conditionalFormatting>
  <conditionalFormatting sqref="B4:BG27">
    <cfRule type="expression" dxfId="9" priority="7">
      <formula>AND($B4&lt;&gt;"", B$3&lt;&gt;"")</formula>
    </cfRule>
  </conditionalFormatting>
  <conditionalFormatting sqref="B4:C1048576">
    <cfRule type="expression" dxfId="8" priority="6">
      <formula>$B4&lt;&gt;""</formula>
    </cfRule>
  </conditionalFormatting>
  <conditionalFormatting sqref="H4:BG35">
    <cfRule type="expression" dxfId="7" priority="10">
      <formula>AND(H$3&gt;=$D4, H$3&lt;=$E4)</formula>
    </cfRule>
  </conditionalFormatting>
  <conditionalFormatting sqref="H1:BG3">
    <cfRule type="expression" dxfId="6" priority="4">
      <formula>H1 = TODAY()</formula>
    </cfRule>
  </conditionalFormatting>
  <conditionalFormatting sqref="A1:BG1 A2:B2 D2:BG2 A3:BG1048576">
    <cfRule type="expression" dxfId="5" priority="3">
      <formula>OR(A1="n/a", A1="-")</formula>
    </cfRule>
  </conditionalFormatting>
  <conditionalFormatting sqref="H4:XFD1048576">
    <cfRule type="expression" dxfId="4" priority="5">
      <formula>AND(H$3&gt;=$F4, H$3&lt;=$G4)</formula>
    </cfRule>
    <cfRule type="expression" dxfId="3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1" zoomScaleNormal="100" workbookViewId="0">
      <selection activeCell="P42" sqref="P42"/>
    </sheetView>
  </sheetViews>
  <sheetFormatPr baseColWidth="10" defaultRowHeight="18"/>
  <cols>
    <col min="13" max="13" width="7.85546875" customWidth="1"/>
  </cols>
  <sheetData>
    <row r="1" spans="2:14">
      <c r="B1" t="s">
        <v>119</v>
      </c>
      <c r="H1" t="s">
        <v>92</v>
      </c>
      <c r="N1" t="s">
        <v>91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zoomScale="75" zoomScaleNormal="57" workbookViewId="0">
      <selection activeCell="M10" sqref="M10"/>
    </sheetView>
  </sheetViews>
  <sheetFormatPr baseColWidth="10" defaultRowHeight="18"/>
  <sheetData>
    <row r="2" spans="4:4">
      <c r="D2" t="s">
        <v>93</v>
      </c>
    </row>
    <row r="3" spans="4:4">
      <c r="D3" t="s">
        <v>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Styles</vt:lpstr>
      <vt:lpstr>Layers</vt:lpstr>
      <vt:lpstr>DB=&gt;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2022-04-20T15:53:16Z</dcterms:modified>
</cp:coreProperties>
</file>