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ol\Desktop\IUT\RESSOURCES\Semestre-2\GPO-2\"/>
    </mc:Choice>
  </mc:AlternateContent>
  <xr:revisionPtr revIDLastSave="0" documentId="13_ncr:1_{32B581BA-15A7-437D-A0BF-ED019D7B64E7}" xr6:coauthVersionLast="47" xr6:coauthVersionMax="47" xr10:uidLastSave="{00000000-0000-0000-0000-000000000000}"/>
  <bookViews>
    <workbookView xWindow="-120" yWindow="-120" windowWidth="29040" windowHeight="15720" activeTab="5" xr2:uid="{3DCC83AF-74B7-42BA-AC6A-603481874372}"/>
  </bookViews>
  <sheets>
    <sheet name="énoncé" sheetId="6" r:id="rId1"/>
    <sheet name="ecritures" sheetId="1" r:id="rId2"/>
    <sheet name="comptes en T" sheetId="2" r:id="rId3"/>
    <sheet name="grand livre" sheetId="3" r:id="rId4"/>
    <sheet name="balance" sheetId="4" r:id="rId5"/>
    <sheet name="balance etats" sheetId="5" r:id="rId6"/>
    <sheet name="Feuil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5" l="1"/>
  <c r="C38" i="5"/>
  <c r="E28" i="5"/>
  <c r="E23" i="5"/>
  <c r="C23" i="5"/>
  <c r="C29" i="5"/>
  <c r="P12" i="7"/>
  <c r="P21" i="7"/>
  <c r="P9" i="7"/>
  <c r="M14" i="7"/>
  <c r="N14" i="7" s="1"/>
  <c r="M18" i="7"/>
  <c r="N18" i="7" s="1"/>
  <c r="M11" i="7"/>
  <c r="M16" i="7" s="1"/>
  <c r="G11" i="7"/>
  <c r="P11" i="7" s="1"/>
  <c r="G18" i="7"/>
  <c r="H18" i="7" s="1"/>
  <c r="G14" i="7"/>
  <c r="H14" i="7" s="1"/>
  <c r="L24" i="5"/>
  <c r="L31" i="5"/>
  <c r="L35" i="5"/>
  <c r="J23" i="5"/>
  <c r="J30" i="5"/>
  <c r="J34" i="5"/>
  <c r="H34" i="5"/>
  <c r="J36" i="5"/>
  <c r="H36" i="5"/>
  <c r="H23" i="5"/>
  <c r="P18" i="7" l="1"/>
  <c r="P14" i="7"/>
  <c r="G16" i="7"/>
  <c r="H11" i="7"/>
  <c r="M24" i="7"/>
  <c r="N24" i="7" s="1"/>
  <c r="N16" i="7"/>
  <c r="N11" i="7"/>
  <c r="H37" i="5"/>
  <c r="H38" i="5" s="1"/>
  <c r="G24" i="7" l="1"/>
  <c r="P16" i="7"/>
  <c r="H16" i="7"/>
  <c r="H24" i="7" l="1"/>
  <c r="P24" i="7"/>
</calcChain>
</file>

<file path=xl/sharedStrings.xml><?xml version="1.0" encoding="utf-8"?>
<sst xmlns="http://schemas.openxmlformats.org/spreadsheetml/2006/main" count="298" uniqueCount="108">
  <si>
    <t>date</t>
  </si>
  <si>
    <t>compte</t>
  </si>
  <si>
    <t>libellé</t>
  </si>
  <si>
    <t>débit</t>
  </si>
  <si>
    <t>crédit</t>
  </si>
  <si>
    <t>journal</t>
  </si>
  <si>
    <t>Ecritures</t>
  </si>
  <si>
    <t>comptes en T</t>
  </si>
  <si>
    <t>Grand livre</t>
  </si>
  <si>
    <t>Balance des comptes</t>
  </si>
  <si>
    <t>mouvements</t>
  </si>
  <si>
    <t>solde</t>
  </si>
  <si>
    <t xml:space="preserve">Bilan </t>
  </si>
  <si>
    <t>actif</t>
  </si>
  <si>
    <t>passif</t>
  </si>
  <si>
    <t>actif immobilisé</t>
  </si>
  <si>
    <t>capitaux propres</t>
  </si>
  <si>
    <t>actif circulant</t>
  </si>
  <si>
    <t>dettes</t>
  </si>
  <si>
    <t>total actif</t>
  </si>
  <si>
    <t>total passif</t>
  </si>
  <si>
    <t xml:space="preserve">compte de résultat </t>
  </si>
  <si>
    <t>charges</t>
  </si>
  <si>
    <t>produits</t>
  </si>
  <si>
    <t xml:space="preserve">total </t>
  </si>
  <si>
    <t>total</t>
  </si>
  <si>
    <t>produits d'exploitation</t>
  </si>
  <si>
    <t>produits financiers</t>
  </si>
  <si>
    <t>produits exceptionnels</t>
  </si>
  <si>
    <t>soldes</t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</si>
  <si>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01/02 Apport de 5 000 € en capital des actionnaires remis en banque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</si>
  <si>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01/02 Facture d'achat de marchandises du fournisseur FR pour 1 000 €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</si>
  <si>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02/02 Règlement partiel du fournisseur FR pour 300 € par chèque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</si>
  <si>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03/02 Règlement du solde du fournisseur FR par virement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</si>
  <si>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03/02 Facture du loyer de février pour 200 €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</si>
  <si>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04/02 Achat d’une imprimante pour 700 €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</si>
  <si>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05/02 Achat de cartouches d’encre pour 63 € règlement comptant par chèque.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</si>
  <si>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06/02 Vente de marchandises pour 3 000 € (rgt à 30 jours)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</si>
  <si>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07/02 Vente de marchandises pour 4 000 € (rgt à 30 jours)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</si>
  <si>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08/02 Règlement du loyer par prélèvement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</si>
  <si>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09/02 Facture de sous-traitance de notre fournisseur Z pour 2 000 €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</si>
  <si>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10/02 Facture EDF  250 €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</si>
  <si>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11/02 Prélèvement d’EDF.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</si>
  <si>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12/02 CB restaurant 35 € (sans les boissons)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</si>
  <si>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15/02 Paiement de Z par virement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</si>
  <si>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19/02 Paiement amende pour stationnement 17 €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</si>
  <si>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28/02 Règlement des clients (les 2)</t>
    </r>
  </si>
  <si>
    <t>Présenter les écritures</t>
  </si>
  <si>
    <t>présenter le grand livre</t>
  </si>
  <si>
    <t>présenter la balance</t>
  </si>
  <si>
    <t>présenter le bilan et compte de résultat</t>
  </si>
  <si>
    <t>Création de notre société et activité du mois de février</t>
  </si>
  <si>
    <t>Modéliser les flux et présenter les comptes en ‘T’.</t>
  </si>
  <si>
    <t>Grand Livre</t>
  </si>
  <si>
    <t>BQUE</t>
  </si>
  <si>
    <t>banque</t>
  </si>
  <si>
    <t>ACHAT</t>
  </si>
  <si>
    <t>606 achat conso</t>
  </si>
  <si>
    <t>707 vente de Mses</t>
  </si>
  <si>
    <t>607 achat Mses</t>
  </si>
  <si>
    <t>611 sous traitance</t>
  </si>
  <si>
    <t>charges financières (66)</t>
  </si>
  <si>
    <t>charges d'exploitation (60-65)</t>
  </si>
  <si>
    <t>625 notes de frais</t>
  </si>
  <si>
    <t>charges exceptionnelles(67)</t>
  </si>
  <si>
    <t>671 charges exeptionnelle</t>
  </si>
  <si>
    <t xml:space="preserve">613 location </t>
  </si>
  <si>
    <t xml:space="preserve">total charges </t>
  </si>
  <si>
    <t>total produits</t>
  </si>
  <si>
    <t xml:space="preserve">résultat : bénéfice </t>
  </si>
  <si>
    <t xml:space="preserve">Résultat exceptionnel </t>
  </si>
  <si>
    <t>Résultat financier</t>
  </si>
  <si>
    <t>Résultat d'exploitation</t>
  </si>
  <si>
    <t>Analyse du compte de résultat</t>
  </si>
  <si>
    <t>Exercice N</t>
  </si>
  <si>
    <t>Chiffres d'affaires (CA)</t>
  </si>
  <si>
    <t xml:space="preserve">Résultat de l'exercice </t>
  </si>
  <si>
    <t>Eléments</t>
  </si>
  <si>
    <t>Résultat d'Exploitation</t>
  </si>
  <si>
    <t>Résultat Financier</t>
  </si>
  <si>
    <t>Résultat Courant Avant impôts</t>
  </si>
  <si>
    <t>Résultat Exceptionnel</t>
  </si>
  <si>
    <t>Participation des salariés</t>
  </si>
  <si>
    <t>Impôts sur les bénéfices</t>
  </si>
  <si>
    <t>en €</t>
  </si>
  <si>
    <t>%age du CA</t>
  </si>
  <si>
    <t>Exercice N-1</t>
  </si>
  <si>
    <t>dont Charges de personnel</t>
  </si>
  <si>
    <t>Taux d'évolution</t>
  </si>
  <si>
    <t>des résultats</t>
  </si>
  <si>
    <t>(Va-Vd)/Vd</t>
  </si>
  <si>
    <t>Le chiffre d'affaires a augmenté entre les deux années, c'est avantageux</t>
  </si>
  <si>
    <t xml:space="preserve">Les résultats d'exploitations ont eux aussi augmenté mais de façon moins importante que le CA </t>
  </si>
  <si>
    <t>de même pour les charges personnel</t>
  </si>
  <si>
    <t xml:space="preserve">Les résultats financiers continuent de baisser et donc représente une plus grosse partie que le CA </t>
  </si>
  <si>
    <t>Les résultats courant avant impôts a diminué entre les deux années</t>
  </si>
  <si>
    <t>A l'inverse, les résultats exeptionnels ont eux beaucoup augmenté</t>
  </si>
  <si>
    <t xml:space="preserve">La partie d'impôts à quant à elle diminuée </t>
  </si>
  <si>
    <t xml:space="preserve">Le bénéfice réalisé à lui aussi diminiué </t>
  </si>
  <si>
    <t xml:space="preserve">101 capital </t>
  </si>
  <si>
    <t xml:space="preserve">218 mobiliser </t>
  </si>
  <si>
    <t>TOTAL</t>
  </si>
  <si>
    <t>164 emprunt</t>
  </si>
  <si>
    <t xml:space="preserve">401 fournisseur </t>
  </si>
  <si>
    <t>stocks</t>
  </si>
  <si>
    <t>411 clients</t>
  </si>
  <si>
    <t>512 banque (disponible)</t>
  </si>
  <si>
    <t xml:space="preserve">120 résultat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</si>
</sst>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_-* #,##0.00\ [$€-40C]_-;\-* #,##0.00\ [$€-40C]_-;_-* &quot;-&quot;??\ [$€-40C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10" xfId="0" applyFont="1" applyBorder="1" applyAlignment="1">
      <alignment horizontal="left" vertical="center" indent="5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 vertical="center" indent="5"/>
    </xf>
    <xf numFmtId="0" fontId="0" fillId="0" borderId="14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left" vertical="center" indent="5"/>
    </xf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6" fontId="0" fillId="0" borderId="1" xfId="0" applyNumberFormat="1" applyBorder="1"/>
    <xf numFmtId="6" fontId="0" fillId="0" borderId="1" xfId="0" applyNumberFormat="1" applyBorder="1"/>
    <xf numFmtId="0" fontId="0" fillId="0" borderId="20" xfId="0" applyBorder="1"/>
    <xf numFmtId="6" fontId="0" fillId="0" borderId="0" xfId="0" applyNumberFormat="1"/>
    <xf numFmtId="0" fontId="6" fillId="0" borderId="1" xfId="0" applyFont="1" applyBorder="1"/>
    <xf numFmtId="6" fontId="6" fillId="0" borderId="1" xfId="0" applyNumberFormat="1" applyFont="1" applyBorder="1"/>
    <xf numFmtId="6" fontId="5" fillId="0" borderId="1" xfId="0" applyNumberFormat="1" applyFont="1" applyBorder="1"/>
    <xf numFmtId="6" fontId="0" fillId="2" borderId="1" xfId="0" applyNumberFormat="1" applyFill="1" applyBorder="1"/>
    <xf numFmtId="0" fontId="0" fillId="0" borderId="17" xfId="0" applyBorder="1"/>
    <xf numFmtId="0" fontId="0" fillId="0" borderId="19" xfId="0" applyBorder="1"/>
    <xf numFmtId="6" fontId="0" fillId="0" borderId="21" xfId="0" applyNumberFormat="1" applyBorder="1"/>
    <xf numFmtId="0" fontId="0" fillId="0" borderId="22" xfId="0" applyBorder="1"/>
    <xf numFmtId="6" fontId="0" fillId="0" borderId="7" xfId="0" applyNumberFormat="1" applyBorder="1"/>
    <xf numFmtId="0" fontId="0" fillId="0" borderId="23" xfId="0" applyBorder="1"/>
    <xf numFmtId="0" fontId="0" fillId="0" borderId="8" xfId="0" applyBorder="1"/>
    <xf numFmtId="0" fontId="0" fillId="3" borderId="17" xfId="0" applyFill="1" applyBorder="1"/>
    <xf numFmtId="0" fontId="0" fillId="3" borderId="19" xfId="0" applyFill="1" applyBorder="1"/>
    <xf numFmtId="0" fontId="0" fillId="3" borderId="7" xfId="0" applyFill="1" applyBorder="1"/>
    <xf numFmtId="0" fontId="0" fillId="3" borderId="25" xfId="0" applyFill="1" applyBorder="1"/>
    <xf numFmtId="0" fontId="0" fillId="3" borderId="8" xfId="0" applyFill="1" applyBorder="1"/>
    <xf numFmtId="0" fontId="0" fillId="3" borderId="18" xfId="0" applyFill="1" applyBorder="1"/>
    <xf numFmtId="0" fontId="0" fillId="3" borderId="26" xfId="0" applyFill="1" applyBorder="1"/>
    <xf numFmtId="0" fontId="0" fillId="3" borderId="0" xfId="0" applyFill="1"/>
    <xf numFmtId="0" fontId="0" fillId="3" borderId="24" xfId="0" applyFill="1" applyBorder="1"/>
    <xf numFmtId="0" fontId="0" fillId="3" borderId="21" xfId="0" applyFill="1" applyBorder="1"/>
    <xf numFmtId="165" fontId="0" fillId="3" borderId="26" xfId="0" applyNumberFormat="1" applyFill="1" applyBorder="1"/>
    <xf numFmtId="165" fontId="0" fillId="3" borderId="17" xfId="0" applyNumberFormat="1" applyFill="1" applyBorder="1"/>
    <xf numFmtId="165" fontId="0" fillId="3" borderId="20" xfId="0" applyNumberFormat="1" applyFill="1" applyBorder="1"/>
    <xf numFmtId="165" fontId="5" fillId="3" borderId="26" xfId="0" applyNumberFormat="1" applyFont="1" applyFill="1" applyBorder="1"/>
    <xf numFmtId="10" fontId="0" fillId="3" borderId="20" xfId="1" applyNumberFormat="1" applyFont="1" applyFill="1" applyBorder="1"/>
    <xf numFmtId="10" fontId="5" fillId="3" borderId="20" xfId="1" applyNumberFormat="1" applyFont="1" applyFill="1" applyBorder="1"/>
    <xf numFmtId="0" fontId="7" fillId="3" borderId="26" xfId="0" applyFont="1" applyFill="1" applyBorder="1"/>
    <xf numFmtId="10" fontId="7" fillId="3" borderId="20" xfId="0" applyNumberFormat="1" applyFont="1" applyFill="1" applyBorder="1"/>
    <xf numFmtId="164" fontId="7" fillId="3" borderId="26" xfId="0" applyNumberFormat="1" applyFon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2" borderId="1" xfId="0" applyNumberFormat="1" applyFill="1" applyBorder="1"/>
    <xf numFmtId="10" fontId="0" fillId="2" borderId="8" xfId="0" applyNumberFormat="1" applyFill="1" applyBorder="1"/>
    <xf numFmtId="0" fontId="2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25" xfId="0" applyNumberFormat="1" applyFill="1" applyBorder="1"/>
    <xf numFmtId="9" fontId="0" fillId="3" borderId="1" xfId="1" applyFont="1" applyFill="1" applyBorder="1"/>
    <xf numFmtId="165" fontId="0" fillId="3" borderId="1" xfId="0" applyNumberFormat="1" applyFill="1" applyBorder="1"/>
    <xf numFmtId="10" fontId="0" fillId="3" borderId="1" xfId="1" applyNumberFormat="1" applyFont="1" applyFill="1" applyBorder="1"/>
    <xf numFmtId="0" fontId="0" fillId="3" borderId="0" xfId="0" applyFill="1" applyBorder="1"/>
    <xf numFmtId="0" fontId="0" fillId="3" borderId="2" xfId="0" applyFill="1" applyBorder="1"/>
    <xf numFmtId="165" fontId="0" fillId="3" borderId="2" xfId="0" applyNumberFormat="1" applyFill="1" applyBorder="1"/>
    <xf numFmtId="0" fontId="0" fillId="3" borderId="22" xfId="0" applyFill="1" applyBorder="1"/>
    <xf numFmtId="0" fontId="5" fillId="0" borderId="1" xfId="0" applyFont="1" applyBorder="1"/>
    <xf numFmtId="0" fontId="8" fillId="0" borderId="1" xfId="0" applyFont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6" fontId="0" fillId="4" borderId="1" xfId="0" applyNumberForma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FF8F-5215-499F-AF3C-6F4904989EFD}">
  <sheetPr>
    <pageSetUpPr fitToPage="1"/>
  </sheetPr>
  <dimension ref="B1:W50"/>
  <sheetViews>
    <sheetView showGridLines="0" topLeftCell="G1" zoomScale="64" workbookViewId="0">
      <selection activeCell="U23" sqref="U23"/>
    </sheetView>
  </sheetViews>
  <sheetFormatPr baseColWidth="10" defaultRowHeight="15" x14ac:dyDescent="0.25"/>
  <sheetData>
    <row r="1" spans="2:22" ht="15.75" thickBot="1" x14ac:dyDescent="0.3"/>
    <row r="2" spans="2:22" x14ac:dyDescent="0.25">
      <c r="B2" s="18" t="s">
        <v>51</v>
      </c>
      <c r="C2" s="19"/>
      <c r="D2" s="19"/>
      <c r="E2" s="19"/>
      <c r="F2" s="19"/>
      <c r="G2" s="19"/>
      <c r="H2" s="20"/>
      <c r="I2" s="18" t="s">
        <v>51</v>
      </c>
      <c r="J2" s="19"/>
      <c r="K2" s="19"/>
      <c r="L2" s="19"/>
      <c r="M2" s="19"/>
      <c r="N2" s="19"/>
      <c r="O2" s="20"/>
      <c r="S2" s="17" t="s">
        <v>53</v>
      </c>
    </row>
    <row r="3" spans="2:22" x14ac:dyDescent="0.25">
      <c r="B3" s="21" t="s">
        <v>30</v>
      </c>
      <c r="H3" s="22"/>
      <c r="I3" s="21" t="s">
        <v>30</v>
      </c>
      <c r="O3" s="22"/>
      <c r="R3" s="27" t="s">
        <v>1</v>
      </c>
      <c r="S3" s="28">
        <v>512</v>
      </c>
      <c r="T3" s="28"/>
      <c r="U3" s="28"/>
      <c r="V3" s="29"/>
    </row>
    <row r="4" spans="2:22" x14ac:dyDescent="0.25">
      <c r="B4" s="21" t="s">
        <v>31</v>
      </c>
      <c r="H4" s="22"/>
      <c r="I4" s="21" t="s">
        <v>31</v>
      </c>
      <c r="O4" s="22"/>
      <c r="R4" s="12" t="s">
        <v>0</v>
      </c>
      <c r="S4" s="12" t="s">
        <v>5</v>
      </c>
      <c r="T4" s="12" t="s">
        <v>2</v>
      </c>
      <c r="U4" s="12" t="s">
        <v>3</v>
      </c>
      <c r="V4" s="12" t="s">
        <v>4</v>
      </c>
    </row>
    <row r="5" spans="2:22" x14ac:dyDescent="0.25">
      <c r="B5" s="21" t="s">
        <v>32</v>
      </c>
      <c r="H5" s="22"/>
      <c r="I5" s="21" t="s">
        <v>32</v>
      </c>
      <c r="O5" s="22"/>
      <c r="R5" s="30">
        <v>44958</v>
      </c>
      <c r="S5" s="1" t="s">
        <v>54</v>
      </c>
      <c r="T5" s="1" t="s">
        <v>55</v>
      </c>
      <c r="U5" s="1">
        <v>5000</v>
      </c>
      <c r="V5" s="1"/>
    </row>
    <row r="6" spans="2:22" x14ac:dyDescent="0.25">
      <c r="B6" s="21" t="s">
        <v>33</v>
      </c>
      <c r="H6" s="22"/>
      <c r="I6" s="21" t="s">
        <v>33</v>
      </c>
      <c r="O6" s="22"/>
      <c r="R6" s="30">
        <v>44959</v>
      </c>
      <c r="S6" s="1" t="s">
        <v>54</v>
      </c>
      <c r="T6" s="1" t="s">
        <v>55</v>
      </c>
      <c r="U6" s="1"/>
      <c r="V6" s="1">
        <v>300</v>
      </c>
    </row>
    <row r="7" spans="2:22" x14ac:dyDescent="0.25">
      <c r="B7" s="21" t="s">
        <v>34</v>
      </c>
      <c r="H7" s="22"/>
      <c r="I7" s="21" t="s">
        <v>34</v>
      </c>
      <c r="O7" s="22"/>
      <c r="R7" s="1"/>
      <c r="S7" s="1"/>
      <c r="T7" s="1"/>
      <c r="U7" s="1"/>
      <c r="V7" s="1"/>
    </row>
    <row r="8" spans="2:22" x14ac:dyDescent="0.25">
      <c r="B8" s="21" t="s">
        <v>35</v>
      </c>
      <c r="H8" s="22"/>
      <c r="I8" s="21" t="s">
        <v>35</v>
      </c>
      <c r="O8" s="22"/>
      <c r="R8" s="1"/>
      <c r="S8" s="1"/>
      <c r="T8" s="1"/>
      <c r="U8" s="1"/>
      <c r="V8" s="1"/>
    </row>
    <row r="9" spans="2:22" x14ac:dyDescent="0.25">
      <c r="B9" s="21" t="s">
        <v>36</v>
      </c>
      <c r="H9" s="22"/>
      <c r="I9" s="21" t="s">
        <v>36</v>
      </c>
      <c r="O9" s="22"/>
      <c r="R9" s="1"/>
      <c r="S9" s="1"/>
      <c r="T9" s="1"/>
      <c r="U9" s="1"/>
      <c r="V9" s="1"/>
    </row>
    <row r="10" spans="2:22" x14ac:dyDescent="0.25">
      <c r="B10" s="21" t="s">
        <v>37</v>
      </c>
      <c r="H10" s="22"/>
      <c r="I10" s="21" t="s">
        <v>37</v>
      </c>
      <c r="O10" s="22"/>
      <c r="R10" s="1"/>
      <c r="S10" s="1"/>
      <c r="T10" s="1"/>
      <c r="U10" s="1"/>
      <c r="V10" s="1"/>
    </row>
    <row r="11" spans="2:22" x14ac:dyDescent="0.25">
      <c r="B11" s="21" t="s">
        <v>38</v>
      </c>
      <c r="H11" s="22"/>
      <c r="I11" s="21" t="s">
        <v>38</v>
      </c>
      <c r="O11" s="22"/>
      <c r="R11" s="1"/>
      <c r="S11" s="1"/>
      <c r="T11" s="1"/>
      <c r="U11" s="1"/>
      <c r="V11" s="1"/>
    </row>
    <row r="12" spans="2:22" x14ac:dyDescent="0.25">
      <c r="B12" s="21" t="s">
        <v>39</v>
      </c>
      <c r="H12" s="22"/>
      <c r="I12" s="21" t="s">
        <v>39</v>
      </c>
      <c r="O12" s="22"/>
    </row>
    <row r="13" spans="2:22" x14ac:dyDescent="0.25">
      <c r="B13" s="21" t="s">
        <v>40</v>
      </c>
      <c r="H13" s="22"/>
      <c r="I13" s="21" t="s">
        <v>40</v>
      </c>
      <c r="O13" s="22"/>
    </row>
    <row r="14" spans="2:22" x14ac:dyDescent="0.25">
      <c r="B14" s="21" t="s">
        <v>41</v>
      </c>
      <c r="H14" s="22"/>
      <c r="I14" s="21" t="s">
        <v>41</v>
      </c>
      <c r="O14" s="22"/>
    </row>
    <row r="15" spans="2:22" x14ac:dyDescent="0.25">
      <c r="B15" s="21" t="s">
        <v>42</v>
      </c>
      <c r="H15" s="22"/>
      <c r="I15" s="21" t="s">
        <v>42</v>
      </c>
      <c r="O15" s="22"/>
    </row>
    <row r="16" spans="2:22" x14ac:dyDescent="0.25">
      <c r="B16" s="21" t="s">
        <v>43</v>
      </c>
      <c r="H16" s="22"/>
      <c r="I16" s="21" t="s">
        <v>43</v>
      </c>
      <c r="O16" s="22"/>
    </row>
    <row r="17" spans="2:23" x14ac:dyDescent="0.25">
      <c r="B17" s="21" t="s">
        <v>44</v>
      </c>
      <c r="H17" s="22"/>
      <c r="I17" s="21" t="s">
        <v>44</v>
      </c>
      <c r="O17" s="22"/>
    </row>
    <row r="18" spans="2:23" x14ac:dyDescent="0.25">
      <c r="B18" s="21" t="s">
        <v>45</v>
      </c>
      <c r="H18" s="22"/>
      <c r="I18" s="21" t="s">
        <v>45</v>
      </c>
      <c r="O18" s="22"/>
    </row>
    <row r="19" spans="2:23" x14ac:dyDescent="0.25">
      <c r="B19" s="21" t="s">
        <v>46</v>
      </c>
      <c r="H19" s="22"/>
      <c r="I19" s="21" t="s">
        <v>46</v>
      </c>
      <c r="O19" s="22"/>
      <c r="R19" s="12"/>
      <c r="S19" s="12"/>
      <c r="T19" s="12" t="s">
        <v>5</v>
      </c>
      <c r="U19" s="12"/>
      <c r="V19" s="12"/>
      <c r="W19" s="12"/>
    </row>
    <row r="20" spans="2:23" x14ac:dyDescent="0.25">
      <c r="B20" s="23"/>
      <c r="H20" s="22"/>
      <c r="I20" s="23"/>
      <c r="O20" s="22"/>
      <c r="R20" s="12" t="s">
        <v>0</v>
      </c>
      <c r="S20" s="12" t="s">
        <v>5</v>
      </c>
      <c r="T20" s="12" t="s">
        <v>1</v>
      </c>
      <c r="U20" s="12" t="s">
        <v>2</v>
      </c>
      <c r="V20" s="12" t="s">
        <v>3</v>
      </c>
      <c r="W20" s="12" t="s">
        <v>4</v>
      </c>
    </row>
    <row r="21" spans="2:23" x14ac:dyDescent="0.25">
      <c r="B21" s="23"/>
      <c r="D21" s="24" t="s">
        <v>52</v>
      </c>
      <c r="H21" s="22"/>
      <c r="I21" s="23"/>
      <c r="K21" s="24" t="s">
        <v>52</v>
      </c>
      <c r="O21" s="22"/>
      <c r="R21" s="30">
        <v>44958</v>
      </c>
      <c r="S21" s="1" t="s">
        <v>54</v>
      </c>
      <c r="T21" s="1">
        <v>512</v>
      </c>
      <c r="U21" s="1" t="s">
        <v>55</v>
      </c>
      <c r="V21" s="1">
        <v>5000</v>
      </c>
      <c r="W21" s="1"/>
    </row>
    <row r="22" spans="2:23" x14ac:dyDescent="0.25">
      <c r="B22" s="21" t="s">
        <v>47</v>
      </c>
      <c r="H22" s="22"/>
      <c r="I22" s="21" t="s">
        <v>47</v>
      </c>
      <c r="O22" s="22"/>
      <c r="R22" s="1"/>
      <c r="S22" s="1" t="s">
        <v>54</v>
      </c>
      <c r="T22" s="1">
        <v>101</v>
      </c>
      <c r="U22" s="1"/>
      <c r="V22" s="1"/>
      <c r="W22" s="1">
        <v>5000</v>
      </c>
    </row>
    <row r="23" spans="2:23" x14ac:dyDescent="0.25">
      <c r="B23" s="21" t="s">
        <v>48</v>
      </c>
      <c r="H23" s="22"/>
      <c r="I23" s="21" t="s">
        <v>48</v>
      </c>
      <c r="O23" s="22"/>
      <c r="R23" s="1"/>
      <c r="S23" s="1" t="s">
        <v>56</v>
      </c>
      <c r="T23" s="1">
        <v>607</v>
      </c>
      <c r="U23" s="1"/>
      <c r="V23" s="1"/>
      <c r="W23" s="1"/>
    </row>
    <row r="24" spans="2:23" x14ac:dyDescent="0.25">
      <c r="B24" s="21" t="s">
        <v>49</v>
      </c>
      <c r="H24" s="22"/>
      <c r="I24" s="21" t="s">
        <v>49</v>
      </c>
      <c r="O24" s="22"/>
      <c r="R24" s="1"/>
      <c r="S24" s="1" t="s">
        <v>56</v>
      </c>
      <c r="T24" s="1">
        <v>401</v>
      </c>
      <c r="U24" s="1"/>
      <c r="V24" s="1"/>
      <c r="W24" s="1"/>
    </row>
    <row r="25" spans="2:23" ht="15.75" thickBot="1" x14ac:dyDescent="0.3">
      <c r="B25" s="25" t="s">
        <v>50</v>
      </c>
      <c r="C25" s="10"/>
      <c r="D25" s="10"/>
      <c r="E25" s="10"/>
      <c r="F25" s="10"/>
      <c r="G25" s="10"/>
      <c r="H25" s="26"/>
      <c r="I25" s="25" t="s">
        <v>50</v>
      </c>
      <c r="J25" s="10"/>
      <c r="K25" s="10"/>
      <c r="L25" s="10"/>
      <c r="M25" s="10"/>
      <c r="N25" s="10"/>
      <c r="O25" s="26"/>
      <c r="R25" s="1"/>
      <c r="S25" s="1" t="s">
        <v>54</v>
      </c>
      <c r="T25" s="1">
        <v>512</v>
      </c>
      <c r="U25" s="1"/>
      <c r="V25" s="1"/>
      <c r="W25" s="1"/>
    </row>
    <row r="26" spans="2:23" ht="15.75" thickBot="1" x14ac:dyDescent="0.3">
      <c r="R26" s="1"/>
      <c r="S26" s="1" t="s">
        <v>54</v>
      </c>
      <c r="T26" s="1">
        <v>401</v>
      </c>
      <c r="U26" s="1"/>
      <c r="V26" s="1"/>
      <c r="W26" s="1"/>
    </row>
    <row r="27" spans="2:23" x14ac:dyDescent="0.25">
      <c r="B27" s="18" t="s">
        <v>51</v>
      </c>
      <c r="C27" s="19"/>
      <c r="D27" s="19"/>
      <c r="E27" s="19"/>
      <c r="F27" s="19"/>
      <c r="G27" s="19"/>
      <c r="H27" s="20"/>
      <c r="I27" s="18" t="s">
        <v>51</v>
      </c>
      <c r="J27" s="19"/>
      <c r="K27" s="19"/>
      <c r="L27" s="19"/>
      <c r="M27" s="19"/>
      <c r="N27" s="19"/>
      <c r="O27" s="20"/>
      <c r="R27" s="1"/>
      <c r="S27" s="1" t="s">
        <v>54</v>
      </c>
      <c r="T27" s="1">
        <v>512</v>
      </c>
      <c r="U27" s="1"/>
      <c r="V27" s="1"/>
      <c r="W27" s="1"/>
    </row>
    <row r="28" spans="2:23" x14ac:dyDescent="0.25">
      <c r="B28" s="21" t="s">
        <v>30</v>
      </c>
      <c r="H28" s="22"/>
      <c r="I28" s="21" t="s">
        <v>30</v>
      </c>
      <c r="O28" s="22"/>
      <c r="R28" s="1"/>
      <c r="S28" s="1" t="s">
        <v>54</v>
      </c>
      <c r="T28" s="1">
        <v>401</v>
      </c>
      <c r="U28" s="1"/>
      <c r="V28" s="1"/>
      <c r="W28" s="1"/>
    </row>
    <row r="29" spans="2:23" x14ac:dyDescent="0.25">
      <c r="B29" s="21" t="s">
        <v>31</v>
      </c>
      <c r="H29" s="22"/>
      <c r="I29" s="21" t="s">
        <v>31</v>
      </c>
      <c r="O29" s="22"/>
      <c r="R29" s="1"/>
      <c r="S29" s="1"/>
      <c r="T29" s="1">
        <v>613</v>
      </c>
      <c r="U29" s="1"/>
      <c r="V29" s="1"/>
      <c r="W29" s="1"/>
    </row>
    <row r="30" spans="2:23" x14ac:dyDescent="0.25">
      <c r="B30" s="21" t="s">
        <v>32</v>
      </c>
      <c r="H30" s="22"/>
      <c r="I30" s="21" t="s">
        <v>32</v>
      </c>
      <c r="O30" s="22"/>
      <c r="R30" s="1"/>
      <c r="S30" s="1"/>
      <c r="T30" s="1">
        <v>401</v>
      </c>
      <c r="U30" s="1"/>
      <c r="V30" s="1"/>
      <c r="W30" s="1"/>
    </row>
    <row r="31" spans="2:23" x14ac:dyDescent="0.25">
      <c r="B31" s="21" t="s">
        <v>33</v>
      </c>
      <c r="H31" s="22"/>
      <c r="I31" s="21" t="s">
        <v>33</v>
      </c>
      <c r="O31" s="22"/>
    </row>
    <row r="32" spans="2:23" x14ac:dyDescent="0.25">
      <c r="B32" s="21" t="s">
        <v>34</v>
      </c>
      <c r="H32" s="22"/>
      <c r="I32" s="21" t="s">
        <v>34</v>
      </c>
      <c r="O32" s="22"/>
    </row>
    <row r="33" spans="2:15" x14ac:dyDescent="0.25">
      <c r="B33" s="21" t="s">
        <v>35</v>
      </c>
      <c r="H33" s="22"/>
      <c r="I33" s="21" t="s">
        <v>35</v>
      </c>
      <c r="O33" s="22"/>
    </row>
    <row r="34" spans="2:15" x14ac:dyDescent="0.25">
      <c r="B34" s="21" t="s">
        <v>36</v>
      </c>
      <c r="H34" s="22"/>
      <c r="I34" s="21" t="s">
        <v>36</v>
      </c>
      <c r="O34" s="22"/>
    </row>
    <row r="35" spans="2:15" x14ac:dyDescent="0.25">
      <c r="B35" s="21" t="s">
        <v>37</v>
      </c>
      <c r="H35" s="22"/>
      <c r="I35" s="21" t="s">
        <v>37</v>
      </c>
      <c r="O35" s="22"/>
    </row>
    <row r="36" spans="2:15" x14ac:dyDescent="0.25">
      <c r="B36" s="21" t="s">
        <v>38</v>
      </c>
      <c r="H36" s="22"/>
      <c r="I36" s="21" t="s">
        <v>38</v>
      </c>
      <c r="O36" s="22"/>
    </row>
    <row r="37" spans="2:15" x14ac:dyDescent="0.25">
      <c r="B37" s="21" t="s">
        <v>39</v>
      </c>
      <c r="H37" s="22"/>
      <c r="I37" s="21" t="s">
        <v>39</v>
      </c>
      <c r="O37" s="22"/>
    </row>
    <row r="38" spans="2:15" x14ac:dyDescent="0.25">
      <c r="B38" s="21" t="s">
        <v>40</v>
      </c>
      <c r="H38" s="22"/>
      <c r="I38" s="21" t="s">
        <v>40</v>
      </c>
      <c r="O38" s="22"/>
    </row>
    <row r="39" spans="2:15" x14ac:dyDescent="0.25">
      <c r="B39" s="21" t="s">
        <v>41</v>
      </c>
      <c r="H39" s="22"/>
      <c r="I39" s="21" t="s">
        <v>41</v>
      </c>
      <c r="O39" s="22"/>
    </row>
    <row r="40" spans="2:15" x14ac:dyDescent="0.25">
      <c r="B40" s="21" t="s">
        <v>42</v>
      </c>
      <c r="H40" s="22"/>
      <c r="I40" s="21" t="s">
        <v>42</v>
      </c>
      <c r="O40" s="22"/>
    </row>
    <row r="41" spans="2:15" x14ac:dyDescent="0.25">
      <c r="B41" s="21" t="s">
        <v>43</v>
      </c>
      <c r="H41" s="22"/>
      <c r="I41" s="21" t="s">
        <v>43</v>
      </c>
      <c r="O41" s="22"/>
    </row>
    <row r="42" spans="2:15" x14ac:dyDescent="0.25">
      <c r="B42" s="21" t="s">
        <v>44</v>
      </c>
      <c r="H42" s="22"/>
      <c r="I42" s="21" t="s">
        <v>44</v>
      </c>
      <c r="O42" s="22"/>
    </row>
    <row r="43" spans="2:15" x14ac:dyDescent="0.25">
      <c r="B43" s="21" t="s">
        <v>45</v>
      </c>
      <c r="H43" s="22"/>
      <c r="I43" s="21" t="s">
        <v>45</v>
      </c>
      <c r="O43" s="22"/>
    </row>
    <row r="44" spans="2:15" x14ac:dyDescent="0.25">
      <c r="B44" s="21" t="s">
        <v>46</v>
      </c>
      <c r="H44" s="22"/>
      <c r="I44" s="21" t="s">
        <v>46</v>
      </c>
      <c r="O44" s="22"/>
    </row>
    <row r="45" spans="2:15" x14ac:dyDescent="0.25">
      <c r="B45" s="23"/>
      <c r="H45" s="22"/>
      <c r="I45" s="23"/>
      <c r="O45" s="22"/>
    </row>
    <row r="46" spans="2:15" x14ac:dyDescent="0.25">
      <c r="B46" s="23"/>
      <c r="D46" s="24" t="s">
        <v>52</v>
      </c>
      <c r="H46" s="22"/>
      <c r="I46" s="23"/>
      <c r="K46" s="24" t="s">
        <v>52</v>
      </c>
      <c r="O46" s="22"/>
    </row>
    <row r="47" spans="2:15" x14ac:dyDescent="0.25">
      <c r="B47" s="21" t="s">
        <v>47</v>
      </c>
      <c r="H47" s="22"/>
      <c r="I47" s="21" t="s">
        <v>47</v>
      </c>
      <c r="O47" s="22"/>
    </row>
    <row r="48" spans="2:15" x14ac:dyDescent="0.25">
      <c r="B48" s="21" t="s">
        <v>48</v>
      </c>
      <c r="H48" s="22"/>
      <c r="I48" s="21" t="s">
        <v>48</v>
      </c>
      <c r="O48" s="22"/>
    </row>
    <row r="49" spans="2:15" x14ac:dyDescent="0.25">
      <c r="B49" s="21" t="s">
        <v>49</v>
      </c>
      <c r="H49" s="22"/>
      <c r="I49" s="21" t="s">
        <v>49</v>
      </c>
      <c r="O49" s="22"/>
    </row>
    <row r="50" spans="2:15" ht="15.75" thickBot="1" x14ac:dyDescent="0.3">
      <c r="B50" s="25" t="s">
        <v>50</v>
      </c>
      <c r="C50" s="10"/>
      <c r="D50" s="10"/>
      <c r="E50" s="10"/>
      <c r="F50" s="10"/>
      <c r="G50" s="10"/>
      <c r="H50" s="26"/>
      <c r="I50" s="25" t="s">
        <v>50</v>
      </c>
      <c r="J50" s="10"/>
      <c r="K50" s="10"/>
      <c r="L50" s="10"/>
      <c r="M50" s="10"/>
      <c r="N50" s="10"/>
      <c r="O50" s="26"/>
    </row>
  </sheetData>
  <pageMargins left="0.7" right="0.7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BF95-EE8C-4CCA-8B48-1E9708254C99}">
  <sheetPr>
    <pageSetUpPr fitToPage="1"/>
  </sheetPr>
  <dimension ref="A1:F33"/>
  <sheetViews>
    <sheetView showGridLines="0" workbookViewId="0">
      <selection activeCell="D16" sqref="D16:E16"/>
    </sheetView>
  </sheetViews>
  <sheetFormatPr baseColWidth="10" defaultRowHeight="15" x14ac:dyDescent="0.25"/>
  <cols>
    <col min="3" max="3" width="11.42578125" customWidth="1"/>
    <col min="4" max="4" width="30.140625" customWidth="1"/>
  </cols>
  <sheetData>
    <row r="1" spans="1:6" x14ac:dyDescent="0.25">
      <c r="A1" s="16"/>
      <c r="B1" s="16"/>
      <c r="C1" s="71" t="s">
        <v>6</v>
      </c>
      <c r="D1" s="71"/>
      <c r="E1" s="16"/>
      <c r="F1" s="16"/>
    </row>
    <row r="2" spans="1:6" s="2" customFormat="1" x14ac:dyDescent="0.25">
      <c r="A2" s="13" t="s">
        <v>0</v>
      </c>
      <c r="B2" s="13" t="s">
        <v>5</v>
      </c>
      <c r="C2" s="13" t="s">
        <v>1</v>
      </c>
      <c r="D2" s="13" t="s">
        <v>2</v>
      </c>
      <c r="E2" s="13" t="s">
        <v>3</v>
      </c>
      <c r="F2" s="13" t="s">
        <v>4</v>
      </c>
    </row>
    <row r="3" spans="1:6" ht="20.45" customHeight="1" x14ac:dyDescent="0.25">
      <c r="A3" s="1"/>
      <c r="B3" s="1"/>
      <c r="C3" s="1"/>
      <c r="D3" s="1"/>
      <c r="E3" s="1"/>
      <c r="F3" s="1"/>
    </row>
    <row r="4" spans="1:6" ht="20.45" customHeight="1" x14ac:dyDescent="0.25">
      <c r="A4" s="1"/>
      <c r="B4" s="1"/>
      <c r="C4" s="1"/>
      <c r="D4" s="1"/>
      <c r="E4" s="1"/>
      <c r="F4" s="1"/>
    </row>
    <row r="5" spans="1:6" ht="20.45" customHeight="1" x14ac:dyDescent="0.25">
      <c r="A5" s="1"/>
      <c r="B5" s="1"/>
      <c r="C5" s="1"/>
      <c r="D5" s="1"/>
      <c r="E5" s="1"/>
      <c r="F5" s="1"/>
    </row>
    <row r="6" spans="1:6" ht="20.45" customHeight="1" x14ac:dyDescent="0.25">
      <c r="A6" s="1"/>
      <c r="B6" s="1"/>
      <c r="C6" s="1"/>
      <c r="D6" s="1"/>
      <c r="E6" s="1"/>
      <c r="F6" s="1"/>
    </row>
    <row r="7" spans="1:6" ht="20.45" customHeight="1" x14ac:dyDescent="0.25">
      <c r="A7" s="1"/>
      <c r="B7" s="1"/>
      <c r="C7" s="1"/>
      <c r="D7" s="1"/>
      <c r="E7" s="1"/>
      <c r="F7" s="1"/>
    </row>
    <row r="8" spans="1:6" ht="20.45" customHeight="1" x14ac:dyDescent="0.25">
      <c r="A8" s="1"/>
      <c r="B8" s="1"/>
      <c r="C8" s="1"/>
      <c r="D8" s="1"/>
      <c r="E8" s="1"/>
      <c r="F8" s="1"/>
    </row>
    <row r="9" spans="1:6" ht="20.45" customHeight="1" x14ac:dyDescent="0.25">
      <c r="A9" s="1"/>
      <c r="B9" s="1"/>
      <c r="C9" s="1"/>
      <c r="D9" s="1"/>
      <c r="E9" s="1"/>
      <c r="F9" s="1"/>
    </row>
    <row r="10" spans="1:6" ht="20.45" customHeight="1" x14ac:dyDescent="0.25">
      <c r="A10" s="1"/>
      <c r="B10" s="1"/>
      <c r="C10" s="1"/>
      <c r="D10" s="1"/>
      <c r="E10" s="1"/>
      <c r="F10" s="1"/>
    </row>
    <row r="11" spans="1:6" ht="20.45" customHeight="1" x14ac:dyDescent="0.25">
      <c r="A11" s="1"/>
      <c r="B11" s="1"/>
      <c r="C11" s="1"/>
      <c r="D11" s="1"/>
      <c r="E11" s="1"/>
      <c r="F11" s="1"/>
    </row>
    <row r="12" spans="1:6" ht="20.45" customHeight="1" x14ac:dyDescent="0.25">
      <c r="A12" s="1"/>
      <c r="B12" s="1"/>
      <c r="C12" s="1"/>
      <c r="D12" s="1"/>
      <c r="E12" s="1"/>
      <c r="F12" s="1"/>
    </row>
    <row r="13" spans="1:6" ht="20.45" customHeight="1" x14ac:dyDescent="0.25">
      <c r="A13" s="1"/>
      <c r="B13" s="1"/>
      <c r="C13" s="1"/>
      <c r="D13" s="1"/>
      <c r="E13" s="1"/>
      <c r="F13" s="1"/>
    </row>
    <row r="14" spans="1:6" ht="20.45" customHeight="1" x14ac:dyDescent="0.25">
      <c r="A14" s="1"/>
      <c r="B14" s="1"/>
      <c r="C14" s="1"/>
      <c r="D14" s="1"/>
      <c r="E14" s="1"/>
      <c r="F14" s="1"/>
    </row>
    <row r="15" spans="1:6" ht="20.45" customHeight="1" x14ac:dyDescent="0.25">
      <c r="A15" s="1"/>
      <c r="B15" s="1"/>
      <c r="C15" s="1"/>
      <c r="D15" s="1"/>
      <c r="E15" s="1"/>
      <c r="F15" s="1"/>
    </row>
    <row r="16" spans="1:6" ht="20.45" customHeight="1" x14ac:dyDescent="0.25">
      <c r="A16" s="1"/>
      <c r="B16" s="1"/>
      <c r="C16" s="1"/>
      <c r="D16" s="1"/>
      <c r="E16" s="1"/>
      <c r="F16" s="1"/>
    </row>
    <row r="17" spans="1:6" ht="20.45" customHeight="1" x14ac:dyDescent="0.25">
      <c r="A17" s="1"/>
      <c r="B17" s="1"/>
      <c r="C17" s="1"/>
      <c r="D17" s="1"/>
      <c r="E17" s="1"/>
      <c r="F17" s="1"/>
    </row>
    <row r="18" spans="1:6" ht="20.45" customHeight="1" x14ac:dyDescent="0.25">
      <c r="A18" s="1"/>
      <c r="B18" s="1"/>
      <c r="C18" s="1"/>
      <c r="D18" s="1"/>
      <c r="E18" s="1"/>
      <c r="F18" s="1"/>
    </row>
    <row r="19" spans="1:6" ht="20.45" customHeight="1" x14ac:dyDescent="0.25">
      <c r="A19" s="1"/>
      <c r="B19" s="1"/>
      <c r="C19" s="1"/>
      <c r="D19" s="1"/>
      <c r="E19" s="1"/>
      <c r="F19" s="1"/>
    </row>
    <row r="20" spans="1:6" ht="20.45" customHeight="1" x14ac:dyDescent="0.25">
      <c r="A20" s="1"/>
      <c r="B20" s="1"/>
      <c r="C20" s="1"/>
      <c r="D20" s="1"/>
      <c r="E20" s="1"/>
      <c r="F20" s="1"/>
    </row>
    <row r="21" spans="1:6" ht="20.45" customHeight="1" x14ac:dyDescent="0.25">
      <c r="A21" s="1"/>
      <c r="B21" s="1"/>
      <c r="C21" s="1"/>
      <c r="D21" s="1"/>
      <c r="E21" s="1"/>
      <c r="F21" s="1"/>
    </row>
    <row r="22" spans="1:6" ht="20.45" customHeight="1" x14ac:dyDescent="0.25">
      <c r="A22" s="1"/>
      <c r="B22" s="1"/>
      <c r="C22" s="1"/>
      <c r="D22" s="1"/>
      <c r="E22" s="1"/>
      <c r="F22" s="1"/>
    </row>
    <row r="23" spans="1:6" ht="22.15" customHeight="1" x14ac:dyDescent="0.25">
      <c r="A23" s="1"/>
      <c r="B23" s="1"/>
      <c r="C23" s="1"/>
      <c r="D23" s="1"/>
      <c r="E23" s="1"/>
      <c r="F23" s="1"/>
    </row>
    <row r="24" spans="1:6" ht="22.15" customHeight="1" x14ac:dyDescent="0.25">
      <c r="A24" s="1"/>
      <c r="B24" s="1"/>
      <c r="C24" s="1"/>
      <c r="D24" s="1"/>
      <c r="E24" s="1"/>
      <c r="F24" s="1"/>
    </row>
    <row r="25" spans="1:6" ht="22.15" customHeight="1" x14ac:dyDescent="0.25">
      <c r="A25" s="1"/>
      <c r="B25" s="1"/>
      <c r="C25" s="1"/>
      <c r="D25" s="1"/>
      <c r="E25" s="1"/>
      <c r="F25" s="1"/>
    </row>
    <row r="26" spans="1:6" ht="22.15" customHeight="1" x14ac:dyDescent="0.25">
      <c r="A26" s="1"/>
      <c r="B26" s="1"/>
      <c r="C26" s="1"/>
      <c r="D26" s="1"/>
      <c r="E26" s="1"/>
      <c r="F26" s="1"/>
    </row>
    <row r="27" spans="1:6" ht="22.15" customHeight="1" x14ac:dyDescent="0.25">
      <c r="A27" s="1"/>
      <c r="B27" s="1"/>
      <c r="C27" s="1"/>
      <c r="D27" s="1"/>
      <c r="E27" s="1"/>
      <c r="F27" s="1"/>
    </row>
    <row r="28" spans="1:6" ht="22.15" customHeight="1" x14ac:dyDescent="0.25">
      <c r="A28" s="1"/>
      <c r="B28" s="1"/>
      <c r="C28" s="1"/>
      <c r="D28" s="1"/>
      <c r="E28" s="1"/>
      <c r="F28" s="1"/>
    </row>
    <row r="29" spans="1:6" ht="22.15" customHeight="1" x14ac:dyDescent="0.25">
      <c r="A29" s="1"/>
      <c r="B29" s="1"/>
      <c r="C29" s="1"/>
      <c r="D29" s="1"/>
      <c r="E29" s="1"/>
      <c r="F29" s="1"/>
    </row>
    <row r="30" spans="1:6" ht="22.15" customHeight="1" x14ac:dyDescent="0.25">
      <c r="A30" s="1"/>
      <c r="B30" s="1"/>
      <c r="C30" s="1"/>
      <c r="D30" s="1"/>
      <c r="E30" s="1"/>
      <c r="F30" s="1"/>
    </row>
    <row r="31" spans="1:6" ht="22.15" customHeight="1" x14ac:dyDescent="0.25">
      <c r="A31" s="1"/>
      <c r="B31" s="1"/>
      <c r="C31" s="1"/>
      <c r="D31" s="1"/>
      <c r="E31" s="1"/>
      <c r="F31" s="1"/>
    </row>
    <row r="32" spans="1:6" ht="22.15" customHeight="1" x14ac:dyDescent="0.25">
      <c r="A32" s="1"/>
      <c r="B32" s="1"/>
      <c r="C32" s="1"/>
      <c r="D32" s="1"/>
      <c r="E32" s="1"/>
      <c r="F32" s="1"/>
    </row>
    <row r="33" spans="1:6" ht="22.15" customHeight="1" x14ac:dyDescent="0.25">
      <c r="A33" s="1"/>
      <c r="B33" s="1"/>
      <c r="C33" s="1"/>
      <c r="D33" s="1"/>
      <c r="E33" s="1"/>
      <c r="F33" s="1"/>
    </row>
  </sheetData>
  <mergeCells count="1">
    <mergeCell ref="C1:D1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5FC7-2B01-4B26-ABAC-5C0320321C48}">
  <dimension ref="A2:K28"/>
  <sheetViews>
    <sheetView showGridLines="0" workbookViewId="0">
      <selection activeCell="D16" sqref="D16:E16"/>
    </sheetView>
  </sheetViews>
  <sheetFormatPr baseColWidth="10" defaultRowHeight="15" x14ac:dyDescent="0.25"/>
  <cols>
    <col min="2" max="2" width="12.140625" customWidth="1"/>
  </cols>
  <sheetData>
    <row r="2" spans="1:11" x14ac:dyDescent="0.25">
      <c r="B2" s="15" t="s">
        <v>7</v>
      </c>
    </row>
    <row r="3" spans="1:11" ht="15.75" thickBot="1" x14ac:dyDescent="0.3">
      <c r="A3" s="5"/>
      <c r="B3" s="5"/>
      <c r="E3" s="5"/>
      <c r="H3" s="5"/>
      <c r="K3" s="5"/>
    </row>
    <row r="4" spans="1:11" ht="15.75" thickTop="1" x14ac:dyDescent="0.25">
      <c r="A4" s="6"/>
      <c r="D4" s="6"/>
      <c r="G4" s="6"/>
      <c r="J4" s="6"/>
    </row>
    <row r="5" spans="1:11" x14ac:dyDescent="0.25">
      <c r="A5" s="7"/>
      <c r="D5" s="7"/>
      <c r="G5" s="7"/>
      <c r="J5" s="7"/>
    </row>
    <row r="6" spans="1:11" x14ac:dyDescent="0.25">
      <c r="A6" s="7"/>
      <c r="D6" s="7"/>
      <c r="G6" s="7"/>
      <c r="J6" s="7"/>
    </row>
    <row r="7" spans="1:11" x14ac:dyDescent="0.25">
      <c r="A7" s="7"/>
      <c r="D7" s="7"/>
      <c r="G7" s="7"/>
      <c r="J7" s="7"/>
    </row>
    <row r="10" spans="1:11" ht="15.75" thickBot="1" x14ac:dyDescent="0.3">
      <c r="A10" s="5"/>
      <c r="B10" s="5"/>
      <c r="E10" s="5"/>
      <c r="H10" s="5"/>
      <c r="K10" s="5"/>
    </row>
    <row r="11" spans="1:11" ht="15.75" thickTop="1" x14ac:dyDescent="0.25">
      <c r="A11" s="6"/>
      <c r="D11" s="6"/>
      <c r="G11" s="6"/>
      <c r="J11" s="6"/>
    </row>
    <row r="12" spans="1:11" x14ac:dyDescent="0.25">
      <c r="A12" s="7"/>
      <c r="D12" s="7"/>
      <c r="G12" s="7"/>
      <c r="J12" s="7"/>
    </row>
    <row r="13" spans="1:11" x14ac:dyDescent="0.25">
      <c r="A13" s="7"/>
      <c r="D13" s="7"/>
      <c r="G13" s="7"/>
      <c r="J13" s="7"/>
    </row>
    <row r="14" spans="1:11" x14ac:dyDescent="0.25">
      <c r="A14" s="7"/>
      <c r="D14" s="7"/>
      <c r="G14" s="7"/>
      <c r="J14" s="7"/>
    </row>
    <row r="17" spans="1:11" ht="15.75" thickBot="1" x14ac:dyDescent="0.3">
      <c r="A17" s="5"/>
      <c r="B17" s="5"/>
      <c r="E17" s="5"/>
      <c r="H17" s="5"/>
      <c r="K17" s="5"/>
    </row>
    <row r="18" spans="1:11" ht="15.75" thickTop="1" x14ac:dyDescent="0.25">
      <c r="A18" s="6"/>
      <c r="D18" s="6"/>
      <c r="G18" s="6"/>
      <c r="J18" s="6"/>
    </row>
    <row r="19" spans="1:11" x14ac:dyDescent="0.25">
      <c r="A19" s="7"/>
      <c r="D19" s="7"/>
      <c r="G19" s="7"/>
      <c r="J19" s="7"/>
    </row>
    <row r="20" spans="1:11" x14ac:dyDescent="0.25">
      <c r="A20" s="7"/>
      <c r="D20" s="7"/>
      <c r="G20" s="7"/>
      <c r="J20" s="7"/>
    </row>
    <row r="21" spans="1:11" x14ac:dyDescent="0.25">
      <c r="A21" s="7"/>
      <c r="D21" s="7"/>
      <c r="G21" s="7"/>
      <c r="J21" s="7"/>
    </row>
    <row r="24" spans="1:11" ht="15.75" thickBot="1" x14ac:dyDescent="0.3">
      <c r="A24" s="5"/>
      <c r="B24" s="5"/>
      <c r="E24" s="5"/>
      <c r="H24" s="5"/>
      <c r="K24" s="5"/>
    </row>
    <row r="25" spans="1:11" ht="15.75" thickTop="1" x14ac:dyDescent="0.25">
      <c r="A25" s="6"/>
      <c r="D25" s="6"/>
      <c r="G25" s="6"/>
      <c r="J25" s="6"/>
    </row>
    <row r="26" spans="1:11" x14ac:dyDescent="0.25">
      <c r="A26" s="7"/>
      <c r="D26" s="7"/>
      <c r="G26" s="7"/>
      <c r="J26" s="7"/>
    </row>
    <row r="27" spans="1:11" x14ac:dyDescent="0.25">
      <c r="A27" s="7"/>
      <c r="D27" s="7"/>
      <c r="G27" s="7"/>
      <c r="J27" s="7"/>
    </row>
    <row r="28" spans="1:11" x14ac:dyDescent="0.25">
      <c r="A28" s="7"/>
      <c r="D28" s="7"/>
      <c r="G28" s="7"/>
      <c r="J28" s="7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4958-3933-4CC9-BF84-01A3DB251238}">
  <dimension ref="A2:E98"/>
  <sheetViews>
    <sheetView showGridLines="0" workbookViewId="0">
      <selection activeCell="D16" sqref="D16:E16"/>
    </sheetView>
  </sheetViews>
  <sheetFormatPr baseColWidth="10" defaultRowHeight="15" x14ac:dyDescent="0.25"/>
  <cols>
    <col min="3" max="3" width="28.85546875" customWidth="1"/>
  </cols>
  <sheetData>
    <row r="2" spans="1:5" x14ac:dyDescent="0.25">
      <c r="B2" s="15" t="s">
        <v>8</v>
      </c>
    </row>
    <row r="4" spans="1:5" x14ac:dyDescent="0.25">
      <c r="A4" s="16" t="s">
        <v>1</v>
      </c>
      <c r="B4" s="17"/>
      <c r="C4" s="17"/>
      <c r="D4" s="17"/>
      <c r="E4" s="17"/>
    </row>
    <row r="5" spans="1:5" x14ac:dyDescent="0.25">
      <c r="A5" s="13" t="s">
        <v>0</v>
      </c>
      <c r="B5" s="13" t="s">
        <v>5</v>
      </c>
      <c r="C5" s="13" t="s">
        <v>2</v>
      </c>
      <c r="D5" s="13" t="s">
        <v>3</v>
      </c>
      <c r="E5" s="13" t="s">
        <v>4</v>
      </c>
    </row>
    <row r="6" spans="1:5" ht="16.899999999999999" customHeight="1" x14ac:dyDescent="0.25">
      <c r="A6" s="1"/>
      <c r="B6" s="1"/>
      <c r="C6" s="1"/>
      <c r="D6" s="1"/>
      <c r="E6" s="1"/>
    </row>
    <row r="7" spans="1:5" ht="16.899999999999999" customHeight="1" x14ac:dyDescent="0.25">
      <c r="A7" s="1"/>
      <c r="B7" s="1"/>
      <c r="C7" s="1"/>
      <c r="D7" s="1"/>
      <c r="E7" s="1"/>
    </row>
    <row r="8" spans="1:5" ht="16.899999999999999" customHeight="1" x14ac:dyDescent="0.25">
      <c r="A8" s="1"/>
      <c r="B8" s="1"/>
      <c r="C8" s="1"/>
      <c r="D8" s="1"/>
      <c r="E8" s="1"/>
    </row>
    <row r="9" spans="1:5" ht="16.899999999999999" customHeight="1" x14ac:dyDescent="0.25">
      <c r="A9" s="1"/>
      <c r="B9" s="1"/>
      <c r="C9" s="1"/>
      <c r="D9" s="1"/>
      <c r="E9" s="1"/>
    </row>
    <row r="10" spans="1:5" ht="16.899999999999999" customHeight="1" x14ac:dyDescent="0.25">
      <c r="A10" s="1"/>
      <c r="B10" s="1"/>
      <c r="C10" s="1"/>
      <c r="D10" s="1"/>
      <c r="E10" s="1"/>
    </row>
    <row r="12" spans="1:5" x14ac:dyDescent="0.25">
      <c r="A12" s="16" t="s">
        <v>1</v>
      </c>
      <c r="B12" s="17"/>
      <c r="C12" s="17"/>
      <c r="D12" s="17"/>
      <c r="E12" s="17"/>
    </row>
    <row r="13" spans="1:5" x14ac:dyDescent="0.25">
      <c r="A13" s="13" t="s">
        <v>0</v>
      </c>
      <c r="B13" s="13" t="s">
        <v>5</v>
      </c>
      <c r="C13" s="13" t="s">
        <v>2</v>
      </c>
      <c r="D13" s="13" t="s">
        <v>3</v>
      </c>
      <c r="E13" s="13" t="s">
        <v>4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20" spans="1:5" x14ac:dyDescent="0.25">
      <c r="A20" s="16" t="s">
        <v>1</v>
      </c>
      <c r="B20" s="17"/>
      <c r="C20" s="17"/>
      <c r="D20" s="17"/>
      <c r="E20" s="17"/>
    </row>
    <row r="21" spans="1:5" x14ac:dyDescent="0.25">
      <c r="A21" s="13" t="s">
        <v>0</v>
      </c>
      <c r="B21" s="13" t="s">
        <v>5</v>
      </c>
      <c r="C21" s="13" t="s">
        <v>2</v>
      </c>
      <c r="D21" s="13" t="s">
        <v>3</v>
      </c>
      <c r="E21" s="13" t="s">
        <v>4</v>
      </c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8" spans="1:5" x14ac:dyDescent="0.25">
      <c r="A28" s="16" t="s">
        <v>1</v>
      </c>
      <c r="B28" s="17"/>
      <c r="C28" s="17"/>
      <c r="D28" s="17"/>
      <c r="E28" s="17"/>
    </row>
    <row r="29" spans="1:5" x14ac:dyDescent="0.25">
      <c r="A29" s="13" t="s">
        <v>0</v>
      </c>
      <c r="B29" s="13" t="s">
        <v>5</v>
      </c>
      <c r="C29" s="13" t="s">
        <v>2</v>
      </c>
      <c r="D29" s="13" t="s">
        <v>3</v>
      </c>
      <c r="E29" s="13" t="s">
        <v>4</v>
      </c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6" spans="1:5" x14ac:dyDescent="0.25">
      <c r="A36" s="16" t="s">
        <v>1</v>
      </c>
      <c r="B36" s="17"/>
      <c r="C36" s="17"/>
      <c r="D36" s="17"/>
      <c r="E36" s="17"/>
    </row>
    <row r="37" spans="1:5" x14ac:dyDescent="0.25">
      <c r="A37" s="13" t="s">
        <v>0</v>
      </c>
      <c r="B37" s="13" t="s">
        <v>5</v>
      </c>
      <c r="C37" s="13" t="s">
        <v>2</v>
      </c>
      <c r="D37" s="13" t="s">
        <v>3</v>
      </c>
      <c r="E37" s="13" t="s">
        <v>4</v>
      </c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4" spans="1:5" x14ac:dyDescent="0.25">
      <c r="A44" s="16" t="s">
        <v>1</v>
      </c>
      <c r="B44" s="17"/>
      <c r="C44" s="17"/>
      <c r="D44" s="17"/>
      <c r="E44" s="17"/>
    </row>
    <row r="45" spans="1:5" x14ac:dyDescent="0.25">
      <c r="A45" s="13" t="s">
        <v>0</v>
      </c>
      <c r="B45" s="13" t="s">
        <v>5</v>
      </c>
      <c r="C45" s="13" t="s">
        <v>2</v>
      </c>
      <c r="D45" s="13" t="s">
        <v>3</v>
      </c>
      <c r="E45" s="13" t="s">
        <v>4</v>
      </c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ht="19.149999999999999" customHeight="1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2" spans="1:5" x14ac:dyDescent="0.25">
      <c r="A52" s="16" t="s">
        <v>1</v>
      </c>
      <c r="B52" s="17"/>
      <c r="C52" s="17"/>
      <c r="D52" s="17"/>
      <c r="E52" s="17"/>
    </row>
    <row r="53" spans="1:5" x14ac:dyDescent="0.25">
      <c r="A53" s="13" t="s">
        <v>0</v>
      </c>
      <c r="B53" s="13" t="s">
        <v>5</v>
      </c>
      <c r="C53" s="13" t="s">
        <v>2</v>
      </c>
      <c r="D53" s="13" t="s">
        <v>3</v>
      </c>
      <c r="E53" s="13" t="s">
        <v>4</v>
      </c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60" spans="1:5" x14ac:dyDescent="0.25">
      <c r="A60" s="16" t="s">
        <v>1</v>
      </c>
      <c r="B60" s="17"/>
      <c r="C60" s="17"/>
      <c r="D60" s="17"/>
      <c r="E60" s="17"/>
    </row>
    <row r="61" spans="1:5" x14ac:dyDescent="0.25">
      <c r="A61" s="13" t="s">
        <v>0</v>
      </c>
      <c r="B61" s="13" t="s">
        <v>5</v>
      </c>
      <c r="C61" s="13" t="s">
        <v>2</v>
      </c>
      <c r="D61" s="13" t="s">
        <v>3</v>
      </c>
      <c r="E61" s="13" t="s">
        <v>4</v>
      </c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8" spans="1:5" x14ac:dyDescent="0.25">
      <c r="A68" s="16" t="s">
        <v>1</v>
      </c>
      <c r="B68" s="17"/>
      <c r="C68" s="17"/>
      <c r="D68" s="17"/>
      <c r="E68" s="17"/>
    </row>
    <row r="69" spans="1:5" x14ac:dyDescent="0.25">
      <c r="A69" s="13" t="s">
        <v>0</v>
      </c>
      <c r="B69" s="13" t="s">
        <v>5</v>
      </c>
      <c r="C69" s="13" t="s">
        <v>2</v>
      </c>
      <c r="D69" s="13" t="s">
        <v>3</v>
      </c>
      <c r="E69" s="13" t="s">
        <v>4</v>
      </c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6" spans="1:5" x14ac:dyDescent="0.25">
      <c r="A76" s="16" t="s">
        <v>1</v>
      </c>
      <c r="B76" s="17"/>
      <c r="C76" s="17"/>
      <c r="D76" s="17"/>
      <c r="E76" s="17"/>
    </row>
    <row r="77" spans="1:5" x14ac:dyDescent="0.25">
      <c r="A77" s="13" t="s">
        <v>0</v>
      </c>
      <c r="B77" s="13" t="s">
        <v>5</v>
      </c>
      <c r="C77" s="13" t="s">
        <v>2</v>
      </c>
      <c r="D77" s="13" t="s">
        <v>3</v>
      </c>
      <c r="E77" s="13" t="s">
        <v>4</v>
      </c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4" spans="1:5" x14ac:dyDescent="0.25">
      <c r="A84" s="16" t="s">
        <v>1</v>
      </c>
      <c r="B84" s="17"/>
      <c r="C84" s="17"/>
      <c r="D84" s="17"/>
      <c r="E84" s="17"/>
    </row>
    <row r="85" spans="1:5" x14ac:dyDescent="0.25">
      <c r="A85" s="13" t="s">
        <v>0</v>
      </c>
      <c r="B85" s="13" t="s">
        <v>5</v>
      </c>
      <c r="C85" s="13" t="s">
        <v>2</v>
      </c>
      <c r="D85" s="13" t="s">
        <v>3</v>
      </c>
      <c r="E85" s="13" t="s">
        <v>4</v>
      </c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2" spans="1:5" x14ac:dyDescent="0.25">
      <c r="A92" s="16" t="s">
        <v>1</v>
      </c>
      <c r="B92" s="17"/>
      <c r="C92" s="17"/>
      <c r="D92" s="17"/>
      <c r="E92" s="17"/>
    </row>
    <row r="93" spans="1:5" x14ac:dyDescent="0.25">
      <c r="A93" s="13" t="s">
        <v>0</v>
      </c>
      <c r="B93" s="13" t="s">
        <v>5</v>
      </c>
      <c r="C93" s="13" t="s">
        <v>2</v>
      </c>
      <c r="D93" s="13" t="s">
        <v>3</v>
      </c>
      <c r="E93" s="13" t="s">
        <v>4</v>
      </c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0D95-F055-4D3F-954C-3A2C49133FE8}">
  <sheetPr>
    <pageSetUpPr fitToPage="1"/>
  </sheetPr>
  <dimension ref="A2:F23"/>
  <sheetViews>
    <sheetView showGridLines="0" workbookViewId="0">
      <selection activeCell="A2" sqref="A2:F11"/>
    </sheetView>
  </sheetViews>
  <sheetFormatPr baseColWidth="10" defaultRowHeight="15" x14ac:dyDescent="0.25"/>
  <cols>
    <col min="2" max="2" width="35" customWidth="1"/>
  </cols>
  <sheetData>
    <row r="2" spans="1:6" x14ac:dyDescent="0.25">
      <c r="B2" s="8" t="s">
        <v>9</v>
      </c>
    </row>
    <row r="3" spans="1:6" x14ac:dyDescent="0.25">
      <c r="C3" s="72" t="s">
        <v>10</v>
      </c>
      <c r="D3" s="73"/>
      <c r="E3" s="72" t="s">
        <v>11</v>
      </c>
      <c r="F3" s="73"/>
    </row>
    <row r="4" spans="1:6" x14ac:dyDescent="0.25">
      <c r="A4" s="4" t="s">
        <v>1</v>
      </c>
      <c r="B4" s="4" t="s">
        <v>2</v>
      </c>
      <c r="C4" s="9" t="s">
        <v>3</v>
      </c>
      <c r="D4" s="9" t="s">
        <v>4</v>
      </c>
      <c r="E4" s="9" t="s">
        <v>3</v>
      </c>
      <c r="F4" s="9" t="s">
        <v>4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mergeCells count="2">
    <mergeCell ref="C3:D3"/>
    <mergeCell ref="E3:F3"/>
  </mergeCells>
  <pageMargins left="0.7" right="0.7" top="0.75" bottom="0.75" header="0.3" footer="0.3"/>
  <pageSetup paperSize="9" scale="9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EF18-8A31-4D28-AB07-6F2864D2EB30}">
  <sheetPr>
    <pageSetUpPr fitToPage="1"/>
  </sheetPr>
  <dimension ref="B1:M38"/>
  <sheetViews>
    <sheetView showGridLines="0" tabSelected="1" topLeftCell="A15" zoomScale="134" workbookViewId="0">
      <selection activeCell="E38" sqref="E38"/>
    </sheetView>
  </sheetViews>
  <sheetFormatPr baseColWidth="10" defaultRowHeight="15" x14ac:dyDescent="0.25"/>
  <cols>
    <col min="2" max="2" width="17.5703125" customWidth="1"/>
    <col min="3" max="3" width="16" customWidth="1"/>
    <col min="4" max="4" width="19.42578125" customWidth="1"/>
    <col min="5" max="5" width="18.28515625" customWidth="1"/>
    <col min="6" max="6" width="15.5703125" customWidth="1"/>
    <col min="7" max="7" width="17.85546875" customWidth="1"/>
    <col min="8" max="8" width="16.42578125" customWidth="1"/>
    <col min="9" max="9" width="18" customWidth="1"/>
    <col min="10" max="10" width="16.7109375" customWidth="1"/>
  </cols>
  <sheetData>
    <row r="1" spans="3:9" x14ac:dyDescent="0.25">
      <c r="D1" s="15" t="s">
        <v>9</v>
      </c>
    </row>
    <row r="2" spans="3:9" x14ac:dyDescent="0.25">
      <c r="F2" s="76" t="s">
        <v>10</v>
      </c>
      <c r="G2" s="77"/>
      <c r="H2" s="76" t="s">
        <v>29</v>
      </c>
      <c r="I2" s="77"/>
    </row>
    <row r="3" spans="3:9" x14ac:dyDescent="0.25">
      <c r="C3" s="13" t="s">
        <v>1</v>
      </c>
      <c r="D3" s="74" t="s">
        <v>2</v>
      </c>
      <c r="E3" s="74"/>
      <c r="F3" s="14" t="s">
        <v>3</v>
      </c>
      <c r="G3" s="14" t="s">
        <v>4</v>
      </c>
      <c r="H3" s="14" t="s">
        <v>3</v>
      </c>
      <c r="I3" s="14" t="s">
        <v>4</v>
      </c>
    </row>
    <row r="4" spans="3:9" x14ac:dyDescent="0.25">
      <c r="C4" s="1"/>
      <c r="D4" s="75"/>
      <c r="E4" s="75"/>
      <c r="F4" s="1"/>
      <c r="G4" s="1"/>
      <c r="H4" s="1"/>
      <c r="I4" s="1"/>
    </row>
    <row r="5" spans="3:9" x14ac:dyDescent="0.25">
      <c r="C5" s="1"/>
      <c r="D5" s="75"/>
      <c r="E5" s="75"/>
      <c r="F5" s="1"/>
      <c r="G5" s="1"/>
      <c r="H5" s="1"/>
      <c r="I5" s="1"/>
    </row>
    <row r="6" spans="3:9" x14ac:dyDescent="0.25">
      <c r="C6" s="1"/>
      <c r="D6" s="75"/>
      <c r="E6" s="75"/>
      <c r="F6" s="1"/>
      <c r="G6" s="1"/>
      <c r="H6" s="1"/>
      <c r="I6" s="1"/>
    </row>
    <row r="7" spans="3:9" x14ac:dyDescent="0.25">
      <c r="C7" s="1"/>
      <c r="D7" s="75"/>
      <c r="E7" s="75"/>
      <c r="F7" s="1"/>
      <c r="G7" s="1"/>
      <c r="H7" s="1"/>
      <c r="I7" s="1"/>
    </row>
    <row r="8" spans="3:9" x14ac:dyDescent="0.25">
      <c r="C8" s="1"/>
      <c r="D8" s="75"/>
      <c r="E8" s="75"/>
      <c r="F8" s="1"/>
      <c r="G8" s="1"/>
      <c r="H8" s="1"/>
      <c r="I8" s="1"/>
    </row>
    <row r="9" spans="3:9" x14ac:dyDescent="0.25">
      <c r="C9" s="1"/>
      <c r="D9" s="75"/>
      <c r="E9" s="75"/>
      <c r="F9" s="1"/>
      <c r="G9" s="1"/>
      <c r="H9" s="1"/>
      <c r="I9" s="1"/>
    </row>
    <row r="10" spans="3:9" x14ac:dyDescent="0.25">
      <c r="C10" s="1"/>
      <c r="D10" s="75"/>
      <c r="E10" s="75"/>
      <c r="F10" s="1"/>
      <c r="G10" s="1"/>
      <c r="H10" s="1"/>
      <c r="I10" s="1"/>
    </row>
    <row r="11" spans="3:9" x14ac:dyDescent="0.25">
      <c r="C11" s="1"/>
      <c r="D11" s="75"/>
      <c r="E11" s="75"/>
      <c r="F11" s="1"/>
      <c r="G11" s="1"/>
      <c r="H11" s="1"/>
      <c r="I11" s="1"/>
    </row>
    <row r="12" spans="3:9" x14ac:dyDescent="0.25">
      <c r="C12" s="1"/>
      <c r="D12" s="75"/>
      <c r="E12" s="75"/>
      <c r="F12" s="1"/>
      <c r="G12" s="1"/>
      <c r="H12" s="1"/>
      <c r="I12" s="1"/>
    </row>
    <row r="13" spans="3:9" x14ac:dyDescent="0.25">
      <c r="C13" s="1"/>
      <c r="D13" s="75"/>
      <c r="E13" s="75"/>
      <c r="F13" s="1"/>
      <c r="G13" s="1"/>
      <c r="H13" s="1"/>
      <c r="I13" s="1"/>
    </row>
    <row r="14" spans="3:9" x14ac:dyDescent="0.25">
      <c r="C14" s="1"/>
      <c r="D14" s="75"/>
      <c r="E14" s="75"/>
      <c r="F14" s="1"/>
      <c r="G14" s="1"/>
      <c r="H14" s="1"/>
      <c r="I14" s="1"/>
    </row>
    <row r="15" spans="3:9" x14ac:dyDescent="0.25">
      <c r="C15" s="1"/>
      <c r="D15" s="75"/>
      <c r="E15" s="75"/>
      <c r="F15" s="1"/>
      <c r="G15" s="1"/>
      <c r="H15" s="1"/>
      <c r="I15" s="1"/>
    </row>
    <row r="16" spans="3:9" x14ac:dyDescent="0.25">
      <c r="C16" s="1"/>
      <c r="D16" s="75"/>
      <c r="E16" s="75"/>
      <c r="F16" s="1"/>
      <c r="G16" s="1"/>
      <c r="H16" s="1"/>
      <c r="I16" s="1"/>
    </row>
    <row r="17" spans="2:13" x14ac:dyDescent="0.25">
      <c r="C17" s="92"/>
      <c r="D17" s="93" t="s">
        <v>101</v>
      </c>
      <c r="E17" s="93"/>
      <c r="F17" s="94">
        <v>26715</v>
      </c>
      <c r="G17" s="94">
        <v>26715</v>
      </c>
      <c r="H17" s="94">
        <v>12700</v>
      </c>
      <c r="I17" s="94">
        <v>12700</v>
      </c>
    </row>
    <row r="18" spans="2:13" x14ac:dyDescent="0.25">
      <c r="C18" s="1"/>
      <c r="D18" s="75"/>
      <c r="E18" s="75"/>
      <c r="F18" s="1"/>
      <c r="G18" s="1"/>
      <c r="H18" s="1"/>
      <c r="I18" s="1"/>
    </row>
    <row r="19" spans="2:13" x14ac:dyDescent="0.25">
      <c r="C19" s="1"/>
      <c r="D19" s="75"/>
      <c r="E19" s="75"/>
      <c r="F19" s="1"/>
      <c r="G19" s="1"/>
      <c r="H19" s="1"/>
      <c r="I19" s="1"/>
    </row>
    <row r="20" spans="2:13" x14ac:dyDescent="0.25">
      <c r="C20" s="1"/>
      <c r="D20" s="75"/>
      <c r="E20" s="75"/>
      <c r="F20" s="1"/>
      <c r="G20" s="1"/>
      <c r="H20" s="1"/>
      <c r="I20" s="1"/>
    </row>
    <row r="21" spans="2:13" x14ac:dyDescent="0.25">
      <c r="B21" s="71" t="s">
        <v>12</v>
      </c>
      <c r="C21" s="71"/>
      <c r="D21" s="71"/>
      <c r="E21" s="71"/>
      <c r="G21" s="71" t="s">
        <v>21</v>
      </c>
      <c r="H21" s="71"/>
      <c r="I21" s="71"/>
      <c r="J21" s="71"/>
    </row>
    <row r="22" spans="2:13" x14ac:dyDescent="0.25">
      <c r="B22" s="11" t="s">
        <v>13</v>
      </c>
      <c r="C22" s="11"/>
      <c r="D22" s="11" t="s">
        <v>14</v>
      </c>
      <c r="E22" s="11"/>
      <c r="G22" s="11" t="s">
        <v>22</v>
      </c>
      <c r="H22" s="11"/>
      <c r="I22" s="11" t="s">
        <v>23</v>
      </c>
      <c r="J22" s="12"/>
    </row>
    <row r="23" spans="2:13" x14ac:dyDescent="0.25">
      <c r="B23" s="34" t="s">
        <v>15</v>
      </c>
      <c r="C23" s="36">
        <f>SUM(C24)</f>
        <v>700</v>
      </c>
      <c r="D23" s="34" t="s">
        <v>16</v>
      </c>
      <c r="E23" s="31">
        <f>SUM(E24:E27)</f>
        <v>8435</v>
      </c>
      <c r="G23" s="34" t="s">
        <v>62</v>
      </c>
      <c r="H23" s="35">
        <f>SUM(H24:H28)</f>
        <v>3548</v>
      </c>
      <c r="I23" s="34" t="s">
        <v>26</v>
      </c>
      <c r="J23" s="36">
        <f>J24+J25+J26+J27+J28+J29</f>
        <v>7000</v>
      </c>
      <c r="L23" s="1" t="s">
        <v>72</v>
      </c>
      <c r="M23" s="43"/>
    </row>
    <row r="24" spans="2:13" x14ac:dyDescent="0.25">
      <c r="B24" s="1" t="s">
        <v>100</v>
      </c>
      <c r="C24" s="31">
        <v>700</v>
      </c>
      <c r="D24" s="1" t="s">
        <v>99</v>
      </c>
      <c r="E24" s="31">
        <v>5000</v>
      </c>
      <c r="G24" s="1" t="s">
        <v>57</v>
      </c>
      <c r="H24" s="31">
        <v>313</v>
      </c>
      <c r="I24" s="1" t="s">
        <v>58</v>
      </c>
      <c r="J24" s="31">
        <v>7000</v>
      </c>
      <c r="L24" s="42">
        <f>J23-H23</f>
        <v>3452</v>
      </c>
      <c r="M24" s="44"/>
    </row>
    <row r="25" spans="2:13" x14ac:dyDescent="0.25">
      <c r="B25" s="1"/>
      <c r="C25" s="1"/>
      <c r="D25" s="92" t="s">
        <v>107</v>
      </c>
      <c r="E25" s="94">
        <v>3435</v>
      </c>
      <c r="G25" s="1" t="s">
        <v>59</v>
      </c>
      <c r="H25" s="31">
        <v>1000</v>
      </c>
      <c r="I25" s="1"/>
      <c r="J25" s="1"/>
    </row>
    <row r="26" spans="2:13" x14ac:dyDescent="0.25">
      <c r="B26" s="1"/>
      <c r="C26" s="1"/>
      <c r="D26" s="1"/>
      <c r="E26" s="1"/>
      <c r="G26" s="1" t="s">
        <v>60</v>
      </c>
      <c r="H26" s="31">
        <v>2000</v>
      </c>
      <c r="I26" s="1"/>
      <c r="J26" s="1"/>
    </row>
    <row r="27" spans="2:13" x14ac:dyDescent="0.25">
      <c r="B27" s="1"/>
      <c r="C27" s="1"/>
      <c r="D27" s="1"/>
      <c r="E27" s="1"/>
      <c r="G27" s="32" t="s">
        <v>66</v>
      </c>
      <c r="H27" s="33">
        <v>200</v>
      </c>
      <c r="I27" s="1"/>
      <c r="J27" s="1"/>
    </row>
    <row r="28" spans="2:13" x14ac:dyDescent="0.25">
      <c r="B28" s="90"/>
      <c r="C28" s="90"/>
      <c r="D28" s="34" t="s">
        <v>18</v>
      </c>
      <c r="E28" s="36">
        <f>SUM(E29:E32)</f>
        <v>700</v>
      </c>
      <c r="G28" s="1" t="s">
        <v>63</v>
      </c>
      <c r="H28" s="31">
        <v>35</v>
      </c>
      <c r="I28" s="1"/>
      <c r="J28" s="1"/>
      <c r="L28" s="33"/>
    </row>
    <row r="29" spans="2:13" x14ac:dyDescent="0.25">
      <c r="B29" s="34" t="s">
        <v>17</v>
      </c>
      <c r="C29" s="36">
        <f>SUM(C31:C34)</f>
        <v>8435</v>
      </c>
      <c r="D29" s="91" t="s">
        <v>102</v>
      </c>
      <c r="E29" s="31">
        <v>0</v>
      </c>
      <c r="G29" s="1"/>
      <c r="H29" s="1"/>
      <c r="I29" s="1"/>
      <c r="J29" s="1"/>
    </row>
    <row r="30" spans="2:13" x14ac:dyDescent="0.25">
      <c r="B30" s="1" t="s">
        <v>104</v>
      </c>
      <c r="C30" s="1"/>
      <c r="D30" s="1" t="s">
        <v>103</v>
      </c>
      <c r="E30" s="31">
        <v>700</v>
      </c>
      <c r="G30" s="34" t="s">
        <v>61</v>
      </c>
      <c r="H30" s="36">
        <v>0</v>
      </c>
      <c r="I30" s="34" t="s">
        <v>27</v>
      </c>
      <c r="J30" s="36">
        <f>J31+J32+J33</f>
        <v>0</v>
      </c>
      <c r="L30" s="38" t="s">
        <v>71</v>
      </c>
      <c r="M30" s="39"/>
    </row>
    <row r="31" spans="2:13" x14ac:dyDescent="0.25">
      <c r="B31" s="1" t="s">
        <v>105</v>
      </c>
      <c r="C31" s="31">
        <v>0</v>
      </c>
      <c r="D31" s="1"/>
      <c r="E31" s="1"/>
      <c r="G31" s="1"/>
      <c r="H31" s="1"/>
      <c r="I31" s="1"/>
      <c r="J31" s="1"/>
      <c r="L31" s="40">
        <f>J30-H30</f>
        <v>0</v>
      </c>
      <c r="M31" s="41"/>
    </row>
    <row r="32" spans="2:13" x14ac:dyDescent="0.25">
      <c r="B32" s="1"/>
      <c r="C32" s="1"/>
      <c r="D32" s="1"/>
      <c r="E32" s="1"/>
      <c r="G32" s="1"/>
      <c r="H32" s="1"/>
      <c r="I32" s="1"/>
      <c r="J32" s="1"/>
    </row>
    <row r="33" spans="2:13" x14ac:dyDescent="0.25">
      <c r="B33" s="1"/>
      <c r="C33" s="1"/>
      <c r="D33" s="1"/>
      <c r="E33" s="1"/>
      <c r="G33" s="1"/>
      <c r="H33" s="1"/>
      <c r="I33" s="1"/>
      <c r="J33" s="1"/>
    </row>
    <row r="34" spans="2:13" x14ac:dyDescent="0.25">
      <c r="B34" s="1" t="s">
        <v>106</v>
      </c>
      <c r="C34" s="31">
        <v>8435</v>
      </c>
      <c r="D34" s="1"/>
      <c r="E34" s="1"/>
      <c r="G34" s="34" t="s">
        <v>64</v>
      </c>
      <c r="H34" s="36">
        <f>H35</f>
        <v>17</v>
      </c>
      <c r="I34" s="34" t="s">
        <v>28</v>
      </c>
      <c r="J34" s="36">
        <f>J35</f>
        <v>0</v>
      </c>
      <c r="L34" s="38" t="s">
        <v>70</v>
      </c>
      <c r="M34" s="39"/>
    </row>
    <row r="35" spans="2:13" x14ac:dyDescent="0.25">
      <c r="B35" s="1"/>
      <c r="C35" s="1"/>
      <c r="D35" s="1"/>
      <c r="E35" s="1"/>
      <c r="G35" s="1" t="s">
        <v>65</v>
      </c>
      <c r="H35" s="31">
        <v>17</v>
      </c>
      <c r="I35" s="1"/>
      <c r="J35" s="1"/>
      <c r="L35" s="40">
        <f>J34-H34</f>
        <v>-17</v>
      </c>
      <c r="M35" s="41"/>
    </row>
    <row r="36" spans="2:13" x14ac:dyDescent="0.25">
      <c r="B36" s="1"/>
      <c r="C36" s="1"/>
      <c r="D36" s="1"/>
      <c r="E36" s="1"/>
      <c r="G36" s="12" t="s">
        <v>67</v>
      </c>
      <c r="H36" s="37">
        <f>H23+H30+H34</f>
        <v>3565</v>
      </c>
      <c r="I36" s="12" t="s">
        <v>68</v>
      </c>
      <c r="J36" s="37">
        <f>SUM(J34,J23,J30)</f>
        <v>7000</v>
      </c>
    </row>
    <row r="37" spans="2:13" x14ac:dyDescent="0.25">
      <c r="B37" s="1"/>
      <c r="C37" s="1"/>
      <c r="D37" s="1"/>
      <c r="E37" s="1"/>
      <c r="G37" s="1" t="s">
        <v>69</v>
      </c>
      <c r="H37" s="31">
        <f>J36-H36</f>
        <v>3435</v>
      </c>
      <c r="I37" s="1"/>
      <c r="J37" s="1"/>
    </row>
    <row r="38" spans="2:13" x14ac:dyDescent="0.25">
      <c r="B38" s="34" t="s">
        <v>19</v>
      </c>
      <c r="C38" s="36">
        <f>SUM(C24:C29)</f>
        <v>9135</v>
      </c>
      <c r="D38" s="34" t="s">
        <v>20</v>
      </c>
      <c r="E38" s="31">
        <f>E23+E28</f>
        <v>9135</v>
      </c>
      <c r="G38" s="3" t="s">
        <v>24</v>
      </c>
      <c r="H38" s="31">
        <f>SUM(H36,H37)</f>
        <v>7000</v>
      </c>
      <c r="I38" s="3" t="s">
        <v>25</v>
      </c>
      <c r="J38" s="1"/>
    </row>
  </sheetData>
  <mergeCells count="22">
    <mergeCell ref="H2:I2"/>
    <mergeCell ref="D16:E16"/>
    <mergeCell ref="D17:E17"/>
    <mergeCell ref="D18:E18"/>
    <mergeCell ref="D19:E19"/>
    <mergeCell ref="F2:G2"/>
    <mergeCell ref="D10:E10"/>
    <mergeCell ref="D11:E11"/>
    <mergeCell ref="D12:E12"/>
    <mergeCell ref="D13:E13"/>
    <mergeCell ref="B21:E21"/>
    <mergeCell ref="G21:J21"/>
    <mergeCell ref="D3:E3"/>
    <mergeCell ref="D4:E4"/>
    <mergeCell ref="D5:E5"/>
    <mergeCell ref="D6:E6"/>
    <mergeCell ref="D7:E7"/>
    <mergeCell ref="D8:E8"/>
    <mergeCell ref="D9:E9"/>
    <mergeCell ref="D20:E20"/>
    <mergeCell ref="D14:E14"/>
    <mergeCell ref="D15:E15"/>
  </mergeCells>
  <pageMargins left="0.7" right="0.7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089B-554E-476E-8205-408626B410A4}">
  <dimension ref="A1:Z25"/>
  <sheetViews>
    <sheetView topLeftCell="B5" zoomScale="121" zoomScaleNormal="100" workbookViewId="0">
      <selection activeCell="G18" sqref="G18"/>
    </sheetView>
  </sheetViews>
  <sheetFormatPr baseColWidth="10" defaultRowHeight="15" x14ac:dyDescent="0.25"/>
  <cols>
    <col min="4" max="4" width="17.5703125" customWidth="1"/>
    <col min="5" max="5" width="16.28515625" customWidth="1"/>
    <col min="7" max="7" width="17.5703125" customWidth="1"/>
    <col min="8" max="8" width="11.5703125" bestFit="1" customWidth="1"/>
    <col min="10" max="10" width="18.140625" customWidth="1"/>
    <col min="13" max="13" width="15.5703125" customWidth="1"/>
    <col min="14" max="14" width="11.5703125" bestFit="1" customWidth="1"/>
    <col min="16" max="17" width="11.5703125" bestFit="1" customWidth="1"/>
  </cols>
  <sheetData>
    <row r="1" spans="1:26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4" spans="1:26" x14ac:dyDescent="0.25">
      <c r="C4" s="45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46"/>
    </row>
    <row r="5" spans="1:26" x14ac:dyDescent="0.25">
      <c r="C5" s="51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53"/>
    </row>
    <row r="6" spans="1:26" x14ac:dyDescent="0.25">
      <c r="C6" s="51"/>
      <c r="D6" s="78" t="s">
        <v>73</v>
      </c>
      <c r="E6" s="79"/>
      <c r="F6" s="80"/>
      <c r="G6" s="78" t="s">
        <v>74</v>
      </c>
      <c r="H6" s="80"/>
      <c r="I6" s="86"/>
      <c r="J6" s="78" t="s">
        <v>73</v>
      </c>
      <c r="K6" s="79"/>
      <c r="L6" s="80"/>
      <c r="M6" s="78" t="s">
        <v>86</v>
      </c>
      <c r="N6" s="80"/>
      <c r="O6" s="86"/>
      <c r="P6" s="78" t="s">
        <v>88</v>
      </c>
      <c r="Q6" s="80"/>
      <c r="R6" s="86"/>
      <c r="S6" s="86"/>
      <c r="T6" s="86"/>
      <c r="U6" s="86"/>
      <c r="V6" s="86"/>
      <c r="W6" s="86"/>
      <c r="X6" s="86"/>
      <c r="Y6" s="86"/>
      <c r="Z6" s="53"/>
    </row>
    <row r="7" spans="1:26" x14ac:dyDescent="0.25">
      <c r="C7" s="51"/>
      <c r="D7" s="66" t="s">
        <v>77</v>
      </c>
      <c r="E7" s="67"/>
      <c r="F7" s="68"/>
      <c r="G7" s="67" t="s">
        <v>84</v>
      </c>
      <c r="H7" s="81" t="s">
        <v>85</v>
      </c>
      <c r="I7" s="86"/>
      <c r="J7" s="78" t="s">
        <v>77</v>
      </c>
      <c r="K7" s="79"/>
      <c r="L7" s="80"/>
      <c r="M7" s="67" t="s">
        <v>84</v>
      </c>
      <c r="N7" s="64" t="s">
        <v>85</v>
      </c>
      <c r="O7" s="86"/>
      <c r="P7" s="78" t="s">
        <v>89</v>
      </c>
      <c r="Q7" s="80"/>
      <c r="R7" s="86"/>
      <c r="S7" s="86"/>
      <c r="T7" s="86"/>
      <c r="U7" s="86"/>
      <c r="V7" s="86"/>
      <c r="W7" s="86"/>
      <c r="X7" s="86"/>
      <c r="Y7" s="86"/>
      <c r="Z7" s="53"/>
    </row>
    <row r="8" spans="1:26" x14ac:dyDescent="0.25">
      <c r="C8" s="51"/>
      <c r="D8" s="47"/>
      <c r="E8" s="48"/>
      <c r="F8" s="49"/>
      <c r="G8" s="64"/>
      <c r="H8" s="64"/>
      <c r="I8" s="86"/>
      <c r="J8" s="47"/>
      <c r="K8" s="48"/>
      <c r="L8" s="49"/>
      <c r="M8" s="64"/>
      <c r="N8" s="64"/>
      <c r="O8" s="86"/>
      <c r="P8" s="78" t="s">
        <v>90</v>
      </c>
      <c r="Q8" s="80"/>
      <c r="R8" s="86"/>
      <c r="S8" s="86"/>
      <c r="T8" s="86"/>
      <c r="U8" s="86"/>
      <c r="V8" s="86"/>
      <c r="W8" s="86"/>
      <c r="X8" s="86"/>
      <c r="Y8" s="86"/>
      <c r="Z8" s="53"/>
    </row>
    <row r="9" spans="1:26" x14ac:dyDescent="0.25">
      <c r="C9" s="51"/>
      <c r="D9" s="66" t="s">
        <v>75</v>
      </c>
      <c r="E9" s="67"/>
      <c r="F9" s="68"/>
      <c r="G9" s="82">
        <v>7876295</v>
      </c>
      <c r="H9" s="83">
        <v>1</v>
      </c>
      <c r="I9" s="86"/>
      <c r="J9" s="78" t="s">
        <v>75</v>
      </c>
      <c r="K9" s="79"/>
      <c r="L9" s="80"/>
      <c r="M9" s="82">
        <v>6935998</v>
      </c>
      <c r="N9" s="83">
        <v>1</v>
      </c>
      <c r="O9" s="86"/>
      <c r="P9" s="65">
        <f>(G9-M9)/M9</f>
        <v>0.13556765731478007</v>
      </c>
      <c r="Q9" s="49"/>
      <c r="R9" s="86" t="s">
        <v>91</v>
      </c>
      <c r="S9" s="86"/>
      <c r="T9" s="86"/>
      <c r="U9" s="86"/>
      <c r="V9" s="86"/>
      <c r="W9" s="86"/>
      <c r="X9" s="86"/>
      <c r="Y9" s="86"/>
      <c r="Z9" s="53"/>
    </row>
    <row r="10" spans="1:26" x14ac:dyDescent="0.25">
      <c r="C10" s="51"/>
      <c r="D10" s="45"/>
      <c r="E10" s="50"/>
      <c r="F10" s="46"/>
      <c r="G10" s="56"/>
      <c r="H10" s="57"/>
      <c r="I10" s="86"/>
      <c r="J10" s="45"/>
      <c r="K10" s="50"/>
      <c r="L10" s="46"/>
      <c r="M10" s="56"/>
      <c r="N10" s="57"/>
      <c r="O10" s="86"/>
      <c r="P10" s="65"/>
      <c r="Q10" s="64"/>
      <c r="R10" s="86"/>
      <c r="S10" s="86"/>
      <c r="T10" s="86"/>
      <c r="U10" s="86"/>
      <c r="V10" s="86"/>
      <c r="W10" s="86"/>
      <c r="X10" s="86"/>
      <c r="Y10" s="86"/>
      <c r="Z10" s="53"/>
    </row>
    <row r="11" spans="1:26" x14ac:dyDescent="0.25">
      <c r="C11" s="51"/>
      <c r="D11" s="51" t="s">
        <v>78</v>
      </c>
      <c r="E11" s="86"/>
      <c r="F11" s="53"/>
      <c r="G11" s="55">
        <f>(8232487-7708260)</f>
        <v>524227</v>
      </c>
      <c r="H11" s="59">
        <f>G11/G9</f>
        <v>6.65575629150508E-2</v>
      </c>
      <c r="I11" s="86"/>
      <c r="J11" s="51" t="s">
        <v>78</v>
      </c>
      <c r="K11" s="86"/>
      <c r="L11" s="53"/>
      <c r="M11" s="55">
        <f>(7044640-6556909)</f>
        <v>487731</v>
      </c>
      <c r="N11" s="59">
        <f>M11/M9</f>
        <v>7.0318791902765826E-2</v>
      </c>
      <c r="O11" s="86"/>
      <c r="P11" s="65">
        <f>(G11-M11)/M11</f>
        <v>7.4828132720700546E-2</v>
      </c>
      <c r="Q11" s="65">
        <v>-5.3499999999999999E-2</v>
      </c>
      <c r="R11" s="86" t="s">
        <v>92</v>
      </c>
      <c r="S11" s="86"/>
      <c r="T11" s="86"/>
      <c r="U11" s="86"/>
      <c r="V11" s="86"/>
      <c r="W11" s="86"/>
      <c r="X11" s="86"/>
      <c r="Y11" s="86"/>
      <c r="Z11" s="53"/>
    </row>
    <row r="12" spans="1:26" x14ac:dyDescent="0.25">
      <c r="C12" s="51"/>
      <c r="D12" s="51"/>
      <c r="E12" s="86"/>
      <c r="F12" s="53"/>
      <c r="G12" s="55">
        <v>2063110</v>
      </c>
      <c r="H12" s="59">
        <v>0.26190000000000002</v>
      </c>
      <c r="I12" s="86"/>
      <c r="J12" s="61" t="s">
        <v>87</v>
      </c>
      <c r="K12" s="51"/>
      <c r="L12" s="51"/>
      <c r="M12" s="63">
        <v>1900348</v>
      </c>
      <c r="N12" s="62">
        <v>0.27400000000000002</v>
      </c>
      <c r="O12" s="86"/>
      <c r="P12" s="65">
        <f t="shared" ref="P12:P24" si="0">(G12-M12)/M12</f>
        <v>8.5648523323096609E-2</v>
      </c>
      <c r="Q12" s="65">
        <v>-4.3999999999999997E-2</v>
      </c>
      <c r="R12" s="86" t="s">
        <v>93</v>
      </c>
      <c r="S12" s="86"/>
      <c r="T12" s="86"/>
      <c r="U12" s="86"/>
      <c r="V12" s="86"/>
      <c r="W12" s="86"/>
      <c r="X12" s="86"/>
      <c r="Y12" s="86"/>
      <c r="Z12" s="53"/>
    </row>
    <row r="13" spans="1:26" x14ac:dyDescent="0.25">
      <c r="C13" s="51"/>
      <c r="D13" s="51"/>
      <c r="E13" s="86"/>
      <c r="F13" s="53"/>
      <c r="G13" s="55"/>
      <c r="H13" s="57"/>
      <c r="I13" s="86"/>
      <c r="J13" s="61"/>
      <c r="K13" s="86"/>
      <c r="L13" s="86"/>
      <c r="M13" s="63"/>
      <c r="N13" s="62"/>
      <c r="O13" s="86"/>
      <c r="P13" s="65"/>
      <c r="Q13" s="64"/>
      <c r="R13" s="86"/>
      <c r="S13" s="86"/>
      <c r="T13" s="86"/>
      <c r="U13" s="86"/>
      <c r="V13" s="86"/>
      <c r="W13" s="86"/>
      <c r="X13" s="86"/>
      <c r="Y13" s="86"/>
      <c r="Z13" s="53"/>
    </row>
    <row r="14" spans="1:26" x14ac:dyDescent="0.25">
      <c r="C14" s="51"/>
      <c r="D14" s="51" t="s">
        <v>79</v>
      </c>
      <c r="E14" s="86"/>
      <c r="F14" s="53"/>
      <c r="G14" s="58">
        <f>(31175-381343)</f>
        <v>-350168</v>
      </c>
      <c r="H14" s="60">
        <f>G14/G9</f>
        <v>-4.4458466829899082E-2</v>
      </c>
      <c r="I14" s="86"/>
      <c r="J14" s="51" t="s">
        <v>79</v>
      </c>
      <c r="K14" s="86"/>
      <c r="L14" s="53"/>
      <c r="M14" s="58">
        <f>(10446-249196)</f>
        <v>-238750</v>
      </c>
      <c r="N14" s="60">
        <f>M14/M9</f>
        <v>-3.4421866903652509E-2</v>
      </c>
      <c r="O14" s="86"/>
      <c r="P14" s="65">
        <f t="shared" si="0"/>
        <v>0.4666722513089005</v>
      </c>
      <c r="Q14" s="65">
        <v>0.29160000000000003</v>
      </c>
      <c r="R14" s="86" t="s">
        <v>94</v>
      </c>
      <c r="S14" s="86"/>
      <c r="T14" s="86"/>
      <c r="U14" s="86"/>
      <c r="V14" s="86"/>
      <c r="W14" s="86"/>
      <c r="X14" s="86"/>
      <c r="Y14" s="86"/>
      <c r="Z14" s="53"/>
    </row>
    <row r="15" spans="1:26" x14ac:dyDescent="0.25">
      <c r="C15" s="51"/>
      <c r="D15" s="51"/>
      <c r="E15" s="86"/>
      <c r="F15" s="53"/>
      <c r="G15" s="55"/>
      <c r="H15" s="57"/>
      <c r="I15" s="86"/>
      <c r="J15" s="51"/>
      <c r="K15" s="86"/>
      <c r="L15" s="53"/>
      <c r="M15" s="55"/>
      <c r="N15" s="57"/>
      <c r="O15" s="86"/>
      <c r="P15" s="65"/>
      <c r="Q15" s="64"/>
      <c r="R15" s="86"/>
      <c r="S15" s="86"/>
      <c r="T15" s="86"/>
      <c r="U15" s="86"/>
      <c r="V15" s="86"/>
      <c r="W15" s="86"/>
      <c r="X15" s="86"/>
      <c r="Y15" s="86"/>
      <c r="Z15" s="53"/>
    </row>
    <row r="16" spans="1:26" x14ac:dyDescent="0.25">
      <c r="C16" s="51"/>
      <c r="D16" s="51" t="s">
        <v>80</v>
      </c>
      <c r="E16" s="86"/>
      <c r="F16" s="53"/>
      <c r="G16" s="55">
        <f>G11+G14</f>
        <v>174059</v>
      </c>
      <c r="H16" s="59">
        <f>G16/G9</f>
        <v>2.2099096085151711E-2</v>
      </c>
      <c r="I16" s="86"/>
      <c r="J16" s="51" t="s">
        <v>80</v>
      </c>
      <c r="K16" s="86"/>
      <c r="L16" s="53"/>
      <c r="M16" s="55">
        <f>M11+M14</f>
        <v>248981</v>
      </c>
      <c r="N16" s="59">
        <f>M16/M9</f>
        <v>3.5896924999113324E-2</v>
      </c>
      <c r="O16" s="86"/>
      <c r="P16" s="65">
        <f t="shared" si="0"/>
        <v>-0.30091452761455695</v>
      </c>
      <c r="Q16" s="65">
        <v>-0.38440000000000002</v>
      </c>
      <c r="R16" s="86" t="s">
        <v>95</v>
      </c>
      <c r="S16" s="86"/>
      <c r="T16" s="86"/>
      <c r="U16" s="86"/>
      <c r="V16" s="86"/>
      <c r="W16" s="86"/>
      <c r="X16" s="86"/>
      <c r="Y16" s="86"/>
      <c r="Z16" s="53"/>
    </row>
    <row r="17" spans="3:26" x14ac:dyDescent="0.25">
      <c r="C17" s="51"/>
      <c r="D17" s="51"/>
      <c r="E17" s="86"/>
      <c r="F17" s="53"/>
      <c r="G17" s="55"/>
      <c r="H17" s="57"/>
      <c r="I17" s="86"/>
      <c r="J17" s="51"/>
      <c r="K17" s="86"/>
      <c r="L17" s="53"/>
      <c r="M17" s="55"/>
      <c r="N17" s="57"/>
      <c r="O17" s="86"/>
      <c r="P17" s="65"/>
      <c r="Q17" s="64"/>
      <c r="R17" s="86"/>
      <c r="S17" s="86"/>
      <c r="T17" s="86"/>
      <c r="U17" s="86"/>
      <c r="V17" s="86"/>
      <c r="W17" s="86"/>
      <c r="X17" s="86"/>
      <c r="Y17" s="86"/>
      <c r="Z17" s="53"/>
    </row>
    <row r="18" spans="3:26" x14ac:dyDescent="0.25">
      <c r="C18" s="51"/>
      <c r="D18" s="51" t="s">
        <v>81</v>
      </c>
      <c r="E18" s="86"/>
      <c r="F18" s="53"/>
      <c r="G18" s="55">
        <f>104961-78944</f>
        <v>26017</v>
      </c>
      <c r="H18" s="59">
        <f>G18/G9</f>
        <v>3.3032028383903852E-3</v>
      </c>
      <c r="I18" s="86"/>
      <c r="J18" s="51" t="s">
        <v>81</v>
      </c>
      <c r="K18" s="86"/>
      <c r="L18" s="53"/>
      <c r="M18" s="58">
        <f>(12600-13323)</f>
        <v>-723</v>
      </c>
      <c r="N18" s="60">
        <f>M18/M9</f>
        <v>-1.0423878438257911E-4</v>
      </c>
      <c r="O18" s="86"/>
      <c r="P18" s="65">
        <f t="shared" si="0"/>
        <v>-36.984785615491006</v>
      </c>
      <c r="Q18" s="65">
        <v>-32.688800000000001</v>
      </c>
      <c r="R18" s="86" t="s">
        <v>96</v>
      </c>
      <c r="S18" s="86"/>
      <c r="T18" s="86"/>
      <c r="U18" s="86"/>
      <c r="V18" s="86"/>
      <c r="W18" s="86"/>
      <c r="X18" s="86"/>
      <c r="Y18" s="86"/>
      <c r="Z18" s="53"/>
    </row>
    <row r="19" spans="3:26" x14ac:dyDescent="0.25">
      <c r="C19" s="51"/>
      <c r="D19" s="51"/>
      <c r="E19" s="86"/>
      <c r="F19" s="53"/>
      <c r="G19" s="55"/>
      <c r="H19" s="57"/>
      <c r="I19" s="86"/>
      <c r="J19" s="51"/>
      <c r="K19" s="86"/>
      <c r="L19" s="53"/>
      <c r="M19" s="55"/>
      <c r="N19" s="57"/>
      <c r="O19" s="86"/>
      <c r="P19" s="65"/>
      <c r="Q19" s="64"/>
      <c r="R19" s="86"/>
      <c r="S19" s="86"/>
      <c r="T19" s="86"/>
      <c r="U19" s="86"/>
      <c r="V19" s="86"/>
      <c r="W19" s="86"/>
      <c r="X19" s="86"/>
      <c r="Y19" s="86"/>
      <c r="Z19" s="53"/>
    </row>
    <row r="20" spans="3:26" x14ac:dyDescent="0.25">
      <c r="C20" s="51"/>
      <c r="D20" s="51" t="s">
        <v>82</v>
      </c>
      <c r="E20" s="86"/>
      <c r="F20" s="53"/>
      <c r="G20" s="55"/>
      <c r="H20" s="57"/>
      <c r="I20" s="86"/>
      <c r="J20" s="51" t="s">
        <v>82</v>
      </c>
      <c r="K20" s="86"/>
      <c r="L20" s="53"/>
      <c r="M20" s="55"/>
      <c r="N20" s="57"/>
      <c r="O20" s="86"/>
      <c r="P20" s="65"/>
      <c r="Q20" s="64"/>
      <c r="R20" s="86"/>
      <c r="S20" s="86"/>
      <c r="T20" s="86"/>
      <c r="U20" s="86"/>
      <c r="V20" s="86"/>
      <c r="W20" s="86"/>
      <c r="X20" s="86"/>
      <c r="Y20" s="86"/>
      <c r="Z20" s="53"/>
    </row>
    <row r="21" spans="3:26" x14ac:dyDescent="0.25">
      <c r="C21" s="51"/>
      <c r="D21" s="51" t="s">
        <v>83</v>
      </c>
      <c r="E21" s="86"/>
      <c r="F21" s="53"/>
      <c r="G21" s="58">
        <v>-66685</v>
      </c>
      <c r="H21" s="57"/>
      <c r="I21" s="86"/>
      <c r="J21" s="51" t="s">
        <v>83</v>
      </c>
      <c r="K21" s="86"/>
      <c r="L21" s="53"/>
      <c r="M21" s="58">
        <v>-82744</v>
      </c>
      <c r="N21" s="57"/>
      <c r="O21" s="86"/>
      <c r="P21" s="65">
        <f t="shared" si="0"/>
        <v>-0.1940805375616359</v>
      </c>
      <c r="Q21" s="65">
        <v>-0.2903</v>
      </c>
      <c r="R21" s="86" t="s">
        <v>97</v>
      </c>
      <c r="S21" s="86"/>
      <c r="T21" s="86"/>
      <c r="U21" s="86"/>
      <c r="V21" s="86"/>
      <c r="W21" s="86"/>
      <c r="X21" s="86"/>
      <c r="Y21" s="86"/>
      <c r="Z21" s="53"/>
    </row>
    <row r="22" spans="3:26" x14ac:dyDescent="0.25">
      <c r="C22" s="51"/>
      <c r="D22" s="51"/>
      <c r="E22" s="86"/>
      <c r="F22" s="86"/>
      <c r="G22" s="58"/>
      <c r="H22" s="57"/>
      <c r="I22" s="86"/>
      <c r="J22" s="51"/>
      <c r="K22" s="86"/>
      <c r="L22" s="86"/>
      <c r="M22" s="58"/>
      <c r="N22" s="57"/>
      <c r="O22" s="86"/>
      <c r="P22" s="65"/>
      <c r="Q22" s="64"/>
      <c r="R22" s="86"/>
      <c r="S22" s="86"/>
      <c r="T22" s="86"/>
      <c r="U22" s="86"/>
      <c r="V22" s="86"/>
      <c r="W22" s="86"/>
      <c r="X22" s="86"/>
      <c r="Y22" s="86"/>
      <c r="Z22" s="53"/>
    </row>
    <row r="23" spans="3:26" x14ac:dyDescent="0.25">
      <c r="C23" s="51"/>
      <c r="D23" s="54"/>
      <c r="E23" s="86"/>
      <c r="F23" s="86"/>
      <c r="G23" s="55"/>
      <c r="H23" s="57"/>
      <c r="I23" s="86"/>
      <c r="J23" s="54"/>
      <c r="K23" s="86"/>
      <c r="L23" s="86"/>
      <c r="M23" s="55"/>
      <c r="N23" s="57"/>
      <c r="O23" s="86"/>
      <c r="P23" s="65"/>
      <c r="Q23" s="64"/>
      <c r="R23" s="86"/>
      <c r="S23" s="86"/>
      <c r="T23" s="86"/>
      <c r="U23" s="86"/>
      <c r="V23" s="86"/>
      <c r="W23" s="86"/>
      <c r="X23" s="86"/>
      <c r="Y23" s="86"/>
      <c r="Z23" s="53"/>
    </row>
    <row r="24" spans="3:26" x14ac:dyDescent="0.25">
      <c r="C24" s="51"/>
      <c r="D24" s="47" t="s">
        <v>76</v>
      </c>
      <c r="E24" s="48"/>
      <c r="F24" s="48"/>
      <c r="G24" s="84">
        <f>G16+G18+G21</f>
        <v>133391</v>
      </c>
      <c r="H24" s="85">
        <f>G24/G9</f>
        <v>1.6935754691768147E-2</v>
      </c>
      <c r="I24" s="86"/>
      <c r="J24" s="47" t="s">
        <v>76</v>
      </c>
      <c r="K24" s="48"/>
      <c r="L24" s="48"/>
      <c r="M24" s="84">
        <f>M16+M18+M21</f>
        <v>165514</v>
      </c>
      <c r="N24" s="85">
        <f>M24/M9</f>
        <v>2.3863040329596404E-2</v>
      </c>
      <c r="O24" s="86"/>
      <c r="P24" s="69">
        <f t="shared" si="0"/>
        <v>-0.19408025907174015</v>
      </c>
      <c r="Q24" s="70">
        <v>-0.2903</v>
      </c>
      <c r="R24" s="86" t="s">
        <v>98</v>
      </c>
      <c r="S24" s="86"/>
      <c r="T24" s="86"/>
      <c r="U24" s="86"/>
      <c r="V24" s="86"/>
      <c r="W24" s="86"/>
      <c r="X24" s="86"/>
      <c r="Y24" s="86"/>
      <c r="Z24" s="53"/>
    </row>
    <row r="25" spans="3:26" x14ac:dyDescent="0.25">
      <c r="C25" s="54"/>
      <c r="D25" s="87"/>
      <c r="E25" s="87"/>
      <c r="F25" s="87"/>
      <c r="G25" s="88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9"/>
    </row>
  </sheetData>
  <mergeCells count="9">
    <mergeCell ref="P6:Q6"/>
    <mergeCell ref="P7:Q7"/>
    <mergeCell ref="P8:Q8"/>
    <mergeCell ref="J7:L7"/>
    <mergeCell ref="J9:L9"/>
    <mergeCell ref="D6:F6"/>
    <mergeCell ref="G6:H6"/>
    <mergeCell ref="M6:N6"/>
    <mergeCell ref="J6:L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0a9f7a-a4d4-4f8a-956e-313f5c5851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55B768D1C5047860A8F5FE3BCD9D2" ma:contentTypeVersion="14" ma:contentTypeDescription="Crée un document." ma:contentTypeScope="" ma:versionID="0fc2dd7c7edf0b46e78b380b29395975">
  <xsd:schema xmlns:xsd="http://www.w3.org/2001/XMLSchema" xmlns:xs="http://www.w3.org/2001/XMLSchema" xmlns:p="http://schemas.microsoft.com/office/2006/metadata/properties" xmlns:ns3="efce9329-d069-49e3-b55a-2491ce62c5e5" xmlns:ns4="430a9f7a-a4d4-4f8a-956e-313f5c5851b1" targetNamespace="http://schemas.microsoft.com/office/2006/metadata/properties" ma:root="true" ma:fieldsID="e998311e327233ca014550b9b3c88db8" ns3:_="" ns4:_="">
    <xsd:import namespace="efce9329-d069-49e3-b55a-2491ce62c5e5"/>
    <xsd:import namespace="430a9f7a-a4d4-4f8a-956e-313f5c5851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9329-d069-49e3-b55a-2491ce62c5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a9f7a-a4d4-4f8a-956e-313f5c5851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C29CB-42A8-42A9-A828-424382629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CF8038-2572-411C-9F29-D24C9F0A4297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430a9f7a-a4d4-4f8a-956e-313f5c5851b1"/>
    <ds:schemaRef ds:uri="http://schemas.microsoft.com/office/infopath/2007/PartnerControls"/>
    <ds:schemaRef ds:uri="efce9329-d069-49e3-b55a-2491ce62c5e5"/>
  </ds:schemaRefs>
</ds:datastoreItem>
</file>

<file path=customXml/itemProps3.xml><?xml version="1.0" encoding="utf-8"?>
<ds:datastoreItem xmlns:ds="http://schemas.openxmlformats.org/officeDocument/2006/customXml" ds:itemID="{46624FBE-2E94-454B-B6E0-1E4465833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ce9329-d069-49e3-b55a-2491ce62c5e5"/>
    <ds:schemaRef ds:uri="430a9f7a-a4d4-4f8a-956e-313f5c5851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énoncé</vt:lpstr>
      <vt:lpstr>ecritures</vt:lpstr>
      <vt:lpstr>comptes en T</vt:lpstr>
      <vt:lpstr>grand livre</vt:lpstr>
      <vt:lpstr>balance</vt:lpstr>
      <vt:lpstr>balance etats</vt:lpstr>
      <vt:lpstr>Feuil1</vt:lpstr>
    </vt:vector>
  </TitlesOfParts>
  <Company>CIPECMA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 Jérôme</dc:creator>
  <cp:lastModifiedBy>thibaut lefrancois</cp:lastModifiedBy>
  <cp:lastPrinted>2023-01-26T16:13:45Z</cp:lastPrinted>
  <dcterms:created xsi:type="dcterms:W3CDTF">2023-01-26T15:25:41Z</dcterms:created>
  <dcterms:modified xsi:type="dcterms:W3CDTF">2023-03-06T15:54:33Z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0x010100E8555B768D1C5047860A8F5FE3BCD9D2</vt:lpwstr>
  </property>
</Properties>
</file>