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1355" windowHeight="7875" tabRatio="697"/>
  </bookViews>
  <sheets>
    <sheet name="EPA Monthly Summary" sheetId="5" r:id="rId1"/>
    <sheet name="Turbidity Daily Data Sheet" sheetId="2" r:id="rId2"/>
    <sheet name="Unit(1) DI Testing" sheetId="4" r:id="rId3"/>
    <sheet name="Unit(2) DI Testing" sheetId="6" r:id="rId4"/>
    <sheet name="Unit(3) DI Testing" sheetId="7" r:id="rId5"/>
    <sheet name="Unit(4) DI Testing" sheetId="8" r:id="rId6"/>
    <sheet name="Operational Worksheet" sheetId="10" r:id="rId7"/>
    <sheet name="Disinfection Report" sheetId="17" r:id="rId8"/>
    <sheet name="Sequence 1" sheetId="12" r:id="rId9"/>
    <sheet name="Sequence 2" sheetId="13" r:id="rId10"/>
    <sheet name="CT Description" sheetId="21" r:id="rId11"/>
    <sheet name="Parameters" sheetId="15" r:id="rId12"/>
    <sheet name="IncuityInfo" sheetId="18" state="hidden" r:id="rId13"/>
    <sheet name="Raw_Data" sheetId="9" r:id="rId14"/>
    <sheet name="Raw_Data_2" sheetId="19" r:id="rId15"/>
    <sheet name="Raw_Data_3" sheetId="20" r:id="rId16"/>
  </sheets>
  <externalReferences>
    <externalReference r:id="rId17"/>
  </externalReferences>
  <definedNames>
    <definedName name="_xlnm.Print_Area" localSheetId="0">'EPA Monthly Summary'!$A$1:$BF$54</definedName>
    <definedName name="_xlnm.Print_Area" localSheetId="6">'Operational Worksheet'!$B$1:$O$206</definedName>
    <definedName name="Tags">[1]Parameters!$A$1:$A$5</definedName>
    <definedName name="Tags2">Parameters!$B$1:$B$5</definedName>
    <definedName name="Tags3">Parameters!$C$1:$C$2</definedName>
    <definedName name="Tags4">Parameters!$D$1</definedName>
    <definedName name="Tags5">Parameters!$E$1:$E$3</definedName>
    <definedName name="Tags6">#REF!</definedName>
    <definedName name="Tags8">Parameters!$F$1:$F$2</definedName>
  </definedNames>
  <calcPr calcId="144525"/>
</workbook>
</file>

<file path=xl/calcChain.xml><?xml version="1.0" encoding="utf-8"?>
<calcChain xmlns="http://schemas.openxmlformats.org/spreadsheetml/2006/main">
  <c r="E4" i="20" l="1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 s="1"/>
  <c r="E1235" i="20" s="1"/>
  <c r="E1236" i="20" s="1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 s="1"/>
  <c r="E1831" i="20"/>
  <c r="E1832" i="20"/>
  <c r="E1833" i="20"/>
  <c r="E1834" i="20" s="1"/>
  <c r="E1835" i="20" s="1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E2898" i="20"/>
  <c r="E2899" i="20"/>
  <c r="E2900" i="20"/>
  <c r="E2901" i="20"/>
  <c r="E2902" i="20"/>
  <c r="E2903" i="20"/>
  <c r="E2904" i="20"/>
  <c r="E2905" i="20"/>
  <c r="E2906" i="20"/>
  <c r="E2907" i="20"/>
  <c r="E2908" i="20"/>
  <c r="E2909" i="20"/>
  <c r="E2910" i="20"/>
  <c r="E2911" i="20"/>
  <c r="E2912" i="20"/>
  <c r="E2913" i="20"/>
  <c r="E2914" i="20"/>
  <c r="E2915" i="20"/>
  <c r="E2916" i="20"/>
  <c r="E2917" i="20"/>
  <c r="E2918" i="20"/>
  <c r="E2919" i="20"/>
  <c r="E2920" i="20"/>
  <c r="E2921" i="20"/>
  <c r="E2922" i="20"/>
  <c r="E2923" i="20"/>
  <c r="E2924" i="20"/>
  <c r="E2925" i="20"/>
  <c r="E2926" i="20"/>
  <c r="E2927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E2954" i="20"/>
  <c r="E2955" i="20"/>
  <c r="E2956" i="20"/>
  <c r="E2957" i="20"/>
  <c r="E2958" i="20"/>
  <c r="E2959" i="20"/>
  <c r="E2960" i="20"/>
  <c r="E2961" i="20"/>
  <c r="E2962" i="20"/>
  <c r="E2963" i="20"/>
  <c r="E2964" i="20"/>
  <c r="E2965" i="20"/>
  <c r="E2966" i="20"/>
  <c r="E2967" i="20"/>
  <c r="E2968" i="20"/>
  <c r="E2969" i="20"/>
  <c r="E2970" i="20"/>
  <c r="E2971" i="20"/>
  <c r="E2972" i="20"/>
  <c r="E2973" i="20"/>
  <c r="E2974" i="20"/>
  <c r="E2975" i="20"/>
  <c r="E2976" i="20"/>
  <c r="E2977" i="20"/>
  <c r="E2978" i="20"/>
  <c r="E2979" i="20"/>
  <c r="E2980" i="20"/>
  <c r="E2981" i="20"/>
  <c r="E2982" i="20"/>
  <c r="E2983" i="20"/>
  <c r="E2984" i="20"/>
  <c r="E2985" i="20"/>
  <c r="E2986" i="20"/>
  <c r="E2987" i="20"/>
  <c r="E2988" i="20"/>
  <c r="E2989" i="20"/>
  <c r="E2990" i="20"/>
  <c r="E2991" i="20"/>
  <c r="E2992" i="20"/>
  <c r="E2993" i="20"/>
  <c r="E2994" i="20"/>
  <c r="E2995" i="20"/>
  <c r="E2996" i="20"/>
  <c r="E2997" i="20"/>
  <c r="E2998" i="20"/>
  <c r="E2999" i="20"/>
  <c r="E3000" i="20"/>
  <c r="E3001" i="20"/>
  <c r="E3002" i="20"/>
  <c r="E3003" i="20"/>
  <c r="E3004" i="20"/>
  <c r="E3005" i="20"/>
  <c r="E3006" i="20"/>
  <c r="E3007" i="20"/>
  <c r="E3008" i="20"/>
  <c r="E3009" i="20"/>
  <c r="E3010" i="20"/>
  <c r="E3011" i="20"/>
  <c r="E3012" i="20"/>
  <c r="E3013" i="20"/>
  <c r="E3014" i="20"/>
  <c r="E3015" i="20"/>
  <c r="E3016" i="20"/>
  <c r="E3017" i="20"/>
  <c r="E3018" i="20"/>
  <c r="E3019" i="20"/>
  <c r="E3020" i="20"/>
  <c r="E3021" i="20"/>
  <c r="E3022" i="20"/>
  <c r="E3023" i="20"/>
  <c r="E3024" i="20"/>
  <c r="E3025" i="20"/>
  <c r="E3026" i="20"/>
  <c r="E3027" i="20"/>
  <c r="E3028" i="20"/>
  <c r="E3029" i="20"/>
  <c r="E3030" i="20"/>
  <c r="E3031" i="20"/>
  <c r="E3032" i="20"/>
  <c r="E3033" i="20"/>
  <c r="E3034" i="20"/>
  <c r="E3035" i="20"/>
  <c r="E3036" i="20"/>
  <c r="E3037" i="20"/>
  <c r="E3038" i="20"/>
  <c r="E3039" i="20"/>
  <c r="E3040" i="20"/>
  <c r="E3041" i="20"/>
  <c r="E3042" i="20"/>
  <c r="E3043" i="20"/>
  <c r="E3044" i="20"/>
  <c r="E3045" i="20"/>
  <c r="E3046" i="20"/>
  <c r="E3047" i="20"/>
  <c r="E3048" i="20"/>
  <c r="E3049" i="20"/>
  <c r="E3050" i="20"/>
  <c r="E3051" i="20"/>
  <c r="E3052" i="20"/>
  <c r="E3053" i="20"/>
  <c r="E3054" i="20"/>
  <c r="E3055" i="20"/>
  <c r="E3056" i="20"/>
  <c r="E3057" i="20"/>
  <c r="E3058" i="20"/>
  <c r="E3059" i="20"/>
  <c r="E3060" i="20"/>
  <c r="E3061" i="20"/>
  <c r="E3062" i="20"/>
  <c r="E3063" i="20"/>
  <c r="E3064" i="20"/>
  <c r="E3065" i="20"/>
  <c r="E3066" i="20"/>
  <c r="E3067" i="20"/>
  <c r="E3068" i="20"/>
  <c r="E3069" i="20"/>
  <c r="E3070" i="20"/>
  <c r="E3071" i="20"/>
  <c r="E3072" i="20"/>
  <c r="E3073" i="20"/>
  <c r="E3074" i="20"/>
  <c r="E3075" i="20"/>
  <c r="E3076" i="20"/>
  <c r="E3077" i="20"/>
  <c r="E3078" i="20"/>
  <c r="E3079" i="20"/>
  <c r="E3080" i="20"/>
  <c r="E3081" i="20"/>
  <c r="E3082" i="20"/>
  <c r="E3083" i="20"/>
  <c r="E3084" i="20"/>
  <c r="E3085" i="20"/>
  <c r="E3086" i="20"/>
  <c r="E3087" i="20"/>
  <c r="E3088" i="20"/>
  <c r="E3089" i="20"/>
  <c r="E3090" i="20"/>
  <c r="E3091" i="20"/>
  <c r="E3092" i="20"/>
  <c r="E3093" i="20"/>
  <c r="E3094" i="20"/>
  <c r="E3095" i="20"/>
  <c r="E3096" i="20"/>
  <c r="E3097" i="20"/>
  <c r="E3098" i="20"/>
  <c r="E3099" i="20"/>
  <c r="E3100" i="20"/>
  <c r="E3101" i="20"/>
  <c r="E3102" i="20"/>
  <c r="E3103" i="20"/>
  <c r="E3104" i="20"/>
  <c r="E3105" i="20"/>
  <c r="E3106" i="20"/>
  <c r="E3107" i="20"/>
  <c r="E3108" i="20"/>
  <c r="E3109" i="20"/>
  <c r="E3110" i="20"/>
  <c r="E3111" i="20"/>
  <c r="E3112" i="20"/>
  <c r="E3113" i="20"/>
  <c r="E3114" i="20"/>
  <c r="E3115" i="20"/>
  <c r="E3116" i="20"/>
  <c r="E3117" i="20"/>
  <c r="E3118" i="20"/>
  <c r="E3119" i="20"/>
  <c r="E3120" i="20"/>
  <c r="E3121" i="20"/>
  <c r="E3122" i="20"/>
  <c r="E3123" i="20"/>
  <c r="E3124" i="20"/>
  <c r="E3125" i="20"/>
  <c r="E3126" i="20"/>
  <c r="E3127" i="20"/>
  <c r="E3128" i="20"/>
  <c r="E3129" i="20"/>
  <c r="E3130" i="20"/>
  <c r="E3131" i="20"/>
  <c r="E3132" i="20"/>
  <c r="E3133" i="20"/>
  <c r="E3134" i="20"/>
  <c r="E3135" i="20"/>
  <c r="E3136" i="20"/>
  <c r="E3137" i="20"/>
  <c r="E3138" i="20"/>
  <c r="E3139" i="20"/>
  <c r="E3140" i="20"/>
  <c r="E3141" i="20"/>
  <c r="E3142" i="20"/>
  <c r="E3143" i="20"/>
  <c r="E3144" i="20"/>
  <c r="E3145" i="20"/>
  <c r="E3146" i="20"/>
  <c r="E3147" i="20"/>
  <c r="E3148" i="20"/>
  <c r="E3149" i="20"/>
  <c r="E3150" i="20"/>
  <c r="E3151" i="20"/>
  <c r="E3152" i="20"/>
  <c r="E3153" i="20"/>
  <c r="E3154" i="20"/>
  <c r="E3155" i="20"/>
  <c r="E3156" i="20"/>
  <c r="E3157" i="20"/>
  <c r="E3158" i="20"/>
  <c r="E3159" i="20"/>
  <c r="E3160" i="20"/>
  <c r="E3161" i="20"/>
  <c r="E3162" i="20"/>
  <c r="E3163" i="20"/>
  <c r="E3164" i="20"/>
  <c r="E3165" i="20"/>
  <c r="E3166" i="20"/>
  <c r="E3167" i="20"/>
  <c r="E3168" i="20"/>
  <c r="E3169" i="20"/>
  <c r="E3170" i="20"/>
  <c r="E3171" i="20"/>
  <c r="E3172" i="20"/>
  <c r="E3173" i="20"/>
  <c r="E3174" i="20"/>
  <c r="E3175" i="20"/>
  <c r="E3176" i="20"/>
  <c r="E3177" i="20"/>
  <c r="E3178" i="20"/>
  <c r="E3179" i="20"/>
  <c r="E3180" i="20"/>
  <c r="E3181" i="20"/>
  <c r="E3182" i="20"/>
  <c r="E3183" i="20"/>
  <c r="E3184" i="20"/>
  <c r="E3185" i="20"/>
  <c r="E3186" i="20"/>
  <c r="E3187" i="20"/>
  <c r="E3188" i="20"/>
  <c r="E3189" i="20"/>
  <c r="E3190" i="20"/>
  <c r="E3191" i="20"/>
  <c r="E3192" i="20"/>
  <c r="E3193" i="20"/>
  <c r="E3194" i="20"/>
  <c r="E3195" i="20"/>
  <c r="E3196" i="20"/>
  <c r="E3197" i="20"/>
  <c r="E3198" i="20"/>
  <c r="E3199" i="20"/>
  <c r="E3200" i="20"/>
  <c r="E3201" i="20"/>
  <c r="E3202" i="20"/>
  <c r="E3203" i="20"/>
  <c r="E3204" i="20"/>
  <c r="E3205" i="20"/>
  <c r="E3206" i="20"/>
  <c r="E3207" i="20"/>
  <c r="E3208" i="20"/>
  <c r="E3209" i="20"/>
  <c r="E3210" i="20"/>
  <c r="E3211" i="20"/>
  <c r="E3212" i="20"/>
  <c r="E3213" i="20"/>
  <c r="E3214" i="20"/>
  <c r="E3215" i="20"/>
  <c r="E3216" i="20"/>
  <c r="E3217" i="20"/>
  <c r="E3218" i="20"/>
  <c r="E3219" i="20"/>
  <c r="E3220" i="20"/>
  <c r="E3221" i="20"/>
  <c r="E3222" i="20"/>
  <c r="E3223" i="20"/>
  <c r="E3224" i="20"/>
  <c r="E3225" i="20"/>
  <c r="E3226" i="20"/>
  <c r="E3227" i="20"/>
  <c r="E3228" i="20"/>
  <c r="E3229" i="20"/>
  <c r="E3230" i="20"/>
  <c r="E3231" i="20"/>
  <c r="E3232" i="20"/>
  <c r="E3233" i="20"/>
  <c r="E3234" i="20"/>
  <c r="E3235" i="20"/>
  <c r="E3236" i="20"/>
  <c r="E3237" i="20"/>
  <c r="E3238" i="20"/>
  <c r="E3239" i="20"/>
  <c r="E3240" i="20"/>
  <c r="E3241" i="20"/>
  <c r="E3242" i="20"/>
  <c r="E3243" i="20"/>
  <c r="E3244" i="20"/>
  <c r="E3245" i="20"/>
  <c r="E3246" i="20"/>
  <c r="E3247" i="20"/>
  <c r="E3248" i="20"/>
  <c r="E3249" i="20"/>
  <c r="E3250" i="20"/>
  <c r="E3251" i="20"/>
  <c r="E3252" i="20"/>
  <c r="E3253" i="20"/>
  <c r="E3254" i="20"/>
  <c r="E3255" i="20"/>
  <c r="E3256" i="20"/>
  <c r="E3257" i="20"/>
  <c r="E3258" i="20"/>
  <c r="E3259" i="20"/>
  <c r="E3260" i="20"/>
  <c r="E3261" i="20"/>
  <c r="E3262" i="20"/>
  <c r="E3263" i="20"/>
  <c r="E3264" i="20"/>
  <c r="E3265" i="20"/>
  <c r="E3266" i="20"/>
  <c r="E3267" i="20"/>
  <c r="E3268" i="20"/>
  <c r="E3269" i="20"/>
  <c r="E3270" i="20"/>
  <c r="E3271" i="20"/>
  <c r="E3272" i="20"/>
  <c r="E3273" i="20"/>
  <c r="E3274" i="20"/>
  <c r="E3275" i="20"/>
  <c r="E3276" i="20"/>
  <c r="E3277" i="20"/>
  <c r="E3278" i="20"/>
  <c r="E3279" i="20"/>
  <c r="E3280" i="20"/>
  <c r="E3281" i="20"/>
  <c r="E3282" i="20"/>
  <c r="E3283" i="20"/>
  <c r="E3284" i="20"/>
  <c r="E3285" i="20"/>
  <c r="E3286" i="20"/>
  <c r="E3287" i="20"/>
  <c r="E3288" i="20"/>
  <c r="E3289" i="20"/>
  <c r="E3290" i="20"/>
  <c r="E3291" i="20"/>
  <c r="E3292" i="20"/>
  <c r="E3293" i="20"/>
  <c r="E3294" i="20"/>
  <c r="E3295" i="20"/>
  <c r="E3296" i="20"/>
  <c r="E3297" i="20"/>
  <c r="E3298" i="20"/>
  <c r="E3299" i="20"/>
  <c r="E3300" i="20"/>
  <c r="E3301" i="20"/>
  <c r="E3302" i="20"/>
  <c r="E3303" i="20"/>
  <c r="E3304" i="20"/>
  <c r="E3305" i="20"/>
  <c r="E3306" i="20"/>
  <c r="E3307" i="20"/>
  <c r="E3308" i="20"/>
  <c r="E3309" i="20"/>
  <c r="E3310" i="20"/>
  <c r="E3311" i="20"/>
  <c r="E3312" i="20"/>
  <c r="E3313" i="20"/>
  <c r="E3314" i="20"/>
  <c r="E3315" i="20"/>
  <c r="E3316" i="20"/>
  <c r="E3317" i="20"/>
  <c r="E3318" i="20"/>
  <c r="E3319" i="20"/>
  <c r="E3320" i="20"/>
  <c r="E3321" i="20"/>
  <c r="E3322" i="20"/>
  <c r="E3323" i="20"/>
  <c r="E3324" i="20"/>
  <c r="E3325" i="20"/>
  <c r="E3326" i="20"/>
  <c r="E3327" i="20"/>
  <c r="E3328" i="20"/>
  <c r="E3329" i="20"/>
  <c r="E3330" i="20"/>
  <c r="E3331" i="20"/>
  <c r="E3332" i="20"/>
  <c r="E3333" i="20"/>
  <c r="E3334" i="20"/>
  <c r="E3335" i="20"/>
  <c r="E3336" i="20"/>
  <c r="E3337" i="20"/>
  <c r="E3338" i="20"/>
  <c r="E3339" i="20"/>
  <c r="E3340" i="20"/>
  <c r="E3341" i="20"/>
  <c r="E3342" i="20"/>
  <c r="E3343" i="20"/>
  <c r="E3344" i="20"/>
  <c r="E3345" i="20"/>
  <c r="E3346" i="20"/>
  <c r="E3347" i="20"/>
  <c r="E3348" i="20"/>
  <c r="E3349" i="20"/>
  <c r="E3350" i="20"/>
  <c r="E3351" i="20"/>
  <c r="E3352" i="20"/>
  <c r="E3353" i="20"/>
  <c r="E3354" i="20"/>
  <c r="E3355" i="20"/>
  <c r="E3356" i="20"/>
  <c r="E3357" i="20"/>
  <c r="E3358" i="20"/>
  <c r="E3359" i="20"/>
  <c r="E3360" i="20"/>
  <c r="E3361" i="20"/>
  <c r="E3362" i="20"/>
  <c r="E3363" i="20"/>
  <c r="E3364" i="20"/>
  <c r="E3365" i="20"/>
  <c r="E3366" i="20"/>
  <c r="E3367" i="20"/>
  <c r="E3368" i="20"/>
  <c r="E3369" i="20"/>
  <c r="E3370" i="20"/>
  <c r="E3371" i="20"/>
  <c r="E3372" i="20"/>
  <c r="E3373" i="20"/>
  <c r="E3374" i="20"/>
  <c r="E3375" i="20"/>
  <c r="E3376" i="20"/>
  <c r="E3377" i="20"/>
  <c r="E3378" i="20"/>
  <c r="E3379" i="20"/>
  <c r="E3380" i="20"/>
  <c r="E3381" i="20"/>
  <c r="E3382" i="20"/>
  <c r="E3383" i="20"/>
  <c r="E3384" i="20"/>
  <c r="E3385" i="20"/>
  <c r="E3386" i="20"/>
  <c r="E3387" i="20"/>
  <c r="E3388" i="20"/>
  <c r="E3389" i="20"/>
  <c r="E3390" i="20"/>
  <c r="E3391" i="20"/>
  <c r="E3392" i="20"/>
  <c r="E3393" i="20"/>
  <c r="E3394" i="20"/>
  <c r="E3395" i="20"/>
  <c r="E3396" i="20"/>
  <c r="E3397" i="20"/>
  <c r="E3398" i="20"/>
  <c r="E3399" i="20"/>
  <c r="E3400" i="20"/>
  <c r="E3401" i="20"/>
  <c r="E3402" i="20"/>
  <c r="E3403" i="20"/>
  <c r="E3404" i="20"/>
  <c r="E3405" i="20"/>
  <c r="E3406" i="20"/>
  <c r="E3407" i="20"/>
  <c r="E3408" i="20"/>
  <c r="E3409" i="20"/>
  <c r="E3410" i="20"/>
  <c r="E3411" i="20"/>
  <c r="E3412" i="20"/>
  <c r="E3413" i="20"/>
  <c r="E3414" i="20"/>
  <c r="E3415" i="20"/>
  <c r="E3416" i="20"/>
  <c r="E3417" i="20"/>
  <c r="E3418" i="20"/>
  <c r="E3419" i="20"/>
  <c r="E3420" i="20"/>
  <c r="E3421" i="20"/>
  <c r="E3422" i="20"/>
  <c r="E3423" i="20"/>
  <c r="E3424" i="20"/>
  <c r="E3425" i="20"/>
  <c r="E3426" i="20"/>
  <c r="E3427" i="20"/>
  <c r="E3428" i="20"/>
  <c r="E3429" i="20"/>
  <c r="E3430" i="20"/>
  <c r="E3431" i="20"/>
  <c r="E3432" i="20"/>
  <c r="E3433" i="20"/>
  <c r="E3434" i="20"/>
  <c r="E3435" i="20"/>
  <c r="E3436" i="20"/>
  <c r="E3437" i="20"/>
  <c r="E3438" i="20"/>
  <c r="E3439" i="20"/>
  <c r="E3440" i="20"/>
  <c r="E3441" i="20"/>
  <c r="E3442" i="20"/>
  <c r="E3443" i="20"/>
  <c r="E3444" i="20"/>
  <c r="E3445" i="20"/>
  <c r="E3446" i="20"/>
  <c r="E3447" i="20"/>
  <c r="E3448" i="20"/>
  <c r="E3449" i="20"/>
  <c r="E3450" i="20"/>
  <c r="E3451" i="20"/>
  <c r="E3452" i="20"/>
  <c r="E3453" i="20"/>
  <c r="E3454" i="20"/>
  <c r="E3455" i="20"/>
  <c r="E3456" i="20"/>
  <c r="E3457" i="20"/>
  <c r="E3458" i="20"/>
  <c r="E3459" i="20"/>
  <c r="E3460" i="20"/>
  <c r="E3461" i="20"/>
  <c r="E3462" i="20"/>
  <c r="E3463" i="20"/>
  <c r="E3464" i="20"/>
  <c r="E3465" i="20"/>
  <c r="E3466" i="20"/>
  <c r="E3467" i="20"/>
  <c r="E3468" i="20"/>
  <c r="E3469" i="20"/>
  <c r="E3470" i="20"/>
  <c r="E3471" i="20"/>
  <c r="E3472" i="20"/>
  <c r="E3473" i="20"/>
  <c r="E3474" i="20"/>
  <c r="E3475" i="20"/>
  <c r="E3476" i="20"/>
  <c r="E3477" i="20"/>
  <c r="E3478" i="20"/>
  <c r="E3479" i="20"/>
  <c r="E3480" i="20"/>
  <c r="E3481" i="20"/>
  <c r="E3482" i="20"/>
  <c r="E3483" i="20"/>
  <c r="E3484" i="20"/>
  <c r="E3485" i="20"/>
  <c r="E3486" i="20"/>
  <c r="E3487" i="20"/>
  <c r="E3488" i="20"/>
  <c r="E3489" i="20"/>
  <c r="E3490" i="20"/>
  <c r="E3491" i="20"/>
  <c r="E3492" i="20"/>
  <c r="E3493" i="20"/>
  <c r="E3494" i="20"/>
  <c r="E3495" i="20"/>
  <c r="E3496" i="20"/>
  <c r="E3497" i="20"/>
  <c r="E3498" i="20"/>
  <c r="E3499" i="20"/>
  <c r="E3500" i="20"/>
  <c r="E3501" i="20"/>
  <c r="E3502" i="20"/>
  <c r="E3503" i="20"/>
  <c r="E3504" i="20"/>
  <c r="E3505" i="20"/>
  <c r="E3506" i="20"/>
  <c r="E3507" i="20"/>
  <c r="E3508" i="20"/>
  <c r="E3509" i="20"/>
  <c r="E3510" i="20"/>
  <c r="E3511" i="20"/>
  <c r="E3512" i="20"/>
  <c r="E3513" i="20"/>
  <c r="E3514" i="20"/>
  <c r="E3515" i="20"/>
  <c r="E3516" i="20"/>
  <c r="E3517" i="20"/>
  <c r="E3518" i="20"/>
  <c r="E3519" i="20"/>
  <c r="E3520" i="20"/>
  <c r="E3521" i="20"/>
  <c r="E3522" i="20"/>
  <c r="E3523" i="20"/>
  <c r="E3524" i="20"/>
  <c r="E3525" i="20"/>
  <c r="E3526" i="20"/>
  <c r="E3527" i="20"/>
  <c r="E3528" i="20"/>
  <c r="E3529" i="20"/>
  <c r="E3530" i="20"/>
  <c r="E3531" i="20"/>
  <c r="E3532" i="20"/>
  <c r="E3533" i="20"/>
  <c r="E3534" i="20"/>
  <c r="E3535" i="20"/>
  <c r="E3536" i="20"/>
  <c r="E3537" i="20"/>
  <c r="E3538" i="20"/>
  <c r="E3539" i="20"/>
  <c r="E3540" i="20"/>
  <c r="E3541" i="20"/>
  <c r="E3542" i="20"/>
  <c r="E3543" i="20"/>
  <c r="E3544" i="20"/>
  <c r="E3545" i="20"/>
  <c r="E3546" i="20"/>
  <c r="E3547" i="20"/>
  <c r="E3548" i="20"/>
  <c r="E3549" i="20"/>
  <c r="E3550" i="20"/>
  <c r="E3551" i="20"/>
  <c r="E3552" i="20"/>
  <c r="E3553" i="20"/>
  <c r="E3554" i="20"/>
  <c r="E3555" i="20"/>
  <c r="E3556" i="20"/>
  <c r="E3557" i="20"/>
  <c r="E3558" i="20"/>
  <c r="E3559" i="20"/>
  <c r="E3560" i="20"/>
  <c r="E3561" i="20"/>
  <c r="E3562" i="20"/>
  <c r="E3563" i="20"/>
  <c r="E3564" i="20"/>
  <c r="E3565" i="20"/>
  <c r="E3566" i="20"/>
  <c r="E3567" i="20"/>
  <c r="E3568" i="20"/>
  <c r="E3569" i="20"/>
  <c r="E3570" i="20"/>
  <c r="E3571" i="20"/>
  <c r="E3572" i="20"/>
  <c r="E3573" i="20"/>
  <c r="E3574" i="20"/>
  <c r="E3575" i="20"/>
  <c r="E3576" i="20"/>
  <c r="E3577" i="20"/>
  <c r="E3578" i="20"/>
  <c r="E3579" i="20"/>
  <c r="E3580" i="20"/>
  <c r="E3581" i="20"/>
  <c r="E3582" i="20"/>
  <c r="E3583" i="20"/>
  <c r="E3584" i="20"/>
  <c r="E3585" i="20"/>
  <c r="E3586" i="20"/>
  <c r="E3587" i="20"/>
  <c r="E3588" i="20"/>
  <c r="E3589" i="20"/>
  <c r="E3590" i="20"/>
  <c r="E3591" i="20"/>
  <c r="E3592" i="20"/>
  <c r="E3593" i="20"/>
  <c r="E3594" i="20"/>
  <c r="E3595" i="20"/>
  <c r="E3596" i="20"/>
  <c r="E3597" i="20"/>
  <c r="E3598" i="20"/>
  <c r="E3599" i="20"/>
  <c r="E3600" i="20"/>
  <c r="E3601" i="20"/>
  <c r="E3602" i="20"/>
  <c r="E3603" i="20"/>
  <c r="E3604" i="20"/>
  <c r="E3605" i="20"/>
  <c r="E3606" i="20"/>
  <c r="E3607" i="20"/>
  <c r="E3608" i="20"/>
  <c r="E3609" i="20"/>
  <c r="E3610" i="20"/>
  <c r="E3611" i="20"/>
  <c r="E3612" i="20"/>
  <c r="E3613" i="20"/>
  <c r="E3614" i="20"/>
  <c r="E3615" i="20"/>
  <c r="E3616" i="20"/>
  <c r="E3617" i="20"/>
  <c r="E3618" i="20"/>
  <c r="E3619" i="20"/>
  <c r="E3620" i="20"/>
  <c r="E3621" i="20"/>
  <c r="E3622" i="20"/>
  <c r="E3623" i="20"/>
  <c r="E3624" i="20"/>
  <c r="E3625" i="20"/>
  <c r="E3626" i="20"/>
  <c r="E3627" i="20"/>
  <c r="E3628" i="20"/>
  <c r="E3629" i="20"/>
  <c r="E3630" i="20"/>
  <c r="E3631" i="20"/>
  <c r="E3632" i="20"/>
  <c r="E3633" i="20"/>
  <c r="E3634" i="20"/>
  <c r="E3635" i="20"/>
  <c r="E3636" i="20"/>
  <c r="E3637" i="20"/>
  <c r="E3638" i="20"/>
  <c r="E3639" i="20"/>
  <c r="E3640" i="20"/>
  <c r="E3641" i="20"/>
  <c r="E3642" i="20"/>
  <c r="E3643" i="20"/>
  <c r="E3644" i="20"/>
  <c r="E3645" i="20"/>
  <c r="E3646" i="20"/>
  <c r="E3647" i="20"/>
  <c r="E3648" i="20"/>
  <c r="E3649" i="20"/>
  <c r="E3650" i="20"/>
  <c r="E3651" i="20"/>
  <c r="E3652" i="20"/>
  <c r="E3653" i="20"/>
  <c r="E3654" i="20"/>
  <c r="E3655" i="20"/>
  <c r="E3656" i="20"/>
  <c r="E3657" i="20"/>
  <c r="E3658" i="20"/>
  <c r="E3659" i="20"/>
  <c r="E3660" i="20"/>
  <c r="E3661" i="20"/>
  <c r="E3662" i="20"/>
  <c r="E3663" i="20"/>
  <c r="E3664" i="20"/>
  <c r="E3665" i="20"/>
  <c r="E3666" i="20"/>
  <c r="E3667" i="20"/>
  <c r="E3668" i="20"/>
  <c r="E3669" i="20"/>
  <c r="E3670" i="20"/>
  <c r="E3671" i="20"/>
  <c r="E3672" i="20"/>
  <c r="E3673" i="20"/>
  <c r="E3674" i="20"/>
  <c r="E3675" i="20"/>
  <c r="E3676" i="20"/>
  <c r="E3677" i="20"/>
  <c r="E3678" i="20"/>
  <c r="E3679" i="20"/>
  <c r="E3680" i="20"/>
  <c r="E3681" i="20"/>
  <c r="E3682" i="20"/>
  <c r="E3683" i="20"/>
  <c r="E3684" i="20"/>
  <c r="E3685" i="20"/>
  <c r="E3686" i="20"/>
  <c r="E3687" i="20"/>
  <c r="E3688" i="20"/>
  <c r="E3689" i="20"/>
  <c r="E3690" i="20"/>
  <c r="E3691" i="20"/>
  <c r="E3692" i="20"/>
  <c r="E3693" i="20"/>
  <c r="E3694" i="20"/>
  <c r="E3695" i="20"/>
  <c r="E3696" i="20"/>
  <c r="E3697" i="20"/>
  <c r="E3698" i="20"/>
  <c r="E3699" i="20"/>
  <c r="E3700" i="20"/>
  <c r="E3701" i="20"/>
  <c r="E3702" i="20"/>
  <c r="E3703" i="20"/>
  <c r="E3704" i="20"/>
  <c r="E3705" i="20"/>
  <c r="E3706" i="20"/>
  <c r="E3707" i="20"/>
  <c r="E3708" i="20"/>
  <c r="E3709" i="20"/>
  <c r="E3710" i="20"/>
  <c r="E3711" i="20"/>
  <c r="E3712" i="20"/>
  <c r="E3713" i="20"/>
  <c r="E3714" i="20"/>
  <c r="E3715" i="20"/>
  <c r="E3716" i="20"/>
  <c r="E3717" i="20"/>
  <c r="E3718" i="20"/>
  <c r="E3719" i="20"/>
  <c r="E3720" i="20"/>
  <c r="E3721" i="20"/>
  <c r="E3722" i="20"/>
  <c r="E3723" i="20"/>
  <c r="E3724" i="20"/>
  <c r="E3725" i="20"/>
  <c r="E3726" i="20"/>
  <c r="E3727" i="20"/>
  <c r="E3728" i="20"/>
  <c r="E3729" i="20"/>
  <c r="E3730" i="20"/>
  <c r="E3731" i="20"/>
  <c r="E3732" i="20"/>
  <c r="E3733" i="20"/>
  <c r="E3734" i="20"/>
  <c r="E3735" i="20"/>
  <c r="E3736" i="20"/>
  <c r="E3737" i="20"/>
  <c r="E3738" i="20"/>
  <c r="E3739" i="20"/>
  <c r="E3740" i="20"/>
  <c r="E3741" i="20"/>
  <c r="E3742" i="20"/>
  <c r="E3743" i="20"/>
  <c r="E3744" i="20"/>
  <c r="E3745" i="20"/>
  <c r="E3746" i="20"/>
  <c r="E3747" i="20"/>
  <c r="E3748" i="20"/>
  <c r="E3749" i="20"/>
  <c r="E3750" i="20"/>
  <c r="E3751" i="20"/>
  <c r="E3752" i="20"/>
  <c r="E3753" i="20"/>
  <c r="E3754" i="20"/>
  <c r="E3755" i="20"/>
  <c r="E3756" i="20"/>
  <c r="E3757" i="20"/>
  <c r="E3758" i="20"/>
  <c r="E3759" i="20"/>
  <c r="E3760" i="20"/>
  <c r="E3761" i="20"/>
  <c r="E3762" i="20"/>
  <c r="E3763" i="20"/>
  <c r="E3764" i="20"/>
  <c r="E3765" i="20"/>
  <c r="E3766" i="20"/>
  <c r="E3767" i="20"/>
  <c r="E3768" i="20"/>
  <c r="E3769" i="20"/>
  <c r="E3770" i="20"/>
  <c r="E3771" i="20"/>
  <c r="E3772" i="20"/>
  <c r="E3773" i="20"/>
  <c r="E3774" i="20"/>
  <c r="E3775" i="20"/>
  <c r="E3776" i="20"/>
  <c r="E3777" i="20"/>
  <c r="E3778" i="20"/>
  <c r="E3779" i="20"/>
  <c r="E3780" i="20"/>
  <c r="E3781" i="20"/>
  <c r="E3782" i="20"/>
  <c r="E3783" i="20"/>
  <c r="E3784" i="20"/>
  <c r="E3785" i="20"/>
  <c r="E3786" i="20"/>
  <c r="E3787" i="20"/>
  <c r="E3788" i="20"/>
  <c r="E3789" i="20"/>
  <c r="E3790" i="20"/>
  <c r="E3791" i="20"/>
  <c r="E3792" i="20"/>
  <c r="E3793" i="20"/>
  <c r="E3794" i="20"/>
  <c r="E3795" i="20"/>
  <c r="E3796" i="20"/>
  <c r="E3797" i="20"/>
  <c r="E3798" i="20"/>
  <c r="E3799" i="20"/>
  <c r="E3800" i="20"/>
  <c r="E3801" i="20"/>
  <c r="E3802" i="20"/>
  <c r="E3803" i="20"/>
  <c r="E3804" i="20"/>
  <c r="E3805" i="20"/>
  <c r="E3806" i="20"/>
  <c r="E3807" i="20"/>
  <c r="E3808" i="20"/>
  <c r="E3809" i="20"/>
  <c r="E3810" i="20"/>
  <c r="E3811" i="20"/>
  <c r="E3812" i="20"/>
  <c r="E3813" i="20"/>
  <c r="E3814" i="20"/>
  <c r="E3815" i="20"/>
  <c r="E3816" i="20"/>
  <c r="E3817" i="20"/>
  <c r="E3818" i="20"/>
  <c r="E3819" i="20"/>
  <c r="E3820" i="20"/>
  <c r="E3821" i="20"/>
  <c r="E3822" i="20"/>
  <c r="E3823" i="20"/>
  <c r="E3824" i="20"/>
  <c r="E3825" i="20"/>
  <c r="E3826" i="20"/>
  <c r="E3827" i="20"/>
  <c r="E3828" i="20"/>
  <c r="E3829" i="20"/>
  <c r="E3830" i="20"/>
  <c r="E3831" i="20"/>
  <c r="E3832" i="20"/>
  <c r="E3833" i="20"/>
  <c r="E3834" i="20"/>
  <c r="E3835" i="20"/>
  <c r="E3836" i="20"/>
  <c r="E3837" i="20"/>
  <c r="E3838" i="20"/>
  <c r="E3839" i="20"/>
  <c r="E3840" i="20"/>
  <c r="E3841" i="20"/>
  <c r="E3842" i="20"/>
  <c r="E3843" i="20"/>
  <c r="E3844" i="20"/>
  <c r="E3845" i="20"/>
  <c r="E3846" i="20"/>
  <c r="E3847" i="20"/>
  <c r="E3848" i="20"/>
  <c r="E3849" i="20"/>
  <c r="E3850" i="20"/>
  <c r="E3851" i="20"/>
  <c r="E3852" i="20"/>
  <c r="E3853" i="20"/>
  <c r="E3854" i="20"/>
  <c r="E3855" i="20"/>
  <c r="E3856" i="20"/>
  <c r="E3857" i="20"/>
  <c r="E3858" i="20"/>
  <c r="E3859" i="20"/>
  <c r="E3860" i="20"/>
  <c r="E3861" i="20"/>
  <c r="E3862" i="20"/>
  <c r="E3863" i="20"/>
  <c r="E3864" i="20"/>
  <c r="E3865" i="20"/>
  <c r="E3866" i="20"/>
  <c r="E3867" i="20"/>
  <c r="E3868" i="20"/>
  <c r="E3869" i="20"/>
  <c r="E3870" i="20"/>
  <c r="E3871" i="20"/>
  <c r="E3872" i="20"/>
  <c r="E3873" i="20"/>
  <c r="E3874" i="20"/>
  <c r="E3875" i="20"/>
  <c r="E3876" i="20"/>
  <c r="E3877" i="20"/>
  <c r="E3878" i="20"/>
  <c r="E3879" i="20"/>
  <c r="E3880" i="20"/>
  <c r="E3881" i="20"/>
  <c r="E3882" i="20"/>
  <c r="E3883" i="20"/>
  <c r="E3884" i="20"/>
  <c r="E3885" i="20"/>
  <c r="E3886" i="20"/>
  <c r="E3887" i="20"/>
  <c r="E3888" i="20"/>
  <c r="E3889" i="20"/>
  <c r="E3890" i="20"/>
  <c r="E3891" i="20"/>
  <c r="E3892" i="20"/>
  <c r="E3893" i="20"/>
  <c r="E3894" i="20"/>
  <c r="E3895" i="20"/>
  <c r="E3896" i="20"/>
  <c r="E3897" i="20"/>
  <c r="E3898" i="20"/>
  <c r="E3899" i="20"/>
  <c r="E3900" i="20"/>
  <c r="E3901" i="20"/>
  <c r="E3902" i="20"/>
  <c r="E3903" i="20"/>
  <c r="E3904" i="20"/>
  <c r="E3905" i="20"/>
  <c r="E3906" i="20"/>
  <c r="E3907" i="20"/>
  <c r="E3908" i="20"/>
  <c r="E3909" i="20"/>
  <c r="E3910" i="20"/>
  <c r="E3911" i="20"/>
  <c r="E3912" i="20"/>
  <c r="E3913" i="20"/>
  <c r="E3914" i="20"/>
  <c r="E3915" i="20"/>
  <c r="E3916" i="20"/>
  <c r="E3917" i="20"/>
  <c r="E3918" i="20"/>
  <c r="E3919" i="20"/>
  <c r="E3920" i="20"/>
  <c r="E3921" i="20"/>
  <c r="E3922" i="20"/>
  <c r="E3923" i="20"/>
  <c r="E3924" i="20"/>
  <c r="E3925" i="20"/>
  <c r="E3926" i="20"/>
  <c r="E3927" i="20"/>
  <c r="E3928" i="20"/>
  <c r="E3929" i="20"/>
  <c r="E3930" i="20"/>
  <c r="E3931" i="20"/>
  <c r="E3932" i="20"/>
  <c r="E3933" i="20"/>
  <c r="E3934" i="20"/>
  <c r="E3935" i="20"/>
  <c r="E3936" i="20"/>
  <c r="E3937" i="20"/>
  <c r="E3938" i="20"/>
  <c r="E3939" i="20"/>
  <c r="E3940" i="20"/>
  <c r="E3941" i="20"/>
  <c r="E3942" i="20"/>
  <c r="E3943" i="20"/>
  <c r="E3944" i="20"/>
  <c r="E3945" i="20"/>
  <c r="E3946" i="20"/>
  <c r="E3947" i="20"/>
  <c r="E3948" i="20"/>
  <c r="E3949" i="20"/>
  <c r="E3950" i="20"/>
  <c r="E3951" i="20"/>
  <c r="E3952" i="20"/>
  <c r="E3953" i="20"/>
  <c r="E3954" i="20"/>
  <c r="E3955" i="20"/>
  <c r="E3956" i="20"/>
  <c r="E3957" i="20"/>
  <c r="E3958" i="20"/>
  <c r="E3959" i="20"/>
  <c r="E3960" i="20"/>
  <c r="E3961" i="20"/>
  <c r="E3962" i="20"/>
  <c r="E3963" i="20"/>
  <c r="E3964" i="20"/>
  <c r="E3965" i="20"/>
  <c r="E3966" i="20"/>
  <c r="E3967" i="20"/>
  <c r="E3968" i="20"/>
  <c r="E3969" i="20"/>
  <c r="E3970" i="20"/>
  <c r="E3971" i="20"/>
  <c r="E3972" i="20"/>
  <c r="E3973" i="20"/>
  <c r="E3974" i="20"/>
  <c r="E3975" i="20"/>
  <c r="E3976" i="20"/>
  <c r="E3977" i="20"/>
  <c r="E3978" i="20"/>
  <c r="E3979" i="20"/>
  <c r="E3980" i="20"/>
  <c r="E3981" i="20"/>
  <c r="E3982" i="20"/>
  <c r="E3983" i="20"/>
  <c r="E3984" i="20"/>
  <c r="E3985" i="20"/>
  <c r="E3986" i="20"/>
  <c r="E3987" i="20"/>
  <c r="E3988" i="20"/>
  <c r="E3989" i="20"/>
  <c r="E3990" i="20"/>
  <c r="E3991" i="20"/>
  <c r="E3992" i="20"/>
  <c r="E3993" i="20"/>
  <c r="E3994" i="20"/>
  <c r="E3995" i="20"/>
  <c r="E3996" i="20"/>
  <c r="E3997" i="20"/>
  <c r="E3998" i="20"/>
  <c r="E3999" i="20"/>
  <c r="E4000" i="20"/>
  <c r="E4001" i="20"/>
  <c r="E4002" i="20"/>
  <c r="E4003" i="20"/>
  <c r="E4004" i="20"/>
  <c r="E4005" i="20"/>
  <c r="E4006" i="20"/>
  <c r="E4007" i="20"/>
  <c r="E4008" i="20"/>
  <c r="E4009" i="20"/>
  <c r="E4010" i="20"/>
  <c r="E4011" i="20"/>
  <c r="E4012" i="20"/>
  <c r="E4013" i="20"/>
  <c r="E4014" i="20"/>
  <c r="E4015" i="20"/>
  <c r="E4016" i="20"/>
  <c r="E4017" i="20"/>
  <c r="E4018" i="20"/>
  <c r="E4019" i="20"/>
  <c r="E4020" i="20"/>
  <c r="E4021" i="20"/>
  <c r="E4022" i="20"/>
  <c r="E4023" i="20"/>
  <c r="E4024" i="20"/>
  <c r="E4025" i="20"/>
  <c r="E4026" i="20"/>
  <c r="E4027" i="20"/>
  <c r="E4028" i="20"/>
  <c r="E4029" i="20"/>
  <c r="E4030" i="20"/>
  <c r="E4031" i="20"/>
  <c r="E4032" i="20"/>
  <c r="E4033" i="20"/>
  <c r="E4034" i="20"/>
  <c r="E4035" i="20"/>
  <c r="E4036" i="20"/>
  <c r="E4037" i="20"/>
  <c r="E4038" i="20"/>
  <c r="E4039" i="20"/>
  <c r="E4040" i="20"/>
  <c r="E4041" i="20"/>
  <c r="E4042" i="20"/>
  <c r="E4043" i="20"/>
  <c r="E4044" i="20"/>
  <c r="E4045" i="20"/>
  <c r="E4046" i="20"/>
  <c r="E4047" i="20"/>
  <c r="E4048" i="20"/>
  <c r="E4049" i="20"/>
  <c r="E4050" i="20"/>
  <c r="E4051" i="20"/>
  <c r="E4052" i="20"/>
  <c r="E4053" i="20"/>
  <c r="E4054" i="20"/>
  <c r="E4055" i="20"/>
  <c r="E4056" i="20"/>
  <c r="E4057" i="20"/>
  <c r="E4058" i="20"/>
  <c r="E4059" i="20"/>
  <c r="E4060" i="20"/>
  <c r="E4061" i="20"/>
  <c r="E4062" i="20"/>
  <c r="E4063" i="20"/>
  <c r="E4064" i="20"/>
  <c r="E4065" i="20"/>
  <c r="E4066" i="20"/>
  <c r="E4067" i="20"/>
  <c r="E4068" i="20"/>
  <c r="E4069" i="20"/>
  <c r="E4070" i="20"/>
  <c r="E4071" i="20"/>
  <c r="E4072" i="20"/>
  <c r="E4073" i="20"/>
  <c r="E4074" i="20"/>
  <c r="E4075" i="20"/>
  <c r="E4076" i="20"/>
  <c r="E4077" i="20"/>
  <c r="E4078" i="20"/>
  <c r="E4079" i="20"/>
  <c r="E4080" i="20"/>
  <c r="E4081" i="20"/>
  <c r="E4082" i="20"/>
  <c r="E4083" i="20"/>
  <c r="E4084" i="20"/>
  <c r="E4085" i="20"/>
  <c r="E4086" i="20"/>
  <c r="E4087" i="20"/>
  <c r="E4088" i="20"/>
  <c r="E4089" i="20"/>
  <c r="E4090" i="20"/>
  <c r="E4091" i="20"/>
  <c r="E4092" i="20"/>
  <c r="E4093" i="20"/>
  <c r="E4094" i="20"/>
  <c r="E4095" i="20"/>
  <c r="E4096" i="20"/>
  <c r="E4097" i="20"/>
  <c r="E4098" i="20"/>
  <c r="E4099" i="20"/>
  <c r="E4100" i="20"/>
  <c r="E4101" i="20"/>
  <c r="E4102" i="20"/>
  <c r="E4103" i="20"/>
  <c r="E4104" i="20"/>
  <c r="E4105" i="20"/>
  <c r="E4106" i="20"/>
  <c r="E4107" i="20"/>
  <c r="E4108" i="20"/>
  <c r="E4109" i="20"/>
  <c r="E4110" i="20"/>
  <c r="E4111" i="20"/>
  <c r="E4112" i="20"/>
  <c r="E4113" i="20"/>
  <c r="E4114" i="20"/>
  <c r="E4115" i="20"/>
  <c r="E4116" i="20"/>
  <c r="E4117" i="20"/>
  <c r="E4118" i="20"/>
  <c r="E4119" i="20"/>
  <c r="E4120" i="20"/>
  <c r="E4121" i="20"/>
  <c r="E4122" i="20"/>
  <c r="E4123" i="20"/>
  <c r="E4124" i="20"/>
  <c r="E4125" i="20"/>
  <c r="E4126" i="20"/>
  <c r="E4127" i="20"/>
  <c r="E4128" i="20"/>
  <c r="E4129" i="20"/>
  <c r="E4130" i="20"/>
  <c r="E4131" i="20"/>
  <c r="E4132" i="20"/>
  <c r="E4133" i="20"/>
  <c r="E4134" i="20"/>
  <c r="E4135" i="20"/>
  <c r="E4136" i="20"/>
  <c r="E4137" i="20"/>
  <c r="E4138" i="20"/>
  <c r="E4139" i="20"/>
  <c r="E4140" i="20"/>
  <c r="E4141" i="20"/>
  <c r="E4142" i="20"/>
  <c r="E4143" i="20"/>
  <c r="E4144" i="20"/>
  <c r="E4145" i="20"/>
  <c r="E4146" i="20"/>
  <c r="E4147" i="20"/>
  <c r="E4148" i="20"/>
  <c r="E4149" i="20"/>
  <c r="E4150" i="20"/>
  <c r="E4151" i="20"/>
  <c r="E4152" i="20"/>
  <c r="E4153" i="20"/>
  <c r="E4154" i="20"/>
  <c r="E4155" i="20"/>
  <c r="E4156" i="20"/>
  <c r="E4157" i="20"/>
  <c r="E4158" i="20"/>
  <c r="E4159" i="20"/>
  <c r="E4160" i="20"/>
  <c r="E4161" i="20"/>
  <c r="E4162" i="20"/>
  <c r="E4163" i="20"/>
  <c r="E4164" i="20"/>
  <c r="E4165" i="20"/>
  <c r="E4166" i="20"/>
  <c r="E4167" i="20"/>
  <c r="E4168" i="20"/>
  <c r="E4169" i="20"/>
  <c r="E4170" i="20"/>
  <c r="E4171" i="20"/>
  <c r="E4172" i="20"/>
  <c r="E4173" i="20"/>
  <c r="E4174" i="20"/>
  <c r="E4175" i="20"/>
  <c r="E4176" i="20"/>
  <c r="E4177" i="20"/>
  <c r="E4178" i="20"/>
  <c r="E4179" i="20"/>
  <c r="E4180" i="20"/>
  <c r="E4181" i="20"/>
  <c r="E4182" i="20"/>
  <c r="E4183" i="20"/>
  <c r="E4184" i="20"/>
  <c r="E4185" i="20"/>
  <c r="E4186" i="20"/>
  <c r="E4187" i="20"/>
  <c r="E4188" i="20"/>
  <c r="E4189" i="20"/>
  <c r="E4190" i="20"/>
  <c r="E4191" i="20"/>
  <c r="E4192" i="20"/>
  <c r="E4193" i="20"/>
  <c r="E4194" i="20"/>
  <c r="E4195" i="20"/>
  <c r="E4196" i="20"/>
  <c r="E4197" i="20"/>
  <c r="E4198" i="20"/>
  <c r="E4199" i="20"/>
  <c r="E4200" i="20"/>
  <c r="E4201" i="20"/>
  <c r="E4202" i="20"/>
  <c r="E4203" i="20"/>
  <c r="E4204" i="20"/>
  <c r="E4205" i="20"/>
  <c r="E4206" i="20"/>
  <c r="E4207" i="20"/>
  <c r="E4208" i="20"/>
  <c r="E4209" i="20"/>
  <c r="E4210" i="20"/>
  <c r="E4211" i="20"/>
  <c r="E4212" i="20"/>
  <c r="E4213" i="20"/>
  <c r="E4214" i="20"/>
  <c r="E4215" i="20"/>
  <c r="E4216" i="20"/>
  <c r="E4217" i="20"/>
  <c r="E4218" i="20"/>
  <c r="E4219" i="20"/>
  <c r="E4220" i="20"/>
  <c r="E4221" i="20"/>
  <c r="E4222" i="20"/>
  <c r="E4223" i="20"/>
  <c r="E4224" i="20"/>
  <c r="E4225" i="20"/>
  <c r="E4226" i="20"/>
  <c r="E4227" i="20"/>
  <c r="E4228" i="20"/>
  <c r="E4229" i="20"/>
  <c r="E4230" i="20"/>
  <c r="E4231" i="20"/>
  <c r="E4232" i="20"/>
  <c r="E4233" i="20"/>
  <c r="E4234" i="20"/>
  <c r="E4235" i="20"/>
  <c r="E4236" i="20"/>
  <c r="E4237" i="20"/>
  <c r="E4238" i="20"/>
  <c r="E4239" i="20"/>
  <c r="E4240" i="20"/>
  <c r="E4241" i="20"/>
  <c r="E4242" i="20"/>
  <c r="E4243" i="20"/>
  <c r="E4244" i="20"/>
  <c r="E4245" i="20"/>
  <c r="E4246" i="20"/>
  <c r="E4247" i="20"/>
  <c r="E4248" i="20"/>
  <c r="E4249" i="20"/>
  <c r="E4250" i="20"/>
  <c r="E4251" i="20"/>
  <c r="E4252" i="20"/>
  <c r="E4253" i="20"/>
  <c r="E4254" i="20"/>
  <c r="E4255" i="20"/>
  <c r="E4256" i="20"/>
  <c r="E4257" i="20"/>
  <c r="E4258" i="20"/>
  <c r="E4259" i="20"/>
  <c r="E4260" i="20"/>
  <c r="E4261" i="20"/>
  <c r="E4262" i="20"/>
  <c r="E4263" i="20"/>
  <c r="E4264" i="20"/>
  <c r="E4265" i="20"/>
  <c r="E4266" i="20"/>
  <c r="E4267" i="20"/>
  <c r="E4268" i="20"/>
  <c r="E4269" i="20"/>
  <c r="E4270" i="20"/>
  <c r="E4271" i="20"/>
  <c r="E4272" i="20"/>
  <c r="E4273" i="20"/>
  <c r="E4274" i="20"/>
  <c r="E4275" i="20"/>
  <c r="E4276" i="20"/>
  <c r="E4277" i="20"/>
  <c r="E4278" i="20"/>
  <c r="E4279" i="20"/>
  <c r="E4280" i="20"/>
  <c r="E4281" i="20"/>
  <c r="E4282" i="20"/>
  <c r="E4283" i="20"/>
  <c r="E4284" i="20"/>
  <c r="E4285" i="20"/>
  <c r="E4286" i="20"/>
  <c r="E4287" i="20"/>
  <c r="E4288" i="20"/>
  <c r="E4289" i="20"/>
  <c r="E4290" i="20"/>
  <c r="E4291" i="20"/>
  <c r="E4292" i="20"/>
  <c r="E4293" i="20"/>
  <c r="E4294" i="20"/>
  <c r="E4295" i="20"/>
  <c r="E4296" i="20"/>
  <c r="E4297" i="20"/>
  <c r="E4298" i="20"/>
  <c r="E4299" i="20"/>
  <c r="E4300" i="20"/>
  <c r="E4301" i="20"/>
  <c r="E4302" i="20"/>
  <c r="E4303" i="20"/>
  <c r="E4304" i="20"/>
  <c r="E4305" i="20"/>
  <c r="E4306" i="20"/>
  <c r="E4307" i="20"/>
  <c r="E4308" i="20"/>
  <c r="E4309" i="20"/>
  <c r="E4310" i="20"/>
  <c r="E4311" i="20"/>
  <c r="E4312" i="20"/>
  <c r="E4313" i="20"/>
  <c r="E4314" i="20"/>
  <c r="E4315" i="20"/>
  <c r="E4316" i="20"/>
  <c r="E4317" i="20"/>
  <c r="E4318" i="20"/>
  <c r="E4319" i="20"/>
  <c r="E4320" i="20"/>
  <c r="E4321" i="20"/>
  <c r="E4322" i="20"/>
  <c r="E4323" i="20"/>
  <c r="E4324" i="20"/>
  <c r="E4325" i="20"/>
  <c r="E4326" i="20"/>
  <c r="E4327" i="20"/>
  <c r="E4328" i="20"/>
  <c r="E4329" i="20"/>
  <c r="E4330" i="20"/>
  <c r="E4331" i="20"/>
  <c r="E4332" i="20"/>
  <c r="E4333" i="20"/>
  <c r="E4334" i="20"/>
  <c r="E4335" i="20"/>
  <c r="E4336" i="20"/>
  <c r="E4337" i="20"/>
  <c r="E4338" i="20"/>
  <c r="E4339" i="20"/>
  <c r="E4340" i="20"/>
  <c r="E4341" i="20"/>
  <c r="E4342" i="20"/>
  <c r="E4343" i="20"/>
  <c r="E4344" i="20"/>
  <c r="E4345" i="20"/>
  <c r="E4346" i="20"/>
  <c r="E4347" i="20"/>
  <c r="E4348" i="20"/>
  <c r="E4349" i="20"/>
  <c r="E4350" i="20"/>
  <c r="E4351" i="20"/>
  <c r="E4352" i="20"/>
  <c r="E4353" i="20"/>
  <c r="E4354" i="20"/>
  <c r="E4355" i="20"/>
  <c r="E4356" i="20"/>
  <c r="E4357" i="20"/>
  <c r="E4358" i="20"/>
  <c r="E4359" i="20"/>
  <c r="E4360" i="20"/>
  <c r="E4361" i="20"/>
  <c r="E4362" i="20"/>
  <c r="E4363" i="20"/>
  <c r="E4364" i="20"/>
  <c r="E4365" i="20"/>
  <c r="E4366" i="20"/>
  <c r="E4367" i="20"/>
  <c r="E4368" i="20"/>
  <c r="E4369" i="20"/>
  <c r="E4370" i="20"/>
  <c r="E4371" i="20"/>
  <c r="E4372" i="20"/>
  <c r="E4373" i="20"/>
  <c r="E4374" i="20"/>
  <c r="E4375" i="20"/>
  <c r="E4376" i="20"/>
  <c r="E4377" i="20"/>
  <c r="E4378" i="20"/>
  <c r="E4379" i="20"/>
  <c r="E4380" i="20"/>
  <c r="E4381" i="20"/>
  <c r="E4382" i="20"/>
  <c r="E4383" i="20"/>
  <c r="E4384" i="20"/>
  <c r="E4385" i="20"/>
  <c r="E4386" i="20"/>
  <c r="E4387" i="20"/>
  <c r="E4388" i="20"/>
  <c r="E4389" i="20"/>
  <c r="E4390" i="20"/>
  <c r="E4391" i="20"/>
  <c r="E4392" i="20"/>
  <c r="E4393" i="20"/>
  <c r="E4394" i="20"/>
  <c r="E4395" i="20"/>
  <c r="E4396" i="20"/>
  <c r="E4397" i="20"/>
  <c r="E4398" i="20"/>
  <c r="E4399" i="20"/>
  <c r="E4400" i="20"/>
  <c r="E4401" i="20"/>
  <c r="E4402" i="20"/>
  <c r="E4403" i="20"/>
  <c r="E4404" i="20"/>
  <c r="E4405" i="20"/>
  <c r="E4406" i="20"/>
  <c r="E4407" i="20"/>
  <c r="E4408" i="20"/>
  <c r="E4409" i="20"/>
  <c r="E4410" i="20"/>
  <c r="E4411" i="20"/>
  <c r="E4412" i="20"/>
  <c r="E4413" i="20"/>
  <c r="E4414" i="20"/>
  <c r="E4415" i="20"/>
  <c r="E4416" i="20"/>
  <c r="E4417" i="20"/>
  <c r="E4418" i="20"/>
  <c r="E4419" i="20"/>
  <c r="E4420" i="20"/>
  <c r="E4421" i="20"/>
  <c r="E4422" i="20"/>
  <c r="E4423" i="20"/>
  <c r="E4424" i="20"/>
  <c r="E4425" i="20"/>
  <c r="E4426" i="20"/>
  <c r="E4427" i="20"/>
  <c r="E4428" i="20"/>
  <c r="E4429" i="20"/>
  <c r="E4430" i="20"/>
  <c r="E4431" i="20"/>
  <c r="E4432" i="20"/>
  <c r="E4433" i="20"/>
  <c r="E4434" i="20"/>
  <c r="E4435" i="20"/>
  <c r="E4436" i="20"/>
  <c r="E4437" i="20"/>
  <c r="E4438" i="20"/>
  <c r="E4439" i="20"/>
  <c r="E4440" i="20"/>
  <c r="E4441" i="20"/>
  <c r="E4442" i="20"/>
  <c r="E4443" i="20"/>
  <c r="E4444" i="20"/>
  <c r="E4445" i="20"/>
  <c r="E4446" i="20"/>
  <c r="E4447" i="20"/>
  <c r="E4448" i="20"/>
  <c r="E4449" i="20"/>
  <c r="E4450" i="20"/>
  <c r="E4451" i="20"/>
  <c r="E4452" i="20"/>
  <c r="E4453" i="20"/>
  <c r="E4454" i="20"/>
  <c r="E4455" i="20"/>
  <c r="E4456" i="20"/>
  <c r="E4457" i="20"/>
  <c r="E4458" i="20"/>
  <c r="E4459" i="20"/>
  <c r="E4460" i="20"/>
  <c r="E4461" i="20"/>
  <c r="E4462" i="20"/>
  <c r="E4463" i="20"/>
  <c r="E4464" i="20"/>
  <c r="E4465" i="20"/>
  <c r="E4466" i="20"/>
  <c r="E4467" i="20"/>
  <c r="E4468" i="20"/>
  <c r="E4469" i="20"/>
  <c r="E4470" i="20"/>
  <c r="E4471" i="20"/>
  <c r="E4472" i="20"/>
  <c r="E4473" i="20"/>
  <c r="E4474" i="20"/>
  <c r="E4475" i="20"/>
  <c r="E4476" i="20"/>
  <c r="E4477" i="20"/>
  <c r="E4478" i="20"/>
  <c r="E4479" i="20"/>
  <c r="E4480" i="20"/>
  <c r="E4481" i="20"/>
  <c r="E4482" i="20"/>
  <c r="E4483" i="20"/>
  <c r="E4484" i="20"/>
  <c r="E4485" i="20"/>
  <c r="E4486" i="20"/>
  <c r="E4487" i="20"/>
  <c r="E4488" i="20"/>
  <c r="E4489" i="20"/>
  <c r="E4490" i="20"/>
  <c r="E4491" i="20"/>
  <c r="E4492" i="20"/>
  <c r="E4493" i="20"/>
  <c r="E4494" i="20"/>
  <c r="E4495" i="20"/>
  <c r="E4496" i="20"/>
  <c r="E4497" i="20"/>
  <c r="E4498" i="20"/>
  <c r="E4499" i="20"/>
  <c r="E4500" i="20"/>
  <c r="E4501" i="20"/>
  <c r="E4502" i="20"/>
  <c r="E4503" i="20"/>
  <c r="E4504" i="20"/>
  <c r="E4505" i="20"/>
  <c r="E4506" i="20"/>
  <c r="E4507" i="20"/>
  <c r="E4508" i="20"/>
  <c r="E4509" i="20"/>
  <c r="E4510" i="20"/>
  <c r="E4511" i="20"/>
  <c r="E4512" i="20"/>
  <c r="E4513" i="20"/>
  <c r="E4514" i="20"/>
  <c r="E4515" i="20"/>
  <c r="E4516" i="20"/>
  <c r="E4517" i="20"/>
  <c r="E4518" i="20"/>
  <c r="E4519" i="20"/>
  <c r="E4520" i="20"/>
  <c r="E4521" i="20"/>
  <c r="E4522" i="20"/>
  <c r="E4523" i="20"/>
  <c r="E4524" i="20"/>
  <c r="E4525" i="20"/>
  <c r="E4526" i="20"/>
  <c r="E4527" i="20"/>
  <c r="E4528" i="20"/>
  <c r="E4529" i="20"/>
  <c r="E4530" i="20"/>
  <c r="E4531" i="20"/>
  <c r="E4532" i="20"/>
  <c r="E4533" i="20"/>
  <c r="E4534" i="20"/>
  <c r="E4535" i="20"/>
  <c r="E4536" i="20"/>
  <c r="E4537" i="20"/>
  <c r="E4538" i="20"/>
  <c r="E4539" i="20"/>
  <c r="E4540" i="20"/>
  <c r="E4541" i="20"/>
  <c r="E4542" i="20"/>
  <c r="E4543" i="20"/>
  <c r="E4544" i="20"/>
  <c r="E4545" i="20"/>
  <c r="E4546" i="20"/>
  <c r="E4547" i="20"/>
  <c r="E4548" i="20"/>
  <c r="E4549" i="20"/>
  <c r="E4550" i="20"/>
  <c r="E4551" i="20"/>
  <c r="E4552" i="20"/>
  <c r="E4553" i="20"/>
  <c r="E4554" i="20"/>
  <c r="E4555" i="20"/>
  <c r="E4556" i="20"/>
  <c r="E4557" i="20"/>
  <c r="E4558" i="20"/>
  <c r="E4559" i="20"/>
  <c r="E4560" i="20"/>
  <c r="E4561" i="20"/>
  <c r="E4562" i="20"/>
  <c r="E4563" i="20"/>
  <c r="E4564" i="20"/>
  <c r="E4565" i="20"/>
  <c r="E4566" i="20"/>
  <c r="E4567" i="20"/>
  <c r="E4568" i="20"/>
  <c r="E4569" i="20"/>
  <c r="E4570" i="20"/>
  <c r="E4571" i="20"/>
  <c r="E4572" i="20"/>
  <c r="E4573" i="20"/>
  <c r="E4574" i="20"/>
  <c r="E4575" i="20"/>
  <c r="E4576" i="20"/>
  <c r="E4577" i="20"/>
  <c r="E4578" i="20"/>
  <c r="E4579" i="20"/>
  <c r="E4580" i="20"/>
  <c r="E4581" i="20"/>
  <c r="E4582" i="20"/>
  <c r="E4583" i="20"/>
  <c r="E4584" i="20"/>
  <c r="E4585" i="20"/>
  <c r="E4586" i="20"/>
  <c r="E4587" i="20"/>
  <c r="E4588" i="20"/>
  <c r="E4589" i="20"/>
  <c r="E4590" i="20"/>
  <c r="E4591" i="20"/>
  <c r="E4592" i="20"/>
  <c r="E4593" i="20"/>
  <c r="E4594" i="20"/>
  <c r="E4595" i="20"/>
  <c r="E4596" i="20"/>
  <c r="E4597" i="20"/>
  <c r="E4598" i="20"/>
  <c r="E4599" i="20"/>
  <c r="E4600" i="20"/>
  <c r="E4601" i="20"/>
  <c r="E4602" i="20"/>
  <c r="E4603" i="20"/>
  <c r="E4604" i="20"/>
  <c r="E4605" i="20"/>
  <c r="E4606" i="20"/>
  <c r="E4607" i="20"/>
  <c r="E4608" i="20"/>
  <c r="E4609" i="20"/>
  <c r="E4610" i="20"/>
  <c r="E3" i="20"/>
  <c r="B46" i="13" l="1"/>
  <c r="B45" i="13"/>
  <c r="B46" i="12"/>
  <c r="B45" i="12"/>
  <c r="B47" i="13" l="1"/>
  <c r="B47" i="12"/>
  <c r="M18" i="2"/>
  <c r="I10" i="13" l="1"/>
  <c r="I10" i="12"/>
  <c r="G773" i="10" l="1"/>
  <c r="L4" i="20" l="1"/>
  <c r="L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" i="20"/>
  <c r="F34" i="20" l="1" a="1"/>
  <c r="F33" i="20" a="1"/>
  <c r="F32" i="20" a="1"/>
  <c r="F31" i="20" a="1"/>
  <c r="F30" i="20" a="1"/>
  <c r="F29" i="20" a="1"/>
  <c r="F28" i="20" a="1"/>
  <c r="F27" i="20" a="1"/>
  <c r="F26" i="20" a="1"/>
  <c r="F25" i="20" a="1"/>
  <c r="F24" i="20" a="1"/>
  <c r="F23" i="20" a="1"/>
  <c r="F22" i="20" a="1"/>
  <c r="F21" i="20" a="1"/>
  <c r="F20" i="20" a="1"/>
  <c r="F19" i="20" a="1"/>
  <c r="F18" i="20" a="1"/>
  <c r="F17" i="20" a="1"/>
  <c r="F16" i="20" a="1"/>
  <c r="F15" i="20" a="1"/>
  <c r="H23" i="20"/>
  <c r="H24" i="20" s="1"/>
  <c r="H25" i="20" s="1"/>
  <c r="H26" i="20" s="1"/>
  <c r="H27" i="20" s="1"/>
  <c r="H28" i="20" s="1"/>
  <c r="H29" i="20" s="1"/>
  <c r="H30" i="20" s="1"/>
  <c r="H31" i="20" s="1"/>
  <c r="H32" i="20" s="1"/>
  <c r="H33" i="20" s="1"/>
  <c r="H34" i="20" s="1"/>
  <c r="H5" i="20"/>
  <c r="H6" i="20"/>
  <c r="H7" i="20"/>
  <c r="H8" i="20" s="1"/>
  <c r="H9" i="20" s="1"/>
  <c r="H10" i="20" s="1"/>
  <c r="H11" i="20" s="1"/>
  <c r="H12" i="20" s="1"/>
  <c r="H13" i="20" s="1"/>
  <c r="H14" i="20" s="1"/>
  <c r="H15" i="20" s="1"/>
  <c r="H16" i="20" s="1"/>
  <c r="H17" i="20" s="1"/>
  <c r="H18" i="20" s="1"/>
  <c r="H19" i="20" s="1"/>
  <c r="H20" i="20" s="1"/>
  <c r="H21" i="20" s="1"/>
  <c r="H22" i="20" s="1"/>
  <c r="H3" i="20"/>
  <c r="H4" i="20"/>
  <c r="U773" i="10" l="1"/>
  <c r="T773" i="10"/>
  <c r="S773" i="10"/>
  <c r="R773" i="10"/>
  <c r="Q773" i="10"/>
  <c r="P773" i="10"/>
  <c r="O773" i="10"/>
  <c r="N773" i="10"/>
  <c r="M773" i="10"/>
  <c r="L773" i="10"/>
  <c r="K773" i="10"/>
  <c r="J773" i="10"/>
  <c r="I773" i="10"/>
  <c r="H773" i="10"/>
  <c r="F773" i="10"/>
  <c r="E773" i="10"/>
  <c r="D773" i="10"/>
  <c r="G769" i="10"/>
  <c r="J765" i="10" s="1"/>
  <c r="G768" i="10"/>
  <c r="E51" i="17" l="1"/>
  <c r="A1" i="9" l="1"/>
  <c r="B30" i="5" s="1"/>
  <c r="B1" i="9"/>
  <c r="D1" i="9" s="1"/>
  <c r="B4" i="19" a="1"/>
  <c r="K3" i="9" a="1"/>
  <c r="K4" i="19" a="1"/>
  <c r="B4" i="19" l="1"/>
  <c r="F6" i="19"/>
  <c r="D9" i="19"/>
  <c r="B12" i="19"/>
  <c r="F14" i="19"/>
  <c r="D17" i="19"/>
  <c r="B20" i="19"/>
  <c r="F22" i="19"/>
  <c r="F26" i="10" s="1"/>
  <c r="D25" i="19"/>
  <c r="B28" i="19"/>
  <c r="F30" i="19"/>
  <c r="D33" i="19"/>
  <c r="B36" i="19"/>
  <c r="F38" i="19"/>
  <c r="D41" i="19"/>
  <c r="B44" i="19"/>
  <c r="F46" i="19"/>
  <c r="D49" i="19"/>
  <c r="B52" i="19"/>
  <c r="F54" i="19"/>
  <c r="F58" i="10" s="1"/>
  <c r="D57" i="19"/>
  <c r="B60" i="19"/>
  <c r="C6" i="19"/>
  <c r="G8" i="19"/>
  <c r="E11" i="19"/>
  <c r="C14" i="19"/>
  <c r="G16" i="19"/>
  <c r="E19" i="19"/>
  <c r="E23" i="10" s="1"/>
  <c r="H23" i="10" s="1"/>
  <c r="C22" i="19"/>
  <c r="G24" i="19"/>
  <c r="E27" i="19"/>
  <c r="C30" i="19"/>
  <c r="G32" i="19"/>
  <c r="E35" i="19"/>
  <c r="C38" i="19"/>
  <c r="G40" i="19"/>
  <c r="E43" i="19"/>
  <c r="C46" i="19"/>
  <c r="G48" i="19"/>
  <c r="B5" i="19"/>
  <c r="F7" i="19"/>
  <c r="D10" i="19"/>
  <c r="B13" i="19"/>
  <c r="F15" i="19"/>
  <c r="F19" i="10" s="1"/>
  <c r="D18" i="19"/>
  <c r="B21" i="19"/>
  <c r="F23" i="19"/>
  <c r="D26" i="19"/>
  <c r="B29" i="19"/>
  <c r="F31" i="19"/>
  <c r="D34" i="19"/>
  <c r="B37" i="19"/>
  <c r="F39" i="19"/>
  <c r="G9" i="19"/>
  <c r="E20" i="19"/>
  <c r="C31" i="19"/>
  <c r="C41" i="19"/>
  <c r="E46" i="19"/>
  <c r="E51" i="19"/>
  <c r="B55" i="19"/>
  <c r="E58" i="19"/>
  <c r="F61" i="19"/>
  <c r="D64" i="19"/>
  <c r="B67" i="19"/>
  <c r="F69" i="19"/>
  <c r="D72" i="19"/>
  <c r="B75" i="19"/>
  <c r="F77" i="19"/>
  <c r="F81" i="10" s="1"/>
  <c r="D80" i="19"/>
  <c r="B83" i="19"/>
  <c r="F85" i="19"/>
  <c r="D88" i="19"/>
  <c r="B91" i="19"/>
  <c r="F93" i="19"/>
  <c r="G7" i="19"/>
  <c r="E18" i="19"/>
  <c r="E22" i="10" s="1"/>
  <c r="H22" i="10" s="1"/>
  <c r="C29" i="19"/>
  <c r="G39" i="19"/>
  <c r="F45" i="19"/>
  <c r="G50" i="19"/>
  <c r="D54" i="19"/>
  <c r="G57" i="19"/>
  <c r="C61" i="19"/>
  <c r="G63" i="19"/>
  <c r="E66" i="19"/>
  <c r="C69" i="19"/>
  <c r="G71" i="19"/>
  <c r="E74" i="19"/>
  <c r="E78" i="10" s="1"/>
  <c r="H78" i="10" s="1"/>
  <c r="C77" i="19"/>
  <c r="G79" i="19"/>
  <c r="G5" i="19"/>
  <c r="E16" i="19"/>
  <c r="E20" i="10" s="1"/>
  <c r="H20" i="10" s="1"/>
  <c r="C27" i="19"/>
  <c r="G37" i="19"/>
  <c r="E44" i="19"/>
  <c r="G49" i="19"/>
  <c r="F53" i="19"/>
  <c r="C57" i="19"/>
  <c r="F60" i="19"/>
  <c r="D63" i="19"/>
  <c r="B66" i="19"/>
  <c r="E6" i="19"/>
  <c r="C17" i="19"/>
  <c r="G27" i="19"/>
  <c r="E38" i="19"/>
  <c r="B45" i="19"/>
  <c r="D50" i="19"/>
  <c r="G53" i="19"/>
  <c r="E57" i="19"/>
  <c r="G60" i="19"/>
  <c r="E63" i="19"/>
  <c r="C66" i="19"/>
  <c r="G68" i="19"/>
  <c r="B72" i="19"/>
  <c r="D77" i="19"/>
  <c r="E82" i="19"/>
  <c r="E86" i="10" s="1"/>
  <c r="H86" i="10" s="1"/>
  <c r="B86" i="19"/>
  <c r="E89" i="19"/>
  <c r="C93" i="19"/>
  <c r="D96" i="19"/>
  <c r="B99" i="19"/>
  <c r="F101" i="19"/>
  <c r="D104" i="19"/>
  <c r="B107" i="19"/>
  <c r="F109" i="19"/>
  <c r="D112" i="19"/>
  <c r="B115" i="19"/>
  <c r="F117" i="19"/>
  <c r="F121" i="10" s="1"/>
  <c r="D120" i="19"/>
  <c r="B123" i="19"/>
  <c r="F125" i="19"/>
  <c r="D128" i="19"/>
  <c r="B131" i="19"/>
  <c r="F133" i="19"/>
  <c r="D136" i="19"/>
  <c r="B139" i="19"/>
  <c r="F141" i="19"/>
  <c r="D144" i="19"/>
  <c r="B147" i="19"/>
  <c r="F149" i="19"/>
  <c r="F153" i="10" s="1"/>
  <c r="D152" i="19"/>
  <c r="B155" i="19"/>
  <c r="F157" i="19"/>
  <c r="D160" i="19"/>
  <c r="B163" i="19"/>
  <c r="F165" i="19"/>
  <c r="D168" i="19"/>
  <c r="B171" i="19"/>
  <c r="F173" i="19"/>
  <c r="D176" i="19"/>
  <c r="B179" i="19"/>
  <c r="F181" i="19"/>
  <c r="F185" i="10" s="1"/>
  <c r="D184" i="19"/>
  <c r="B187" i="19"/>
  <c r="F189" i="19"/>
  <c r="C72" i="19"/>
  <c r="E77" i="19"/>
  <c r="F82" i="19"/>
  <c r="C86" i="19"/>
  <c r="G89" i="19"/>
  <c r="D93" i="19"/>
  <c r="E96" i="19"/>
  <c r="C99" i="19"/>
  <c r="G101" i="19"/>
  <c r="E104" i="19"/>
  <c r="C107" i="19"/>
  <c r="G109" i="19"/>
  <c r="E112" i="19"/>
  <c r="E116" i="10" s="1"/>
  <c r="H116" i="10" s="1"/>
  <c r="C115" i="19"/>
  <c r="G117" i="19"/>
  <c r="E120" i="19"/>
  <c r="C123" i="19"/>
  <c r="G125" i="19"/>
  <c r="E128" i="19"/>
  <c r="C131" i="19"/>
  <c r="G133" i="19"/>
  <c r="E136" i="19"/>
  <c r="C139" i="19"/>
  <c r="G141" i="19"/>
  <c r="E144" i="19"/>
  <c r="E148" i="10" s="1"/>
  <c r="H148" i="10" s="1"/>
  <c r="C147" i="19"/>
  <c r="G149" i="19"/>
  <c r="E152" i="19"/>
  <c r="C155" i="19"/>
  <c r="B70" i="19"/>
  <c r="D75" i="19"/>
  <c r="F80" i="19"/>
  <c r="F84" i="19"/>
  <c r="F88" i="10" s="1"/>
  <c r="C88" i="19"/>
  <c r="G91" i="19"/>
  <c r="D95" i="19"/>
  <c r="B98" i="19"/>
  <c r="F100" i="19"/>
  <c r="D103" i="19"/>
  <c r="B106" i="19"/>
  <c r="F108" i="19"/>
  <c r="F112" i="10" s="1"/>
  <c r="D111" i="19"/>
  <c r="B114" i="19"/>
  <c r="F116" i="19"/>
  <c r="D119" i="19"/>
  <c r="B122" i="19"/>
  <c r="F124" i="19"/>
  <c r="D127" i="19"/>
  <c r="B130" i="19"/>
  <c r="F132" i="19"/>
  <c r="D135" i="19"/>
  <c r="C74" i="19"/>
  <c r="E79" i="19"/>
  <c r="E83" i="10" s="1"/>
  <c r="H83" i="10" s="1"/>
  <c r="B84" i="19"/>
  <c r="E87" i="19"/>
  <c r="C91" i="19"/>
  <c r="F94" i="19"/>
  <c r="F98" i="10" s="1"/>
  <c r="E97" i="19"/>
  <c r="C100" i="19"/>
  <c r="G102" i="19"/>
  <c r="E105" i="19"/>
  <c r="E109" i="10" s="1"/>
  <c r="H109" i="10" s="1"/>
  <c r="C108" i="19"/>
  <c r="G110" i="19"/>
  <c r="E113" i="19"/>
  <c r="C116" i="19"/>
  <c r="G118" i="19"/>
  <c r="E121" i="19"/>
  <c r="C124" i="19"/>
  <c r="G126" i="19"/>
  <c r="E129" i="19"/>
  <c r="B136" i="19"/>
  <c r="D141" i="19"/>
  <c r="F146" i="19"/>
  <c r="F150" i="10" s="1"/>
  <c r="B152" i="19"/>
  <c r="D157" i="19"/>
  <c r="G160" i="19"/>
  <c r="E164" i="19"/>
  <c r="E168" i="10" s="1"/>
  <c r="H168" i="10" s="1"/>
  <c r="B168" i="19"/>
  <c r="E171" i="19"/>
  <c r="C175" i="19"/>
  <c r="F178" i="19"/>
  <c r="F182" i="10" s="1"/>
  <c r="C182" i="19"/>
  <c r="G185" i="19"/>
  <c r="D189" i="19"/>
  <c r="D192" i="19"/>
  <c r="B195" i="19"/>
  <c r="F197" i="19"/>
  <c r="D200" i="19"/>
  <c r="B203" i="19"/>
  <c r="F205" i="19"/>
  <c r="D208" i="19"/>
  <c r="B211" i="19"/>
  <c r="F213" i="19"/>
  <c r="F217" i="10" s="1"/>
  <c r="D216" i="19"/>
  <c r="B219" i="19"/>
  <c r="F221" i="19"/>
  <c r="D224" i="19"/>
  <c r="B227" i="19"/>
  <c r="F229" i="19"/>
  <c r="D232" i="19"/>
  <c r="B235" i="19"/>
  <c r="F237" i="19"/>
  <c r="D240" i="19"/>
  <c r="B243" i="19"/>
  <c r="F245" i="19"/>
  <c r="F249" i="10" s="1"/>
  <c r="D248" i="19"/>
  <c r="B251" i="19"/>
  <c r="F253" i="19"/>
  <c r="D256" i="19"/>
  <c r="B259" i="19"/>
  <c r="F261" i="19"/>
  <c r="D264" i="19"/>
  <c r="E131" i="19"/>
  <c r="E135" i="10" s="1"/>
  <c r="H135" i="10" s="1"/>
  <c r="G138" i="19"/>
  <c r="C144" i="19"/>
  <c r="E149" i="19"/>
  <c r="G154" i="19"/>
  <c r="D159" i="19"/>
  <c r="G162" i="19"/>
  <c r="E166" i="19"/>
  <c r="B170" i="19"/>
  <c r="E173" i="19"/>
  <c r="C177" i="19"/>
  <c r="F180" i="19"/>
  <c r="C184" i="19"/>
  <c r="G187" i="19"/>
  <c r="C191" i="19"/>
  <c r="G193" i="19"/>
  <c r="E196" i="19"/>
  <c r="E200" i="10" s="1"/>
  <c r="H200" i="10" s="1"/>
  <c r="C199" i="19"/>
  <c r="G201" i="19"/>
  <c r="E204" i="19"/>
  <c r="C207" i="19"/>
  <c r="G209" i="19"/>
  <c r="E212" i="19"/>
  <c r="B138" i="19"/>
  <c r="D143" i="19"/>
  <c r="H143" i="19" s="1"/>
  <c r="D147" i="10" s="1"/>
  <c r="I147" i="10" s="1"/>
  <c r="F148" i="19"/>
  <c r="B154" i="19"/>
  <c r="F158" i="19"/>
  <c r="C162" i="19"/>
  <c r="G165" i="19"/>
  <c r="D169" i="19"/>
  <c r="G172" i="19"/>
  <c r="E176" i="19"/>
  <c r="E180" i="10" s="1"/>
  <c r="H180" i="10" s="1"/>
  <c r="B180" i="19"/>
  <c r="E183" i="19"/>
  <c r="C187" i="19"/>
  <c r="F190" i="19"/>
  <c r="F194" i="10" s="1"/>
  <c r="D193" i="19"/>
  <c r="B196" i="19"/>
  <c r="F198" i="19"/>
  <c r="D201" i="19"/>
  <c r="G136" i="19"/>
  <c r="C142" i="19"/>
  <c r="E147" i="19"/>
  <c r="G152" i="19"/>
  <c r="B158" i="19"/>
  <c r="E161" i="19"/>
  <c r="C165" i="19"/>
  <c r="F168" i="19"/>
  <c r="F172" i="10" s="1"/>
  <c r="C172" i="19"/>
  <c r="G175" i="19"/>
  <c r="D179" i="19"/>
  <c r="G182" i="19"/>
  <c r="E186" i="19"/>
  <c r="B190" i="19"/>
  <c r="G192" i="19"/>
  <c r="E195" i="19"/>
  <c r="E199" i="10" s="1"/>
  <c r="H199" i="10" s="1"/>
  <c r="C198" i="19"/>
  <c r="G200" i="19"/>
  <c r="E203" i="19"/>
  <c r="F202" i="19"/>
  <c r="F206" i="10" s="1"/>
  <c r="E209" i="19"/>
  <c r="C214" i="19"/>
  <c r="G217" i="19"/>
  <c r="D221" i="19"/>
  <c r="G224" i="19"/>
  <c r="E228" i="19"/>
  <c r="B232" i="19"/>
  <c r="E235" i="19"/>
  <c r="E239" i="10" s="1"/>
  <c r="H239" i="10" s="1"/>
  <c r="C239" i="19"/>
  <c r="F242" i="19"/>
  <c r="C246" i="19"/>
  <c r="G249" i="19"/>
  <c r="D253" i="19"/>
  <c r="G256" i="19"/>
  <c r="E260" i="19"/>
  <c r="B264" i="19"/>
  <c r="D267" i="19"/>
  <c r="B270" i="19"/>
  <c r="F272" i="19"/>
  <c r="D275" i="19"/>
  <c r="B278" i="19"/>
  <c r="F280" i="19"/>
  <c r="D283" i="19"/>
  <c r="B286" i="19"/>
  <c r="F288" i="19"/>
  <c r="D291" i="19"/>
  <c r="B294" i="19"/>
  <c r="F296" i="19"/>
  <c r="F300" i="10" s="1"/>
  <c r="D299" i="19"/>
  <c r="B302" i="19"/>
  <c r="D207" i="19"/>
  <c r="F212" i="19"/>
  <c r="F216" i="10" s="1"/>
  <c r="C216" i="19"/>
  <c r="G219" i="19"/>
  <c r="D223" i="19"/>
  <c r="G226" i="19"/>
  <c r="E230" i="19"/>
  <c r="B234" i="19"/>
  <c r="E237" i="19"/>
  <c r="C241" i="19"/>
  <c r="F244" i="19"/>
  <c r="C248" i="19"/>
  <c r="G251" i="19"/>
  <c r="D255" i="19"/>
  <c r="G258" i="19"/>
  <c r="E262" i="19"/>
  <c r="B266" i="19"/>
  <c r="G268" i="19"/>
  <c r="E271" i="19"/>
  <c r="C274" i="19"/>
  <c r="G276" i="19"/>
  <c r="E279" i="19"/>
  <c r="E283" i="10" s="1"/>
  <c r="H283" i="10" s="1"/>
  <c r="C282" i="19"/>
  <c r="G284" i="19"/>
  <c r="E287" i="19"/>
  <c r="C290" i="19"/>
  <c r="G292" i="19"/>
  <c r="E295" i="19"/>
  <c r="E207" i="19"/>
  <c r="G212" i="19"/>
  <c r="E216" i="19"/>
  <c r="B220" i="19"/>
  <c r="E223" i="19"/>
  <c r="C227" i="19"/>
  <c r="H227" i="19" s="1"/>
  <c r="D231" i="10" s="1"/>
  <c r="F230" i="19"/>
  <c r="C234" i="19"/>
  <c r="G237" i="19"/>
  <c r="D241" i="19"/>
  <c r="G244" i="19"/>
  <c r="E248" i="19"/>
  <c r="B252" i="19"/>
  <c r="E255" i="19"/>
  <c r="E259" i="10" s="1"/>
  <c r="H259" i="10" s="1"/>
  <c r="C259" i="19"/>
  <c r="F262" i="19"/>
  <c r="C266" i="19"/>
  <c r="B269" i="19"/>
  <c r="F271" i="19"/>
  <c r="D274" i="19"/>
  <c r="B277" i="19"/>
  <c r="F279" i="19"/>
  <c r="F283" i="10" s="1"/>
  <c r="D209" i="19"/>
  <c r="B214" i="19"/>
  <c r="E217" i="19"/>
  <c r="C221" i="19"/>
  <c r="F224" i="19"/>
  <c r="C228" i="19"/>
  <c r="G231" i="19"/>
  <c r="D235" i="19"/>
  <c r="G238" i="19"/>
  <c r="E242" i="19"/>
  <c r="B246" i="19"/>
  <c r="E249" i="19"/>
  <c r="E253" i="10" s="1"/>
  <c r="H253" i="10" s="1"/>
  <c r="C253" i="19"/>
  <c r="F256" i="19"/>
  <c r="C260" i="19"/>
  <c r="G263" i="19"/>
  <c r="C267" i="19"/>
  <c r="G269" i="19"/>
  <c r="E272" i="19"/>
  <c r="C275" i="19"/>
  <c r="H275" i="19" s="1"/>
  <c r="D279" i="10" s="1"/>
  <c r="I279" i="10" s="1"/>
  <c r="G277" i="19"/>
  <c r="D282" i="19"/>
  <c r="F287" i="19"/>
  <c r="B293" i="19"/>
  <c r="F297" i="19"/>
  <c r="C301" i="19"/>
  <c r="D304" i="19"/>
  <c r="B307" i="19"/>
  <c r="F309" i="19"/>
  <c r="D312" i="19"/>
  <c r="B315" i="19"/>
  <c r="F317" i="19"/>
  <c r="F321" i="10" s="1"/>
  <c r="D320" i="19"/>
  <c r="B323" i="19"/>
  <c r="F325" i="19"/>
  <c r="D328" i="19"/>
  <c r="B331" i="19"/>
  <c r="F333" i="19"/>
  <c r="D336" i="19"/>
  <c r="B339" i="19"/>
  <c r="F341" i="19"/>
  <c r="D344" i="19"/>
  <c r="B347" i="19"/>
  <c r="F349" i="19"/>
  <c r="F353" i="10" s="1"/>
  <c r="D352" i="19"/>
  <c r="B355" i="19"/>
  <c r="F357" i="19"/>
  <c r="D360" i="19"/>
  <c r="B363" i="19"/>
  <c r="F365" i="19"/>
  <c r="D368" i="19"/>
  <c r="B371" i="19"/>
  <c r="F373" i="19"/>
  <c r="D376" i="19"/>
  <c r="B379" i="19"/>
  <c r="F381" i="19"/>
  <c r="F385" i="10" s="1"/>
  <c r="D384" i="19"/>
  <c r="B387" i="19"/>
  <c r="F389" i="19"/>
  <c r="D392" i="19"/>
  <c r="B395" i="19"/>
  <c r="F397" i="19"/>
  <c r="D400" i="19"/>
  <c r="B403" i="19"/>
  <c r="F405" i="19"/>
  <c r="D408" i="19"/>
  <c r="B411" i="19"/>
  <c r="F413" i="19"/>
  <c r="F417" i="10" s="1"/>
  <c r="D416" i="19"/>
  <c r="B419" i="19"/>
  <c r="F421" i="19"/>
  <c r="D424" i="19"/>
  <c r="B427" i="19"/>
  <c r="F429" i="19"/>
  <c r="D432" i="19"/>
  <c r="B435" i="19"/>
  <c r="F437" i="19"/>
  <c r="D440" i="19"/>
  <c r="B443" i="19"/>
  <c r="F445" i="19"/>
  <c r="F449" i="10" s="1"/>
  <c r="D448" i="19"/>
  <c r="B451" i="19"/>
  <c r="F453" i="19"/>
  <c r="D456" i="19"/>
  <c r="B459" i="19"/>
  <c r="F461" i="19"/>
  <c r="D464" i="19"/>
  <c r="B467" i="19"/>
  <c r="F469" i="19"/>
  <c r="D472" i="19"/>
  <c r="B475" i="19"/>
  <c r="F477" i="19"/>
  <c r="F481" i="10" s="1"/>
  <c r="D480" i="19"/>
  <c r="G279" i="19"/>
  <c r="C285" i="19"/>
  <c r="E290" i="19"/>
  <c r="E294" i="10" s="1"/>
  <c r="H294" i="10" s="1"/>
  <c r="G295" i="19"/>
  <c r="F299" i="19"/>
  <c r="C303" i="19"/>
  <c r="G305" i="19"/>
  <c r="E308" i="19"/>
  <c r="C311" i="19"/>
  <c r="G313" i="19"/>
  <c r="E316" i="19"/>
  <c r="E320" i="10" s="1"/>
  <c r="H320" i="10" s="1"/>
  <c r="C319" i="19"/>
  <c r="G321" i="19"/>
  <c r="E324" i="19"/>
  <c r="C327" i="19"/>
  <c r="G329" i="19"/>
  <c r="E332" i="19"/>
  <c r="C335" i="19"/>
  <c r="G337" i="19"/>
  <c r="E340" i="19"/>
  <c r="C343" i="19"/>
  <c r="G345" i="19"/>
  <c r="E348" i="19"/>
  <c r="E352" i="10" s="1"/>
  <c r="H352" i="10" s="1"/>
  <c r="C351" i="19"/>
  <c r="G353" i="19"/>
  <c r="E356" i="19"/>
  <c r="C359" i="19"/>
  <c r="G361" i="19"/>
  <c r="E364" i="19"/>
  <c r="C367" i="19"/>
  <c r="G369" i="19"/>
  <c r="E372" i="19"/>
  <c r="C375" i="19"/>
  <c r="G377" i="19"/>
  <c r="E380" i="19"/>
  <c r="E384" i="10" s="1"/>
  <c r="H384" i="10" s="1"/>
  <c r="C383" i="19"/>
  <c r="G385" i="19"/>
  <c r="E388" i="19"/>
  <c r="C391" i="19"/>
  <c r="G393" i="19"/>
  <c r="E396" i="19"/>
  <c r="C399" i="19"/>
  <c r="G401" i="19"/>
  <c r="B283" i="19"/>
  <c r="D288" i="19"/>
  <c r="F293" i="19"/>
  <c r="C298" i="19"/>
  <c r="F301" i="19"/>
  <c r="F304" i="19"/>
  <c r="D307" i="19"/>
  <c r="B310" i="19"/>
  <c r="F312" i="19"/>
  <c r="D315" i="19"/>
  <c r="B318" i="19"/>
  <c r="F320" i="19"/>
  <c r="F324" i="10" s="1"/>
  <c r="D323" i="19"/>
  <c r="B326" i="19"/>
  <c r="F328" i="19"/>
  <c r="D331" i="19"/>
  <c r="B334" i="19"/>
  <c r="F336" i="19"/>
  <c r="D339" i="19"/>
  <c r="B342" i="19"/>
  <c r="F344" i="19"/>
  <c r="D347" i="19"/>
  <c r="B350" i="19"/>
  <c r="F352" i="19"/>
  <c r="F356" i="10" s="1"/>
  <c r="D355" i="19"/>
  <c r="B358" i="19"/>
  <c r="F360" i="19"/>
  <c r="D363" i="19"/>
  <c r="B366" i="19"/>
  <c r="F368" i="19"/>
  <c r="D371" i="19"/>
  <c r="C283" i="19"/>
  <c r="E288" i="19"/>
  <c r="G293" i="19"/>
  <c r="D298" i="19"/>
  <c r="G301" i="19"/>
  <c r="G304" i="19"/>
  <c r="E307" i="19"/>
  <c r="C310" i="19"/>
  <c r="G312" i="19"/>
  <c r="E315" i="19"/>
  <c r="C318" i="19"/>
  <c r="G320" i="19"/>
  <c r="E323" i="19"/>
  <c r="E327" i="10" s="1"/>
  <c r="H327" i="10" s="1"/>
  <c r="C326" i="19"/>
  <c r="G328" i="19"/>
  <c r="E331" i="19"/>
  <c r="C334" i="19"/>
  <c r="G336" i="19"/>
  <c r="E339" i="19"/>
  <c r="C342" i="19"/>
  <c r="G344" i="19"/>
  <c r="E347" i="19"/>
  <c r="C350" i="19"/>
  <c r="G352" i="19"/>
  <c r="E355" i="19"/>
  <c r="E359" i="10" s="1"/>
  <c r="H359" i="10" s="1"/>
  <c r="C358" i="19"/>
  <c r="G360" i="19"/>
  <c r="E363" i="19"/>
  <c r="C366" i="19"/>
  <c r="G368" i="19"/>
  <c r="G374" i="19"/>
  <c r="C380" i="19"/>
  <c r="E385" i="19"/>
  <c r="E389" i="10" s="1"/>
  <c r="H389" i="10" s="1"/>
  <c r="G390" i="19"/>
  <c r="C396" i="19"/>
  <c r="E401" i="19"/>
  <c r="E405" i="19"/>
  <c r="E409" i="10" s="1"/>
  <c r="H409" i="10" s="1"/>
  <c r="C409" i="19"/>
  <c r="F412" i="19"/>
  <c r="C416" i="19"/>
  <c r="G419" i="19"/>
  <c r="D423" i="19"/>
  <c r="G426" i="19"/>
  <c r="E430" i="19"/>
  <c r="B434" i="19"/>
  <c r="E437" i="19"/>
  <c r="C441" i="19"/>
  <c r="F444" i="19"/>
  <c r="C448" i="19"/>
  <c r="H448" i="19" s="1"/>
  <c r="D452" i="10" s="1"/>
  <c r="I452" i="10" s="1"/>
  <c r="G451" i="19"/>
  <c r="D455" i="19"/>
  <c r="G458" i="19"/>
  <c r="E462" i="19"/>
  <c r="E466" i="10" s="1"/>
  <c r="H466" i="10" s="1"/>
  <c r="B466" i="19"/>
  <c r="E469" i="19"/>
  <c r="C473" i="19"/>
  <c r="F476" i="19"/>
  <c r="F480" i="10" s="1"/>
  <c r="C480" i="19"/>
  <c r="E483" i="19"/>
  <c r="C486" i="19"/>
  <c r="G488" i="19"/>
  <c r="E491" i="19"/>
  <c r="C494" i="19"/>
  <c r="G496" i="19"/>
  <c r="E499" i="19"/>
  <c r="E503" i="10" s="1"/>
  <c r="H503" i="10" s="1"/>
  <c r="C502" i="19"/>
  <c r="G504" i="19"/>
  <c r="E507" i="19"/>
  <c r="C510" i="19"/>
  <c r="G512" i="19"/>
  <c r="E515" i="19"/>
  <c r="C518" i="19"/>
  <c r="G520" i="19"/>
  <c r="E523" i="19"/>
  <c r="C526" i="19"/>
  <c r="G528" i="19"/>
  <c r="E531" i="19"/>
  <c r="E535" i="10" s="1"/>
  <c r="H535" i="10" s="1"/>
  <c r="C534" i="19"/>
  <c r="G536" i="19"/>
  <c r="E539" i="19"/>
  <c r="C542" i="19"/>
  <c r="G544" i="19"/>
  <c r="E547" i="19"/>
  <c r="C550" i="19"/>
  <c r="G552" i="19"/>
  <c r="E555" i="19"/>
  <c r="C558" i="19"/>
  <c r="G560" i="19"/>
  <c r="E563" i="19"/>
  <c r="E567" i="10" s="1"/>
  <c r="H567" i="10" s="1"/>
  <c r="C566" i="19"/>
  <c r="G568" i="19"/>
  <c r="E571" i="19"/>
  <c r="C574" i="19"/>
  <c r="G576" i="19"/>
  <c r="E579" i="19"/>
  <c r="C582" i="19"/>
  <c r="G584" i="19"/>
  <c r="E587" i="19"/>
  <c r="C590" i="19"/>
  <c r="G592" i="19"/>
  <c r="E595" i="19"/>
  <c r="E599" i="10" s="1"/>
  <c r="H599" i="10" s="1"/>
  <c r="C598" i="19"/>
  <c r="G600" i="19"/>
  <c r="E603" i="19"/>
  <c r="C606" i="19"/>
  <c r="G608" i="19"/>
  <c r="E611" i="19"/>
  <c r="F4" i="19"/>
  <c r="D7" i="19"/>
  <c r="B10" i="19"/>
  <c r="F12" i="19"/>
  <c r="D15" i="19"/>
  <c r="B18" i="19"/>
  <c r="F20" i="19"/>
  <c r="D23" i="19"/>
  <c r="B26" i="19"/>
  <c r="F28" i="19"/>
  <c r="F32" i="10" s="1"/>
  <c r="D31" i="19"/>
  <c r="B34" i="19"/>
  <c r="F36" i="19"/>
  <c r="D39" i="19"/>
  <c r="B42" i="19"/>
  <c r="F44" i="19"/>
  <c r="D47" i="19"/>
  <c r="B50" i="19"/>
  <c r="F52" i="19"/>
  <c r="D55" i="19"/>
  <c r="B58" i="19"/>
  <c r="C4" i="19"/>
  <c r="G6" i="19"/>
  <c r="E9" i="19"/>
  <c r="C12" i="19"/>
  <c r="G14" i="19"/>
  <c r="E17" i="19"/>
  <c r="C20" i="19"/>
  <c r="G22" i="19"/>
  <c r="E25" i="19"/>
  <c r="E29" i="10" s="1"/>
  <c r="H29" i="10" s="1"/>
  <c r="C28" i="19"/>
  <c r="G30" i="19"/>
  <c r="E33" i="19"/>
  <c r="C36" i="19"/>
  <c r="G38" i="19"/>
  <c r="E41" i="19"/>
  <c r="C44" i="19"/>
  <c r="G46" i="19"/>
  <c r="E49" i="19"/>
  <c r="F5" i="19"/>
  <c r="D8" i="19"/>
  <c r="B11" i="19"/>
  <c r="F13" i="19"/>
  <c r="D16" i="19"/>
  <c r="B19" i="19"/>
  <c r="F21" i="19"/>
  <c r="F25" i="10" s="1"/>
  <c r="D24" i="19"/>
  <c r="B27" i="19"/>
  <c r="F29" i="19"/>
  <c r="D32" i="19"/>
  <c r="B35" i="19"/>
  <c r="F37" i="19"/>
  <c r="D40" i="19"/>
  <c r="E12" i="19"/>
  <c r="E16" i="10" s="1"/>
  <c r="H16" i="10" s="1"/>
  <c r="C23" i="19"/>
  <c r="G33" i="19"/>
  <c r="E42" i="19"/>
  <c r="G47" i="19"/>
  <c r="D52" i="19"/>
  <c r="G55" i="19"/>
  <c r="E59" i="19"/>
  <c r="D62" i="19"/>
  <c r="B65" i="19"/>
  <c r="F67" i="19"/>
  <c r="D70" i="19"/>
  <c r="B73" i="19"/>
  <c r="F75" i="19"/>
  <c r="D78" i="19"/>
  <c r="B81" i="19"/>
  <c r="F83" i="19"/>
  <c r="F87" i="10" s="1"/>
  <c r="D86" i="19"/>
  <c r="B89" i="19"/>
  <c r="F91" i="19"/>
  <c r="D94" i="19"/>
  <c r="E10" i="19"/>
  <c r="C21" i="19"/>
  <c r="G31" i="19"/>
  <c r="F41" i="19"/>
  <c r="F45" i="10" s="1"/>
  <c r="B47" i="19"/>
  <c r="F51" i="19"/>
  <c r="C55" i="19"/>
  <c r="G58" i="19"/>
  <c r="G61" i="19"/>
  <c r="E64" i="19"/>
  <c r="C67" i="19"/>
  <c r="G69" i="19"/>
  <c r="E72" i="19"/>
  <c r="C75" i="19"/>
  <c r="G77" i="19"/>
  <c r="E80" i="19"/>
  <c r="E84" i="10" s="1"/>
  <c r="H84" i="10" s="1"/>
  <c r="E8" i="19"/>
  <c r="C19" i="19"/>
  <c r="G29" i="19"/>
  <c r="E40" i="19"/>
  <c r="E44" i="10" s="1"/>
  <c r="H44" i="10" s="1"/>
  <c r="G45" i="19"/>
  <c r="B51" i="19"/>
  <c r="E54" i="19"/>
  <c r="C58" i="19"/>
  <c r="H58" i="19" s="1"/>
  <c r="D62" i="10" s="1"/>
  <c r="I62" i="10" s="1"/>
  <c r="D61" i="19"/>
  <c r="B64" i="19"/>
  <c r="F66" i="19"/>
  <c r="C9" i="19"/>
  <c r="H9" i="19" s="1"/>
  <c r="D13" i="10" s="1"/>
  <c r="G19" i="19"/>
  <c r="E30" i="19"/>
  <c r="B41" i="19"/>
  <c r="D46" i="19"/>
  <c r="C51" i="19"/>
  <c r="G54" i="19"/>
  <c r="D58" i="19"/>
  <c r="E61" i="19"/>
  <c r="E65" i="10" s="1"/>
  <c r="H65" i="10" s="1"/>
  <c r="C64" i="19"/>
  <c r="G66" i="19"/>
  <c r="E69" i="19"/>
  <c r="D73" i="19"/>
  <c r="F78" i="19"/>
  <c r="D83" i="19"/>
  <c r="G86" i="19"/>
  <c r="E90" i="19"/>
  <c r="E94" i="10" s="1"/>
  <c r="H94" i="10" s="1"/>
  <c r="B94" i="19"/>
  <c r="B97" i="19"/>
  <c r="F99" i="19"/>
  <c r="D102" i="19"/>
  <c r="H102" i="19" s="1"/>
  <c r="D106" i="10" s="1"/>
  <c r="I106" i="10" s="1"/>
  <c r="B105" i="19"/>
  <c r="F107" i="19"/>
  <c r="D110" i="19"/>
  <c r="B113" i="19"/>
  <c r="F115" i="19"/>
  <c r="D118" i="19"/>
  <c r="B121" i="19"/>
  <c r="F123" i="19"/>
  <c r="F127" i="10" s="1"/>
  <c r="D126" i="19"/>
  <c r="B129" i="19"/>
  <c r="F131" i="19"/>
  <c r="D134" i="19"/>
  <c r="H134" i="19" s="1"/>
  <c r="D138" i="10" s="1"/>
  <c r="I138" i="10" s="1"/>
  <c r="B137" i="19"/>
  <c r="F139" i="19"/>
  <c r="D142" i="19"/>
  <c r="B145" i="19"/>
  <c r="F147" i="19"/>
  <c r="D150" i="19"/>
  <c r="B153" i="19"/>
  <c r="F155" i="19"/>
  <c r="F159" i="10" s="1"/>
  <c r="D158" i="19"/>
  <c r="B161" i="19"/>
  <c r="F163" i="19"/>
  <c r="D166" i="19"/>
  <c r="B169" i="19"/>
  <c r="F171" i="19"/>
  <c r="D174" i="19"/>
  <c r="B177" i="19"/>
  <c r="F179" i="19"/>
  <c r="D182" i="19"/>
  <c r="B185" i="19"/>
  <c r="F187" i="19"/>
  <c r="F191" i="10" s="1"/>
  <c r="D190" i="19"/>
  <c r="E73" i="19"/>
  <c r="G78" i="19"/>
  <c r="E83" i="19"/>
  <c r="E87" i="10" s="1"/>
  <c r="H87" i="10" s="1"/>
  <c r="C87" i="19"/>
  <c r="F90" i="19"/>
  <c r="C94" i="19"/>
  <c r="C97" i="19"/>
  <c r="G99" i="19"/>
  <c r="E102" i="19"/>
  <c r="C105" i="19"/>
  <c r="G107" i="19"/>
  <c r="E110" i="19"/>
  <c r="C113" i="19"/>
  <c r="G115" i="19"/>
  <c r="E118" i="19"/>
  <c r="E122" i="10" s="1"/>
  <c r="H122" i="10" s="1"/>
  <c r="C121" i="19"/>
  <c r="G123" i="19"/>
  <c r="E126" i="19"/>
  <c r="C129" i="19"/>
  <c r="H129" i="19" s="1"/>
  <c r="D133" i="10" s="1"/>
  <c r="I133" i="10" s="1"/>
  <c r="G131" i="19"/>
  <c r="E134" i="19"/>
  <c r="C137" i="19"/>
  <c r="G139" i="19"/>
  <c r="E142" i="19"/>
  <c r="C145" i="19"/>
  <c r="G147" i="19"/>
  <c r="E150" i="19"/>
  <c r="E154" i="10" s="1"/>
  <c r="H154" i="10" s="1"/>
  <c r="C153" i="19"/>
  <c r="G155" i="19"/>
  <c r="D71" i="19"/>
  <c r="F76" i="19"/>
  <c r="F80" i="10" s="1"/>
  <c r="B82" i="19"/>
  <c r="E85" i="19"/>
  <c r="C89" i="19"/>
  <c r="F92" i="19"/>
  <c r="F96" i="10" s="1"/>
  <c r="B96" i="19"/>
  <c r="F98" i="19"/>
  <c r="D101" i="19"/>
  <c r="B104" i="19"/>
  <c r="F106" i="19"/>
  <c r="D109" i="19"/>
  <c r="B112" i="19"/>
  <c r="F114" i="19"/>
  <c r="F118" i="10" s="1"/>
  <c r="D117" i="19"/>
  <c r="B120" i="19"/>
  <c r="F122" i="19"/>
  <c r="D125" i="19"/>
  <c r="B128" i="19"/>
  <c r="F130" i="19"/>
  <c r="D133" i="19"/>
  <c r="C70" i="19"/>
  <c r="H70" i="19" s="1"/>
  <c r="D74" i="10" s="1"/>
  <c r="I74" i="10" s="1"/>
  <c r="E75" i="19"/>
  <c r="G80" i="19"/>
  <c r="G84" i="19"/>
  <c r="E88" i="19"/>
  <c r="E92" i="10" s="1"/>
  <c r="H92" i="10" s="1"/>
  <c r="B92" i="19"/>
  <c r="E95" i="19"/>
  <c r="C98" i="19"/>
  <c r="G100" i="19"/>
  <c r="E103" i="19"/>
  <c r="C106" i="19"/>
  <c r="G108" i="19"/>
  <c r="E111" i="19"/>
  <c r="E115" i="10" s="1"/>
  <c r="H115" i="10" s="1"/>
  <c r="C114" i="19"/>
  <c r="G116" i="19"/>
  <c r="E119" i="19"/>
  <c r="C122" i="19"/>
  <c r="G124" i="19"/>
  <c r="E127" i="19"/>
  <c r="C130" i="19"/>
  <c r="D137" i="19"/>
  <c r="F142" i="19"/>
  <c r="B148" i="19"/>
  <c r="D153" i="19"/>
  <c r="C158" i="19"/>
  <c r="H158" i="19" s="1"/>
  <c r="D162" i="10" s="1"/>
  <c r="I162" i="10" s="1"/>
  <c r="G161" i="19"/>
  <c r="D165" i="19"/>
  <c r="G168" i="19"/>
  <c r="E172" i="19"/>
  <c r="E176" i="10" s="1"/>
  <c r="H176" i="10" s="1"/>
  <c r="B176" i="19"/>
  <c r="E179" i="19"/>
  <c r="C183" i="19"/>
  <c r="F186" i="19"/>
  <c r="F190" i="10" s="1"/>
  <c r="C190" i="19"/>
  <c r="B193" i="19"/>
  <c r="F195" i="19"/>
  <c r="D198" i="19"/>
  <c r="H198" i="19" s="1"/>
  <c r="D202" i="10" s="1"/>
  <c r="I202" i="10" s="1"/>
  <c r="B201" i="19"/>
  <c r="F203" i="19"/>
  <c r="D206" i="19"/>
  <c r="B209" i="19"/>
  <c r="F211" i="19"/>
  <c r="D214" i="19"/>
  <c r="B217" i="19"/>
  <c r="F219" i="19"/>
  <c r="F223" i="10" s="1"/>
  <c r="D222" i="19"/>
  <c r="B225" i="19"/>
  <c r="F227" i="19"/>
  <c r="D230" i="19"/>
  <c r="B233" i="19"/>
  <c r="F235" i="19"/>
  <c r="D238" i="19"/>
  <c r="B241" i="19"/>
  <c r="F243" i="19"/>
  <c r="D246" i="19"/>
  <c r="B249" i="19"/>
  <c r="F251" i="19"/>
  <c r="F255" i="10" s="1"/>
  <c r="D254" i="19"/>
  <c r="B257" i="19"/>
  <c r="F259" i="19"/>
  <c r="D262" i="19"/>
  <c r="B265" i="19"/>
  <c r="C134" i="19"/>
  <c r="C140" i="19"/>
  <c r="E145" i="19"/>
  <c r="E149" i="10" s="1"/>
  <c r="H149" i="10" s="1"/>
  <c r="G150" i="19"/>
  <c r="C156" i="19"/>
  <c r="C160" i="19"/>
  <c r="G163" i="19"/>
  <c r="D167" i="19"/>
  <c r="G170" i="19"/>
  <c r="E174" i="19"/>
  <c r="B178" i="19"/>
  <c r="E181" i="19"/>
  <c r="C185" i="19"/>
  <c r="F188" i="19"/>
  <c r="G191" i="19"/>
  <c r="E194" i="19"/>
  <c r="C197" i="19"/>
  <c r="G199" i="19"/>
  <c r="E202" i="19"/>
  <c r="E206" i="10" s="1"/>
  <c r="H206" i="10" s="1"/>
  <c r="C205" i="19"/>
  <c r="G207" i="19"/>
  <c r="E210" i="19"/>
  <c r="C132" i="19"/>
  <c r="H132" i="19" s="1"/>
  <c r="D136" i="10" s="1"/>
  <c r="I136" i="10" s="1"/>
  <c r="D139" i="19"/>
  <c r="F144" i="19"/>
  <c r="B150" i="19"/>
  <c r="D155" i="19"/>
  <c r="E159" i="19"/>
  <c r="C163" i="19"/>
  <c r="F166" i="19"/>
  <c r="C170" i="19"/>
  <c r="H170" i="19" s="1"/>
  <c r="D174" i="10" s="1"/>
  <c r="I174" i="10" s="1"/>
  <c r="G173" i="19"/>
  <c r="D177" i="19"/>
  <c r="G180" i="19"/>
  <c r="E184" i="19"/>
  <c r="E188" i="10" s="1"/>
  <c r="H188" i="10" s="1"/>
  <c r="B188" i="19"/>
  <c r="D191" i="19"/>
  <c r="B194" i="19"/>
  <c r="F196" i="19"/>
  <c r="F200" i="10" s="1"/>
  <c r="D199" i="19"/>
  <c r="B202" i="19"/>
  <c r="C138" i="19"/>
  <c r="E143" i="19"/>
  <c r="E147" i="10" s="1"/>
  <c r="H147" i="10" s="1"/>
  <c r="G148" i="19"/>
  <c r="C154" i="19"/>
  <c r="G158" i="19"/>
  <c r="E162" i="19"/>
  <c r="E166" i="10" s="1"/>
  <c r="H166" i="10" s="1"/>
  <c r="B166" i="19"/>
  <c r="E169" i="19"/>
  <c r="C173" i="19"/>
  <c r="F176" i="19"/>
  <c r="F180" i="10" s="1"/>
  <c r="C180" i="19"/>
  <c r="G183" i="19"/>
  <c r="D187" i="19"/>
  <c r="G190" i="19"/>
  <c r="E193" i="19"/>
  <c r="C196" i="19"/>
  <c r="G198" i="19"/>
  <c r="E201" i="19"/>
  <c r="E205" i="10" s="1"/>
  <c r="H205" i="10" s="1"/>
  <c r="C204" i="19"/>
  <c r="D205" i="19"/>
  <c r="G210" i="19"/>
  <c r="C215" i="19"/>
  <c r="F218" i="19"/>
  <c r="C222" i="19"/>
  <c r="G225" i="19"/>
  <c r="D229" i="19"/>
  <c r="G232" i="19"/>
  <c r="E236" i="19"/>
  <c r="B240" i="19"/>
  <c r="E243" i="19"/>
  <c r="E247" i="10" s="1"/>
  <c r="H247" i="10" s="1"/>
  <c r="C247" i="19"/>
  <c r="F250" i="19"/>
  <c r="C254" i="19"/>
  <c r="G257" i="19"/>
  <c r="D261" i="19"/>
  <c r="G264" i="19"/>
  <c r="B268" i="19"/>
  <c r="F270" i="19"/>
  <c r="F274" i="10" s="1"/>
  <c r="D273" i="19"/>
  <c r="B276" i="19"/>
  <c r="F278" i="19"/>
  <c r="D281" i="19"/>
  <c r="B284" i="19"/>
  <c r="F286" i="19"/>
  <c r="D289" i="19"/>
  <c r="B292" i="19"/>
  <c r="F294" i="19"/>
  <c r="D297" i="19"/>
  <c r="B300" i="19"/>
  <c r="F302" i="19"/>
  <c r="F306" i="10" s="1"/>
  <c r="F208" i="19"/>
  <c r="E213" i="19"/>
  <c r="C217" i="19"/>
  <c r="F220" i="19"/>
  <c r="F224" i="10" s="1"/>
  <c r="C224" i="19"/>
  <c r="G227" i="19"/>
  <c r="D231" i="19"/>
  <c r="G234" i="19"/>
  <c r="E238" i="19"/>
  <c r="B242" i="19"/>
  <c r="E245" i="19"/>
  <c r="C249" i="19"/>
  <c r="F252" i="19"/>
  <c r="C256" i="19"/>
  <c r="G259" i="19"/>
  <c r="D263" i="19"/>
  <c r="H263" i="19" s="1"/>
  <c r="D267" i="10" s="1"/>
  <c r="G266" i="19"/>
  <c r="E269" i="19"/>
  <c r="C272" i="19"/>
  <c r="G274" i="19"/>
  <c r="E277" i="19"/>
  <c r="C280" i="19"/>
  <c r="G282" i="19"/>
  <c r="E285" i="19"/>
  <c r="E289" i="10" s="1"/>
  <c r="H289" i="10" s="1"/>
  <c r="C288" i="19"/>
  <c r="G290" i="19"/>
  <c r="E293" i="19"/>
  <c r="C296" i="19"/>
  <c r="H296" i="19" s="1"/>
  <c r="D300" i="10" s="1"/>
  <c r="G208" i="19"/>
  <c r="G213" i="19"/>
  <c r="D217" i="19"/>
  <c r="G220" i="19"/>
  <c r="E224" i="19"/>
  <c r="B228" i="19"/>
  <c r="E231" i="19"/>
  <c r="C235" i="19"/>
  <c r="H235" i="19" s="1"/>
  <c r="D239" i="10" s="1"/>
  <c r="I239" i="10" s="1"/>
  <c r="F238" i="19"/>
  <c r="C242" i="19"/>
  <c r="G245" i="19"/>
  <c r="D249" i="19"/>
  <c r="G252" i="19"/>
  <c r="E256" i="19"/>
  <c r="B260" i="19"/>
  <c r="E263" i="19"/>
  <c r="E267" i="10" s="1"/>
  <c r="H267" i="10" s="1"/>
  <c r="B267" i="19"/>
  <c r="F269" i="19"/>
  <c r="D272" i="19"/>
  <c r="B275" i="19"/>
  <c r="F277" i="19"/>
  <c r="F204" i="19"/>
  <c r="F210" i="19"/>
  <c r="G214" i="19"/>
  <c r="E218" i="19"/>
  <c r="B222" i="19"/>
  <c r="E225" i="19"/>
  <c r="C229" i="19"/>
  <c r="F232" i="19"/>
  <c r="C236" i="19"/>
  <c r="G239" i="19"/>
  <c r="D243" i="19"/>
  <c r="G246" i="19"/>
  <c r="E250" i="19"/>
  <c r="B254" i="19"/>
  <c r="E257" i="19"/>
  <c r="E261" i="10" s="1"/>
  <c r="H261" i="10" s="1"/>
  <c r="C261" i="19"/>
  <c r="F264" i="19"/>
  <c r="G267" i="19"/>
  <c r="E270" i="19"/>
  <c r="E274" i="10" s="1"/>
  <c r="H274" i="10" s="1"/>
  <c r="C273" i="19"/>
  <c r="G275" i="19"/>
  <c r="E278" i="19"/>
  <c r="F283" i="19"/>
  <c r="F287" i="10" s="1"/>
  <c r="B289" i="19"/>
  <c r="D294" i="19"/>
  <c r="E298" i="19"/>
  <c r="C302" i="19"/>
  <c r="B305" i="19"/>
  <c r="F307" i="19"/>
  <c r="D310" i="19"/>
  <c r="B313" i="19"/>
  <c r="F315" i="19"/>
  <c r="D318" i="19"/>
  <c r="B321" i="19"/>
  <c r="F323" i="19"/>
  <c r="F327" i="10" s="1"/>
  <c r="D326" i="19"/>
  <c r="B329" i="19"/>
  <c r="F331" i="19"/>
  <c r="D334" i="19"/>
  <c r="B337" i="19"/>
  <c r="F339" i="19"/>
  <c r="D342" i="19"/>
  <c r="B345" i="19"/>
  <c r="F347" i="19"/>
  <c r="D350" i="19"/>
  <c r="B353" i="19"/>
  <c r="F355" i="19"/>
  <c r="F359" i="10" s="1"/>
  <c r="D358" i="19"/>
  <c r="B361" i="19"/>
  <c r="F363" i="19"/>
  <c r="D366" i="19"/>
  <c r="B369" i="19"/>
  <c r="F371" i="19"/>
  <c r="D374" i="19"/>
  <c r="B377" i="19"/>
  <c r="F379" i="19"/>
  <c r="D382" i="19"/>
  <c r="B385" i="19"/>
  <c r="F387" i="19"/>
  <c r="F391" i="10" s="1"/>
  <c r="D390" i="19"/>
  <c r="B393" i="19"/>
  <c r="F395" i="19"/>
  <c r="D398" i="19"/>
  <c r="B401" i="19"/>
  <c r="F403" i="19"/>
  <c r="D406" i="19"/>
  <c r="B409" i="19"/>
  <c r="F411" i="19"/>
  <c r="D414" i="19"/>
  <c r="B417" i="19"/>
  <c r="F419" i="19"/>
  <c r="F423" i="10" s="1"/>
  <c r="D422" i="19"/>
  <c r="B425" i="19"/>
  <c r="F427" i="19"/>
  <c r="D430" i="19"/>
  <c r="H430" i="19" s="1"/>
  <c r="D434" i="10" s="1"/>
  <c r="I434" i="10" s="1"/>
  <c r="B433" i="19"/>
  <c r="F435" i="19"/>
  <c r="D438" i="19"/>
  <c r="B441" i="19"/>
  <c r="F443" i="19"/>
  <c r="D446" i="19"/>
  <c r="B449" i="19"/>
  <c r="F451" i="19"/>
  <c r="F455" i="10" s="1"/>
  <c r="D454" i="19"/>
  <c r="B457" i="19"/>
  <c r="F459" i="19"/>
  <c r="D462" i="19"/>
  <c r="B465" i="19"/>
  <c r="F467" i="19"/>
  <c r="D470" i="19"/>
  <c r="B473" i="19"/>
  <c r="F475" i="19"/>
  <c r="D478" i="19"/>
  <c r="B481" i="19"/>
  <c r="C281" i="19"/>
  <c r="E286" i="19"/>
  <c r="G291" i="19"/>
  <c r="B297" i="19"/>
  <c r="E300" i="19"/>
  <c r="E304" i="10" s="1"/>
  <c r="H304" i="10" s="1"/>
  <c r="G303" i="19"/>
  <c r="E306" i="19"/>
  <c r="C309" i="19"/>
  <c r="G311" i="19"/>
  <c r="E314" i="19"/>
  <c r="C317" i="19"/>
  <c r="G319" i="19"/>
  <c r="E322" i="19"/>
  <c r="E326" i="10" s="1"/>
  <c r="H326" i="10" s="1"/>
  <c r="C325" i="19"/>
  <c r="G327" i="19"/>
  <c r="E330" i="19"/>
  <c r="C333" i="19"/>
  <c r="G335" i="19"/>
  <c r="E338" i="19"/>
  <c r="C341" i="19"/>
  <c r="G343" i="19"/>
  <c r="E346" i="19"/>
  <c r="C349" i="19"/>
  <c r="G351" i="19"/>
  <c r="E354" i="19"/>
  <c r="E358" i="10" s="1"/>
  <c r="H358" i="10" s="1"/>
  <c r="C357" i="19"/>
  <c r="G359" i="19"/>
  <c r="E362" i="19"/>
  <c r="C365" i="19"/>
  <c r="G367" i="19"/>
  <c r="E370" i="19"/>
  <c r="C373" i="19"/>
  <c r="G375" i="19"/>
  <c r="E378" i="19"/>
  <c r="C381" i="19"/>
  <c r="G383" i="19"/>
  <c r="E386" i="19"/>
  <c r="E390" i="10" s="1"/>
  <c r="H390" i="10" s="1"/>
  <c r="C389" i="19"/>
  <c r="G391" i="19"/>
  <c r="E394" i="19"/>
  <c r="C397" i="19"/>
  <c r="G399" i="19"/>
  <c r="E402" i="19"/>
  <c r="D284" i="19"/>
  <c r="F289" i="19"/>
  <c r="F293" i="10" s="1"/>
  <c r="B295" i="19"/>
  <c r="B299" i="19"/>
  <c r="E302" i="19"/>
  <c r="D305" i="19"/>
  <c r="B308" i="19"/>
  <c r="F310" i="19"/>
  <c r="D313" i="19"/>
  <c r="B316" i="19"/>
  <c r="F318" i="19"/>
  <c r="D321" i="19"/>
  <c r="B324" i="19"/>
  <c r="F326" i="19"/>
  <c r="F330" i="10" s="1"/>
  <c r="D329" i="19"/>
  <c r="B332" i="19"/>
  <c r="F334" i="19"/>
  <c r="D337" i="19"/>
  <c r="B340" i="19"/>
  <c r="F342" i="19"/>
  <c r="D345" i="19"/>
  <c r="B348" i="19"/>
  <c r="F350" i="19"/>
  <c r="D353" i="19"/>
  <c r="B356" i="19"/>
  <c r="F358" i="19"/>
  <c r="F362" i="10" s="1"/>
  <c r="D361" i="19"/>
  <c r="B364" i="19"/>
  <c r="F366" i="19"/>
  <c r="D369" i="19"/>
  <c r="B372" i="19"/>
  <c r="E284" i="19"/>
  <c r="G289" i="19"/>
  <c r="C295" i="19"/>
  <c r="C299" i="19"/>
  <c r="G302" i="19"/>
  <c r="E305" i="19"/>
  <c r="C308" i="19"/>
  <c r="G310" i="19"/>
  <c r="E313" i="19"/>
  <c r="C316" i="19"/>
  <c r="G318" i="19"/>
  <c r="E321" i="19"/>
  <c r="C324" i="19"/>
  <c r="G326" i="19"/>
  <c r="E329" i="19"/>
  <c r="E333" i="10" s="1"/>
  <c r="H333" i="10" s="1"/>
  <c r="C332" i="19"/>
  <c r="G334" i="19"/>
  <c r="E337" i="19"/>
  <c r="C340" i="19"/>
  <c r="G342" i="19"/>
  <c r="E345" i="19"/>
  <c r="C348" i="19"/>
  <c r="G350" i="19"/>
  <c r="E353" i="19"/>
  <c r="C356" i="19"/>
  <c r="G358" i="19"/>
  <c r="E361" i="19"/>
  <c r="E365" i="10" s="1"/>
  <c r="H365" i="10" s="1"/>
  <c r="C364" i="19"/>
  <c r="G366" i="19"/>
  <c r="E369" i="19"/>
  <c r="C376" i="19"/>
  <c r="H376" i="19" s="1"/>
  <c r="D380" i="10" s="1"/>
  <c r="I380" i="10" s="1"/>
  <c r="E381" i="19"/>
  <c r="G386" i="19"/>
  <c r="C392" i="19"/>
  <c r="E397" i="19"/>
  <c r="E401" i="10" s="1"/>
  <c r="H401" i="10" s="1"/>
  <c r="G402" i="19"/>
  <c r="E406" i="19"/>
  <c r="B410" i="19"/>
  <c r="E413" i="19"/>
  <c r="E417" i="10" s="1"/>
  <c r="H417" i="10" s="1"/>
  <c r="C417" i="19"/>
  <c r="F420" i="19"/>
  <c r="C424" i="19"/>
  <c r="G427" i="19"/>
  <c r="D431" i="19"/>
  <c r="G434" i="19"/>
  <c r="E438" i="19"/>
  <c r="B442" i="19"/>
  <c r="E445" i="19"/>
  <c r="C449" i="19"/>
  <c r="F452" i="19"/>
  <c r="C456" i="19"/>
  <c r="H456" i="19" s="1"/>
  <c r="D460" i="10" s="1"/>
  <c r="I460" i="10" s="1"/>
  <c r="G459" i="19"/>
  <c r="D463" i="19"/>
  <c r="G466" i="19"/>
  <c r="E470" i="19"/>
  <c r="E474" i="10" s="1"/>
  <c r="H474" i="10" s="1"/>
  <c r="B474" i="19"/>
  <c r="E477" i="19"/>
  <c r="C481" i="19"/>
  <c r="C484" i="19"/>
  <c r="G486" i="19"/>
  <c r="E489" i="19"/>
  <c r="C492" i="19"/>
  <c r="G494" i="19"/>
  <c r="E497" i="19"/>
  <c r="C500" i="19"/>
  <c r="G502" i="19"/>
  <c r="E505" i="19"/>
  <c r="E509" i="10" s="1"/>
  <c r="H509" i="10" s="1"/>
  <c r="C508" i="19"/>
  <c r="G510" i="19"/>
  <c r="E513" i="19"/>
  <c r="C516" i="19"/>
  <c r="G518" i="19"/>
  <c r="E521" i="19"/>
  <c r="C524" i="19"/>
  <c r="G526" i="19"/>
  <c r="E529" i="19"/>
  <c r="C532" i="19"/>
  <c r="G534" i="19"/>
  <c r="E537" i="19"/>
  <c r="E541" i="10" s="1"/>
  <c r="H541" i="10" s="1"/>
  <c r="C540" i="19"/>
  <c r="G542" i="19"/>
  <c r="E545" i="19"/>
  <c r="C548" i="19"/>
  <c r="G550" i="19"/>
  <c r="E553" i="19"/>
  <c r="C556" i="19"/>
  <c r="G558" i="19"/>
  <c r="E561" i="19"/>
  <c r="C564" i="19"/>
  <c r="G566" i="19"/>
  <c r="E569" i="19"/>
  <c r="E573" i="10" s="1"/>
  <c r="H573" i="10" s="1"/>
  <c r="C572" i="19"/>
  <c r="G574" i="19"/>
  <c r="E577" i="19"/>
  <c r="C580" i="19"/>
  <c r="G582" i="19"/>
  <c r="E585" i="19"/>
  <c r="C588" i="19"/>
  <c r="G590" i="19"/>
  <c r="E593" i="19"/>
  <c r="C596" i="19"/>
  <c r="G598" i="19"/>
  <c r="E601" i="19"/>
  <c r="E605" i="10" s="1"/>
  <c r="H605" i="10" s="1"/>
  <c r="C604" i="19"/>
  <c r="G606" i="19"/>
  <c r="E609" i="19"/>
  <c r="C612" i="19"/>
  <c r="D5" i="19"/>
  <c r="F10" i="19"/>
  <c r="B16" i="19"/>
  <c r="D21" i="19"/>
  <c r="H21" i="19" s="1"/>
  <c r="D25" i="10" s="1"/>
  <c r="F26" i="19"/>
  <c r="B32" i="19"/>
  <c r="D37" i="19"/>
  <c r="F42" i="19"/>
  <c r="F46" i="10" s="1"/>
  <c r="B48" i="19"/>
  <c r="D53" i="19"/>
  <c r="F58" i="19"/>
  <c r="E7" i="19"/>
  <c r="E11" i="10" s="1"/>
  <c r="H11" i="10" s="1"/>
  <c r="G12" i="19"/>
  <c r="C18" i="19"/>
  <c r="E23" i="19"/>
  <c r="G28" i="19"/>
  <c r="C34" i="19"/>
  <c r="E39" i="19"/>
  <c r="G44" i="19"/>
  <c r="C50" i="19"/>
  <c r="B9" i="19"/>
  <c r="D14" i="19"/>
  <c r="F19" i="19"/>
  <c r="B25" i="19"/>
  <c r="D30" i="19"/>
  <c r="F35" i="19"/>
  <c r="E4" i="19"/>
  <c r="G25" i="19"/>
  <c r="G43" i="19"/>
  <c r="C53" i="19"/>
  <c r="D60" i="19"/>
  <c r="F65" i="19"/>
  <c r="F69" i="10" s="1"/>
  <c r="B71" i="19"/>
  <c r="D76" i="19"/>
  <c r="F81" i="19"/>
  <c r="B87" i="19"/>
  <c r="D92" i="19"/>
  <c r="C13" i="19"/>
  <c r="E34" i="19"/>
  <c r="D48" i="19"/>
  <c r="H48" i="19" s="1"/>
  <c r="D52" i="10" s="1"/>
  <c r="I52" i="10" s="1"/>
  <c r="C56" i="19"/>
  <c r="E62" i="19"/>
  <c r="G67" i="19"/>
  <c r="C73" i="19"/>
  <c r="H73" i="19" s="1"/>
  <c r="D77" i="10" s="1"/>
  <c r="I77" i="10" s="1"/>
  <c r="E78" i="19"/>
  <c r="C11" i="19"/>
  <c r="E32" i="19"/>
  <c r="C47" i="19"/>
  <c r="E55" i="19"/>
  <c r="B62" i="19"/>
  <c r="D67" i="19"/>
  <c r="E22" i="19"/>
  <c r="E26" i="10" s="1"/>
  <c r="H26" i="10" s="1"/>
  <c r="D42" i="19"/>
  <c r="C52" i="19"/>
  <c r="C59" i="19"/>
  <c r="G64" i="19"/>
  <c r="F68" i="19"/>
  <c r="B80" i="19"/>
  <c r="G87" i="19"/>
  <c r="G94" i="19"/>
  <c r="D100" i="19"/>
  <c r="F105" i="19"/>
  <c r="B111" i="19"/>
  <c r="D116" i="19"/>
  <c r="F121" i="19"/>
  <c r="B127" i="19"/>
  <c r="D132" i="19"/>
  <c r="F137" i="19"/>
  <c r="F141" i="10" s="1"/>
  <c r="B143" i="19"/>
  <c r="D148" i="19"/>
  <c r="F153" i="19"/>
  <c r="B159" i="19"/>
  <c r="D164" i="19"/>
  <c r="F169" i="19"/>
  <c r="B175" i="19"/>
  <c r="D180" i="19"/>
  <c r="H180" i="19" s="1"/>
  <c r="D184" i="10" s="1"/>
  <c r="I184" i="10" s="1"/>
  <c r="F185" i="19"/>
  <c r="D69" i="19"/>
  <c r="C80" i="19"/>
  <c r="B88" i="19"/>
  <c r="C95" i="19"/>
  <c r="E100" i="19"/>
  <c r="G105" i="19"/>
  <c r="C111" i="19"/>
  <c r="H111" i="19" s="1"/>
  <c r="D115" i="10" s="1"/>
  <c r="I115" i="10" s="1"/>
  <c r="E116" i="19"/>
  <c r="G121" i="19"/>
  <c r="C127" i="19"/>
  <c r="E132" i="19"/>
  <c r="E136" i="10" s="1"/>
  <c r="H136" i="10" s="1"/>
  <c r="G137" i="19"/>
  <c r="C143" i="19"/>
  <c r="E148" i="19"/>
  <c r="G153" i="19"/>
  <c r="F72" i="19"/>
  <c r="G82" i="19"/>
  <c r="B90" i="19"/>
  <c r="F96" i="19"/>
  <c r="F100" i="10" s="1"/>
  <c r="B102" i="19"/>
  <c r="D107" i="19"/>
  <c r="F112" i="19"/>
  <c r="B118" i="19"/>
  <c r="D123" i="19"/>
  <c r="F128" i="19"/>
  <c r="B134" i="19"/>
  <c r="G76" i="19"/>
  <c r="G85" i="19"/>
  <c r="G92" i="19"/>
  <c r="G98" i="19"/>
  <c r="C104" i="19"/>
  <c r="H104" i="19" s="1"/>
  <c r="D108" i="10" s="1"/>
  <c r="I108" i="10" s="1"/>
  <c r="E109" i="19"/>
  <c r="G114" i="19"/>
  <c r="C120" i="19"/>
  <c r="E125" i="19"/>
  <c r="E129" i="10" s="1"/>
  <c r="H129" i="10" s="1"/>
  <c r="G130" i="19"/>
  <c r="B144" i="19"/>
  <c r="F154" i="19"/>
  <c r="F162" i="19"/>
  <c r="F166" i="10" s="1"/>
  <c r="G169" i="19"/>
  <c r="G176" i="19"/>
  <c r="B184" i="19"/>
  <c r="B191" i="19"/>
  <c r="D196" i="19"/>
  <c r="F201" i="19"/>
  <c r="B207" i="19"/>
  <c r="D212" i="19"/>
  <c r="F217" i="19"/>
  <c r="B223" i="19"/>
  <c r="D228" i="19"/>
  <c r="F233" i="19"/>
  <c r="F237" i="10" s="1"/>
  <c r="B239" i="19"/>
  <c r="D244" i="19"/>
  <c r="F249" i="19"/>
  <c r="B255" i="19"/>
  <c r="D260" i="19"/>
  <c r="F265" i="19"/>
  <c r="E141" i="19"/>
  <c r="C152" i="19"/>
  <c r="C161" i="19"/>
  <c r="C168" i="19"/>
  <c r="D175" i="19"/>
  <c r="E182" i="19"/>
  <c r="E186" i="10" s="1"/>
  <c r="H186" i="10" s="1"/>
  <c r="E189" i="19"/>
  <c r="C195" i="19"/>
  <c r="E200" i="19"/>
  <c r="G205" i="19"/>
  <c r="C211" i="19"/>
  <c r="F140" i="19"/>
  <c r="D151" i="19"/>
  <c r="E160" i="19"/>
  <c r="E164" i="10" s="1"/>
  <c r="H164" i="10" s="1"/>
  <c r="E167" i="19"/>
  <c r="F174" i="19"/>
  <c r="G181" i="19"/>
  <c r="G188" i="19"/>
  <c r="F194" i="19"/>
  <c r="B200" i="19"/>
  <c r="E139" i="19"/>
  <c r="C150" i="19"/>
  <c r="H150" i="19" s="1"/>
  <c r="D154" i="10" s="1"/>
  <c r="I154" i="10" s="1"/>
  <c r="G159" i="19"/>
  <c r="G166" i="19"/>
  <c r="B174" i="19"/>
  <c r="C181" i="19"/>
  <c r="C188" i="19"/>
  <c r="C194" i="19"/>
  <c r="E199" i="19"/>
  <c r="G204" i="19"/>
  <c r="C212" i="19"/>
  <c r="E219" i="19"/>
  <c r="F226" i="19"/>
  <c r="G233" i="19"/>
  <c r="G240" i="19"/>
  <c r="B248" i="19"/>
  <c r="C255" i="19"/>
  <c r="C262" i="19"/>
  <c r="H262" i="19" s="1"/>
  <c r="D266" i="10" s="1"/>
  <c r="I266" i="10" s="1"/>
  <c r="F268" i="19"/>
  <c r="B274" i="19"/>
  <c r="D279" i="19"/>
  <c r="F284" i="19"/>
  <c r="F288" i="10" s="1"/>
  <c r="B290" i="19"/>
  <c r="D295" i="19"/>
  <c r="F300" i="19"/>
  <c r="B210" i="19"/>
  <c r="B218" i="19"/>
  <c r="C225" i="19"/>
  <c r="C232" i="19"/>
  <c r="D239" i="19"/>
  <c r="E246" i="19"/>
  <c r="E253" i="19"/>
  <c r="F260" i="19"/>
  <c r="E267" i="19"/>
  <c r="E271" i="10" s="1"/>
  <c r="H271" i="10" s="1"/>
  <c r="G272" i="19"/>
  <c r="C278" i="19"/>
  <c r="E283" i="19"/>
  <c r="G288" i="19"/>
  <c r="C294" i="19"/>
  <c r="C210" i="19"/>
  <c r="C218" i="19"/>
  <c r="D225" i="19"/>
  <c r="E232" i="19"/>
  <c r="E239" i="19"/>
  <c r="F246" i="19"/>
  <c r="G253" i="19"/>
  <c r="G260" i="19"/>
  <c r="F267" i="19"/>
  <c r="B273" i="19"/>
  <c r="D278" i="19"/>
  <c r="B212" i="19"/>
  <c r="D219" i="19"/>
  <c r="E226" i="19"/>
  <c r="E233" i="19"/>
  <c r="E237" i="10" s="1"/>
  <c r="H237" i="10" s="1"/>
  <c r="F240" i="19"/>
  <c r="G247" i="19"/>
  <c r="G254" i="19"/>
  <c r="B262" i="19"/>
  <c r="E268" i="19"/>
  <c r="G273" i="19"/>
  <c r="C279" i="19"/>
  <c r="D290" i="19"/>
  <c r="E299" i="19"/>
  <c r="F305" i="19"/>
  <c r="B311" i="19"/>
  <c r="D316" i="19"/>
  <c r="F321" i="19"/>
  <c r="B327" i="19"/>
  <c r="D332" i="19"/>
  <c r="F337" i="19"/>
  <c r="F341" i="10" s="1"/>
  <c r="B343" i="19"/>
  <c r="D348" i="19"/>
  <c r="F353" i="19"/>
  <c r="B359" i="19"/>
  <c r="D364" i="19"/>
  <c r="F369" i="19"/>
  <c r="B375" i="19"/>
  <c r="D380" i="19"/>
  <c r="F385" i="19"/>
  <c r="B391" i="19"/>
  <c r="D396" i="19"/>
  <c r="F401" i="19"/>
  <c r="F405" i="10" s="1"/>
  <c r="B407" i="19"/>
  <c r="D412" i="19"/>
  <c r="F417" i="19"/>
  <c r="B423" i="19"/>
  <c r="D428" i="19"/>
  <c r="F433" i="19"/>
  <c r="B439" i="19"/>
  <c r="D444" i="19"/>
  <c r="F449" i="19"/>
  <c r="B455" i="19"/>
  <c r="D460" i="19"/>
  <c r="F465" i="19"/>
  <c r="F469" i="10" s="1"/>
  <c r="B471" i="19"/>
  <c r="D476" i="19"/>
  <c r="F481" i="19"/>
  <c r="G287" i="19"/>
  <c r="G297" i="19"/>
  <c r="E304" i="19"/>
  <c r="G309" i="19"/>
  <c r="C315" i="19"/>
  <c r="E320" i="19"/>
  <c r="G325" i="19"/>
  <c r="C331" i="19"/>
  <c r="E336" i="19"/>
  <c r="E340" i="10" s="1"/>
  <c r="H340" i="10" s="1"/>
  <c r="G341" i="19"/>
  <c r="C347" i="19"/>
  <c r="E352" i="19"/>
  <c r="G357" i="19"/>
  <c r="C363" i="19"/>
  <c r="E368" i="19"/>
  <c r="G373" i="19"/>
  <c r="C379" i="19"/>
  <c r="E384" i="19"/>
  <c r="G389" i="19"/>
  <c r="C395" i="19"/>
  <c r="E400" i="19"/>
  <c r="E404" i="10" s="1"/>
  <c r="H404" i="10" s="1"/>
  <c r="F285" i="19"/>
  <c r="D296" i="19"/>
  <c r="D303" i="19"/>
  <c r="F308" i="19"/>
  <c r="F312" i="10" s="1"/>
  <c r="B314" i="19"/>
  <c r="D319" i="19"/>
  <c r="F324" i="19"/>
  <c r="B330" i="19"/>
  <c r="D335" i="19"/>
  <c r="F340" i="19"/>
  <c r="B346" i="19"/>
  <c r="D351" i="19"/>
  <c r="F356" i="19"/>
  <c r="B362" i="19"/>
  <c r="D367" i="19"/>
  <c r="E280" i="19"/>
  <c r="E284" i="10" s="1"/>
  <c r="H284" i="10" s="1"/>
  <c r="C291" i="19"/>
  <c r="C300" i="19"/>
  <c r="C306" i="19"/>
  <c r="E311" i="19"/>
  <c r="E315" i="10" s="1"/>
  <c r="H315" i="10" s="1"/>
  <c r="G316" i="19"/>
  <c r="C322" i="19"/>
  <c r="E327" i="19"/>
  <c r="G332" i="19"/>
  <c r="C338" i="19"/>
  <c r="E343" i="19"/>
  <c r="G348" i="19"/>
  <c r="C354" i="19"/>
  <c r="E359" i="19"/>
  <c r="G364" i="19"/>
  <c r="C372" i="19"/>
  <c r="G382" i="19"/>
  <c r="E393" i="19"/>
  <c r="G403" i="19"/>
  <c r="G410" i="19"/>
  <c r="B418" i="19"/>
  <c r="C425" i="19"/>
  <c r="C432" i="19"/>
  <c r="D439" i="19"/>
  <c r="E446" i="19"/>
  <c r="E450" i="10" s="1"/>
  <c r="H450" i="10" s="1"/>
  <c r="E453" i="19"/>
  <c r="F460" i="19"/>
  <c r="G467" i="19"/>
  <c r="G474" i="19"/>
  <c r="B482" i="19"/>
  <c r="E487" i="19"/>
  <c r="G492" i="19"/>
  <c r="C498" i="19"/>
  <c r="E503" i="19"/>
  <c r="G508" i="19"/>
  <c r="C514" i="19"/>
  <c r="E519" i="19"/>
  <c r="E523" i="10" s="1"/>
  <c r="H523" i="10" s="1"/>
  <c r="G524" i="19"/>
  <c r="C530" i="19"/>
  <c r="E535" i="19"/>
  <c r="G540" i="19"/>
  <c r="C546" i="19"/>
  <c r="E551" i="19"/>
  <c r="G556" i="19"/>
  <c r="C562" i="19"/>
  <c r="H562" i="19" s="1"/>
  <c r="D566" i="10" s="1"/>
  <c r="I566" i="10" s="1"/>
  <c r="E567" i="19"/>
  <c r="G572" i="19"/>
  <c r="C578" i="19"/>
  <c r="E583" i="19"/>
  <c r="E587" i="10" s="1"/>
  <c r="H587" i="10" s="1"/>
  <c r="G588" i="19"/>
  <c r="C594" i="19"/>
  <c r="E599" i="19"/>
  <c r="G604" i="19"/>
  <c r="C610" i="19"/>
  <c r="C614" i="19"/>
  <c r="G616" i="19"/>
  <c r="E619" i="19"/>
  <c r="E623" i="10" s="1"/>
  <c r="H623" i="10" s="1"/>
  <c r="D375" i="19"/>
  <c r="F380" i="19"/>
  <c r="B386" i="19"/>
  <c r="D391" i="19"/>
  <c r="F396" i="19"/>
  <c r="B402" i="19"/>
  <c r="G405" i="19"/>
  <c r="D409" i="19"/>
  <c r="G412" i="19"/>
  <c r="E416" i="19"/>
  <c r="B420" i="19"/>
  <c r="E423" i="19"/>
  <c r="E427" i="10" s="1"/>
  <c r="H427" i="10" s="1"/>
  <c r="C427" i="19"/>
  <c r="F430" i="19"/>
  <c r="C434" i="19"/>
  <c r="G437" i="19"/>
  <c r="D441" i="19"/>
  <c r="G444" i="19"/>
  <c r="E448" i="19"/>
  <c r="B452" i="19"/>
  <c r="E455" i="19"/>
  <c r="C459" i="19"/>
  <c r="F462" i="19"/>
  <c r="C466" i="19"/>
  <c r="H466" i="19" s="1"/>
  <c r="D470" i="10" s="1"/>
  <c r="I470" i="10" s="1"/>
  <c r="G469" i="19"/>
  <c r="D473" i="19"/>
  <c r="G476" i="19"/>
  <c r="E480" i="19"/>
  <c r="E484" i="10" s="1"/>
  <c r="H484" i="10" s="1"/>
  <c r="F483" i="19"/>
  <c r="D486" i="19"/>
  <c r="B489" i="19"/>
  <c r="F491" i="19"/>
  <c r="F495" i="10" s="1"/>
  <c r="D494" i="19"/>
  <c r="B497" i="19"/>
  <c r="F499" i="19"/>
  <c r="D502" i="19"/>
  <c r="H502" i="19" s="1"/>
  <c r="D506" i="10" s="1"/>
  <c r="I506" i="10" s="1"/>
  <c r="B505" i="19"/>
  <c r="F507" i="19"/>
  <c r="D510" i="19"/>
  <c r="B513" i="19"/>
  <c r="G370" i="19"/>
  <c r="G376" i="19"/>
  <c r="C382" i="19"/>
  <c r="E387" i="19"/>
  <c r="E391" i="10" s="1"/>
  <c r="H391" i="10" s="1"/>
  <c r="G392" i="19"/>
  <c r="C398" i="19"/>
  <c r="D403" i="19"/>
  <c r="G406" i="19"/>
  <c r="E410" i="19"/>
  <c r="B414" i="19"/>
  <c r="E417" i="19"/>
  <c r="C421" i="19"/>
  <c r="F424" i="19"/>
  <c r="C428" i="19"/>
  <c r="G431" i="19"/>
  <c r="D435" i="19"/>
  <c r="H435" i="19" s="1"/>
  <c r="D439" i="10" s="1"/>
  <c r="I439" i="10" s="1"/>
  <c r="G438" i="19"/>
  <c r="E442" i="19"/>
  <c r="B446" i="19"/>
  <c r="E449" i="19"/>
  <c r="E453" i="10" s="1"/>
  <c r="H453" i="10" s="1"/>
  <c r="C453" i="19"/>
  <c r="F456" i="19"/>
  <c r="C460" i="19"/>
  <c r="G463" i="19"/>
  <c r="D467" i="19"/>
  <c r="G470" i="19"/>
  <c r="E474" i="19"/>
  <c r="B478" i="19"/>
  <c r="E481" i="19"/>
  <c r="E484" i="19"/>
  <c r="C487" i="19"/>
  <c r="G489" i="19"/>
  <c r="E492" i="19"/>
  <c r="C495" i="19"/>
  <c r="G497" i="19"/>
  <c r="E500" i="19"/>
  <c r="E504" i="10" s="1"/>
  <c r="H504" i="10" s="1"/>
  <c r="C503" i="19"/>
  <c r="G505" i="19"/>
  <c r="E508" i="19"/>
  <c r="C511" i="19"/>
  <c r="G513" i="19"/>
  <c r="E516" i="19"/>
  <c r="C519" i="19"/>
  <c r="B376" i="19"/>
  <c r="D381" i="19"/>
  <c r="F386" i="19"/>
  <c r="B392" i="19"/>
  <c r="D397" i="19"/>
  <c r="F402" i="19"/>
  <c r="C406" i="19"/>
  <c r="G409" i="19"/>
  <c r="D413" i="19"/>
  <c r="H413" i="19" s="1"/>
  <c r="D417" i="10" s="1"/>
  <c r="I417" i="10" s="1"/>
  <c r="G416" i="19"/>
  <c r="E420" i="19"/>
  <c r="B424" i="19"/>
  <c r="E427" i="19"/>
  <c r="E431" i="10" s="1"/>
  <c r="H431" i="10" s="1"/>
  <c r="C431" i="19"/>
  <c r="F434" i="19"/>
  <c r="C438" i="19"/>
  <c r="G441" i="19"/>
  <c r="D445" i="19"/>
  <c r="G448" i="19"/>
  <c r="E452" i="19"/>
  <c r="B456" i="19"/>
  <c r="E459" i="19"/>
  <c r="C463" i="19"/>
  <c r="F466" i="19"/>
  <c r="C470" i="19"/>
  <c r="G473" i="19"/>
  <c r="D477" i="19"/>
  <c r="G480" i="19"/>
  <c r="B484" i="19"/>
  <c r="F486" i="19"/>
  <c r="D489" i="19"/>
  <c r="B492" i="19"/>
  <c r="F494" i="19"/>
  <c r="F498" i="10" s="1"/>
  <c r="D497" i="19"/>
  <c r="B500" i="19"/>
  <c r="F502" i="19"/>
  <c r="D505" i="19"/>
  <c r="H505" i="19" s="1"/>
  <c r="D509" i="10" s="1"/>
  <c r="I509" i="10" s="1"/>
  <c r="B508" i="19"/>
  <c r="F510" i="19"/>
  <c r="D513" i="19"/>
  <c r="B516" i="19"/>
  <c r="F518" i="19"/>
  <c r="D518" i="19"/>
  <c r="B523" i="19"/>
  <c r="E526" i="19"/>
  <c r="E530" i="10" s="1"/>
  <c r="H530" i="10" s="1"/>
  <c r="B530" i="19"/>
  <c r="F533" i="19"/>
  <c r="C537" i="19"/>
  <c r="F540" i="19"/>
  <c r="F544" i="10" s="1"/>
  <c r="D544" i="19"/>
  <c r="G547" i="19"/>
  <c r="D551" i="19"/>
  <c r="B555" i="19"/>
  <c r="E558" i="19"/>
  <c r="B562" i="19"/>
  <c r="F565" i="19"/>
  <c r="C569" i="19"/>
  <c r="F572" i="19"/>
  <c r="D576" i="19"/>
  <c r="G579" i="19"/>
  <c r="D583" i="19"/>
  <c r="B587" i="19"/>
  <c r="E590" i="19"/>
  <c r="B594" i="19"/>
  <c r="F597" i="19"/>
  <c r="F601" i="10" s="1"/>
  <c r="C601" i="19"/>
  <c r="F604" i="19"/>
  <c r="D608" i="19"/>
  <c r="G611" i="19"/>
  <c r="D615" i="19"/>
  <c r="B619" i="19"/>
  <c r="G621" i="19"/>
  <c r="E624" i="19"/>
  <c r="E628" i="10" s="1"/>
  <c r="H628" i="10" s="1"/>
  <c r="C627" i="19"/>
  <c r="G629" i="19"/>
  <c r="E632" i="19"/>
  <c r="C635" i="19"/>
  <c r="G637" i="19"/>
  <c r="E640" i="19"/>
  <c r="C643" i="19"/>
  <c r="G645" i="19"/>
  <c r="E648" i="19"/>
  <c r="C651" i="19"/>
  <c r="G653" i="19"/>
  <c r="E656" i="19"/>
  <c r="C659" i="19"/>
  <c r="G661" i="19"/>
  <c r="E664" i="19"/>
  <c r="C667" i="19"/>
  <c r="G669" i="19"/>
  <c r="E672" i="19"/>
  <c r="C675" i="19"/>
  <c r="G677" i="19"/>
  <c r="E680" i="19"/>
  <c r="C683" i="19"/>
  <c r="G685" i="19"/>
  <c r="E688" i="19"/>
  <c r="E692" i="10" s="1"/>
  <c r="H692" i="10" s="1"/>
  <c r="C691" i="19"/>
  <c r="G693" i="19"/>
  <c r="E696" i="19"/>
  <c r="C699" i="19"/>
  <c r="H699" i="19" s="1"/>
  <c r="D703" i="10" s="1"/>
  <c r="G701" i="19"/>
  <c r="E704" i="19"/>
  <c r="C707" i="19"/>
  <c r="G709" i="19"/>
  <c r="E712" i="19"/>
  <c r="C715" i="19"/>
  <c r="G717" i="19"/>
  <c r="E720" i="19"/>
  <c r="E724" i="10" s="1"/>
  <c r="H724" i="10" s="1"/>
  <c r="C723" i="19"/>
  <c r="G725" i="19"/>
  <c r="E728" i="19"/>
  <c r="C731" i="19"/>
  <c r="H731" i="19" s="1"/>
  <c r="D735" i="10" s="1"/>
  <c r="I735" i="10" s="1"/>
  <c r="G733" i="19"/>
  <c r="E736" i="19"/>
  <c r="C739" i="19"/>
  <c r="G741" i="19"/>
  <c r="E744" i="19"/>
  <c r="C747" i="19"/>
  <c r="B682" i="19"/>
  <c r="F686" i="19"/>
  <c r="F690" i="10" s="1"/>
  <c r="F690" i="19"/>
  <c r="F694" i="19"/>
  <c r="F698" i="19"/>
  <c r="F702" i="19"/>
  <c r="F706" i="10" s="1"/>
  <c r="E520" i="19"/>
  <c r="B524" i="19"/>
  <c r="F527" i="19"/>
  <c r="C531" i="19"/>
  <c r="F534" i="19"/>
  <c r="D538" i="19"/>
  <c r="G541" i="19"/>
  <c r="D545" i="19"/>
  <c r="B549" i="19"/>
  <c r="E552" i="19"/>
  <c r="B556" i="19"/>
  <c r="F559" i="19"/>
  <c r="F563" i="10" s="1"/>
  <c r="C563" i="19"/>
  <c r="F566" i="19"/>
  <c r="D570" i="19"/>
  <c r="G573" i="19"/>
  <c r="D577" i="19"/>
  <c r="B581" i="19"/>
  <c r="E584" i="19"/>
  <c r="B588" i="19"/>
  <c r="F591" i="19"/>
  <c r="C595" i="19"/>
  <c r="F598" i="19"/>
  <c r="D602" i="19"/>
  <c r="H602" i="19" s="1"/>
  <c r="D606" i="10" s="1"/>
  <c r="I606" i="10" s="1"/>
  <c r="G605" i="19"/>
  <c r="D609" i="19"/>
  <c r="B613" i="19"/>
  <c r="E616" i="19"/>
  <c r="E620" i="10" s="1"/>
  <c r="H620" i="10" s="1"/>
  <c r="B620" i="19"/>
  <c r="F622" i="19"/>
  <c r="D625" i="19"/>
  <c r="B628" i="19"/>
  <c r="F630" i="19"/>
  <c r="D633" i="19"/>
  <c r="B636" i="19"/>
  <c r="F638" i="19"/>
  <c r="F642" i="10" s="1"/>
  <c r="D641" i="19"/>
  <c r="B644" i="19"/>
  <c r="F646" i="19"/>
  <c r="D649" i="19"/>
  <c r="B652" i="19"/>
  <c r="F654" i="19"/>
  <c r="D657" i="19"/>
  <c r="B660" i="19"/>
  <c r="F662" i="19"/>
  <c r="D665" i="19"/>
  <c r="B668" i="19"/>
  <c r="F670" i="19"/>
  <c r="F674" i="10" s="1"/>
  <c r="D673" i="19"/>
  <c r="F676" i="19"/>
  <c r="D679" i="19"/>
  <c r="F682" i="19"/>
  <c r="F686" i="10" s="1"/>
  <c r="D689" i="19"/>
  <c r="B698" i="19"/>
  <c r="B517" i="19"/>
  <c r="E522" i="19"/>
  <c r="E526" i="10" s="1"/>
  <c r="H526" i="10" s="1"/>
  <c r="B526" i="19"/>
  <c r="F529" i="19"/>
  <c r="C533" i="19"/>
  <c r="F536" i="19"/>
  <c r="F540" i="10" s="1"/>
  <c r="D540" i="19"/>
  <c r="G543" i="19"/>
  <c r="D547" i="19"/>
  <c r="B551" i="19"/>
  <c r="E554" i="19"/>
  <c r="B558" i="19"/>
  <c r="F561" i="19"/>
  <c r="C565" i="19"/>
  <c r="F568" i="19"/>
  <c r="D572" i="19"/>
  <c r="G575" i="19"/>
  <c r="D579" i="19"/>
  <c r="H579" i="19" s="1"/>
  <c r="D583" i="10" s="1"/>
  <c r="I583" i="10" s="1"/>
  <c r="B583" i="19"/>
  <c r="E586" i="19"/>
  <c r="B590" i="19"/>
  <c r="F593" i="19"/>
  <c r="F597" i="10" s="1"/>
  <c r="C597" i="19"/>
  <c r="F600" i="19"/>
  <c r="D604" i="19"/>
  <c r="G607" i="19"/>
  <c r="D611" i="19"/>
  <c r="B615" i="19"/>
  <c r="E618" i="19"/>
  <c r="E621" i="19"/>
  <c r="E625" i="10" s="1"/>
  <c r="H625" i="10" s="1"/>
  <c r="C624" i="19"/>
  <c r="G626" i="19"/>
  <c r="E629" i="19"/>
  <c r="C632" i="19"/>
  <c r="G634" i="19"/>
  <c r="E637" i="19"/>
  <c r="C640" i="19"/>
  <c r="G642" i="19"/>
  <c r="E645" i="19"/>
  <c r="C648" i="19"/>
  <c r="G650" i="19"/>
  <c r="E653" i="19"/>
  <c r="E657" i="10" s="1"/>
  <c r="H657" i="10" s="1"/>
  <c r="C656" i="19"/>
  <c r="B521" i="19"/>
  <c r="E524" i="19"/>
  <c r="B528" i="19"/>
  <c r="F531" i="19"/>
  <c r="C535" i="19"/>
  <c r="F538" i="19"/>
  <c r="D542" i="19"/>
  <c r="G545" i="19"/>
  <c r="D549" i="19"/>
  <c r="B553" i="19"/>
  <c r="E556" i="19"/>
  <c r="E560" i="10" s="1"/>
  <c r="H560" i="10" s="1"/>
  <c r="B560" i="19"/>
  <c r="F563" i="19"/>
  <c r="C567" i="19"/>
  <c r="F570" i="19"/>
  <c r="F574" i="10" s="1"/>
  <c r="D574" i="19"/>
  <c r="G577" i="19"/>
  <c r="D581" i="19"/>
  <c r="B585" i="19"/>
  <c r="E588" i="19"/>
  <c r="B592" i="19"/>
  <c r="F595" i="19"/>
  <c r="C599" i="19"/>
  <c r="F602" i="19"/>
  <c r="D606" i="19"/>
  <c r="G609" i="19"/>
  <c r="D613" i="19"/>
  <c r="H613" i="19" s="1"/>
  <c r="D617" i="10" s="1"/>
  <c r="I617" i="10" s="1"/>
  <c r="B617" i="19"/>
  <c r="D620" i="19"/>
  <c r="B623" i="19"/>
  <c r="F625" i="19"/>
  <c r="F629" i="10" s="1"/>
  <c r="D628" i="19"/>
  <c r="B631" i="19"/>
  <c r="F633" i="19"/>
  <c r="B6" i="19"/>
  <c r="D11" i="19"/>
  <c r="F16" i="19"/>
  <c r="B22" i="19"/>
  <c r="D27" i="19"/>
  <c r="F32" i="19"/>
  <c r="B38" i="19"/>
  <c r="D43" i="19"/>
  <c r="F48" i="19"/>
  <c r="F52" i="10" s="1"/>
  <c r="B54" i="19"/>
  <c r="D59" i="19"/>
  <c r="C8" i="19"/>
  <c r="E13" i="19"/>
  <c r="E17" i="10" s="1"/>
  <c r="H17" i="10" s="1"/>
  <c r="G18" i="19"/>
  <c r="C24" i="19"/>
  <c r="E29" i="19"/>
  <c r="G34" i="19"/>
  <c r="C40" i="19"/>
  <c r="E45" i="19"/>
  <c r="D4" i="19"/>
  <c r="F9" i="19"/>
  <c r="F13" i="10" s="1"/>
  <c r="J13" i="10" s="1"/>
  <c r="B15" i="19"/>
  <c r="D20" i="19"/>
  <c r="F25" i="19"/>
  <c r="B31" i="19"/>
  <c r="D36" i="19"/>
  <c r="C7" i="19"/>
  <c r="E28" i="19"/>
  <c r="C45" i="19"/>
  <c r="C54" i="19"/>
  <c r="B61" i="19"/>
  <c r="D66" i="19"/>
  <c r="F71" i="19"/>
  <c r="F75" i="10" s="1"/>
  <c r="B77" i="19"/>
  <c r="D82" i="19"/>
  <c r="F87" i="19"/>
  <c r="B93" i="19"/>
  <c r="G15" i="19"/>
  <c r="C37" i="19"/>
  <c r="F49" i="19"/>
  <c r="B57" i="19"/>
  <c r="C63" i="19"/>
  <c r="E68" i="19"/>
  <c r="G73" i="19"/>
  <c r="C79" i="19"/>
  <c r="H79" i="19" s="1"/>
  <c r="D83" i="10" s="1"/>
  <c r="I83" i="10" s="1"/>
  <c r="G13" i="19"/>
  <c r="C35" i="19"/>
  <c r="E48" i="19"/>
  <c r="D56" i="19"/>
  <c r="F62" i="19"/>
  <c r="B68" i="19"/>
  <c r="C25" i="19"/>
  <c r="F43" i="19"/>
  <c r="F47" i="10" s="1"/>
  <c r="B53" i="19"/>
  <c r="C60" i="19"/>
  <c r="E65" i="19"/>
  <c r="F70" i="19"/>
  <c r="F74" i="10" s="1"/>
  <c r="D81" i="19"/>
  <c r="F88" i="19"/>
  <c r="F95" i="19"/>
  <c r="B101" i="19"/>
  <c r="D106" i="19"/>
  <c r="F111" i="19"/>
  <c r="B117" i="19"/>
  <c r="D122" i="19"/>
  <c r="F127" i="19"/>
  <c r="B133" i="19"/>
  <c r="D138" i="19"/>
  <c r="F143" i="19"/>
  <c r="F147" i="10" s="1"/>
  <c r="B149" i="19"/>
  <c r="D154" i="19"/>
  <c r="F159" i="19"/>
  <c r="B165" i="19"/>
  <c r="D170" i="19"/>
  <c r="F175" i="19"/>
  <c r="B181" i="19"/>
  <c r="D186" i="19"/>
  <c r="H186" i="19" s="1"/>
  <c r="D190" i="10" s="1"/>
  <c r="I190" i="10" s="1"/>
  <c r="G70" i="19"/>
  <c r="E81" i="19"/>
  <c r="G88" i="19"/>
  <c r="G95" i="19"/>
  <c r="C101" i="19"/>
  <c r="E106" i="19"/>
  <c r="G111" i="19"/>
  <c r="C117" i="19"/>
  <c r="H117" i="19" s="1"/>
  <c r="D121" i="10" s="1"/>
  <c r="I121" i="10" s="1"/>
  <c r="E122" i="19"/>
  <c r="G127" i="19"/>
  <c r="C133" i="19"/>
  <c r="E138" i="19"/>
  <c r="E142" i="10" s="1"/>
  <c r="H142" i="10" s="1"/>
  <c r="G143" i="19"/>
  <c r="C149" i="19"/>
  <c r="E154" i="19"/>
  <c r="B74" i="19"/>
  <c r="G83" i="19"/>
  <c r="G90" i="19"/>
  <c r="D97" i="19"/>
  <c r="F102" i="19"/>
  <c r="F106" i="10" s="1"/>
  <c r="B108" i="19"/>
  <c r="D113" i="19"/>
  <c r="F118" i="19"/>
  <c r="B124" i="19"/>
  <c r="D129" i="19"/>
  <c r="F134" i="19"/>
  <c r="C78" i="19"/>
  <c r="F86" i="19"/>
  <c r="F90" i="10" s="1"/>
  <c r="G93" i="19"/>
  <c r="E99" i="19"/>
  <c r="G104" i="19"/>
  <c r="C110" i="19"/>
  <c r="E115" i="19"/>
  <c r="G120" i="19"/>
  <c r="C126" i="19"/>
  <c r="E133" i="19"/>
  <c r="E137" i="10" s="1"/>
  <c r="H137" i="10" s="1"/>
  <c r="D145" i="19"/>
  <c r="B156" i="19"/>
  <c r="E163" i="19"/>
  <c r="F170" i="19"/>
  <c r="F174" i="10" s="1"/>
  <c r="G177" i="19"/>
  <c r="G184" i="19"/>
  <c r="F191" i="19"/>
  <c r="B197" i="19"/>
  <c r="D202" i="19"/>
  <c r="F207" i="19"/>
  <c r="B213" i="19"/>
  <c r="D218" i="19"/>
  <c r="H218" i="19" s="1"/>
  <c r="D222" i="10" s="1"/>
  <c r="I222" i="10" s="1"/>
  <c r="F223" i="19"/>
  <c r="B229" i="19"/>
  <c r="D234" i="19"/>
  <c r="F239" i="19"/>
  <c r="F243" i="10" s="1"/>
  <c r="B245" i="19"/>
  <c r="D250" i="19"/>
  <c r="F255" i="19"/>
  <c r="B261" i="19"/>
  <c r="D266" i="19"/>
  <c r="G142" i="19"/>
  <c r="E153" i="19"/>
  <c r="B162" i="19"/>
  <c r="C169" i="19"/>
  <c r="C176" i="19"/>
  <c r="D183" i="19"/>
  <c r="E190" i="19"/>
  <c r="E194" i="10" s="1"/>
  <c r="H194" i="10" s="1"/>
  <c r="G195" i="19"/>
  <c r="C201" i="19"/>
  <c r="E206" i="19"/>
  <c r="G211" i="19"/>
  <c r="B142" i="19"/>
  <c r="F152" i="19"/>
  <c r="D161" i="19"/>
  <c r="E168" i="19"/>
  <c r="E175" i="19"/>
  <c r="F182" i="19"/>
  <c r="G189" i="19"/>
  <c r="D195" i="19"/>
  <c r="H195" i="19" s="1"/>
  <c r="D199" i="10" s="1"/>
  <c r="F200" i="19"/>
  <c r="G140" i="19"/>
  <c r="E151" i="19"/>
  <c r="F160" i="19"/>
  <c r="F164" i="10" s="1"/>
  <c r="G167" i="19"/>
  <c r="G174" i="19"/>
  <c r="B182" i="19"/>
  <c r="C189" i="19"/>
  <c r="H189" i="19" s="1"/>
  <c r="D193" i="10" s="1"/>
  <c r="I193" i="10" s="1"/>
  <c r="G194" i="19"/>
  <c r="C200" i="19"/>
  <c r="E205" i="19"/>
  <c r="D213" i="19"/>
  <c r="E220" i="19"/>
  <c r="E227" i="19"/>
  <c r="F234" i="19"/>
  <c r="G241" i="19"/>
  <c r="G248" i="19"/>
  <c r="B256" i="19"/>
  <c r="C263" i="19"/>
  <c r="D269" i="19"/>
  <c r="F274" i="19"/>
  <c r="B280" i="19"/>
  <c r="D285" i="19"/>
  <c r="F290" i="19"/>
  <c r="F294" i="10" s="1"/>
  <c r="B296" i="19"/>
  <c r="D301" i="19"/>
  <c r="D211" i="19"/>
  <c r="G218" i="19"/>
  <c r="B226" i="19"/>
  <c r="C233" i="19"/>
  <c r="C240" i="19"/>
  <c r="D247" i="19"/>
  <c r="E254" i="19"/>
  <c r="E261" i="19"/>
  <c r="C268" i="19"/>
  <c r="E273" i="19"/>
  <c r="E277" i="10" s="1"/>
  <c r="H277" i="10" s="1"/>
  <c r="G278" i="19"/>
  <c r="C284" i="19"/>
  <c r="E289" i="19"/>
  <c r="G294" i="19"/>
  <c r="E211" i="19"/>
  <c r="C219" i="19"/>
  <c r="C226" i="19"/>
  <c r="D233" i="19"/>
  <c r="H233" i="19" s="1"/>
  <c r="D237" i="10" s="1"/>
  <c r="I237" i="10" s="1"/>
  <c r="E240" i="19"/>
  <c r="E247" i="19"/>
  <c r="F254" i="19"/>
  <c r="G261" i="19"/>
  <c r="D268" i="19"/>
  <c r="F273" i="19"/>
  <c r="B279" i="19"/>
  <c r="C213" i="19"/>
  <c r="C220" i="19"/>
  <c r="D227" i="19"/>
  <c r="E234" i="19"/>
  <c r="E241" i="19"/>
  <c r="E245" i="10" s="1"/>
  <c r="H245" i="10" s="1"/>
  <c r="F248" i="19"/>
  <c r="G255" i="19"/>
  <c r="G262" i="19"/>
  <c r="C269" i="19"/>
  <c r="E274" i="19"/>
  <c r="B281" i="19"/>
  <c r="F291" i="19"/>
  <c r="D300" i="19"/>
  <c r="D306" i="19"/>
  <c r="F311" i="19"/>
  <c r="B317" i="19"/>
  <c r="D322" i="19"/>
  <c r="F327" i="19"/>
  <c r="B333" i="19"/>
  <c r="D338" i="19"/>
  <c r="F343" i="19"/>
  <c r="F347" i="10" s="1"/>
  <c r="B349" i="19"/>
  <c r="D354" i="19"/>
  <c r="F359" i="19"/>
  <c r="B365" i="19"/>
  <c r="D370" i="19"/>
  <c r="F375" i="19"/>
  <c r="B381" i="19"/>
  <c r="D386" i="19"/>
  <c r="F391" i="19"/>
  <c r="B397" i="19"/>
  <c r="D402" i="19"/>
  <c r="F407" i="19"/>
  <c r="F411" i="10" s="1"/>
  <c r="B413" i="19"/>
  <c r="D418" i="19"/>
  <c r="F423" i="19"/>
  <c r="B429" i="19"/>
  <c r="D434" i="19"/>
  <c r="F439" i="19"/>
  <c r="B445" i="19"/>
  <c r="D450" i="19"/>
  <c r="F455" i="19"/>
  <c r="B461" i="19"/>
  <c r="D466" i="19"/>
  <c r="F471" i="19"/>
  <c r="F475" i="10" s="1"/>
  <c r="B477" i="19"/>
  <c r="D482" i="19"/>
  <c r="C289" i="19"/>
  <c r="G298" i="19"/>
  <c r="C305" i="19"/>
  <c r="E310" i="19"/>
  <c r="G315" i="19"/>
  <c r="C321" i="19"/>
  <c r="E326" i="19"/>
  <c r="G331" i="19"/>
  <c r="C337" i="19"/>
  <c r="E342" i="19"/>
  <c r="E346" i="10" s="1"/>
  <c r="H346" i="10" s="1"/>
  <c r="G347" i="19"/>
  <c r="C353" i="19"/>
  <c r="E358" i="19"/>
  <c r="G363" i="19"/>
  <c r="C369" i="19"/>
  <c r="E374" i="19"/>
  <c r="G379" i="19"/>
  <c r="C385" i="19"/>
  <c r="E390" i="19"/>
  <c r="G395" i="19"/>
  <c r="C401" i="19"/>
  <c r="B287" i="19"/>
  <c r="C297" i="19"/>
  <c r="B304" i="19"/>
  <c r="D309" i="19"/>
  <c r="F314" i="19"/>
  <c r="F318" i="10" s="1"/>
  <c r="B320" i="19"/>
  <c r="D325" i="19"/>
  <c r="F330" i="19"/>
  <c r="B336" i="19"/>
  <c r="D341" i="19"/>
  <c r="F346" i="19"/>
  <c r="B352" i="19"/>
  <c r="D357" i="19"/>
  <c r="F362" i="19"/>
  <c r="B368" i="19"/>
  <c r="G281" i="19"/>
  <c r="E292" i="19"/>
  <c r="E296" i="10" s="1"/>
  <c r="H296" i="10" s="1"/>
  <c r="B301" i="19"/>
  <c r="G306" i="19"/>
  <c r="C312" i="19"/>
  <c r="E317" i="19"/>
  <c r="E321" i="10" s="1"/>
  <c r="H321" i="10" s="1"/>
  <c r="G322" i="19"/>
  <c r="C328" i="19"/>
  <c r="E333" i="19"/>
  <c r="G338" i="19"/>
  <c r="C344" i="19"/>
  <c r="E349" i="19"/>
  <c r="G354" i="19"/>
  <c r="C360" i="19"/>
  <c r="H360" i="19" s="1"/>
  <c r="D364" i="10" s="1"/>
  <c r="I364" i="10" s="1"/>
  <c r="E365" i="19"/>
  <c r="E373" i="19"/>
  <c r="C384" i="19"/>
  <c r="G394" i="19"/>
  <c r="F404" i="19"/>
  <c r="G411" i="19"/>
  <c r="G418" i="19"/>
  <c r="B426" i="19"/>
  <c r="C433" i="19"/>
  <c r="C440" i="19"/>
  <c r="D447" i="19"/>
  <c r="E454" i="19"/>
  <c r="E458" i="10" s="1"/>
  <c r="H458" i="10" s="1"/>
  <c r="E461" i="19"/>
  <c r="F468" i="19"/>
  <c r="G475" i="19"/>
  <c r="G482" i="19"/>
  <c r="C488" i="19"/>
  <c r="E493" i="19"/>
  <c r="G498" i="19"/>
  <c r="C504" i="19"/>
  <c r="E509" i="19"/>
  <c r="G514" i="19"/>
  <c r="C520" i="19"/>
  <c r="E525" i="19"/>
  <c r="E529" i="10" s="1"/>
  <c r="H529" i="10" s="1"/>
  <c r="G530" i="19"/>
  <c r="C536" i="19"/>
  <c r="E541" i="19"/>
  <c r="G546" i="19"/>
  <c r="C552" i="19"/>
  <c r="E557" i="19"/>
  <c r="G562" i="19"/>
  <c r="C568" i="19"/>
  <c r="H568" i="19" s="1"/>
  <c r="D572" i="10" s="1"/>
  <c r="I572" i="10" s="1"/>
  <c r="E573" i="19"/>
  <c r="G578" i="19"/>
  <c r="C584" i="19"/>
  <c r="E589" i="19"/>
  <c r="E593" i="10" s="1"/>
  <c r="H593" i="10" s="1"/>
  <c r="G594" i="19"/>
  <c r="C600" i="19"/>
  <c r="E605" i="19"/>
  <c r="G610" i="19"/>
  <c r="G614" i="19"/>
  <c r="E617" i="19"/>
  <c r="C370" i="19"/>
  <c r="F376" i="19"/>
  <c r="F380" i="10" s="1"/>
  <c r="B382" i="19"/>
  <c r="D387" i="19"/>
  <c r="F392" i="19"/>
  <c r="B398" i="19"/>
  <c r="C403" i="19"/>
  <c r="F406" i="19"/>
  <c r="C410" i="19"/>
  <c r="G413" i="19"/>
  <c r="D417" i="19"/>
  <c r="G420" i="19"/>
  <c r="E424" i="19"/>
  <c r="B428" i="19"/>
  <c r="E431" i="19"/>
  <c r="C435" i="19"/>
  <c r="F438" i="19"/>
  <c r="C442" i="19"/>
  <c r="G445" i="19"/>
  <c r="D449" i="19"/>
  <c r="G452" i="19"/>
  <c r="E456" i="19"/>
  <c r="E460" i="10" s="1"/>
  <c r="H460" i="10" s="1"/>
  <c r="B460" i="19"/>
  <c r="E463" i="19"/>
  <c r="C467" i="19"/>
  <c r="F470" i="19"/>
  <c r="F474" i="10" s="1"/>
  <c r="C474" i="19"/>
  <c r="G477" i="19"/>
  <c r="D481" i="19"/>
  <c r="D484" i="19"/>
  <c r="B487" i="19"/>
  <c r="F489" i="19"/>
  <c r="D492" i="19"/>
  <c r="B495" i="19"/>
  <c r="F497" i="19"/>
  <c r="D500" i="19"/>
  <c r="B503" i="19"/>
  <c r="F505" i="19"/>
  <c r="F509" i="10" s="1"/>
  <c r="D508" i="19"/>
  <c r="B511" i="19"/>
  <c r="F513" i="19"/>
  <c r="G372" i="19"/>
  <c r="C378" i="19"/>
  <c r="E383" i="19"/>
  <c r="G388" i="19"/>
  <c r="C394" i="19"/>
  <c r="E399" i="19"/>
  <c r="C404" i="19"/>
  <c r="G407" i="19"/>
  <c r="D411" i="19"/>
  <c r="G414" i="19"/>
  <c r="E418" i="19"/>
  <c r="B422" i="19"/>
  <c r="E425" i="19"/>
  <c r="E429" i="10" s="1"/>
  <c r="H429" i="10" s="1"/>
  <c r="C429" i="19"/>
  <c r="F432" i="19"/>
  <c r="C436" i="19"/>
  <c r="G439" i="19"/>
  <c r="D443" i="19"/>
  <c r="G446" i="19"/>
  <c r="E450" i="19"/>
  <c r="B454" i="19"/>
  <c r="E457" i="19"/>
  <c r="C461" i="19"/>
  <c r="F464" i="19"/>
  <c r="C468" i="19"/>
  <c r="H468" i="19" s="1"/>
  <c r="D472" i="10" s="1"/>
  <c r="I472" i="10" s="1"/>
  <c r="G471" i="19"/>
  <c r="D475" i="19"/>
  <c r="G478" i="19"/>
  <c r="E482" i="19"/>
  <c r="E486" i="10" s="1"/>
  <c r="H486" i="10" s="1"/>
  <c r="C485" i="19"/>
  <c r="G487" i="19"/>
  <c r="E490" i="19"/>
  <c r="C493" i="19"/>
  <c r="H493" i="19" s="1"/>
  <c r="D497" i="10" s="1"/>
  <c r="G495" i="19"/>
  <c r="E498" i="19"/>
  <c r="C501" i="19"/>
  <c r="G503" i="19"/>
  <c r="E506" i="19"/>
  <c r="C509" i="19"/>
  <c r="G511" i="19"/>
  <c r="E514" i="19"/>
  <c r="E518" i="10" s="1"/>
  <c r="H518" i="10" s="1"/>
  <c r="C517" i="19"/>
  <c r="E371" i="19"/>
  <c r="D377" i="19"/>
  <c r="F382" i="19"/>
  <c r="F386" i="10" s="1"/>
  <c r="B388" i="19"/>
  <c r="D393" i="19"/>
  <c r="F398" i="19"/>
  <c r="E403" i="19"/>
  <c r="E407" i="10" s="1"/>
  <c r="H407" i="10" s="1"/>
  <c r="C407" i="19"/>
  <c r="F410" i="19"/>
  <c r="C414" i="19"/>
  <c r="G417" i="19"/>
  <c r="D421" i="19"/>
  <c r="G424" i="19"/>
  <c r="E428" i="19"/>
  <c r="B432" i="19"/>
  <c r="E435" i="19"/>
  <c r="C439" i="19"/>
  <c r="F442" i="19"/>
  <c r="C446" i="19"/>
  <c r="H446" i="19" s="1"/>
  <c r="D450" i="10" s="1"/>
  <c r="I450" i="10" s="1"/>
  <c r="G449" i="19"/>
  <c r="D453" i="19"/>
  <c r="G456" i="19"/>
  <c r="E460" i="19"/>
  <c r="E464" i="10" s="1"/>
  <c r="H464" i="10" s="1"/>
  <c r="B464" i="19"/>
  <c r="E467" i="19"/>
  <c r="C471" i="19"/>
  <c r="F474" i="19"/>
  <c r="F478" i="10" s="1"/>
  <c r="C478" i="19"/>
  <c r="G481" i="19"/>
  <c r="F484" i="19"/>
  <c r="D487" i="19"/>
  <c r="B490" i="19"/>
  <c r="F492" i="19"/>
  <c r="D495" i="19"/>
  <c r="B498" i="19"/>
  <c r="F500" i="19"/>
  <c r="D503" i="19"/>
  <c r="B506" i="19"/>
  <c r="F508" i="19"/>
  <c r="F512" i="10" s="1"/>
  <c r="D511" i="19"/>
  <c r="B514" i="19"/>
  <c r="F516" i="19"/>
  <c r="D519" i="19"/>
  <c r="D520" i="19"/>
  <c r="G523" i="19"/>
  <c r="D527" i="19"/>
  <c r="B531" i="19"/>
  <c r="E534" i="19"/>
  <c r="B538" i="19"/>
  <c r="F541" i="19"/>
  <c r="C545" i="19"/>
  <c r="F548" i="19"/>
  <c r="D552" i="19"/>
  <c r="G555" i="19"/>
  <c r="D559" i="19"/>
  <c r="H559" i="19" s="1"/>
  <c r="D563" i="10" s="1"/>
  <c r="I563" i="10" s="1"/>
  <c r="B563" i="19"/>
  <c r="E566" i="19"/>
  <c r="B570" i="19"/>
  <c r="F573" i="19"/>
  <c r="F577" i="10" s="1"/>
  <c r="C577" i="19"/>
  <c r="F580" i="19"/>
  <c r="D584" i="19"/>
  <c r="G587" i="19"/>
  <c r="D591" i="19"/>
  <c r="B595" i="19"/>
  <c r="E598" i="19"/>
  <c r="B602" i="19"/>
  <c r="F605" i="19"/>
  <c r="C609" i="19"/>
  <c r="F612" i="19"/>
  <c r="D616" i="19"/>
  <c r="G619" i="19"/>
  <c r="E622" i="19"/>
  <c r="C625" i="19"/>
  <c r="G627" i="19"/>
  <c r="E630" i="19"/>
  <c r="C633" i="19"/>
  <c r="G635" i="19"/>
  <c r="E638" i="19"/>
  <c r="E642" i="10" s="1"/>
  <c r="H642" i="10" s="1"/>
  <c r="C641" i="19"/>
  <c r="G643" i="19"/>
  <c r="E646" i="19"/>
  <c r="C649" i="19"/>
  <c r="G651" i="19"/>
  <c r="E654" i="19"/>
  <c r="C657" i="19"/>
  <c r="G659" i="19"/>
  <c r="E662" i="19"/>
  <c r="C665" i="19"/>
  <c r="G667" i="19"/>
  <c r="E670" i="19"/>
  <c r="E674" i="10" s="1"/>
  <c r="H674" i="10" s="1"/>
  <c r="C673" i="19"/>
  <c r="G675" i="19"/>
  <c r="E678" i="19"/>
  <c r="C681" i="19"/>
  <c r="G683" i="19"/>
  <c r="E686" i="19"/>
  <c r="C689" i="19"/>
  <c r="G691" i="19"/>
  <c r="E694" i="19"/>
  <c r="C697" i="19"/>
  <c r="G699" i="19"/>
  <c r="E702" i="19"/>
  <c r="E706" i="10" s="1"/>
  <c r="H706" i="10" s="1"/>
  <c r="C705" i="19"/>
  <c r="G707" i="19"/>
  <c r="E710" i="19"/>
  <c r="C713" i="19"/>
  <c r="H713" i="19" s="1"/>
  <c r="D717" i="10" s="1"/>
  <c r="G715" i="19"/>
  <c r="E718" i="19"/>
  <c r="C721" i="19"/>
  <c r="G723" i="19"/>
  <c r="E726" i="19"/>
  <c r="C729" i="19"/>
  <c r="G731" i="19"/>
  <c r="E734" i="19"/>
  <c r="E738" i="10" s="1"/>
  <c r="H738" i="10" s="1"/>
  <c r="C737" i="19"/>
  <c r="G739" i="19"/>
  <c r="E742" i="19"/>
  <c r="C745" i="19"/>
  <c r="G747" i="19"/>
  <c r="B684" i="19"/>
  <c r="B688" i="19"/>
  <c r="B692" i="19"/>
  <c r="B696" i="19"/>
  <c r="D699" i="19"/>
  <c r="D703" i="19"/>
  <c r="D521" i="19"/>
  <c r="B525" i="19"/>
  <c r="E528" i="19"/>
  <c r="B532" i="19"/>
  <c r="F535" i="19"/>
  <c r="F539" i="10" s="1"/>
  <c r="C539" i="19"/>
  <c r="F542" i="19"/>
  <c r="D546" i="19"/>
  <c r="G549" i="19"/>
  <c r="D553" i="19"/>
  <c r="B557" i="19"/>
  <c r="E560" i="19"/>
  <c r="B564" i="19"/>
  <c r="F567" i="19"/>
  <c r="C571" i="19"/>
  <c r="F574" i="19"/>
  <c r="D578" i="19"/>
  <c r="G581" i="19"/>
  <c r="D585" i="19"/>
  <c r="B589" i="19"/>
  <c r="E592" i="19"/>
  <c r="B596" i="19"/>
  <c r="F599" i="19"/>
  <c r="C603" i="19"/>
  <c r="F606" i="19"/>
  <c r="F610" i="10" s="1"/>
  <c r="D610" i="19"/>
  <c r="G613" i="19"/>
  <c r="D617" i="19"/>
  <c r="F620" i="19"/>
  <c r="F624" i="10" s="1"/>
  <c r="D623" i="19"/>
  <c r="B626" i="19"/>
  <c r="F628" i="19"/>
  <c r="D631" i="19"/>
  <c r="H631" i="19" s="1"/>
  <c r="D635" i="10" s="1"/>
  <c r="I635" i="10" s="1"/>
  <c r="B634" i="19"/>
  <c r="F636" i="19"/>
  <c r="D639" i="19"/>
  <c r="B642" i="19"/>
  <c r="F644" i="19"/>
  <c r="D647" i="19"/>
  <c r="B650" i="19"/>
  <c r="F652" i="19"/>
  <c r="D655" i="19"/>
  <c r="B658" i="19"/>
  <c r="F660" i="19"/>
  <c r="D663" i="19"/>
  <c r="B666" i="19"/>
  <c r="F668" i="19"/>
  <c r="D671" i="19"/>
  <c r="B674" i="19"/>
  <c r="D677" i="19"/>
  <c r="B680" i="19"/>
  <c r="D683" i="19"/>
  <c r="D691" i="19"/>
  <c r="H691" i="19" s="1"/>
  <c r="D695" i="10" s="1"/>
  <c r="I695" i="10" s="1"/>
  <c r="B700" i="19"/>
  <c r="F519" i="19"/>
  <c r="D523" i="19"/>
  <c r="B527" i="19"/>
  <c r="E530" i="19"/>
  <c r="B534" i="19"/>
  <c r="F537" i="19"/>
  <c r="C541" i="19"/>
  <c r="H541" i="19" s="1"/>
  <c r="D545" i="10" s="1"/>
  <c r="I545" i="10" s="1"/>
  <c r="F544" i="19"/>
  <c r="D548" i="19"/>
  <c r="G551" i="19"/>
  <c r="D555" i="19"/>
  <c r="B559" i="19"/>
  <c r="E562" i="19"/>
  <c r="B566" i="19"/>
  <c r="F569" i="19"/>
  <c r="F573" i="10" s="1"/>
  <c r="C573" i="19"/>
  <c r="F576" i="19"/>
  <c r="D580" i="19"/>
  <c r="G583" i="19"/>
  <c r="D587" i="19"/>
  <c r="B591" i="19"/>
  <c r="E594" i="19"/>
  <c r="B598" i="19"/>
  <c r="F601" i="19"/>
  <c r="C605" i="19"/>
  <c r="F608" i="19"/>
  <c r="D612" i="19"/>
  <c r="G615" i="19"/>
  <c r="D619" i="19"/>
  <c r="C622" i="19"/>
  <c r="G624" i="19"/>
  <c r="E627" i="19"/>
  <c r="C630" i="19"/>
  <c r="G632" i="19"/>
  <c r="E635" i="19"/>
  <c r="E639" i="10" s="1"/>
  <c r="H639" i="10" s="1"/>
  <c r="C638" i="19"/>
  <c r="G640" i="19"/>
  <c r="E643" i="19"/>
  <c r="C646" i="19"/>
  <c r="G648" i="19"/>
  <c r="E651" i="19"/>
  <c r="C654" i="19"/>
  <c r="G656" i="19"/>
  <c r="G521" i="19"/>
  <c r="D525" i="19"/>
  <c r="B529" i="19"/>
  <c r="E532" i="19"/>
  <c r="E536" i="10" s="1"/>
  <c r="H536" i="10" s="1"/>
  <c r="B536" i="19"/>
  <c r="F539" i="19"/>
  <c r="C543" i="19"/>
  <c r="F546" i="19"/>
  <c r="F550" i="10" s="1"/>
  <c r="D550" i="19"/>
  <c r="G553" i="19"/>
  <c r="D557" i="19"/>
  <c r="B561" i="19"/>
  <c r="E564" i="19"/>
  <c r="B568" i="19"/>
  <c r="F571" i="19"/>
  <c r="C575" i="19"/>
  <c r="F578" i="19"/>
  <c r="D582" i="19"/>
  <c r="G585" i="19"/>
  <c r="D589" i="19"/>
  <c r="B593" i="19"/>
  <c r="E596" i="19"/>
  <c r="B600" i="19"/>
  <c r="F603" i="19"/>
  <c r="F607" i="10" s="1"/>
  <c r="C607" i="19"/>
  <c r="F610" i="19"/>
  <c r="D614" i="19"/>
  <c r="G617" i="19"/>
  <c r="B621" i="19"/>
  <c r="F623" i="19"/>
  <c r="D626" i="19"/>
  <c r="B629" i="19"/>
  <c r="F631" i="19"/>
  <c r="D634" i="19"/>
  <c r="F8" i="19"/>
  <c r="B14" i="19"/>
  <c r="D19" i="19"/>
  <c r="F24" i="19"/>
  <c r="B30" i="19"/>
  <c r="D35" i="19"/>
  <c r="F40" i="19"/>
  <c r="B46" i="19"/>
  <c r="D51" i="19"/>
  <c r="F56" i="19"/>
  <c r="F60" i="10" s="1"/>
  <c r="E5" i="19"/>
  <c r="G10" i="19"/>
  <c r="C16" i="19"/>
  <c r="E21" i="19"/>
  <c r="E25" i="10" s="1"/>
  <c r="H25" i="10" s="1"/>
  <c r="G26" i="19"/>
  <c r="C32" i="19"/>
  <c r="E37" i="19"/>
  <c r="G42" i="19"/>
  <c r="C48" i="19"/>
  <c r="B7" i="19"/>
  <c r="D12" i="19"/>
  <c r="F17" i="19"/>
  <c r="F21" i="10" s="1"/>
  <c r="B23" i="19"/>
  <c r="D28" i="19"/>
  <c r="F33" i="19"/>
  <c r="B39" i="19"/>
  <c r="G17" i="19"/>
  <c r="C39" i="19"/>
  <c r="E50" i="19"/>
  <c r="F57" i="19"/>
  <c r="F61" i="10" s="1"/>
  <c r="F63" i="19"/>
  <c r="B69" i="19"/>
  <c r="D74" i="19"/>
  <c r="F79" i="19"/>
  <c r="F83" i="10" s="1"/>
  <c r="J83" i="10" s="1"/>
  <c r="B85" i="19"/>
  <c r="D90" i="19"/>
  <c r="C5" i="19"/>
  <c r="E26" i="19"/>
  <c r="E30" i="10" s="1"/>
  <c r="H30" i="10" s="1"/>
  <c r="D44" i="19"/>
  <c r="E53" i="19"/>
  <c r="E60" i="19"/>
  <c r="G65" i="19"/>
  <c r="C71" i="19"/>
  <c r="E76" i="19"/>
  <c r="G81" i="19"/>
  <c r="E24" i="19"/>
  <c r="E28" i="10" s="1"/>
  <c r="H28" i="10" s="1"/>
  <c r="C43" i="19"/>
  <c r="G52" i="19"/>
  <c r="G59" i="19"/>
  <c r="D65" i="19"/>
  <c r="E14" i="19"/>
  <c r="G35" i="19"/>
  <c r="B49" i="19"/>
  <c r="E56" i="19"/>
  <c r="E60" i="10" s="1"/>
  <c r="H60" i="10" s="1"/>
  <c r="G62" i="19"/>
  <c r="C68" i="19"/>
  <c r="B76" i="19"/>
  <c r="C85" i="19"/>
  <c r="H85" i="19" s="1"/>
  <c r="D89" i="10" s="1"/>
  <c r="I89" i="10" s="1"/>
  <c r="C92" i="19"/>
  <c r="D98" i="19"/>
  <c r="F103" i="19"/>
  <c r="B109" i="19"/>
  <c r="D114" i="19"/>
  <c r="F119" i="19"/>
  <c r="B125" i="19"/>
  <c r="D130" i="19"/>
  <c r="F135" i="19"/>
  <c r="B141" i="19"/>
  <c r="D146" i="19"/>
  <c r="F151" i="19"/>
  <c r="F155" i="10" s="1"/>
  <c r="B157" i="19"/>
  <c r="D162" i="19"/>
  <c r="F167" i="19"/>
  <c r="B173" i="19"/>
  <c r="D178" i="19"/>
  <c r="F183" i="19"/>
  <c r="B189" i="19"/>
  <c r="C76" i="19"/>
  <c r="D85" i="19"/>
  <c r="E92" i="19"/>
  <c r="E98" i="19"/>
  <c r="G103" i="19"/>
  <c r="C109" i="19"/>
  <c r="E114" i="19"/>
  <c r="G119" i="19"/>
  <c r="C125" i="19"/>
  <c r="E130" i="19"/>
  <c r="G135" i="19"/>
  <c r="C141" i="19"/>
  <c r="E146" i="19"/>
  <c r="E150" i="10" s="1"/>
  <c r="H150" i="10" s="1"/>
  <c r="G151" i="19"/>
  <c r="C157" i="19"/>
  <c r="D79" i="19"/>
  <c r="D87" i="19"/>
  <c r="E94" i="19"/>
  <c r="B100" i="19"/>
  <c r="D105" i="19"/>
  <c r="F110" i="19"/>
  <c r="F114" i="10" s="1"/>
  <c r="B116" i="19"/>
  <c r="D121" i="19"/>
  <c r="F126" i="19"/>
  <c r="B132" i="19"/>
  <c r="G72" i="19"/>
  <c r="C83" i="19"/>
  <c r="C90" i="19"/>
  <c r="G96" i="19"/>
  <c r="C102" i="19"/>
  <c r="E107" i="19"/>
  <c r="G112" i="19"/>
  <c r="C118" i="19"/>
  <c r="H118" i="19" s="1"/>
  <c r="D122" i="10" s="1"/>
  <c r="I122" i="10" s="1"/>
  <c r="E123" i="19"/>
  <c r="G128" i="19"/>
  <c r="B140" i="19"/>
  <c r="F150" i="19"/>
  <c r="F154" i="10" s="1"/>
  <c r="J154" i="10" s="1"/>
  <c r="B160" i="19"/>
  <c r="C167" i="19"/>
  <c r="C174" i="19"/>
  <c r="D181" i="19"/>
  <c r="E188" i="19"/>
  <c r="D194" i="19"/>
  <c r="F199" i="19"/>
  <c r="B205" i="19"/>
  <c r="D210" i="19"/>
  <c r="F215" i="19"/>
  <c r="B221" i="19"/>
  <c r="D226" i="19"/>
  <c r="H226" i="19" s="1"/>
  <c r="D230" i="10" s="1"/>
  <c r="I230" i="10" s="1"/>
  <c r="F231" i="19"/>
  <c r="B237" i="19"/>
  <c r="D242" i="19"/>
  <c r="F247" i="19"/>
  <c r="F251" i="10" s="1"/>
  <c r="B253" i="19"/>
  <c r="D258" i="19"/>
  <c r="F263" i="19"/>
  <c r="E137" i="19"/>
  <c r="E141" i="10" s="1"/>
  <c r="H141" i="10" s="1"/>
  <c r="C148" i="19"/>
  <c r="E158" i="19"/>
  <c r="E165" i="19"/>
  <c r="F172" i="19"/>
  <c r="F176" i="10" s="1"/>
  <c r="G179" i="19"/>
  <c r="G186" i="19"/>
  <c r="C193" i="19"/>
  <c r="E198" i="19"/>
  <c r="E202" i="10" s="1"/>
  <c r="H202" i="10" s="1"/>
  <c r="G203" i="19"/>
  <c r="C209" i="19"/>
  <c r="F136" i="19"/>
  <c r="D147" i="19"/>
  <c r="G157" i="19"/>
  <c r="G164" i="19"/>
  <c r="B172" i="19"/>
  <c r="C179" i="19"/>
  <c r="C186" i="19"/>
  <c r="F192" i="19"/>
  <c r="B198" i="19"/>
  <c r="E135" i="19"/>
  <c r="E139" i="10" s="1"/>
  <c r="H139" i="10" s="1"/>
  <c r="C146" i="19"/>
  <c r="G156" i="19"/>
  <c r="C164" i="19"/>
  <c r="D171" i="19"/>
  <c r="H171" i="19" s="1"/>
  <c r="D175" i="10" s="1"/>
  <c r="I175" i="10" s="1"/>
  <c r="E178" i="19"/>
  <c r="E185" i="19"/>
  <c r="C192" i="19"/>
  <c r="E197" i="19"/>
  <c r="E201" i="10" s="1"/>
  <c r="H201" i="10" s="1"/>
  <c r="G202" i="19"/>
  <c r="C208" i="19"/>
  <c r="G216" i="19"/>
  <c r="B224" i="19"/>
  <c r="C231" i="19"/>
  <c r="C238" i="19"/>
  <c r="D245" i="19"/>
  <c r="E252" i="19"/>
  <c r="E259" i="19"/>
  <c r="F266" i="19"/>
  <c r="B272" i="19"/>
  <c r="D277" i="19"/>
  <c r="F282" i="19"/>
  <c r="B288" i="19"/>
  <c r="D293" i="19"/>
  <c r="F298" i="19"/>
  <c r="F302" i="10" s="1"/>
  <c r="B206" i="19"/>
  <c r="D215" i="19"/>
  <c r="E222" i="19"/>
  <c r="E229" i="19"/>
  <c r="E233" i="10" s="1"/>
  <c r="H233" i="10" s="1"/>
  <c r="F236" i="19"/>
  <c r="G243" i="19"/>
  <c r="G250" i="19"/>
  <c r="B258" i="19"/>
  <c r="C265" i="19"/>
  <c r="G270" i="19"/>
  <c r="C276" i="19"/>
  <c r="E281" i="19"/>
  <c r="E285" i="10" s="1"/>
  <c r="H285" i="10" s="1"/>
  <c r="G286" i="19"/>
  <c r="C292" i="19"/>
  <c r="C206" i="19"/>
  <c r="E215" i="19"/>
  <c r="E219" i="10" s="1"/>
  <c r="H219" i="10" s="1"/>
  <c r="F222" i="19"/>
  <c r="G229" i="19"/>
  <c r="G236" i="19"/>
  <c r="B244" i="19"/>
  <c r="C251" i="19"/>
  <c r="C258" i="19"/>
  <c r="D265" i="19"/>
  <c r="B271" i="19"/>
  <c r="D276" i="19"/>
  <c r="B208" i="19"/>
  <c r="F216" i="19"/>
  <c r="G223" i="19"/>
  <c r="G230" i="19"/>
  <c r="B238" i="19"/>
  <c r="C245" i="19"/>
  <c r="C252" i="19"/>
  <c r="H252" i="19" s="1"/>
  <c r="D256" i="10" s="1"/>
  <c r="I256" i="10" s="1"/>
  <c r="D259" i="19"/>
  <c r="E266" i="19"/>
  <c r="G271" i="19"/>
  <c r="C277" i="19"/>
  <c r="D286" i="19"/>
  <c r="G296" i="19"/>
  <c r="F303" i="19"/>
  <c r="B309" i="19"/>
  <c r="D314" i="19"/>
  <c r="F319" i="19"/>
  <c r="B325" i="19"/>
  <c r="D330" i="19"/>
  <c r="F335" i="19"/>
  <c r="B341" i="19"/>
  <c r="D346" i="19"/>
  <c r="F351" i="19"/>
  <c r="F355" i="10" s="1"/>
  <c r="B357" i="19"/>
  <c r="D362" i="19"/>
  <c r="F367" i="19"/>
  <c r="B373" i="19"/>
  <c r="D378" i="19"/>
  <c r="F383" i="19"/>
  <c r="B389" i="19"/>
  <c r="D394" i="19"/>
  <c r="F399" i="19"/>
  <c r="B405" i="19"/>
  <c r="D410" i="19"/>
  <c r="F415" i="19"/>
  <c r="F419" i="10" s="1"/>
  <c r="B421" i="19"/>
  <c r="D426" i="19"/>
  <c r="F431" i="19"/>
  <c r="B437" i="19"/>
  <c r="D442" i="19"/>
  <c r="F447" i="19"/>
  <c r="B453" i="19"/>
  <c r="D458" i="19"/>
  <c r="F463" i="19"/>
  <c r="B469" i="19"/>
  <c r="D474" i="19"/>
  <c r="F479" i="19"/>
  <c r="F483" i="10" s="1"/>
  <c r="G283" i="19"/>
  <c r="E294" i="19"/>
  <c r="D302" i="19"/>
  <c r="G307" i="19"/>
  <c r="C313" i="19"/>
  <c r="E318" i="19"/>
  <c r="G323" i="19"/>
  <c r="C329" i="19"/>
  <c r="E334" i="19"/>
  <c r="G339" i="19"/>
  <c r="C345" i="19"/>
  <c r="E350" i="19"/>
  <c r="E354" i="10" s="1"/>
  <c r="H354" i="10" s="1"/>
  <c r="G355" i="19"/>
  <c r="C361" i="19"/>
  <c r="E366" i="19"/>
  <c r="G371" i="19"/>
  <c r="C377" i="19"/>
  <c r="E382" i="19"/>
  <c r="G387" i="19"/>
  <c r="C393" i="19"/>
  <c r="E398" i="19"/>
  <c r="F281" i="19"/>
  <c r="D292" i="19"/>
  <c r="G300" i="19"/>
  <c r="F306" i="19"/>
  <c r="B312" i="19"/>
  <c r="D317" i="19"/>
  <c r="F322" i="19"/>
  <c r="F326" i="10" s="1"/>
  <c r="B328" i="19"/>
  <c r="D333" i="19"/>
  <c r="F338" i="19"/>
  <c r="B344" i="19"/>
  <c r="D349" i="19"/>
  <c r="F354" i="19"/>
  <c r="B360" i="19"/>
  <c r="D365" i="19"/>
  <c r="F370" i="19"/>
  <c r="C287" i="19"/>
  <c r="E297" i="19"/>
  <c r="C304" i="19"/>
  <c r="H304" i="19" s="1"/>
  <c r="D308" i="10" s="1"/>
  <c r="I308" i="10" s="1"/>
  <c r="E309" i="19"/>
  <c r="G314" i="19"/>
  <c r="C320" i="19"/>
  <c r="E325" i="19"/>
  <c r="E329" i="10" s="1"/>
  <c r="H329" i="10" s="1"/>
  <c r="G330" i="19"/>
  <c r="C336" i="19"/>
  <c r="E341" i="19"/>
  <c r="G346" i="19"/>
  <c r="C352" i="19"/>
  <c r="E357" i="19"/>
  <c r="G362" i="19"/>
  <c r="C368" i="19"/>
  <c r="H368" i="19" s="1"/>
  <c r="D372" i="10" s="1"/>
  <c r="I372" i="10" s="1"/>
  <c r="G378" i="19"/>
  <c r="E389" i="19"/>
  <c r="C400" i="19"/>
  <c r="C408" i="19"/>
  <c r="H408" i="19" s="1"/>
  <c r="D412" i="10" s="1"/>
  <c r="I412" i="10" s="1"/>
  <c r="D415" i="19"/>
  <c r="E422" i="19"/>
  <c r="E429" i="19"/>
  <c r="F436" i="19"/>
  <c r="F440" i="10" s="1"/>
  <c r="G443" i="19"/>
  <c r="G450" i="19"/>
  <c r="B458" i="19"/>
  <c r="C465" i="19"/>
  <c r="C472" i="19"/>
  <c r="D479" i="19"/>
  <c r="E485" i="19"/>
  <c r="G490" i="19"/>
  <c r="C496" i="19"/>
  <c r="E501" i="19"/>
  <c r="G506" i="19"/>
  <c r="C512" i="19"/>
  <c r="E517" i="19"/>
  <c r="G522" i="19"/>
  <c r="C528" i="19"/>
  <c r="E533" i="19"/>
  <c r="E537" i="10" s="1"/>
  <c r="H537" i="10" s="1"/>
  <c r="G538" i="19"/>
  <c r="C544" i="19"/>
  <c r="E549" i="19"/>
  <c r="G554" i="19"/>
  <c r="C560" i="19"/>
  <c r="E565" i="19"/>
  <c r="G570" i="19"/>
  <c r="C576" i="19"/>
  <c r="E581" i="19"/>
  <c r="G586" i="19"/>
  <c r="C592" i="19"/>
  <c r="E597" i="19"/>
  <c r="E601" i="10" s="1"/>
  <c r="H601" i="10" s="1"/>
  <c r="G602" i="19"/>
  <c r="C608" i="19"/>
  <c r="E613" i="19"/>
  <c r="C616" i="19"/>
  <c r="G618" i="19"/>
  <c r="B374" i="19"/>
  <c r="D379" i="19"/>
  <c r="F384" i="19"/>
  <c r="F388" i="10" s="1"/>
  <c r="B390" i="19"/>
  <c r="D395" i="19"/>
  <c r="F400" i="19"/>
  <c r="G404" i="19"/>
  <c r="E408" i="19"/>
  <c r="B412" i="19"/>
  <c r="E415" i="19"/>
  <c r="C419" i="19"/>
  <c r="F422" i="19"/>
  <c r="C426" i="19"/>
  <c r="G429" i="19"/>
  <c r="D433" i="19"/>
  <c r="G436" i="19"/>
  <c r="E440" i="19"/>
  <c r="B444" i="19"/>
  <c r="E447" i="19"/>
  <c r="E451" i="10" s="1"/>
  <c r="H451" i="10" s="1"/>
  <c r="C451" i="19"/>
  <c r="F454" i="19"/>
  <c r="C458" i="19"/>
  <c r="G461" i="19"/>
  <c r="D465" i="19"/>
  <c r="G468" i="19"/>
  <c r="E472" i="19"/>
  <c r="B476" i="19"/>
  <c r="E479" i="19"/>
  <c r="B483" i="19"/>
  <c r="F485" i="19"/>
  <c r="D488" i="19"/>
  <c r="H488" i="19" s="1"/>
  <c r="D492" i="10" s="1"/>
  <c r="I492" i="10" s="1"/>
  <c r="B491" i="19"/>
  <c r="F493" i="19"/>
  <c r="D496" i="19"/>
  <c r="B499" i="19"/>
  <c r="F501" i="19"/>
  <c r="D504" i="19"/>
  <c r="B507" i="19"/>
  <c r="F509" i="19"/>
  <c r="F513" i="10" s="1"/>
  <c r="D512" i="19"/>
  <c r="B515" i="19"/>
  <c r="E375" i="19"/>
  <c r="G380" i="19"/>
  <c r="C386" i="19"/>
  <c r="E391" i="19"/>
  <c r="G396" i="19"/>
  <c r="C402" i="19"/>
  <c r="B406" i="19"/>
  <c r="E409" i="19"/>
  <c r="C413" i="19"/>
  <c r="F416" i="19"/>
  <c r="F420" i="10" s="1"/>
  <c r="C420" i="19"/>
  <c r="G423" i="19"/>
  <c r="D427" i="19"/>
  <c r="G430" i="19"/>
  <c r="E434" i="19"/>
  <c r="B438" i="19"/>
  <c r="E441" i="19"/>
  <c r="C445" i="19"/>
  <c r="F448" i="19"/>
  <c r="C452" i="19"/>
  <c r="G455" i="19"/>
  <c r="D459" i="19"/>
  <c r="G462" i="19"/>
  <c r="E466" i="19"/>
  <c r="B470" i="19"/>
  <c r="E473" i="19"/>
  <c r="E477" i="10" s="1"/>
  <c r="H477" i="10" s="1"/>
  <c r="C477" i="19"/>
  <c r="F480" i="19"/>
  <c r="G483" i="19"/>
  <c r="E486" i="19"/>
  <c r="E490" i="10" s="1"/>
  <c r="H490" i="10" s="1"/>
  <c r="C489" i="19"/>
  <c r="G491" i="19"/>
  <c r="E494" i="19"/>
  <c r="C497" i="19"/>
  <c r="G499" i="19"/>
  <c r="E502" i="19"/>
  <c r="C505" i="19"/>
  <c r="G507" i="19"/>
  <c r="E510" i="19"/>
  <c r="C513" i="19"/>
  <c r="G515" i="19"/>
  <c r="E518" i="19"/>
  <c r="E522" i="10" s="1"/>
  <c r="H522" i="10" s="1"/>
  <c r="F374" i="19"/>
  <c r="B380" i="19"/>
  <c r="D385" i="19"/>
  <c r="F390" i="19"/>
  <c r="F394" i="10" s="1"/>
  <c r="B396" i="19"/>
  <c r="D401" i="19"/>
  <c r="D405" i="19"/>
  <c r="G408" i="19"/>
  <c r="E412" i="19"/>
  <c r="B416" i="19"/>
  <c r="E419" i="19"/>
  <c r="C423" i="19"/>
  <c r="F426" i="19"/>
  <c r="C430" i="19"/>
  <c r="G433" i="19"/>
  <c r="D437" i="19"/>
  <c r="G440" i="19"/>
  <c r="E444" i="19"/>
  <c r="B448" i="19"/>
  <c r="E451" i="19"/>
  <c r="E455" i="10" s="1"/>
  <c r="H455" i="10" s="1"/>
  <c r="C455" i="19"/>
  <c r="F458" i="19"/>
  <c r="C462" i="19"/>
  <c r="G465" i="19"/>
  <c r="D469" i="19"/>
  <c r="G472" i="19"/>
  <c r="E476" i="19"/>
  <c r="B480" i="19"/>
  <c r="D483" i="19"/>
  <c r="B486" i="19"/>
  <c r="F488" i="19"/>
  <c r="D491" i="19"/>
  <c r="B494" i="19"/>
  <c r="F496" i="19"/>
  <c r="D499" i="19"/>
  <c r="B502" i="19"/>
  <c r="F504" i="19"/>
  <c r="D507" i="19"/>
  <c r="B510" i="19"/>
  <c r="F512" i="19"/>
  <c r="F516" i="10" s="1"/>
  <c r="D515" i="19"/>
  <c r="B518" i="19"/>
  <c r="F515" i="19"/>
  <c r="B522" i="19"/>
  <c r="F525" i="19"/>
  <c r="C529" i="19"/>
  <c r="F532" i="19"/>
  <c r="D536" i="19"/>
  <c r="G539" i="19"/>
  <c r="D543" i="19"/>
  <c r="B547" i="19"/>
  <c r="E550" i="19"/>
  <c r="E554" i="10" s="1"/>
  <c r="H554" i="10" s="1"/>
  <c r="B554" i="19"/>
  <c r="F557" i="19"/>
  <c r="C561" i="19"/>
  <c r="F564" i="19"/>
  <c r="F568" i="10" s="1"/>
  <c r="D568" i="19"/>
  <c r="G571" i="19"/>
  <c r="D575" i="19"/>
  <c r="B579" i="19"/>
  <c r="E582" i="19"/>
  <c r="B586" i="19"/>
  <c r="F589" i="19"/>
  <c r="C593" i="19"/>
  <c r="F596" i="19"/>
  <c r="D600" i="19"/>
  <c r="G603" i="19"/>
  <c r="D607" i="19"/>
  <c r="B611" i="19"/>
  <c r="E614" i="19"/>
  <c r="B618" i="19"/>
  <c r="C621" i="19"/>
  <c r="G623" i="19"/>
  <c r="E626" i="19"/>
  <c r="C629" i="19"/>
  <c r="G631" i="19"/>
  <c r="E634" i="19"/>
  <c r="C637" i="19"/>
  <c r="G639" i="19"/>
  <c r="E642" i="19"/>
  <c r="E646" i="10" s="1"/>
  <c r="H646" i="10" s="1"/>
  <c r="C645" i="19"/>
  <c r="G647" i="19"/>
  <c r="E650" i="19"/>
  <c r="C653" i="19"/>
  <c r="G655" i="19"/>
  <c r="E658" i="19"/>
  <c r="C661" i="19"/>
  <c r="G663" i="19"/>
  <c r="E666" i="19"/>
  <c r="C669" i="19"/>
  <c r="G671" i="19"/>
  <c r="E674" i="19"/>
  <c r="E678" i="10" s="1"/>
  <c r="H678" i="10" s="1"/>
  <c r="C677" i="19"/>
  <c r="G679" i="19"/>
  <c r="E682" i="19"/>
  <c r="C685" i="19"/>
  <c r="G687" i="19"/>
  <c r="E690" i="19"/>
  <c r="C693" i="19"/>
  <c r="G695" i="19"/>
  <c r="E698" i="19"/>
  <c r="C701" i="19"/>
  <c r="G703" i="19"/>
  <c r="E706" i="19"/>
  <c r="E710" i="10" s="1"/>
  <c r="H710" i="10" s="1"/>
  <c r="C709" i="19"/>
  <c r="G711" i="19"/>
  <c r="E714" i="19"/>
  <c r="C717" i="19"/>
  <c r="G719" i="19"/>
  <c r="E722" i="19"/>
  <c r="C725" i="19"/>
  <c r="G727" i="19"/>
  <c r="E730" i="19"/>
  <c r="C733" i="19"/>
  <c r="G735" i="19"/>
  <c r="E738" i="19"/>
  <c r="E742" i="10" s="1"/>
  <c r="H742" i="10" s="1"/>
  <c r="C741" i="19"/>
  <c r="G743" i="19"/>
  <c r="E746" i="19"/>
  <c r="F674" i="19"/>
  <c r="F678" i="10" s="1"/>
  <c r="B686" i="19"/>
  <c r="B690" i="19"/>
  <c r="B694" i="19"/>
  <c r="D697" i="19"/>
  <c r="D701" i="19"/>
  <c r="B519" i="19"/>
  <c r="C523" i="19"/>
  <c r="F526" i="19"/>
  <c r="F530" i="10" s="1"/>
  <c r="D530" i="19"/>
  <c r="G533" i="19"/>
  <c r="D537" i="19"/>
  <c r="B541" i="19"/>
  <c r="E544" i="19"/>
  <c r="B548" i="19"/>
  <c r="F551" i="19"/>
  <c r="C555" i="19"/>
  <c r="F558" i="19"/>
  <c r="D562" i="19"/>
  <c r="G565" i="19"/>
  <c r="D569" i="19"/>
  <c r="B573" i="19"/>
  <c r="E576" i="19"/>
  <c r="B580" i="19"/>
  <c r="F583" i="19"/>
  <c r="F587" i="10" s="1"/>
  <c r="C587" i="19"/>
  <c r="F590" i="19"/>
  <c r="D594" i="19"/>
  <c r="G597" i="19"/>
  <c r="D601" i="19"/>
  <c r="B605" i="19"/>
  <c r="E608" i="19"/>
  <c r="B612" i="19"/>
  <c r="F615" i="19"/>
  <c r="C619" i="19"/>
  <c r="B622" i="19"/>
  <c r="F624" i="19"/>
  <c r="F628" i="10" s="1"/>
  <c r="D627" i="19"/>
  <c r="B630" i="19"/>
  <c r="F632" i="19"/>
  <c r="D635" i="19"/>
  <c r="H635" i="19" s="1"/>
  <c r="D639" i="10" s="1"/>
  <c r="I639" i="10" s="1"/>
  <c r="B638" i="19"/>
  <c r="F640" i="19"/>
  <c r="D643" i="19"/>
  <c r="B646" i="19"/>
  <c r="F648" i="19"/>
  <c r="D651" i="19"/>
  <c r="B654" i="19"/>
  <c r="F656" i="19"/>
  <c r="F660" i="10" s="1"/>
  <c r="D659" i="19"/>
  <c r="B662" i="19"/>
  <c r="F664" i="19"/>
  <c r="D667" i="19"/>
  <c r="B670" i="19"/>
  <c r="F672" i="19"/>
  <c r="B676" i="19"/>
  <c r="F678" i="19"/>
  <c r="F682" i="10" s="1"/>
  <c r="D681" i="19"/>
  <c r="D687" i="19"/>
  <c r="D695" i="19"/>
  <c r="B704" i="19"/>
  <c r="F521" i="19"/>
  <c r="C525" i="19"/>
  <c r="F528" i="19"/>
  <c r="D532" i="19"/>
  <c r="G535" i="19"/>
  <c r="D539" i="19"/>
  <c r="B543" i="19"/>
  <c r="E546" i="19"/>
  <c r="E550" i="10" s="1"/>
  <c r="H550" i="10" s="1"/>
  <c r="B550" i="19"/>
  <c r="F553" i="19"/>
  <c r="C557" i="19"/>
  <c r="F560" i="19"/>
  <c r="F564" i="10" s="1"/>
  <c r="D564" i="19"/>
  <c r="G567" i="19"/>
  <c r="D571" i="19"/>
  <c r="B575" i="19"/>
  <c r="E578" i="19"/>
  <c r="B582" i="19"/>
  <c r="F585" i="19"/>
  <c r="C589" i="19"/>
  <c r="F592" i="19"/>
  <c r="D596" i="19"/>
  <c r="G599" i="19"/>
  <c r="D603" i="19"/>
  <c r="B607" i="19"/>
  <c r="E610" i="19"/>
  <c r="B614" i="19"/>
  <c r="F617" i="19"/>
  <c r="F621" i="10" s="1"/>
  <c r="G620" i="19"/>
  <c r="E623" i="19"/>
  <c r="C626" i="19"/>
  <c r="G628" i="19"/>
  <c r="E631" i="19"/>
  <c r="C634" i="19"/>
  <c r="G636" i="19"/>
  <c r="E639" i="19"/>
  <c r="E643" i="10" s="1"/>
  <c r="H643" i="10" s="1"/>
  <c r="C642" i="19"/>
  <c r="G644" i="19"/>
  <c r="E647" i="19"/>
  <c r="C650" i="19"/>
  <c r="H650" i="19" s="1"/>
  <c r="D654" i="10" s="1"/>
  <c r="I654" i="10" s="1"/>
  <c r="G652" i="19"/>
  <c r="E655" i="19"/>
  <c r="G519" i="19"/>
  <c r="F523" i="19"/>
  <c r="F527" i="10" s="1"/>
  <c r="C527" i="19"/>
  <c r="F530" i="19"/>
  <c r="D534" i="19"/>
  <c r="G537" i="19"/>
  <c r="D541" i="19"/>
  <c r="B545" i="19"/>
  <c r="E548" i="19"/>
  <c r="B552" i="19"/>
  <c r="F555" i="19"/>
  <c r="C559" i="19"/>
  <c r="F562" i="19"/>
  <c r="D566" i="19"/>
  <c r="G569" i="19"/>
  <c r="D573" i="19"/>
  <c r="B577" i="19"/>
  <c r="E580" i="19"/>
  <c r="E584" i="10" s="1"/>
  <c r="H584" i="10" s="1"/>
  <c r="B584" i="19"/>
  <c r="F587" i="19"/>
  <c r="C591" i="19"/>
  <c r="F594" i="19"/>
  <c r="F598" i="10" s="1"/>
  <c r="D598" i="19"/>
  <c r="G601" i="19"/>
  <c r="D605" i="19"/>
  <c r="B609" i="19"/>
  <c r="E612" i="19"/>
  <c r="B616" i="19"/>
  <c r="F619" i="19"/>
  <c r="D622" i="19"/>
  <c r="B625" i="19"/>
  <c r="F627" i="19"/>
  <c r="D630" i="19"/>
  <c r="B633" i="19"/>
  <c r="B8" i="19"/>
  <c r="D29" i="19"/>
  <c r="F50" i="19"/>
  <c r="E15" i="19"/>
  <c r="E19" i="10" s="1"/>
  <c r="H19" i="10" s="1"/>
  <c r="G36" i="19"/>
  <c r="F11" i="19"/>
  <c r="B33" i="19"/>
  <c r="C49" i="19"/>
  <c r="F73" i="19"/>
  <c r="B95" i="19"/>
  <c r="F59" i="19"/>
  <c r="C81" i="19"/>
  <c r="H81" i="19" s="1"/>
  <c r="D85" i="10" s="1"/>
  <c r="I85" i="10" s="1"/>
  <c r="B59" i="19"/>
  <c r="F47" i="19"/>
  <c r="F74" i="19"/>
  <c r="B103" i="19"/>
  <c r="D124" i="19"/>
  <c r="F145" i="19"/>
  <c r="B167" i="19"/>
  <c r="D188" i="19"/>
  <c r="H188" i="19" s="1"/>
  <c r="D192" i="10" s="1"/>
  <c r="I192" i="10" s="1"/>
  <c r="G97" i="19"/>
  <c r="C119" i="19"/>
  <c r="E140" i="19"/>
  <c r="B78" i="19"/>
  <c r="F104" i="19"/>
  <c r="B126" i="19"/>
  <c r="D89" i="19"/>
  <c r="C112" i="19"/>
  <c r="F138" i="19"/>
  <c r="D173" i="19"/>
  <c r="B199" i="19"/>
  <c r="D220" i="19"/>
  <c r="F241" i="19"/>
  <c r="B263" i="19"/>
  <c r="F164" i="19"/>
  <c r="E192" i="19"/>
  <c r="E196" i="10" s="1"/>
  <c r="H196" i="10" s="1"/>
  <c r="G134" i="19"/>
  <c r="C171" i="19"/>
  <c r="D197" i="19"/>
  <c r="D163" i="19"/>
  <c r="E191" i="19"/>
  <c r="B216" i="19"/>
  <c r="E244" i="19"/>
  <c r="D271" i="19"/>
  <c r="F292" i="19"/>
  <c r="E221" i="19"/>
  <c r="B250" i="19"/>
  <c r="E275" i="19"/>
  <c r="E279" i="10" s="1"/>
  <c r="H279" i="10" s="1"/>
  <c r="B204" i="19"/>
  <c r="B236" i="19"/>
  <c r="E264" i="19"/>
  <c r="G215" i="19"/>
  <c r="C244" i="19"/>
  <c r="C271" i="19"/>
  <c r="B303" i="19"/>
  <c r="D324" i="19"/>
  <c r="H324" i="19" s="1"/>
  <c r="D328" i="10" s="1"/>
  <c r="I328" i="10" s="1"/>
  <c r="F345" i="19"/>
  <c r="B367" i="19"/>
  <c r="D388" i="19"/>
  <c r="F409" i="19"/>
  <c r="F413" i="10" s="1"/>
  <c r="B431" i="19"/>
  <c r="D452" i="19"/>
  <c r="F473" i="19"/>
  <c r="E301" i="19"/>
  <c r="E305" i="10" s="1"/>
  <c r="H305" i="10" s="1"/>
  <c r="C323" i="19"/>
  <c r="E344" i="19"/>
  <c r="G365" i="19"/>
  <c r="C387" i="19"/>
  <c r="B291" i="19"/>
  <c r="F316" i="19"/>
  <c r="B338" i="19"/>
  <c r="D359" i="19"/>
  <c r="E296" i="19"/>
  <c r="E319" i="19"/>
  <c r="G340" i="19"/>
  <c r="C362" i="19"/>
  <c r="G398" i="19"/>
  <c r="F428" i="19"/>
  <c r="C457" i="19"/>
  <c r="G484" i="19"/>
  <c r="C506" i="19"/>
  <c r="E527" i="19"/>
  <c r="G548" i="19"/>
  <c r="C570" i="19"/>
  <c r="E591" i="19"/>
  <c r="G612" i="19"/>
  <c r="B378" i="19"/>
  <c r="D399" i="19"/>
  <c r="F414" i="19"/>
  <c r="G428" i="19"/>
  <c r="C443" i="19"/>
  <c r="D457" i="19"/>
  <c r="E471" i="19"/>
  <c r="B485" i="19"/>
  <c r="F495" i="19"/>
  <c r="D506" i="19"/>
  <c r="H506" i="19" s="1"/>
  <c r="D510" i="10" s="1"/>
  <c r="I510" i="10" s="1"/>
  <c r="C374" i="19"/>
  <c r="E395" i="19"/>
  <c r="C412" i="19"/>
  <c r="E426" i="19"/>
  <c r="E430" i="10" s="1"/>
  <c r="H430" i="10" s="1"/>
  <c r="F440" i="19"/>
  <c r="G454" i="19"/>
  <c r="C469" i="19"/>
  <c r="C483" i="19"/>
  <c r="H483" i="19" s="1"/>
  <c r="D487" i="10" s="1"/>
  <c r="I487" i="10" s="1"/>
  <c r="G493" i="19"/>
  <c r="E504" i="19"/>
  <c r="C515" i="19"/>
  <c r="B384" i="19"/>
  <c r="E404" i="19"/>
  <c r="F418" i="19"/>
  <c r="G432" i="19"/>
  <c r="C447" i="19"/>
  <c r="D461" i="19"/>
  <c r="E475" i="19"/>
  <c r="B488" i="19"/>
  <c r="F498" i="19"/>
  <c r="F502" i="10" s="1"/>
  <c r="D509" i="19"/>
  <c r="B520" i="19"/>
  <c r="G531" i="19"/>
  <c r="B546" i="19"/>
  <c r="D560" i="19"/>
  <c r="E574" i="19"/>
  <c r="F588" i="19"/>
  <c r="B603" i="19"/>
  <c r="C617" i="19"/>
  <c r="E628" i="19"/>
  <c r="C639" i="19"/>
  <c r="G649" i="19"/>
  <c r="E660" i="19"/>
  <c r="C671" i="19"/>
  <c r="G681" i="19"/>
  <c r="E692" i="19"/>
  <c r="E696" i="10" s="1"/>
  <c r="H696" i="10" s="1"/>
  <c r="C703" i="19"/>
  <c r="G713" i="19"/>
  <c r="E724" i="19"/>
  <c r="C735" i="19"/>
  <c r="G745" i="19"/>
  <c r="F692" i="19"/>
  <c r="D522" i="19"/>
  <c r="E536" i="19"/>
  <c r="E540" i="10" s="1"/>
  <c r="H540" i="10" s="1"/>
  <c r="F550" i="19"/>
  <c r="B565" i="19"/>
  <c r="C579" i="19"/>
  <c r="D593" i="19"/>
  <c r="F607" i="19"/>
  <c r="D621" i="19"/>
  <c r="B632" i="19"/>
  <c r="F642" i="19"/>
  <c r="F646" i="10" s="1"/>
  <c r="D653" i="19"/>
  <c r="B664" i="19"/>
  <c r="D675" i="19"/>
  <c r="D693" i="19"/>
  <c r="G527" i="19"/>
  <c r="B542" i="19"/>
  <c r="D556" i="19"/>
  <c r="E570" i="19"/>
  <c r="E574" i="10" s="1"/>
  <c r="H574" i="10" s="1"/>
  <c r="F584" i="19"/>
  <c r="B599" i="19"/>
  <c r="C613" i="19"/>
  <c r="E625" i="19"/>
  <c r="E629" i="10" s="1"/>
  <c r="H629" i="10" s="1"/>
  <c r="C636" i="19"/>
  <c r="G646" i="19"/>
  <c r="F517" i="19"/>
  <c r="D533" i="19"/>
  <c r="F547" i="19"/>
  <c r="G561" i="19"/>
  <c r="B576" i="19"/>
  <c r="D590" i="19"/>
  <c r="E604" i="19"/>
  <c r="F618" i="19"/>
  <c r="F629" i="19"/>
  <c r="D636" i="19"/>
  <c r="H636" i="19" s="1"/>
  <c r="D640" i="10" s="1"/>
  <c r="I640" i="10" s="1"/>
  <c r="B639" i="19"/>
  <c r="F641" i="19"/>
  <c r="D644" i="19"/>
  <c r="B647" i="19"/>
  <c r="F649" i="19"/>
  <c r="D652" i="19"/>
  <c r="B655" i="19"/>
  <c r="D658" i="19"/>
  <c r="H658" i="19" s="1"/>
  <c r="D662" i="10" s="1"/>
  <c r="I662" i="10" s="1"/>
  <c r="F663" i="19"/>
  <c r="B669" i="19"/>
  <c r="D674" i="19"/>
  <c r="F679" i="19"/>
  <c r="F683" i="10" s="1"/>
  <c r="B685" i="19"/>
  <c r="D690" i="19"/>
  <c r="F695" i="19"/>
  <c r="B701" i="19"/>
  <c r="F705" i="19"/>
  <c r="D709" i="19"/>
  <c r="G712" i="19"/>
  <c r="D716" i="19"/>
  <c r="B720" i="19"/>
  <c r="E723" i="19"/>
  <c r="B727" i="19"/>
  <c r="F730" i="19"/>
  <c r="F734" i="10" s="1"/>
  <c r="C734" i="19"/>
  <c r="F737" i="19"/>
  <c r="D741" i="19"/>
  <c r="G744" i="19"/>
  <c r="D748" i="19"/>
  <c r="B729" i="19"/>
  <c r="D734" i="19"/>
  <c r="F739" i="19"/>
  <c r="F743" i="10" s="1"/>
  <c r="B745" i="19"/>
  <c r="F717" i="19"/>
  <c r="F726" i="19"/>
  <c r="F734" i="19"/>
  <c r="F738" i="10" s="1"/>
  <c r="F742" i="19"/>
  <c r="F743" i="19"/>
  <c r="C660" i="19"/>
  <c r="E665" i="19"/>
  <c r="E669" i="10" s="1"/>
  <c r="H669" i="10" s="1"/>
  <c r="G670" i="19"/>
  <c r="C676" i="19"/>
  <c r="E681" i="19"/>
  <c r="G686" i="19"/>
  <c r="C692" i="19"/>
  <c r="E697" i="19"/>
  <c r="G702" i="19"/>
  <c r="G706" i="19"/>
  <c r="D710" i="19"/>
  <c r="B714" i="19"/>
  <c r="E717" i="19"/>
  <c r="B721" i="19"/>
  <c r="D726" i="19"/>
  <c r="C736" i="19"/>
  <c r="G746" i="19"/>
  <c r="D728" i="19"/>
  <c r="D737" i="19"/>
  <c r="C746" i="19"/>
  <c r="C748" i="19"/>
  <c r="F661" i="19"/>
  <c r="F665" i="10" s="1"/>
  <c r="B667" i="19"/>
  <c r="D672" i="19"/>
  <c r="F677" i="19"/>
  <c r="B683" i="19"/>
  <c r="D688" i="19"/>
  <c r="F693" i="19"/>
  <c r="B699" i="19"/>
  <c r="D704" i="19"/>
  <c r="B708" i="19"/>
  <c r="E711" i="19"/>
  <c r="B715" i="19"/>
  <c r="D721" i="19"/>
  <c r="C738" i="19"/>
  <c r="C658" i="19"/>
  <c r="E663" i="19"/>
  <c r="G668" i="19"/>
  <c r="C674" i="19"/>
  <c r="E679" i="19"/>
  <c r="G684" i="19"/>
  <c r="C690" i="19"/>
  <c r="H690" i="19" s="1"/>
  <c r="D694" i="10" s="1"/>
  <c r="I694" i="10" s="1"/>
  <c r="E695" i="19"/>
  <c r="G700" i="19"/>
  <c r="E705" i="19"/>
  <c r="B709" i="19"/>
  <c r="F712" i="19"/>
  <c r="C716" i="19"/>
  <c r="F719" i="19"/>
  <c r="G726" i="19"/>
  <c r="D730" i="19"/>
  <c r="E737" i="19"/>
  <c r="G4" i="19"/>
  <c r="E47" i="19"/>
  <c r="E51" i="10" s="1"/>
  <c r="H51" i="10" s="1"/>
  <c r="C15" i="19"/>
  <c r="D84" i="19"/>
  <c r="E70" i="19"/>
  <c r="G11" i="19"/>
  <c r="D91" i="19"/>
  <c r="D156" i="19"/>
  <c r="E108" i="19"/>
  <c r="E93" i="19"/>
  <c r="E97" i="10" s="1"/>
  <c r="H97" i="10" s="1"/>
  <c r="E101" i="19"/>
  <c r="E187" i="19"/>
  <c r="D252" i="19"/>
  <c r="C203" i="19"/>
  <c r="G144" i="19"/>
  <c r="C230" i="19"/>
  <c r="D203" i="19"/>
  <c r="C286" i="19"/>
  <c r="F275" i="19"/>
  <c r="B285" i="19"/>
  <c r="D356" i="19"/>
  <c r="D420" i="19"/>
  <c r="E282" i="19"/>
  <c r="C355" i="19"/>
  <c r="B306" i="19"/>
  <c r="B370" i="19"/>
  <c r="E351" i="19"/>
  <c r="G442" i="19"/>
  <c r="G516" i="19"/>
  <c r="G580" i="19"/>
  <c r="F388" i="19"/>
  <c r="B436" i="19"/>
  <c r="F478" i="19"/>
  <c r="F511" i="19"/>
  <c r="F515" i="10" s="1"/>
  <c r="D419" i="19"/>
  <c r="B462" i="19"/>
  <c r="C499" i="19"/>
  <c r="F394" i="19"/>
  <c r="F398" i="10" s="1"/>
  <c r="B440" i="19"/>
  <c r="F482" i="19"/>
  <c r="F514" i="19"/>
  <c r="C553" i="19"/>
  <c r="H553" i="19" s="1"/>
  <c r="D557" i="10" s="1"/>
  <c r="G595" i="19"/>
  <c r="G633" i="19"/>
  <c r="G665" i="19"/>
  <c r="G697" i="19"/>
  <c r="G729" i="19"/>
  <c r="F700" i="19"/>
  <c r="G557" i="19"/>
  <c r="E600" i="19"/>
  <c r="E604" i="10" s="1"/>
  <c r="H604" i="10" s="1"/>
  <c r="D637" i="19"/>
  <c r="D669" i="19"/>
  <c r="B535" i="19"/>
  <c r="F577" i="19"/>
  <c r="F581" i="10" s="1"/>
  <c r="C620" i="19"/>
  <c r="C652" i="19"/>
  <c r="F554" i="19"/>
  <c r="D597" i="19"/>
  <c r="H597" i="19" s="1"/>
  <c r="D601" i="10" s="1"/>
  <c r="I601" i="10" s="1"/>
  <c r="B635" i="19"/>
  <c r="B643" i="19"/>
  <c r="B651" i="19"/>
  <c r="B661" i="19"/>
  <c r="B677" i="19"/>
  <c r="B693" i="19"/>
  <c r="E707" i="19"/>
  <c r="C718" i="19"/>
  <c r="G728" i="19"/>
  <c r="E739" i="19"/>
  <c r="E725" i="19"/>
  <c r="D742" i="19"/>
  <c r="B731" i="19"/>
  <c r="E657" i="19"/>
  <c r="C668" i="19"/>
  <c r="C684" i="19"/>
  <c r="H684" i="19" s="1"/>
  <c r="D688" i="10" s="1"/>
  <c r="I688" i="10" s="1"/>
  <c r="C700" i="19"/>
  <c r="C712" i="19"/>
  <c r="F723" i="19"/>
  <c r="B724" i="19"/>
  <c r="G742" i="19"/>
  <c r="F669" i="19"/>
  <c r="F685" i="19"/>
  <c r="D696" i="19"/>
  <c r="H696" i="19" s="1"/>
  <c r="D700" i="10" s="1"/>
  <c r="I700" i="10" s="1"/>
  <c r="F709" i="19"/>
  <c r="G716" i="19"/>
  <c r="G660" i="19"/>
  <c r="G676" i="19"/>
  <c r="G692" i="19"/>
  <c r="D707" i="19"/>
  <c r="B718" i="19"/>
  <c r="F728" i="19"/>
  <c r="F732" i="10" s="1"/>
  <c r="F735" i="19"/>
  <c r="D13" i="19"/>
  <c r="F34" i="19"/>
  <c r="B56" i="19"/>
  <c r="G20" i="19"/>
  <c r="C42" i="19"/>
  <c r="B17" i="19"/>
  <c r="D38" i="19"/>
  <c r="H38" i="19" s="1"/>
  <c r="D42" i="10" s="1"/>
  <c r="I42" i="10" s="1"/>
  <c r="G56" i="19"/>
  <c r="B79" i="19"/>
  <c r="G23" i="19"/>
  <c r="C65" i="19"/>
  <c r="H65" i="19" s="1"/>
  <c r="D69" i="10" s="1"/>
  <c r="I69" i="10" s="1"/>
  <c r="G21" i="19"/>
  <c r="F64" i="19"/>
  <c r="F55" i="19"/>
  <c r="C84" i="19"/>
  <c r="D108" i="19"/>
  <c r="F129" i="19"/>
  <c r="B151" i="19"/>
  <c r="D172" i="19"/>
  <c r="H172" i="19" s="1"/>
  <c r="D176" i="10" s="1"/>
  <c r="I176" i="10" s="1"/>
  <c r="G74" i="19"/>
  <c r="C103" i="19"/>
  <c r="E124" i="19"/>
  <c r="G145" i="19"/>
  <c r="E86" i="19"/>
  <c r="B110" i="19"/>
  <c r="D131" i="19"/>
  <c r="C96" i="19"/>
  <c r="H96" i="19" s="1"/>
  <c r="D100" i="10" s="1"/>
  <c r="I100" i="10" s="1"/>
  <c r="E117" i="19"/>
  <c r="D149" i="19"/>
  <c r="E180" i="19"/>
  <c r="D204" i="19"/>
  <c r="H204" i="19" s="1"/>
  <c r="D208" i="10" s="1"/>
  <c r="I208" i="10" s="1"/>
  <c r="F225" i="19"/>
  <c r="B247" i="19"/>
  <c r="C136" i="19"/>
  <c r="G171" i="19"/>
  <c r="G197" i="19"/>
  <c r="B146" i="19"/>
  <c r="C178" i="19"/>
  <c r="G132" i="19"/>
  <c r="E170" i="19"/>
  <c r="G196" i="19"/>
  <c r="C223" i="19"/>
  <c r="E251" i="19"/>
  <c r="E255" i="10" s="1"/>
  <c r="H255" i="10" s="1"/>
  <c r="F276" i="19"/>
  <c r="B298" i="19"/>
  <c r="F228" i="19"/>
  <c r="C257" i="19"/>
  <c r="G280" i="19"/>
  <c r="F214" i="19"/>
  <c r="C243" i="19"/>
  <c r="D270" i="19"/>
  <c r="H270" i="19" s="1"/>
  <c r="D274" i="10" s="1"/>
  <c r="I274" i="10" s="1"/>
  <c r="G222" i="19"/>
  <c r="D251" i="19"/>
  <c r="E276" i="19"/>
  <c r="D308" i="19"/>
  <c r="F329" i="19"/>
  <c r="B351" i="19"/>
  <c r="D372" i="19"/>
  <c r="F393" i="19"/>
  <c r="F397" i="10" s="1"/>
  <c r="B415" i="19"/>
  <c r="D436" i="19"/>
  <c r="F457" i="19"/>
  <c r="B479" i="19"/>
  <c r="C307" i="19"/>
  <c r="E328" i="19"/>
  <c r="G349" i="19"/>
  <c r="C371" i="19"/>
  <c r="H371" i="19" s="1"/>
  <c r="D375" i="10" s="1"/>
  <c r="I375" i="10" s="1"/>
  <c r="E392" i="19"/>
  <c r="G299" i="19"/>
  <c r="B322" i="19"/>
  <c r="D343" i="19"/>
  <c r="F364" i="19"/>
  <c r="E303" i="19"/>
  <c r="G324" i="19"/>
  <c r="C346" i="19"/>
  <c r="E367" i="19"/>
  <c r="D407" i="19"/>
  <c r="G435" i="19"/>
  <c r="C464" i="19"/>
  <c r="H464" i="19" s="1"/>
  <c r="D468" i="10" s="1"/>
  <c r="I468" i="10" s="1"/>
  <c r="C490" i="19"/>
  <c r="E511" i="19"/>
  <c r="G532" i="19"/>
  <c r="C554" i="19"/>
  <c r="E575" i="19"/>
  <c r="G596" i="19"/>
  <c r="E615" i="19"/>
  <c r="D383" i="19"/>
  <c r="B404" i="19"/>
  <c r="C418" i="19"/>
  <c r="E432" i="19"/>
  <c r="F446" i="19"/>
  <c r="F450" i="10" s="1"/>
  <c r="G460" i="19"/>
  <c r="C475" i="19"/>
  <c r="F487" i="19"/>
  <c r="D498" i="19"/>
  <c r="B509" i="19"/>
  <c r="E379" i="19"/>
  <c r="G400" i="19"/>
  <c r="G415" i="19"/>
  <c r="B430" i="19"/>
  <c r="C444" i="19"/>
  <c r="E458" i="19"/>
  <c r="F472" i="19"/>
  <c r="F476" i="10" s="1"/>
  <c r="G485" i="19"/>
  <c r="E496" i="19"/>
  <c r="C507" i="19"/>
  <c r="G517" i="19"/>
  <c r="D389" i="19"/>
  <c r="B408" i="19"/>
  <c r="C422" i="19"/>
  <c r="E436" i="19"/>
  <c r="E440" i="10" s="1"/>
  <c r="H440" i="10" s="1"/>
  <c r="F450" i="19"/>
  <c r="G464" i="19"/>
  <c r="C479" i="19"/>
  <c r="F490" i="19"/>
  <c r="F494" i="10" s="1"/>
  <c r="D501" i="19"/>
  <c r="B512" i="19"/>
  <c r="C521" i="19"/>
  <c r="D535" i="19"/>
  <c r="F549" i="19"/>
  <c r="G563" i="19"/>
  <c r="B578" i="19"/>
  <c r="D592" i="19"/>
  <c r="E606" i="19"/>
  <c r="E620" i="19"/>
  <c r="C631" i="19"/>
  <c r="G641" i="19"/>
  <c r="E652" i="19"/>
  <c r="C663" i="19"/>
  <c r="G673" i="19"/>
  <c r="E684" i="19"/>
  <c r="E688" i="10" s="1"/>
  <c r="H688" i="10" s="1"/>
  <c r="C695" i="19"/>
  <c r="G705" i="19"/>
  <c r="E716" i="19"/>
  <c r="C727" i="19"/>
  <c r="H727" i="19" s="1"/>
  <c r="D731" i="10" s="1"/>
  <c r="I731" i="10" s="1"/>
  <c r="G737" i="19"/>
  <c r="E748" i="19"/>
  <c r="F696" i="19"/>
  <c r="G525" i="19"/>
  <c r="B540" i="19"/>
  <c r="D554" i="19"/>
  <c r="E568" i="19"/>
  <c r="F582" i="19"/>
  <c r="F586" i="10" s="1"/>
  <c r="B597" i="19"/>
  <c r="C611" i="19"/>
  <c r="B624" i="19"/>
  <c r="F634" i="19"/>
  <c r="F638" i="10" s="1"/>
  <c r="D645" i="19"/>
  <c r="B656" i="19"/>
  <c r="F666" i="19"/>
  <c r="B678" i="19"/>
  <c r="B702" i="19"/>
  <c r="D531" i="19"/>
  <c r="F545" i="19"/>
  <c r="G559" i="19"/>
  <c r="B574" i="19"/>
  <c r="D588" i="19"/>
  <c r="E602" i="19"/>
  <c r="F616" i="19"/>
  <c r="F620" i="10" s="1"/>
  <c r="C628" i="19"/>
  <c r="G638" i="19"/>
  <c r="E649" i="19"/>
  <c r="F522" i="19"/>
  <c r="F526" i="10" s="1"/>
  <c r="B537" i="19"/>
  <c r="C551" i="19"/>
  <c r="D565" i="19"/>
  <c r="F579" i="19"/>
  <c r="F583" i="10" s="1"/>
  <c r="G593" i="19"/>
  <c r="B608" i="19"/>
  <c r="F621" i="19"/>
  <c r="D632" i="19"/>
  <c r="B637" i="19"/>
  <c r="F639" i="19"/>
  <c r="D642" i="19"/>
  <c r="B645" i="19"/>
  <c r="F647" i="19"/>
  <c r="D650" i="19"/>
  <c r="B653" i="19"/>
  <c r="F655" i="19"/>
  <c r="F659" i="10" s="1"/>
  <c r="F659" i="19"/>
  <c r="B665" i="19"/>
  <c r="D670" i="19"/>
  <c r="F675" i="19"/>
  <c r="F679" i="10" s="1"/>
  <c r="B681" i="19"/>
  <c r="D686" i="19"/>
  <c r="F691" i="19"/>
  <c r="B697" i="19"/>
  <c r="D702" i="19"/>
  <c r="F706" i="19"/>
  <c r="C710" i="19"/>
  <c r="F713" i="19"/>
  <c r="F717" i="10" s="1"/>
  <c r="D717" i="19"/>
  <c r="G720" i="19"/>
  <c r="D724" i="19"/>
  <c r="B728" i="19"/>
  <c r="E731" i="19"/>
  <c r="B735" i="19"/>
  <c r="F738" i="19"/>
  <c r="C742" i="19"/>
  <c r="F745" i="19"/>
  <c r="G722" i="19"/>
  <c r="B730" i="19"/>
  <c r="D735" i="19"/>
  <c r="F740" i="19"/>
  <c r="B746" i="19"/>
  <c r="D720" i="19"/>
  <c r="D729" i="19"/>
  <c r="H729" i="19" s="1"/>
  <c r="D733" i="10" s="1"/>
  <c r="I733" i="10" s="1"/>
  <c r="D736" i="19"/>
  <c r="D745" i="19"/>
  <c r="D747" i="19"/>
  <c r="E661" i="19"/>
  <c r="E665" i="10" s="1"/>
  <c r="H665" i="10" s="1"/>
  <c r="G666" i="19"/>
  <c r="C672" i="19"/>
  <c r="E677" i="19"/>
  <c r="G682" i="19"/>
  <c r="C688" i="19"/>
  <c r="E693" i="19"/>
  <c r="G698" i="19"/>
  <c r="C704" i="19"/>
  <c r="H704" i="19" s="1"/>
  <c r="D708" i="10" s="1"/>
  <c r="I708" i="10" s="1"/>
  <c r="F707" i="19"/>
  <c r="D711" i="19"/>
  <c r="G714" i="19"/>
  <c r="D718" i="19"/>
  <c r="B722" i="19"/>
  <c r="C728" i="19"/>
  <c r="G738" i="19"/>
  <c r="F718" i="19"/>
  <c r="F722" i="10" s="1"/>
  <c r="C730" i="19"/>
  <c r="B740" i="19"/>
  <c r="G748" i="19"/>
  <c r="F657" i="19"/>
  <c r="F661" i="10" s="1"/>
  <c r="B663" i="19"/>
  <c r="D668" i="19"/>
  <c r="F673" i="19"/>
  <c r="B679" i="19"/>
  <c r="D684" i="19"/>
  <c r="F689" i="19"/>
  <c r="B695" i="19"/>
  <c r="D700" i="19"/>
  <c r="H700" i="19" s="1"/>
  <c r="D704" i="10" s="1"/>
  <c r="I704" i="10" s="1"/>
  <c r="D705" i="19"/>
  <c r="G708" i="19"/>
  <c r="D712" i="19"/>
  <c r="B716" i="19"/>
  <c r="B723" i="19"/>
  <c r="E743" i="19"/>
  <c r="E659" i="19"/>
  <c r="G664" i="19"/>
  <c r="C670" i="19"/>
  <c r="E675" i="19"/>
  <c r="G680" i="19"/>
  <c r="C686" i="19"/>
  <c r="E691" i="19"/>
  <c r="G696" i="19"/>
  <c r="C702" i="19"/>
  <c r="D706" i="19"/>
  <c r="H706" i="19" s="1"/>
  <c r="D710" i="10" s="1"/>
  <c r="I710" i="10" s="1"/>
  <c r="B710" i="19"/>
  <c r="E713" i="19"/>
  <c r="B717" i="19"/>
  <c r="F720" i="19"/>
  <c r="F724" i="10" s="1"/>
  <c r="C724" i="19"/>
  <c r="F727" i="19"/>
  <c r="D731" i="19"/>
  <c r="G734" i="19"/>
  <c r="D738" i="19"/>
  <c r="F744" i="19"/>
  <c r="F18" i="19"/>
  <c r="C26" i="19"/>
  <c r="H26" i="19" s="1"/>
  <c r="D30" i="10" s="1"/>
  <c r="B63" i="19"/>
  <c r="G41" i="19"/>
  <c r="F113" i="19"/>
  <c r="F177" i="19"/>
  <c r="F181" i="10" s="1"/>
  <c r="G129" i="19"/>
  <c r="D115" i="19"/>
  <c r="G122" i="19"/>
  <c r="F209" i="19"/>
  <c r="F213" i="10" s="1"/>
  <c r="G146" i="19"/>
  <c r="F156" i="19"/>
  <c r="E177" i="19"/>
  <c r="F258" i="19"/>
  <c r="F262" i="10" s="1"/>
  <c r="G235" i="19"/>
  <c r="G221" i="19"/>
  <c r="B230" i="19"/>
  <c r="F313" i="19"/>
  <c r="F317" i="10" s="1"/>
  <c r="F377" i="19"/>
  <c r="F441" i="19"/>
  <c r="E312" i="19"/>
  <c r="E376" i="19"/>
  <c r="E380" i="10" s="1"/>
  <c r="H380" i="10" s="1"/>
  <c r="D327" i="19"/>
  <c r="G308" i="19"/>
  <c r="E377" i="19"/>
  <c r="D471" i="19"/>
  <c r="C538" i="19"/>
  <c r="C602" i="19"/>
  <c r="E407" i="19"/>
  <c r="C450" i="19"/>
  <c r="D490" i="19"/>
  <c r="G384" i="19"/>
  <c r="E433" i="19"/>
  <c r="C476" i="19"/>
  <c r="G509" i="19"/>
  <c r="G425" i="19"/>
  <c r="E468" i="19"/>
  <c r="B504" i="19"/>
  <c r="B539" i="19"/>
  <c r="F581" i="19"/>
  <c r="C623" i="19"/>
  <c r="C655" i="19"/>
  <c r="H655" i="19" s="1"/>
  <c r="D659" i="10" s="1"/>
  <c r="I659" i="10" s="1"/>
  <c r="C687" i="19"/>
  <c r="C719" i="19"/>
  <c r="F684" i="19"/>
  <c r="F543" i="19"/>
  <c r="F547" i="10" s="1"/>
  <c r="D586" i="19"/>
  <c r="F626" i="19"/>
  <c r="F658" i="19"/>
  <c r="F520" i="19"/>
  <c r="F524" i="10" s="1"/>
  <c r="D563" i="19"/>
  <c r="B606" i="19"/>
  <c r="E641" i="19"/>
  <c r="E540" i="19"/>
  <c r="E544" i="10" s="1"/>
  <c r="H544" i="10" s="1"/>
  <c r="C583" i="19"/>
  <c r="D624" i="19"/>
  <c r="D640" i="19"/>
  <c r="D648" i="19"/>
  <c r="D656" i="19"/>
  <c r="F671" i="19"/>
  <c r="F687" i="19"/>
  <c r="F703" i="19"/>
  <c r="F707" i="10" s="1"/>
  <c r="F714" i="19"/>
  <c r="D725" i="19"/>
  <c r="B736" i="19"/>
  <c r="F746" i="19"/>
  <c r="F750" i="10" s="1"/>
  <c r="B737" i="19"/>
  <c r="C722" i="19"/>
  <c r="B748" i="19"/>
  <c r="E673" i="19"/>
  <c r="E677" i="10" s="1"/>
  <c r="H677" i="10" s="1"/>
  <c r="G694" i="19"/>
  <c r="F708" i="19"/>
  <c r="D719" i="19"/>
  <c r="E741" i="19"/>
  <c r="E745" i="10" s="1"/>
  <c r="H745" i="10" s="1"/>
  <c r="F741" i="19"/>
  <c r="D664" i="19"/>
  <c r="D680" i="19"/>
  <c r="F701" i="19"/>
  <c r="F705" i="10" s="1"/>
  <c r="D713" i="19"/>
  <c r="B747" i="19"/>
  <c r="C666" i="19"/>
  <c r="C682" i="19"/>
  <c r="C698" i="19"/>
  <c r="G710" i="19"/>
  <c r="E721" i="19"/>
  <c r="C732" i="19"/>
  <c r="B24" i="19"/>
  <c r="D45" i="19"/>
  <c r="C10" i="19"/>
  <c r="E31" i="19"/>
  <c r="E35" i="10" s="1"/>
  <c r="H35" i="10" s="1"/>
  <c r="D6" i="19"/>
  <c r="F27" i="19"/>
  <c r="E36" i="19"/>
  <c r="D68" i="19"/>
  <c r="H68" i="19" s="1"/>
  <c r="D72" i="10" s="1"/>
  <c r="I72" i="10" s="1"/>
  <c r="F89" i="19"/>
  <c r="E52" i="19"/>
  <c r="G75" i="19"/>
  <c r="G51" i="19"/>
  <c r="C33" i="19"/>
  <c r="E67" i="19"/>
  <c r="F97" i="19"/>
  <c r="B119" i="19"/>
  <c r="D140" i="19"/>
  <c r="F161" i="19"/>
  <c r="B183" i="19"/>
  <c r="E91" i="19"/>
  <c r="E95" i="10" s="1"/>
  <c r="H95" i="10" s="1"/>
  <c r="G113" i="19"/>
  <c r="C135" i="19"/>
  <c r="E156" i="19"/>
  <c r="D99" i="19"/>
  <c r="H99" i="19" s="1"/>
  <c r="D103" i="10" s="1"/>
  <c r="I103" i="10" s="1"/>
  <c r="F120" i="19"/>
  <c r="C82" i="19"/>
  <c r="G106" i="19"/>
  <c r="C128" i="19"/>
  <c r="H128" i="19" s="1"/>
  <c r="D132" i="10" s="1"/>
  <c r="I132" i="10" s="1"/>
  <c r="C166" i="19"/>
  <c r="F193" i="19"/>
  <c r="B215" i="19"/>
  <c r="D236" i="19"/>
  <c r="H236" i="19" s="1"/>
  <c r="D240" i="10" s="1"/>
  <c r="I240" i="10" s="1"/>
  <c r="F257" i="19"/>
  <c r="E157" i="19"/>
  <c r="B186" i="19"/>
  <c r="E208" i="19"/>
  <c r="E212" i="10" s="1"/>
  <c r="H212" i="10" s="1"/>
  <c r="B164" i="19"/>
  <c r="B192" i="19"/>
  <c r="E155" i="19"/>
  <c r="F184" i="19"/>
  <c r="F188" i="10" s="1"/>
  <c r="G206" i="19"/>
  <c r="D237" i="19"/>
  <c r="G265" i="19"/>
  <c r="D287" i="19"/>
  <c r="E214" i="19"/>
  <c r="G242" i="19"/>
  <c r="C270" i="19"/>
  <c r="E291" i="19"/>
  <c r="E295" i="10" s="1"/>
  <c r="H295" i="10" s="1"/>
  <c r="G228" i="19"/>
  <c r="D257" i="19"/>
  <c r="F206" i="19"/>
  <c r="C237" i="19"/>
  <c r="H237" i="19" s="1"/>
  <c r="D241" i="10" s="1"/>
  <c r="I241" i="10" s="1"/>
  <c r="E265" i="19"/>
  <c r="F295" i="19"/>
  <c r="B319" i="19"/>
  <c r="D340" i="19"/>
  <c r="F361" i="19"/>
  <c r="B383" i="19"/>
  <c r="D404" i="19"/>
  <c r="F425" i="19"/>
  <c r="F429" i="10" s="1"/>
  <c r="B447" i="19"/>
  <c r="D468" i="19"/>
  <c r="C293" i="19"/>
  <c r="G317" i="19"/>
  <c r="C339" i="19"/>
  <c r="E360" i="19"/>
  <c r="G381" i="19"/>
  <c r="D280" i="19"/>
  <c r="H280" i="19" s="1"/>
  <c r="D284" i="10" s="1"/>
  <c r="I284" i="10" s="1"/>
  <c r="D311" i="19"/>
  <c r="F332" i="19"/>
  <c r="B354" i="19"/>
  <c r="G285" i="19"/>
  <c r="C314" i="19"/>
  <c r="E335" i="19"/>
  <c r="G356" i="19"/>
  <c r="C388" i="19"/>
  <c r="E421" i="19"/>
  <c r="B450" i="19"/>
  <c r="E478" i="19"/>
  <c r="G500" i="19"/>
  <c r="C522" i="19"/>
  <c r="E543" i="19"/>
  <c r="G564" i="19"/>
  <c r="C586" i="19"/>
  <c r="H586" i="19" s="1"/>
  <c r="D590" i="10" s="1"/>
  <c r="I590" i="10" s="1"/>
  <c r="E607" i="19"/>
  <c r="F372" i="19"/>
  <c r="B394" i="19"/>
  <c r="C411" i="19"/>
  <c r="D425" i="19"/>
  <c r="E439" i="19"/>
  <c r="G453" i="19"/>
  <c r="B468" i="19"/>
  <c r="C482" i="19"/>
  <c r="B493" i="19"/>
  <c r="F503" i="19"/>
  <c r="D514" i="19"/>
  <c r="C390" i="19"/>
  <c r="F408" i="19"/>
  <c r="G422" i="19"/>
  <c r="C437" i="19"/>
  <c r="D451" i="19"/>
  <c r="E465" i="19"/>
  <c r="G479" i="19"/>
  <c r="C491" i="19"/>
  <c r="G501" i="19"/>
  <c r="E512" i="19"/>
  <c r="F378" i="19"/>
  <c r="B400" i="19"/>
  <c r="C415" i="19"/>
  <c r="D429" i="19"/>
  <c r="E443" i="19"/>
  <c r="G457" i="19"/>
  <c r="B472" i="19"/>
  <c r="D485" i="19"/>
  <c r="B496" i="19"/>
  <c r="F506" i="19"/>
  <c r="F510" i="10" s="1"/>
  <c r="J510" i="10" s="1"/>
  <c r="D517" i="19"/>
  <c r="D528" i="19"/>
  <c r="E542" i="19"/>
  <c r="F556" i="19"/>
  <c r="F560" i="10" s="1"/>
  <c r="B571" i="19"/>
  <c r="C585" i="19"/>
  <c r="D599" i="19"/>
  <c r="F613" i="19"/>
  <c r="F617" i="10" s="1"/>
  <c r="G625" i="19"/>
  <c r="E636" i="19"/>
  <c r="C647" i="19"/>
  <c r="G657" i="19"/>
  <c r="E668" i="19"/>
  <c r="C679" i="19"/>
  <c r="G689" i="19"/>
  <c r="E700" i="19"/>
  <c r="E704" i="10" s="1"/>
  <c r="H704" i="10" s="1"/>
  <c r="C711" i="19"/>
  <c r="G721" i="19"/>
  <c r="E732" i="19"/>
  <c r="C743" i="19"/>
  <c r="F688" i="19"/>
  <c r="D516" i="19"/>
  <c r="B533" i="19"/>
  <c r="C547" i="19"/>
  <c r="H547" i="19" s="1"/>
  <c r="D551" i="10" s="1"/>
  <c r="I551" i="10" s="1"/>
  <c r="D561" i="19"/>
  <c r="F575" i="19"/>
  <c r="G589" i="19"/>
  <c r="B604" i="19"/>
  <c r="D618" i="19"/>
  <c r="D629" i="19"/>
  <c r="B640" i="19"/>
  <c r="F650" i="19"/>
  <c r="F654" i="10" s="1"/>
  <c r="D661" i="19"/>
  <c r="B672" i="19"/>
  <c r="D685" i="19"/>
  <c r="D524" i="19"/>
  <c r="E538" i="19"/>
  <c r="F552" i="19"/>
  <c r="B567" i="19"/>
  <c r="C581" i="19"/>
  <c r="D595" i="19"/>
  <c r="F609" i="19"/>
  <c r="G622" i="19"/>
  <c r="E633" i="19"/>
  <c r="E637" i="10" s="1"/>
  <c r="H637" i="10" s="1"/>
  <c r="C644" i="19"/>
  <c r="G654" i="19"/>
  <c r="G529" i="19"/>
  <c r="B544" i="19"/>
  <c r="D558" i="19"/>
  <c r="E572" i="19"/>
  <c r="F586" i="19"/>
  <c r="B601" i="19"/>
  <c r="C615" i="19"/>
  <c r="B627" i="19"/>
  <c r="F635" i="19"/>
  <c r="D638" i="19"/>
  <c r="B641" i="19"/>
  <c r="F643" i="19"/>
  <c r="D646" i="19"/>
  <c r="B649" i="19"/>
  <c r="F651" i="19"/>
  <c r="D654" i="19"/>
  <c r="B657" i="19"/>
  <c r="D662" i="19"/>
  <c r="F667" i="19"/>
  <c r="B673" i="19"/>
  <c r="D678" i="19"/>
  <c r="F683" i="19"/>
  <c r="F687" i="10" s="1"/>
  <c r="B689" i="19"/>
  <c r="D694" i="19"/>
  <c r="F699" i="19"/>
  <c r="G704" i="19"/>
  <c r="D708" i="19"/>
  <c r="B712" i="19"/>
  <c r="E715" i="19"/>
  <c r="B719" i="19"/>
  <c r="F722" i="19"/>
  <c r="C726" i="19"/>
  <c r="F729" i="19"/>
  <c r="D733" i="19"/>
  <c r="G736" i="19"/>
  <c r="D740" i="19"/>
  <c r="B744" i="19"/>
  <c r="E747" i="19"/>
  <c r="E751" i="10" s="1"/>
  <c r="H751" i="10" s="1"/>
  <c r="D727" i="19"/>
  <c r="F732" i="19"/>
  <c r="B738" i="19"/>
  <c r="D743" i="19"/>
  <c r="F748" i="19"/>
  <c r="G724" i="19"/>
  <c r="B732" i="19"/>
  <c r="G740" i="19"/>
  <c r="B741" i="19"/>
  <c r="G658" i="19"/>
  <c r="C664" i="19"/>
  <c r="E669" i="19"/>
  <c r="E673" i="10" s="1"/>
  <c r="H673" i="10" s="1"/>
  <c r="G674" i="19"/>
  <c r="C680" i="19"/>
  <c r="E685" i="19"/>
  <c r="G690" i="19"/>
  <c r="C696" i="19"/>
  <c r="E701" i="19"/>
  <c r="B706" i="19"/>
  <c r="E709" i="19"/>
  <c r="E713" i="10" s="1"/>
  <c r="H713" i="10" s="1"/>
  <c r="B713" i="19"/>
  <c r="F716" i="19"/>
  <c r="C720" i="19"/>
  <c r="F724" i="19"/>
  <c r="F728" i="10" s="1"/>
  <c r="E733" i="19"/>
  <c r="C744" i="19"/>
  <c r="F725" i="19"/>
  <c r="E735" i="19"/>
  <c r="E739" i="10" s="1"/>
  <c r="H739" i="10" s="1"/>
  <c r="D744" i="19"/>
  <c r="D746" i="19"/>
  <c r="D660" i="19"/>
  <c r="F665" i="19"/>
  <c r="F669" i="10" s="1"/>
  <c r="B671" i="19"/>
  <c r="D676" i="19"/>
  <c r="F681" i="19"/>
  <c r="B687" i="19"/>
  <c r="D692" i="19"/>
  <c r="F697" i="19"/>
  <c r="B703" i="19"/>
  <c r="B707" i="19"/>
  <c r="F710" i="19"/>
  <c r="C714" i="19"/>
  <c r="E719" i="19"/>
  <c r="F733" i="19"/>
  <c r="F737" i="10" s="1"/>
  <c r="E745" i="19"/>
  <c r="C662" i="19"/>
  <c r="E667" i="19"/>
  <c r="G672" i="19"/>
  <c r="C678" i="19"/>
  <c r="E683" i="19"/>
  <c r="G688" i="19"/>
  <c r="C694" i="19"/>
  <c r="E699" i="19"/>
  <c r="F704" i="19"/>
  <c r="C708" i="19"/>
  <c r="F711" i="19"/>
  <c r="F715" i="10" s="1"/>
  <c r="D715" i="19"/>
  <c r="G718" i="19"/>
  <c r="D722" i="19"/>
  <c r="B726" i="19"/>
  <c r="E729" i="19"/>
  <c r="B733" i="19"/>
  <c r="F736" i="19"/>
  <c r="C740" i="19"/>
  <c r="D723" i="19"/>
  <c r="B734" i="19"/>
  <c r="B742" i="19"/>
  <c r="B40" i="19"/>
  <c r="D22" i="19"/>
  <c r="B43" i="19"/>
  <c r="C62" i="19"/>
  <c r="B135" i="19"/>
  <c r="E84" i="19"/>
  <c r="C151" i="19"/>
  <c r="E71" i="19"/>
  <c r="C159" i="19"/>
  <c r="H159" i="19" s="1"/>
  <c r="D163" i="10" s="1"/>
  <c r="I163" i="10" s="1"/>
  <c r="B231" i="19"/>
  <c r="G178" i="19"/>
  <c r="D185" i="19"/>
  <c r="C202" i="19"/>
  <c r="B282" i="19"/>
  <c r="C264" i="19"/>
  <c r="C250" i="19"/>
  <c r="E258" i="19"/>
  <c r="E262" i="10" s="1"/>
  <c r="H262" i="10" s="1"/>
  <c r="B335" i="19"/>
  <c r="B399" i="19"/>
  <c r="B463" i="19"/>
  <c r="G333" i="19"/>
  <c r="G397" i="19"/>
  <c r="F348" i="19"/>
  <c r="C330" i="19"/>
  <c r="E414" i="19"/>
  <c r="E418" i="10" s="1"/>
  <c r="H418" i="10" s="1"/>
  <c r="E495" i="19"/>
  <c r="E559" i="19"/>
  <c r="C618" i="19"/>
  <c r="G421" i="19"/>
  <c r="E464" i="19"/>
  <c r="B501" i="19"/>
  <c r="C405" i="19"/>
  <c r="G447" i="19"/>
  <c r="E488" i="19"/>
  <c r="D373" i="19"/>
  <c r="E411" i="19"/>
  <c r="C454" i="19"/>
  <c r="H454" i="19" s="1"/>
  <c r="D458" i="10" s="1"/>
  <c r="I458" i="10" s="1"/>
  <c r="D493" i="19"/>
  <c r="F524" i="19"/>
  <c r="D567" i="19"/>
  <c r="B610" i="19"/>
  <c r="E644" i="19"/>
  <c r="E676" i="19"/>
  <c r="E708" i="19"/>
  <c r="E740" i="19"/>
  <c r="E744" i="10" s="1"/>
  <c r="H744" i="10" s="1"/>
  <c r="D529" i="19"/>
  <c r="B572" i="19"/>
  <c r="F614" i="19"/>
  <c r="B648" i="19"/>
  <c r="F680" i="19"/>
  <c r="C549" i="19"/>
  <c r="G591" i="19"/>
  <c r="G630" i="19"/>
  <c r="D526" i="19"/>
  <c r="B569" i="19"/>
  <c r="F611" i="19"/>
  <c r="F637" i="19"/>
  <c r="F641" i="10" s="1"/>
  <c r="F645" i="19"/>
  <c r="F653" i="19"/>
  <c r="D666" i="19"/>
  <c r="D682" i="19"/>
  <c r="D698" i="19"/>
  <c r="B711" i="19"/>
  <c r="F721" i="19"/>
  <c r="D732" i="19"/>
  <c r="B743" i="19"/>
  <c r="F731" i="19"/>
  <c r="F747" i="19"/>
  <c r="B739" i="19"/>
  <c r="G662" i="19"/>
  <c r="G678" i="19"/>
  <c r="E689" i="19"/>
  <c r="B705" i="19"/>
  <c r="F715" i="19"/>
  <c r="G730" i="19"/>
  <c r="G732" i="19"/>
  <c r="B659" i="19"/>
  <c r="B675" i="19"/>
  <c r="B691" i="19"/>
  <c r="C706" i="19"/>
  <c r="E727" i="19"/>
  <c r="E731" i="10" s="1"/>
  <c r="H731" i="10" s="1"/>
  <c r="E671" i="19"/>
  <c r="E687" i="19"/>
  <c r="E703" i="19"/>
  <c r="D714" i="19"/>
  <c r="H714" i="19" s="1"/>
  <c r="D718" i="10" s="1"/>
  <c r="I718" i="10" s="1"/>
  <c r="B725" i="19"/>
  <c r="D739" i="19"/>
  <c r="B2" i="9"/>
  <c r="L9" i="19"/>
  <c r="L17" i="19"/>
  <c r="L25" i="19"/>
  <c r="L33" i="19"/>
  <c r="L41" i="19"/>
  <c r="L49" i="19"/>
  <c r="L57" i="19"/>
  <c r="L65" i="19"/>
  <c r="L73" i="19"/>
  <c r="L81" i="19"/>
  <c r="L89" i="19"/>
  <c r="L97" i="19"/>
  <c r="L105" i="19"/>
  <c r="L113" i="19"/>
  <c r="L121" i="19"/>
  <c r="L129" i="19"/>
  <c r="L137" i="19"/>
  <c r="L145" i="19"/>
  <c r="L153" i="19"/>
  <c r="L161" i="19"/>
  <c r="L169" i="19"/>
  <c r="K9" i="19"/>
  <c r="K20" i="19"/>
  <c r="L30" i="19"/>
  <c r="K41" i="19"/>
  <c r="K52" i="19"/>
  <c r="L62" i="19"/>
  <c r="K73" i="19"/>
  <c r="K84" i="19"/>
  <c r="L94" i="19"/>
  <c r="K105" i="19"/>
  <c r="K116" i="19"/>
  <c r="L126" i="19"/>
  <c r="K137" i="19"/>
  <c r="K148" i="19"/>
  <c r="L158" i="19"/>
  <c r="K10" i="19"/>
  <c r="L20" i="19"/>
  <c r="K31" i="19"/>
  <c r="K42" i="19"/>
  <c r="L52" i="19"/>
  <c r="K63" i="19"/>
  <c r="K74" i="19"/>
  <c r="L84" i="19"/>
  <c r="K95" i="19"/>
  <c r="K106" i="19"/>
  <c r="L116" i="19"/>
  <c r="K127" i="19"/>
  <c r="K138" i="19"/>
  <c r="L148" i="19"/>
  <c r="K159" i="19"/>
  <c r="K170" i="19"/>
  <c r="L178" i="19"/>
  <c r="L186" i="19"/>
  <c r="L194" i="19"/>
  <c r="L202" i="19"/>
  <c r="L210" i="19"/>
  <c r="L10" i="19"/>
  <c r="K32" i="19"/>
  <c r="K53" i="19"/>
  <c r="L74" i="19"/>
  <c r="K96" i="19"/>
  <c r="K117" i="19"/>
  <c r="L138" i="19"/>
  <c r="K160" i="19"/>
  <c r="K174" i="19"/>
  <c r="K185" i="19"/>
  <c r="L195" i="19"/>
  <c r="K206" i="19"/>
  <c r="L216" i="19"/>
  <c r="L224" i="19"/>
  <c r="L232" i="19"/>
  <c r="L240" i="19"/>
  <c r="L248" i="19"/>
  <c r="L256" i="19"/>
  <c r="L264" i="19"/>
  <c r="L272" i="19"/>
  <c r="L280" i="19"/>
  <c r="L288" i="19"/>
  <c r="L296" i="19"/>
  <c r="L304" i="19"/>
  <c r="L312" i="19"/>
  <c r="L320" i="19"/>
  <c r="L328" i="19"/>
  <c r="L336" i="19"/>
  <c r="L344" i="19"/>
  <c r="L352" i="19"/>
  <c r="L360" i="19"/>
  <c r="K11" i="19"/>
  <c r="L32" i="19"/>
  <c r="K54" i="19"/>
  <c r="K75" i="19"/>
  <c r="L96" i="19"/>
  <c r="K118" i="19"/>
  <c r="K139" i="19"/>
  <c r="L160" i="19"/>
  <c r="K175" i="19"/>
  <c r="L185" i="19"/>
  <c r="K196" i="19"/>
  <c r="K207" i="19"/>
  <c r="K217" i="19"/>
  <c r="K225" i="19"/>
  <c r="K233" i="19"/>
  <c r="K241" i="19"/>
  <c r="K249" i="19"/>
  <c r="K257" i="19"/>
  <c r="K265" i="19"/>
  <c r="K273" i="19"/>
  <c r="K281" i="19"/>
  <c r="K289" i="19"/>
  <c r="K297" i="19"/>
  <c r="K305" i="19"/>
  <c r="K313" i="19"/>
  <c r="K321" i="19"/>
  <c r="K329" i="19"/>
  <c r="K337" i="19"/>
  <c r="K345" i="19"/>
  <c r="K353" i="19"/>
  <c r="K361" i="19"/>
  <c r="K369" i="19"/>
  <c r="K377" i="19"/>
  <c r="K385" i="19"/>
  <c r="K393" i="19"/>
  <c r="K401" i="19"/>
  <c r="K409" i="19"/>
  <c r="K417" i="19"/>
  <c r="K425" i="19"/>
  <c r="K433" i="19"/>
  <c r="K441" i="19"/>
  <c r="K449" i="19"/>
  <c r="K457" i="19"/>
  <c r="K40" i="19"/>
  <c r="L82" i="19"/>
  <c r="K125" i="19"/>
  <c r="K166" i="19"/>
  <c r="K189" i="19"/>
  <c r="K210" i="19"/>
  <c r="L227" i="19"/>
  <c r="L243" i="19"/>
  <c r="L259" i="19"/>
  <c r="L275" i="19"/>
  <c r="L291" i="19"/>
  <c r="L307" i="19"/>
  <c r="L323" i="19"/>
  <c r="L339" i="19"/>
  <c r="L355" i="19"/>
  <c r="L369" i="19"/>
  <c r="K380" i="19"/>
  <c r="L390" i="19"/>
  <c r="L401" i="19"/>
  <c r="K412" i="19"/>
  <c r="L422" i="19"/>
  <c r="L433" i="19"/>
  <c r="K444" i="19"/>
  <c r="L454" i="19"/>
  <c r="L463" i="19"/>
  <c r="L471" i="19"/>
  <c r="L479" i="19"/>
  <c r="L487" i="19"/>
  <c r="L495" i="19"/>
  <c r="L503" i="19"/>
  <c r="L511" i="19"/>
  <c r="L519" i="19"/>
  <c r="L527" i="19"/>
  <c r="L535" i="19"/>
  <c r="L543" i="19"/>
  <c r="L551" i="19"/>
  <c r="L559" i="19"/>
  <c r="L567" i="19"/>
  <c r="L575" i="19"/>
  <c r="L583" i="19"/>
  <c r="L591" i="19"/>
  <c r="L599" i="19"/>
  <c r="K19" i="19"/>
  <c r="K62" i="19"/>
  <c r="L104" i="19"/>
  <c r="K147" i="19"/>
  <c r="K179" i="19"/>
  <c r="K200" i="19"/>
  <c r="K220" i="19"/>
  <c r="K236" i="19"/>
  <c r="K252" i="19"/>
  <c r="K268" i="19"/>
  <c r="K284" i="19"/>
  <c r="K300" i="19"/>
  <c r="K316" i="19"/>
  <c r="K332" i="19"/>
  <c r="K348" i="19"/>
  <c r="K364" i="19"/>
  <c r="L375" i="19"/>
  <c r="K386" i="19"/>
  <c r="L396" i="19"/>
  <c r="L407" i="19"/>
  <c r="K418" i="19"/>
  <c r="L428" i="19"/>
  <c r="L439" i="19"/>
  <c r="K450" i="19"/>
  <c r="K460" i="19"/>
  <c r="K468" i="19"/>
  <c r="K476" i="19"/>
  <c r="K484" i="19"/>
  <c r="K492" i="19"/>
  <c r="K500" i="19"/>
  <c r="K508" i="19"/>
  <c r="K516" i="19"/>
  <c r="K524" i="19"/>
  <c r="K532" i="19"/>
  <c r="K540" i="19"/>
  <c r="K548" i="19"/>
  <c r="K556" i="19"/>
  <c r="K564" i="19"/>
  <c r="K572" i="19"/>
  <c r="K580" i="19"/>
  <c r="K588" i="19"/>
  <c r="K596" i="19"/>
  <c r="K604" i="19"/>
  <c r="K612" i="19"/>
  <c r="K620" i="19"/>
  <c r="K628" i="19"/>
  <c r="K636" i="19"/>
  <c r="K644" i="19"/>
  <c r="K652" i="19"/>
  <c r="K660" i="19"/>
  <c r="K668" i="19"/>
  <c r="K676" i="19"/>
  <c r="K684" i="19"/>
  <c r="K692" i="19"/>
  <c r="K700" i="19"/>
  <c r="K56" i="19"/>
  <c r="K141" i="19"/>
  <c r="K197" i="19"/>
  <c r="L233" i="19"/>
  <c r="L265" i="19"/>
  <c r="L297" i="19"/>
  <c r="L329" i="19"/>
  <c r="L361" i="19"/>
  <c r="K384" i="19"/>
  <c r="L405" i="19"/>
  <c r="L426" i="19"/>
  <c r="K448" i="19"/>
  <c r="L466" i="19"/>
  <c r="L482" i="19"/>
  <c r="L498" i="19"/>
  <c r="L514" i="19"/>
  <c r="L530" i="19"/>
  <c r="L546" i="19"/>
  <c r="L562" i="19"/>
  <c r="L578" i="19"/>
  <c r="L594" i="19"/>
  <c r="L608" i="19"/>
  <c r="K619" i="19"/>
  <c r="L629" i="19"/>
  <c r="L640" i="19"/>
  <c r="K651" i="19"/>
  <c r="L661" i="19"/>
  <c r="L672" i="19"/>
  <c r="K683" i="19"/>
  <c r="L693" i="19"/>
  <c r="K704" i="19"/>
  <c r="K712" i="19"/>
  <c r="K720" i="19"/>
  <c r="K728" i="19"/>
  <c r="K736" i="19"/>
  <c r="K744" i="19"/>
  <c r="K727" i="19"/>
  <c r="K78" i="19"/>
  <c r="K163" i="19"/>
  <c r="K208" i="19"/>
  <c r="K242" i="19"/>
  <c r="K274" i="19"/>
  <c r="K306" i="19"/>
  <c r="K338" i="19"/>
  <c r="L368" i="19"/>
  <c r="K390" i="19"/>
  <c r="L411" i="19"/>
  <c r="L432" i="19"/>
  <c r="K454" i="19"/>
  <c r="K471" i="19"/>
  <c r="K487" i="19"/>
  <c r="K503" i="19"/>
  <c r="K519" i="19"/>
  <c r="K535" i="19"/>
  <c r="K551" i="19"/>
  <c r="K567" i="19"/>
  <c r="K583" i="19"/>
  <c r="K599" i="19"/>
  <c r="L611" i="19"/>
  <c r="L622" i="19"/>
  <c r="K633" i="19"/>
  <c r="L643" i="19"/>
  <c r="L654" i="19"/>
  <c r="K665" i="19"/>
  <c r="L675" i="19"/>
  <c r="L686" i="19"/>
  <c r="K697" i="19"/>
  <c r="L706" i="19"/>
  <c r="L714" i="19"/>
  <c r="L722" i="19"/>
  <c r="L730" i="19"/>
  <c r="L738" i="19"/>
  <c r="L746" i="19"/>
  <c r="K88" i="19"/>
  <c r="K169" i="19"/>
  <c r="K213" i="19"/>
  <c r="L245" i="19"/>
  <c r="L277" i="19"/>
  <c r="L309" i="19"/>
  <c r="L341" i="19"/>
  <c r="L370" i="19"/>
  <c r="K392" i="19"/>
  <c r="L413" i="19"/>
  <c r="L434" i="19"/>
  <c r="K456" i="19"/>
  <c r="L472" i="19"/>
  <c r="L488" i="19"/>
  <c r="L504" i="19"/>
  <c r="L520" i="19"/>
  <c r="L536" i="19"/>
  <c r="L552" i="19"/>
  <c r="L568" i="19"/>
  <c r="L584" i="19"/>
  <c r="L600" i="19"/>
  <c r="L612" i="19"/>
  <c r="K623" i="19"/>
  <c r="L633" i="19"/>
  <c r="L644" i="19"/>
  <c r="K655" i="19"/>
  <c r="L665" i="19"/>
  <c r="L676" i="19"/>
  <c r="K687" i="19"/>
  <c r="L697" i="19"/>
  <c r="K707" i="19"/>
  <c r="K715" i="19"/>
  <c r="K723" i="19"/>
  <c r="K733" i="19"/>
  <c r="K741" i="19"/>
  <c r="K46" i="19"/>
  <c r="K398" i="19"/>
  <c r="K430" i="19"/>
  <c r="L456" i="19"/>
  <c r="K481" i="19"/>
  <c r="K501" i="19"/>
  <c r="K517" i="19"/>
  <c r="K537" i="19"/>
  <c r="K557" i="19"/>
  <c r="K573" i="19"/>
  <c r="K593" i="19"/>
  <c r="L607" i="19"/>
  <c r="L618" i="19"/>
  <c r="L631" i="19"/>
  <c r="K67" i="19"/>
  <c r="L152" i="19"/>
  <c r="K203" i="19"/>
  <c r="K246" i="19"/>
  <c r="K278" i="19"/>
  <c r="K310" i="19"/>
  <c r="K342" i="19"/>
  <c r="L376" i="19"/>
  <c r="L451" i="19"/>
  <c r="K549" i="19"/>
  <c r="K653" i="19"/>
  <c r="L695" i="19"/>
  <c r="L729" i="19"/>
  <c r="K645" i="19"/>
  <c r="L687" i="19"/>
  <c r="L723" i="19"/>
  <c r="K637" i="19"/>
  <c r="L679" i="19"/>
  <c r="L717" i="19"/>
  <c r="L639" i="19"/>
  <c r="L682" i="19"/>
  <c r="L719" i="19"/>
  <c r="L209" i="19"/>
  <c r="L537" i="19"/>
  <c r="L72" i="19"/>
  <c r="K158" i="19"/>
  <c r="L205" i="19"/>
  <c r="K240" i="19"/>
  <c r="K256" i="19"/>
  <c r="K288" i="19"/>
  <c r="K304" i="19"/>
  <c r="K336" i="19"/>
  <c r="K352" i="19"/>
  <c r="K378" i="19"/>
  <c r="L388" i="19"/>
  <c r="K410" i="19"/>
  <c r="L420" i="19"/>
  <c r="K442" i="19"/>
  <c r="L452" i="19"/>
  <c r="K462" i="19"/>
  <c r="K478" i="19"/>
  <c r="K486" i="19"/>
  <c r="K494" i="19"/>
  <c r="K502" i="19"/>
  <c r="K518" i="19"/>
  <c r="K526" i="19"/>
  <c r="K534" i="19"/>
  <c r="K550" i="19"/>
  <c r="K558" i="19"/>
  <c r="K566" i="19"/>
  <c r="K582" i="19"/>
  <c r="K590" i="19"/>
  <c r="K598" i="19"/>
  <c r="K614" i="19"/>
  <c r="K622" i="19"/>
  <c r="K630" i="19"/>
  <c r="K646" i="19"/>
  <c r="K654" i="19"/>
  <c r="K662" i="19"/>
  <c r="K678" i="19"/>
  <c r="K686" i="19"/>
  <c r="K694" i="19"/>
  <c r="K702" i="19"/>
  <c r="L162" i="19"/>
  <c r="L207" i="19"/>
  <c r="L241" i="19"/>
  <c r="L273" i="19"/>
  <c r="L305" i="19"/>
  <c r="K368" i="19"/>
  <c r="L389" i="19"/>
  <c r="L410" i="19"/>
  <c r="K432" i="19"/>
  <c r="L453" i="19"/>
  <c r="L486" i="19"/>
  <c r="L502" i="19"/>
  <c r="L518" i="19"/>
  <c r="L534" i="19"/>
  <c r="L566" i="19"/>
  <c r="L582" i="19"/>
  <c r="L598" i="19"/>
  <c r="K611" i="19"/>
  <c r="L632" i="19"/>
  <c r="K643" i="19"/>
  <c r="L664" i="19"/>
  <c r="K675" i="19"/>
  <c r="L696" i="19"/>
  <c r="K706" i="19"/>
  <c r="K722" i="19"/>
  <c r="K730" i="19"/>
  <c r="K738" i="19"/>
  <c r="K14" i="19"/>
  <c r="K99" i="19"/>
  <c r="K176" i="19"/>
  <c r="K218" i="19"/>
  <c r="K282" i="19"/>
  <c r="K314" i="19"/>
  <c r="K346" i="19"/>
  <c r="K374" i="19"/>
  <c r="L395" i="19"/>
  <c r="L416" i="19"/>
  <c r="K459" i="19"/>
  <c r="K475" i="19"/>
  <c r="K491" i="19"/>
  <c r="K523" i="19"/>
  <c r="K539" i="19"/>
  <c r="K555" i="19"/>
  <c r="K587" i="19"/>
  <c r="K603" i="19"/>
  <c r="K625" i="19"/>
  <c r="L635" i="19"/>
  <c r="K657" i="19"/>
  <c r="L667" i="19"/>
  <c r="L678" i="19"/>
  <c r="L699" i="19"/>
  <c r="L708" i="19"/>
  <c r="L724" i="19"/>
  <c r="L732" i="19"/>
  <c r="L748" i="19"/>
  <c r="K109" i="19"/>
  <c r="L221" i="19"/>
  <c r="L253" i="19"/>
  <c r="L317" i="19"/>
  <c r="L349" i="19"/>
  <c r="L397" i="19"/>
  <c r="L418" i="19"/>
  <c r="L460" i="19"/>
  <c r="L476" i="19"/>
  <c r="L508" i="19"/>
  <c r="L524" i="19"/>
  <c r="L540" i="19"/>
  <c r="L572" i="19"/>
  <c r="L588" i="19"/>
  <c r="K615" i="19"/>
  <c r="L625" i="19"/>
  <c r="K647" i="19"/>
  <c r="L657" i="19"/>
  <c r="K679" i="19"/>
  <c r="L689" i="19"/>
  <c r="K709" i="19"/>
  <c r="K717" i="19"/>
  <c r="K735" i="19"/>
  <c r="K743" i="19"/>
  <c r="L408" i="19"/>
  <c r="L435" i="19"/>
  <c r="K461" i="19"/>
  <c r="K505" i="19"/>
  <c r="K525" i="19"/>
  <c r="K561" i="19"/>
  <c r="K577" i="19"/>
  <c r="L610" i="19"/>
  <c r="L623" i="19"/>
  <c r="L88" i="19"/>
  <c r="L170" i="19"/>
  <c r="K254" i="19"/>
  <c r="K286" i="19"/>
  <c r="K318" i="19"/>
  <c r="L387" i="19"/>
  <c r="K473" i="19"/>
  <c r="L663" i="19"/>
  <c r="L737" i="19"/>
  <c r="L655" i="19"/>
  <c r="L731" i="19"/>
  <c r="L647" i="19"/>
  <c r="L725" i="19"/>
  <c r="L650" i="19"/>
  <c r="L727" i="19"/>
  <c r="L11" i="19"/>
  <c r="L19" i="19"/>
  <c r="L27" i="19"/>
  <c r="L35" i="19"/>
  <c r="L43" i="19"/>
  <c r="L51" i="19"/>
  <c r="L59" i="19"/>
  <c r="L67" i="19"/>
  <c r="L75" i="19"/>
  <c r="L83" i="19"/>
  <c r="L91" i="19"/>
  <c r="L99" i="19"/>
  <c r="L107" i="19"/>
  <c r="L115" i="19"/>
  <c r="L123" i="19"/>
  <c r="L131" i="19"/>
  <c r="L139" i="19"/>
  <c r="L147" i="19"/>
  <c r="L155" i="19"/>
  <c r="L163" i="19"/>
  <c r="L171" i="19"/>
  <c r="K12" i="19"/>
  <c r="L22" i="19"/>
  <c r="K33" i="19"/>
  <c r="K44" i="19"/>
  <c r="L54" i="19"/>
  <c r="K65" i="19"/>
  <c r="K76" i="19"/>
  <c r="L86" i="19"/>
  <c r="K97" i="19"/>
  <c r="K108" i="19"/>
  <c r="L118" i="19"/>
  <c r="K129" i="19"/>
  <c r="K140" i="19"/>
  <c r="L150" i="19"/>
  <c r="K161" i="19"/>
  <c r="L12" i="19"/>
  <c r="K23" i="19"/>
  <c r="K34" i="19"/>
  <c r="L44" i="19"/>
  <c r="K55" i="19"/>
  <c r="K66" i="19"/>
  <c r="L76" i="19"/>
  <c r="K87" i="19"/>
  <c r="K98" i="19"/>
  <c r="L108" i="19"/>
  <c r="K119" i="19"/>
  <c r="K130" i="19"/>
  <c r="L140" i="19"/>
  <c r="K151" i="19"/>
  <c r="K162" i="19"/>
  <c r="L172" i="19"/>
  <c r="L180" i="19"/>
  <c r="L188" i="19"/>
  <c r="L196" i="19"/>
  <c r="L204" i="19"/>
  <c r="L212" i="19"/>
  <c r="K16" i="19"/>
  <c r="K37" i="19"/>
  <c r="L58" i="19"/>
  <c r="K80" i="19"/>
  <c r="K101" i="19"/>
  <c r="L122" i="19"/>
  <c r="K144" i="19"/>
  <c r="K164" i="19"/>
  <c r="K177" i="19"/>
  <c r="L187" i="19"/>
  <c r="K198" i="19"/>
  <c r="K209" i="19"/>
  <c r="L218" i="19"/>
  <c r="L226" i="19"/>
  <c r="L234" i="19"/>
  <c r="L242" i="19"/>
  <c r="L250" i="19"/>
  <c r="L258" i="19"/>
  <c r="L266" i="19"/>
  <c r="L274" i="19"/>
  <c r="L282" i="19"/>
  <c r="L290" i="19"/>
  <c r="L298" i="19"/>
  <c r="L306" i="19"/>
  <c r="L314" i="19"/>
  <c r="L322" i="19"/>
  <c r="L330" i="19"/>
  <c r="L338" i="19"/>
  <c r="L346" i="19"/>
  <c r="L354" i="19"/>
  <c r="L362" i="19"/>
  <c r="L16" i="19"/>
  <c r="K38" i="19"/>
  <c r="K59" i="19"/>
  <c r="L80" i="19"/>
  <c r="K102" i="19"/>
  <c r="K123" i="19"/>
  <c r="L144" i="19"/>
  <c r="K165" i="19"/>
  <c r="L177" i="19"/>
  <c r="K188" i="19"/>
  <c r="K199" i="19"/>
  <c r="K219" i="19"/>
  <c r="K227" i="19"/>
  <c r="K235" i="19"/>
  <c r="K243" i="19"/>
  <c r="K251" i="19"/>
  <c r="K259" i="19"/>
  <c r="K267" i="19"/>
  <c r="K275" i="19"/>
  <c r="K283" i="19"/>
  <c r="K291" i="19"/>
  <c r="K299" i="19"/>
  <c r="K307" i="19"/>
  <c r="K315" i="19"/>
  <c r="K323" i="19"/>
  <c r="K331" i="19"/>
  <c r="K339" i="19"/>
  <c r="K347" i="19"/>
  <c r="K355" i="19"/>
  <c r="K363" i="19"/>
  <c r="K371" i="19"/>
  <c r="K379" i="19"/>
  <c r="K387" i="19"/>
  <c r="K395" i="19"/>
  <c r="K403" i="19"/>
  <c r="K411" i="19"/>
  <c r="K419" i="19"/>
  <c r="K427" i="19"/>
  <c r="K435" i="19"/>
  <c r="K443" i="19"/>
  <c r="K451" i="19"/>
  <c r="K8" i="19"/>
  <c r="L50" i="19"/>
  <c r="K93" i="19"/>
  <c r="K136" i="19"/>
  <c r="K173" i="19"/>
  <c r="K194" i="19"/>
  <c r="L215" i="19"/>
  <c r="L231" i="19"/>
  <c r="L247" i="19"/>
  <c r="L263" i="19"/>
  <c r="L279" i="19"/>
  <c r="L295" i="19"/>
  <c r="L311" i="19"/>
  <c r="L327" i="19"/>
  <c r="L343" i="19"/>
  <c r="L359" i="19"/>
  <c r="K372" i="19"/>
  <c r="L382" i="19"/>
  <c r="L393" i="19"/>
  <c r="K404" i="19"/>
  <c r="L414" i="19"/>
  <c r="L425" i="19"/>
  <c r="K436" i="19"/>
  <c r="L446" i="19"/>
  <c r="L457" i="19"/>
  <c r="L465" i="19"/>
  <c r="L473" i="19"/>
  <c r="L481" i="19"/>
  <c r="L489" i="19"/>
  <c r="L497" i="19"/>
  <c r="L505" i="19"/>
  <c r="L513" i="19"/>
  <c r="L521" i="19"/>
  <c r="L529" i="19"/>
  <c r="L545" i="19"/>
  <c r="L553" i="19"/>
  <c r="L561" i="19"/>
  <c r="L569" i="19"/>
  <c r="L577" i="19"/>
  <c r="L585" i="19"/>
  <c r="L593" i="19"/>
  <c r="L601" i="19"/>
  <c r="K30" i="19"/>
  <c r="K115" i="19"/>
  <c r="K184" i="19"/>
  <c r="K224" i="19"/>
  <c r="K272" i="19"/>
  <c r="K320" i="19"/>
  <c r="L367" i="19"/>
  <c r="L399" i="19"/>
  <c r="L431" i="19"/>
  <c r="K470" i="19"/>
  <c r="K510" i="19"/>
  <c r="K542" i="19"/>
  <c r="K574" i="19"/>
  <c r="K606" i="19"/>
  <c r="K638" i="19"/>
  <c r="K670" i="19"/>
  <c r="K77" i="19"/>
  <c r="L337" i="19"/>
  <c r="L470" i="19"/>
  <c r="L550" i="19"/>
  <c r="L621" i="19"/>
  <c r="L653" i="19"/>
  <c r="L685" i="19"/>
  <c r="K714" i="19"/>
  <c r="K746" i="19"/>
  <c r="K250" i="19"/>
  <c r="K438" i="19"/>
  <c r="K507" i="19"/>
  <c r="K571" i="19"/>
  <c r="L614" i="19"/>
  <c r="L646" i="19"/>
  <c r="K689" i="19"/>
  <c r="L716" i="19"/>
  <c r="L740" i="19"/>
  <c r="K181" i="19"/>
  <c r="L285" i="19"/>
  <c r="K376" i="19"/>
  <c r="K440" i="19"/>
  <c r="L492" i="19"/>
  <c r="L556" i="19"/>
  <c r="L604" i="19"/>
  <c r="L636" i="19"/>
  <c r="L668" i="19"/>
  <c r="L700" i="19"/>
  <c r="K725" i="19"/>
  <c r="K358" i="19"/>
  <c r="K485" i="19"/>
  <c r="K541" i="19"/>
  <c r="K597" i="19"/>
  <c r="L634" i="19"/>
  <c r="L213" i="19"/>
  <c r="K350" i="19"/>
  <c r="K585" i="19"/>
  <c r="L705" i="19"/>
  <c r="L698" i="19"/>
  <c r="L690" i="19"/>
  <c r="K693" i="19"/>
  <c r="L7" i="19"/>
  <c r="L15" i="19"/>
  <c r="L23" i="19"/>
  <c r="L31" i="19"/>
  <c r="L39" i="19"/>
  <c r="L47" i="19"/>
  <c r="L55" i="19"/>
  <c r="L63" i="19"/>
  <c r="L71" i="19"/>
  <c r="L79" i="19"/>
  <c r="L87" i="19"/>
  <c r="L95" i="19"/>
  <c r="L103" i="19"/>
  <c r="L111" i="19"/>
  <c r="L119" i="19"/>
  <c r="L127" i="19"/>
  <c r="L135" i="19"/>
  <c r="L143" i="19"/>
  <c r="L151" i="19"/>
  <c r="L159" i="19"/>
  <c r="L167" i="19"/>
  <c r="L6" i="19"/>
  <c r="K17" i="19"/>
  <c r="K28" i="19"/>
  <c r="L38" i="19"/>
  <c r="K49" i="19"/>
  <c r="K60" i="19"/>
  <c r="L70" i="19"/>
  <c r="K81" i="19"/>
  <c r="K92" i="19"/>
  <c r="L102" i="19"/>
  <c r="L13" i="19"/>
  <c r="L45" i="19"/>
  <c r="L77" i="19"/>
  <c r="L109" i="19"/>
  <c r="L141" i="19"/>
  <c r="K4" i="19"/>
  <c r="L46" i="19"/>
  <c r="K89" i="19"/>
  <c r="K121" i="19"/>
  <c r="L142" i="19"/>
  <c r="L4" i="19"/>
  <c r="K26" i="19"/>
  <c r="K47" i="19"/>
  <c r="L68" i="19"/>
  <c r="K90" i="19"/>
  <c r="K111" i="19"/>
  <c r="L132" i="19"/>
  <c r="K154" i="19"/>
  <c r="L174" i="19"/>
  <c r="L190" i="19"/>
  <c r="L206" i="19"/>
  <c r="K21" i="19"/>
  <c r="K64" i="19"/>
  <c r="L106" i="19"/>
  <c r="K149" i="19"/>
  <c r="L179" i="19"/>
  <c r="K201" i="19"/>
  <c r="L220" i="19"/>
  <c r="L236" i="19"/>
  <c r="L252" i="19"/>
  <c r="L268" i="19"/>
  <c r="L284" i="19"/>
  <c r="L300" i="19"/>
  <c r="L316" i="19"/>
  <c r="L332" i="19"/>
  <c r="L348" i="19"/>
  <c r="L364" i="19"/>
  <c r="K43" i="19"/>
  <c r="K86" i="19"/>
  <c r="L128" i="19"/>
  <c r="L168" i="19"/>
  <c r="K191" i="19"/>
  <c r="K212" i="19"/>
  <c r="K229" i="19"/>
  <c r="K245" i="19"/>
  <c r="K261" i="19"/>
  <c r="K277" i="19"/>
  <c r="K293" i="19"/>
  <c r="K309" i="19"/>
  <c r="K325" i="19"/>
  <c r="K341" i="19"/>
  <c r="K357" i="19"/>
  <c r="K373" i="19"/>
  <c r="K389" i="19"/>
  <c r="K405" i="19"/>
  <c r="K421" i="19"/>
  <c r="K437" i="19"/>
  <c r="K453" i="19"/>
  <c r="K61" i="19"/>
  <c r="L146" i="19"/>
  <c r="L199" i="19"/>
  <c r="L235" i="19"/>
  <c r="L267" i="19"/>
  <c r="L299" i="19"/>
  <c r="L331" i="19"/>
  <c r="L363" i="19"/>
  <c r="L385" i="19"/>
  <c r="L406" i="19"/>
  <c r="K428" i="19"/>
  <c r="L449" i="19"/>
  <c r="L467" i="19"/>
  <c r="L483" i="19"/>
  <c r="L499" i="19"/>
  <c r="L515" i="19"/>
  <c r="L531" i="19"/>
  <c r="L547" i="19"/>
  <c r="L563" i="19"/>
  <c r="L579" i="19"/>
  <c r="L595" i="19"/>
  <c r="L40" i="19"/>
  <c r="K126" i="19"/>
  <c r="L189" i="19"/>
  <c r="K228" i="19"/>
  <c r="K260" i="19"/>
  <c r="K292" i="19"/>
  <c r="K324" i="19"/>
  <c r="K356" i="19"/>
  <c r="L380" i="19"/>
  <c r="K402" i="19"/>
  <c r="L423" i="19"/>
  <c r="L444" i="19"/>
  <c r="K464" i="19"/>
  <c r="K480" i="19"/>
  <c r="K496" i="19"/>
  <c r="K512" i="19"/>
  <c r="K528" i="19"/>
  <c r="K544" i="19"/>
  <c r="K560" i="19"/>
  <c r="K576" i="19"/>
  <c r="K592" i="19"/>
  <c r="K608" i="19"/>
  <c r="K624" i="19"/>
  <c r="K640" i="19"/>
  <c r="K656" i="19"/>
  <c r="K672" i="19"/>
  <c r="K688" i="19"/>
  <c r="K13" i="19"/>
  <c r="L175" i="19"/>
  <c r="L249" i="19"/>
  <c r="L313" i="19"/>
  <c r="L373" i="19"/>
  <c r="K416" i="19"/>
  <c r="L458" i="19"/>
  <c r="L490" i="19"/>
  <c r="L522" i="19"/>
  <c r="L554" i="19"/>
  <c r="L586" i="19"/>
  <c r="L613" i="19"/>
  <c r="K635" i="19"/>
  <c r="L656" i="19"/>
  <c r="L677" i="19"/>
  <c r="K699" i="19"/>
  <c r="K716" i="19"/>
  <c r="K732" i="19"/>
  <c r="K748" i="19"/>
  <c r="L120" i="19"/>
  <c r="K226" i="19"/>
  <c r="K290" i="19"/>
  <c r="K354" i="19"/>
  <c r="L400" i="19"/>
  <c r="L443" i="19"/>
  <c r="K479" i="19"/>
  <c r="K511" i="19"/>
  <c r="K543" i="19"/>
  <c r="K575" i="19"/>
  <c r="L606" i="19"/>
  <c r="L627" i="19"/>
  <c r="K649" i="19"/>
  <c r="L670" i="19"/>
  <c r="L691" i="19"/>
  <c r="L710" i="19"/>
  <c r="L726" i="19"/>
  <c r="L742" i="19"/>
  <c r="L130" i="19"/>
  <c r="L229" i="19"/>
  <c r="L293" i="19"/>
  <c r="L357" i="19"/>
  <c r="L402" i="19"/>
  <c r="L445" i="19"/>
  <c r="L480" i="19"/>
  <c r="L512" i="19"/>
  <c r="L544" i="19"/>
  <c r="L576" i="19"/>
  <c r="K607" i="19"/>
  <c r="L628" i="19"/>
  <c r="L649" i="19"/>
  <c r="K671" i="19"/>
  <c r="L692" i="19"/>
  <c r="K711" i="19"/>
  <c r="K729" i="19"/>
  <c r="K745" i="19"/>
  <c r="K414" i="19"/>
  <c r="K465" i="19"/>
  <c r="K509" i="19"/>
  <c r="K545" i="19"/>
  <c r="K581" i="19"/>
  <c r="K613" i="19"/>
  <c r="K477" i="19"/>
  <c r="L181" i="19"/>
  <c r="K262" i="19"/>
  <c r="K326" i="19"/>
  <c r="L403" i="19"/>
  <c r="K222" i="19"/>
  <c r="L713" i="19"/>
  <c r="L666" i="19"/>
  <c r="L739" i="19"/>
  <c r="K701" i="19"/>
  <c r="K661" i="19"/>
  <c r="L735" i="19"/>
  <c r="K113" i="19"/>
  <c r="K458" i="19"/>
  <c r="K120" i="19"/>
  <c r="L478" i="19"/>
  <c r="L605" i="19"/>
  <c r="K691" i="19"/>
  <c r="K742" i="19"/>
  <c r="L384" i="19"/>
  <c r="K531" i="19"/>
  <c r="L619" i="19"/>
  <c r="L704" i="19"/>
  <c r="K202" i="19"/>
  <c r="L429" i="19"/>
  <c r="L620" i="19"/>
  <c r="K705" i="19"/>
  <c r="K446" i="19"/>
  <c r="K569" i="19"/>
  <c r="K238" i="19"/>
  <c r="K685" i="19"/>
  <c r="L741" i="19"/>
  <c r="L21" i="19"/>
  <c r="L53" i="19"/>
  <c r="L85" i="19"/>
  <c r="L117" i="19"/>
  <c r="L149" i="19"/>
  <c r="L14" i="19"/>
  <c r="K57" i="19"/>
  <c r="K100" i="19"/>
  <c r="K124" i="19"/>
  <c r="K145" i="19"/>
  <c r="K7" i="19"/>
  <c r="L28" i="19"/>
  <c r="K50" i="19"/>
  <c r="K71" i="19"/>
  <c r="L92" i="19"/>
  <c r="K114" i="19"/>
  <c r="K135" i="19"/>
  <c r="L156" i="19"/>
  <c r="L176" i="19"/>
  <c r="L192" i="19"/>
  <c r="L208" i="19"/>
  <c r="L26" i="19"/>
  <c r="K69" i="19"/>
  <c r="K112" i="19"/>
  <c r="L154" i="19"/>
  <c r="K182" i="19"/>
  <c r="L203" i="19"/>
  <c r="L222" i="19"/>
  <c r="L238" i="19"/>
  <c r="L254" i="19"/>
  <c r="L270" i="19"/>
  <c r="L286" i="19"/>
  <c r="L302" i="19"/>
  <c r="L318" i="19"/>
  <c r="L334" i="19"/>
  <c r="L350" i="19"/>
  <c r="K6" i="19"/>
  <c r="L48" i="19"/>
  <c r="K91" i="19"/>
  <c r="K134" i="19"/>
  <c r="K172" i="19"/>
  <c r="L193" i="19"/>
  <c r="K215" i="19"/>
  <c r="K231" i="19"/>
  <c r="K247" i="19"/>
  <c r="K263" i="19"/>
  <c r="K279" i="19"/>
  <c r="K295" i="19"/>
  <c r="K311" i="19"/>
  <c r="K327" i="19"/>
  <c r="K343" i="19"/>
  <c r="K359" i="19"/>
  <c r="K375" i="19"/>
  <c r="K391" i="19"/>
  <c r="K407" i="19"/>
  <c r="K423" i="19"/>
  <c r="K439" i="19"/>
  <c r="K455" i="19"/>
  <c r="K72" i="19"/>
  <c r="K157" i="19"/>
  <c r="K205" i="19"/>
  <c r="L239" i="19"/>
  <c r="L271" i="19"/>
  <c r="L303" i="19"/>
  <c r="L335" i="19"/>
  <c r="L366" i="19"/>
  <c r="K388" i="19"/>
  <c r="L409" i="19"/>
  <c r="L430" i="19"/>
  <c r="K452" i="19"/>
  <c r="L469" i="19"/>
  <c r="L485" i="19"/>
  <c r="L501" i="19"/>
  <c r="L517" i="19"/>
  <c r="L533" i="19"/>
  <c r="L549" i="19"/>
  <c r="L565" i="19"/>
  <c r="L581" i="19"/>
  <c r="L597" i="19"/>
  <c r="K51" i="19"/>
  <c r="L136" i="19"/>
  <c r="K195" i="19"/>
  <c r="K232" i="19"/>
  <c r="K264" i="19"/>
  <c r="K296" i="19"/>
  <c r="K328" i="19"/>
  <c r="K360" i="19"/>
  <c r="L383" i="19"/>
  <c r="L404" i="19"/>
  <c r="K426" i="19"/>
  <c r="L447" i="19"/>
  <c r="K466" i="19"/>
  <c r="K482" i="19"/>
  <c r="K498" i="19"/>
  <c r="K514" i="19"/>
  <c r="K530" i="19"/>
  <c r="K546" i="19"/>
  <c r="K562" i="19"/>
  <c r="K578" i="19"/>
  <c r="K594" i="19"/>
  <c r="K610" i="19"/>
  <c r="K626" i="19"/>
  <c r="K642" i="19"/>
  <c r="K658" i="19"/>
  <c r="K674" i="19"/>
  <c r="K690" i="19"/>
  <c r="L34" i="19"/>
  <c r="K186" i="19"/>
  <c r="L257" i="19"/>
  <c r="L321" i="19"/>
  <c r="L378" i="19"/>
  <c r="L421" i="19"/>
  <c r="L462" i="19"/>
  <c r="L494" i="19"/>
  <c r="L526" i="19"/>
  <c r="L558" i="19"/>
  <c r="L590" i="19"/>
  <c r="L616" i="19"/>
  <c r="L637" i="19"/>
  <c r="K659" i="19"/>
  <c r="L680" i="19"/>
  <c r="L701" i="19"/>
  <c r="K718" i="19"/>
  <c r="K734" i="19"/>
  <c r="K45" i="19"/>
  <c r="K142" i="19"/>
  <c r="K234" i="19"/>
  <c r="K298" i="19"/>
  <c r="K362" i="19"/>
  <c r="K406" i="19"/>
  <c r="L448" i="19"/>
  <c r="K483" i="19"/>
  <c r="K515" i="19"/>
  <c r="K547" i="19"/>
  <c r="K579" i="19"/>
  <c r="K609" i="19"/>
  <c r="L630" i="19"/>
  <c r="L651" i="19"/>
  <c r="K673" i="19"/>
  <c r="L694" i="19"/>
  <c r="L712" i="19"/>
  <c r="L728" i="19"/>
  <c r="L744" i="19"/>
  <c r="K152" i="19"/>
  <c r="L237" i="19"/>
  <c r="L301" i="19"/>
  <c r="L365" i="19"/>
  <c r="K408" i="19"/>
  <c r="L450" i="19"/>
  <c r="L484" i="19"/>
  <c r="L516" i="19"/>
  <c r="L548" i="19"/>
  <c r="L580" i="19"/>
  <c r="L609" i="19"/>
  <c r="K631" i="19"/>
  <c r="L652" i="19"/>
  <c r="L673" i="19"/>
  <c r="K695" i="19"/>
  <c r="K713" i="19"/>
  <c r="K731" i="19"/>
  <c r="K747" i="19"/>
  <c r="L419" i="19"/>
  <c r="K469" i="19"/>
  <c r="K513" i="19"/>
  <c r="K553" i="19"/>
  <c r="K589" i="19"/>
  <c r="L615" i="19"/>
  <c r="L24" i="19"/>
  <c r="K192" i="19"/>
  <c r="K270" i="19"/>
  <c r="K334" i="19"/>
  <c r="L424" i="19"/>
  <c r="L642" i="19"/>
  <c r="L721" i="19"/>
  <c r="K677" i="19"/>
  <c r="L747" i="19"/>
  <c r="L709" i="19"/>
  <c r="L671" i="19"/>
  <c r="L743" i="19"/>
  <c r="K156" i="19"/>
  <c r="L436" i="19"/>
  <c r="K698" i="19"/>
  <c r="K400" i="19"/>
  <c r="L542" i="19"/>
  <c r="K627" i="19"/>
  <c r="K710" i="19"/>
  <c r="L56" i="19"/>
  <c r="K330" i="19"/>
  <c r="K467" i="19"/>
  <c r="K595" i="19"/>
  <c r="L662" i="19"/>
  <c r="L736" i="19"/>
  <c r="L333" i="19"/>
  <c r="L532" i="19"/>
  <c r="L641" i="19"/>
  <c r="K721" i="19"/>
  <c r="K493" i="19"/>
  <c r="K629" i="19"/>
  <c r="K302" i="19"/>
  <c r="K521" i="19"/>
  <c r="L715" i="19"/>
  <c r="L711" i="19"/>
  <c r="L29" i="19"/>
  <c r="L61" i="19"/>
  <c r="L93" i="19"/>
  <c r="L125" i="19"/>
  <c r="L157" i="19"/>
  <c r="K25" i="19"/>
  <c r="K68" i="19"/>
  <c r="L110" i="19"/>
  <c r="K132" i="19"/>
  <c r="K153" i="19"/>
  <c r="K15" i="19"/>
  <c r="L36" i="19"/>
  <c r="K58" i="19"/>
  <c r="K79" i="19"/>
  <c r="L100" i="19"/>
  <c r="K122" i="19"/>
  <c r="K143" i="19"/>
  <c r="L164" i="19"/>
  <c r="L182" i="19"/>
  <c r="L198" i="19"/>
  <c r="L214" i="19"/>
  <c r="L42" i="19"/>
  <c r="K85" i="19"/>
  <c r="K128" i="19"/>
  <c r="K168" i="19"/>
  <c r="K190" i="19"/>
  <c r="L211" i="19"/>
  <c r="L228" i="19"/>
  <c r="L244" i="19"/>
  <c r="L260" i="19"/>
  <c r="L276" i="19"/>
  <c r="L292" i="19"/>
  <c r="L308" i="19"/>
  <c r="L324" i="19"/>
  <c r="L340" i="19"/>
  <c r="L356" i="19"/>
  <c r="K22" i="19"/>
  <c r="L64" i="19"/>
  <c r="K107" i="19"/>
  <c r="K150" i="19"/>
  <c r="K180" i="19"/>
  <c r="L201" i="19"/>
  <c r="K221" i="19"/>
  <c r="K237" i="19"/>
  <c r="K253" i="19"/>
  <c r="K269" i="19"/>
  <c r="K285" i="19"/>
  <c r="K301" i="19"/>
  <c r="K317" i="19"/>
  <c r="K333" i="19"/>
  <c r="K349" i="19"/>
  <c r="K365" i="19"/>
  <c r="K381" i="19"/>
  <c r="K397" i="19"/>
  <c r="K413" i="19"/>
  <c r="K429" i="19"/>
  <c r="K445" i="19"/>
  <c r="L18" i="19"/>
  <c r="K104" i="19"/>
  <c r="K178" i="19"/>
  <c r="L219" i="19"/>
  <c r="L251" i="19"/>
  <c r="L283" i="19"/>
  <c r="L315" i="19"/>
  <c r="L347" i="19"/>
  <c r="L374" i="19"/>
  <c r="K396" i="19"/>
  <c r="L417" i="19"/>
  <c r="L438" i="19"/>
  <c r="L459" i="19"/>
  <c r="L475" i="19"/>
  <c r="L491" i="19"/>
  <c r="L507" i="19"/>
  <c r="L523" i="19"/>
  <c r="L539" i="19"/>
  <c r="L555" i="19"/>
  <c r="L571" i="19"/>
  <c r="L587" i="19"/>
  <c r="L603" i="19"/>
  <c r="K83" i="19"/>
  <c r="L166" i="19"/>
  <c r="K211" i="19"/>
  <c r="K244" i="19"/>
  <c r="K276" i="19"/>
  <c r="K308" i="19"/>
  <c r="K340" i="19"/>
  <c r="K370" i="19"/>
  <c r="L391" i="19"/>
  <c r="L412" i="19"/>
  <c r="K434" i="19"/>
  <c r="L455" i="19"/>
  <c r="K472" i="19"/>
  <c r="K488" i="19"/>
  <c r="K504" i="19"/>
  <c r="K520" i="19"/>
  <c r="K536" i="19"/>
  <c r="K552" i="19"/>
  <c r="K568" i="19"/>
  <c r="K584" i="19"/>
  <c r="K600" i="19"/>
  <c r="K616" i="19"/>
  <c r="K632" i="19"/>
  <c r="K648" i="19"/>
  <c r="K664" i="19"/>
  <c r="K680" i="19"/>
  <c r="K696" i="19"/>
  <c r="L98" i="19"/>
  <c r="L217" i="19"/>
  <c r="L281" i="19"/>
  <c r="L345" i="19"/>
  <c r="L394" i="19"/>
  <c r="L437" i="19"/>
  <c r="L474" i="19"/>
  <c r="L506" i="19"/>
  <c r="L538" i="19"/>
  <c r="L570" i="19"/>
  <c r="L602" i="19"/>
  <c r="L624" i="19"/>
  <c r="L645" i="19"/>
  <c r="K667" i="19"/>
  <c r="L688" i="19"/>
  <c r="K708" i="19"/>
  <c r="K724" i="19"/>
  <c r="K740" i="19"/>
  <c r="K35" i="19"/>
  <c r="K187" i="19"/>
  <c r="K258" i="19"/>
  <c r="K322" i="19"/>
  <c r="L379" i="19"/>
  <c r="K422" i="19"/>
  <c r="K463" i="19"/>
  <c r="K495" i="19"/>
  <c r="K527" i="19"/>
  <c r="K559" i="19"/>
  <c r="K591" i="19"/>
  <c r="K617" i="19"/>
  <c r="L638" i="19"/>
  <c r="L659" i="19"/>
  <c r="K681" i="19"/>
  <c r="L702" i="19"/>
  <c r="L718" i="19"/>
  <c r="L734" i="19"/>
  <c r="K24" i="19"/>
  <c r="L191" i="19"/>
  <c r="L261" i="19"/>
  <c r="L325" i="19"/>
  <c r="L381" i="19"/>
  <c r="K424" i="19"/>
  <c r="L464" i="19"/>
  <c r="L496" i="19"/>
  <c r="L528" i="19"/>
  <c r="L560" i="19"/>
  <c r="L592" i="19"/>
  <c r="L617" i="19"/>
  <c r="K639" i="19"/>
  <c r="L660" i="19"/>
  <c r="L681" i="19"/>
  <c r="K703" i="19"/>
  <c r="K719" i="19"/>
  <c r="K737" i="19"/>
  <c r="K382" i="19"/>
  <c r="L440" i="19"/>
  <c r="K489" i="19"/>
  <c r="K529" i="19"/>
  <c r="K565" i="19"/>
  <c r="K601" i="19"/>
  <c r="L626" i="19"/>
  <c r="K110" i="19"/>
  <c r="K230" i="19"/>
  <c r="K294" i="19"/>
  <c r="K366" i="19"/>
  <c r="K497" i="19"/>
  <c r="L674" i="19"/>
  <c r="L745" i="19"/>
  <c r="L707" i="19"/>
  <c r="L658" i="19"/>
  <c r="L733" i="19"/>
  <c r="L703" i="19"/>
  <c r="L5" i="19"/>
  <c r="M5" i="19" s="1"/>
  <c r="G9" i="10" s="1"/>
  <c r="L37" i="19"/>
  <c r="L69" i="19"/>
  <c r="L101" i="19"/>
  <c r="L133" i="19"/>
  <c r="L165" i="19"/>
  <c r="K36" i="19"/>
  <c r="L78" i="19"/>
  <c r="L134" i="19"/>
  <c r="K18" i="19"/>
  <c r="K39" i="19"/>
  <c r="L60" i="19"/>
  <c r="K82" i="19"/>
  <c r="K103" i="19"/>
  <c r="L124" i="19"/>
  <c r="K146" i="19"/>
  <c r="K167" i="19"/>
  <c r="L184" i="19"/>
  <c r="L200" i="19"/>
  <c r="K5" i="19"/>
  <c r="K48" i="19"/>
  <c r="L90" i="19"/>
  <c r="K133" i="19"/>
  <c r="K171" i="19"/>
  <c r="K193" i="19"/>
  <c r="K214" i="19"/>
  <c r="L230" i="19"/>
  <c r="L246" i="19"/>
  <c r="L262" i="19"/>
  <c r="L278" i="19"/>
  <c r="L294" i="19"/>
  <c r="L310" i="19"/>
  <c r="L326" i="19"/>
  <c r="L342" i="19"/>
  <c r="L358" i="19"/>
  <c r="K27" i="19"/>
  <c r="K70" i="19"/>
  <c r="L112" i="19"/>
  <c r="K155" i="19"/>
  <c r="K183" i="19"/>
  <c r="K204" i="19"/>
  <c r="K223" i="19"/>
  <c r="K239" i="19"/>
  <c r="K255" i="19"/>
  <c r="K271" i="19"/>
  <c r="K287" i="19"/>
  <c r="K303" i="19"/>
  <c r="K319" i="19"/>
  <c r="K335" i="19"/>
  <c r="K351" i="19"/>
  <c r="K367" i="19"/>
  <c r="K383" i="19"/>
  <c r="K399" i="19"/>
  <c r="K415" i="19"/>
  <c r="K431" i="19"/>
  <c r="K447" i="19"/>
  <c r="K29" i="19"/>
  <c r="L114" i="19"/>
  <c r="L183" i="19"/>
  <c r="L223" i="19"/>
  <c r="L255" i="19"/>
  <c r="L287" i="19"/>
  <c r="L319" i="19"/>
  <c r="L351" i="19"/>
  <c r="L377" i="19"/>
  <c r="L398" i="19"/>
  <c r="K420" i="19"/>
  <c r="L441" i="19"/>
  <c r="L461" i="19"/>
  <c r="L477" i="19"/>
  <c r="L493" i="19"/>
  <c r="L509" i="19"/>
  <c r="L525" i="19"/>
  <c r="L541" i="19"/>
  <c r="L557" i="19"/>
  <c r="L573" i="19"/>
  <c r="L589" i="19"/>
  <c r="L8" i="19"/>
  <c r="K94" i="19"/>
  <c r="L173" i="19"/>
  <c r="K216" i="19"/>
  <c r="K248" i="19"/>
  <c r="K280" i="19"/>
  <c r="K312" i="19"/>
  <c r="K344" i="19"/>
  <c r="L372" i="19"/>
  <c r="K394" i="19"/>
  <c r="L415" i="19"/>
  <c r="K474" i="19"/>
  <c r="K490" i="19"/>
  <c r="K506" i="19"/>
  <c r="K522" i="19"/>
  <c r="K538" i="19"/>
  <c r="K554" i="19"/>
  <c r="K570" i="19"/>
  <c r="K586" i="19"/>
  <c r="K602" i="19"/>
  <c r="K618" i="19"/>
  <c r="K634" i="19"/>
  <c r="K650" i="19"/>
  <c r="K666" i="19"/>
  <c r="K682" i="19"/>
  <c r="L225" i="19"/>
  <c r="L289" i="19"/>
  <c r="L353" i="19"/>
  <c r="L442" i="19"/>
  <c r="L510" i="19"/>
  <c r="L574" i="19"/>
  <c r="L648" i="19"/>
  <c r="L669" i="19"/>
  <c r="K726" i="19"/>
  <c r="L197" i="19"/>
  <c r="K266" i="19"/>
  <c r="L427" i="19"/>
  <c r="K499" i="19"/>
  <c r="K563" i="19"/>
  <c r="K641" i="19"/>
  <c r="L683" i="19"/>
  <c r="L720" i="19"/>
  <c r="L66" i="19"/>
  <c r="L269" i="19"/>
  <c r="L386" i="19"/>
  <c r="L468" i="19"/>
  <c r="L500" i="19"/>
  <c r="L564" i="19"/>
  <c r="L596" i="19"/>
  <c r="K663" i="19"/>
  <c r="L684" i="19"/>
  <c r="K739" i="19"/>
  <c r="L392" i="19"/>
  <c r="K533" i="19"/>
  <c r="K605" i="19"/>
  <c r="K131" i="19"/>
  <c r="L371" i="19"/>
  <c r="K621" i="19"/>
  <c r="K669" i="19"/>
  <c r="E12" i="10"/>
  <c r="H12" i="10" s="1"/>
  <c r="E36" i="10"/>
  <c r="H36" i="10" s="1"/>
  <c r="E52" i="10"/>
  <c r="H52" i="10" s="1"/>
  <c r="F9" i="10"/>
  <c r="E27" i="10"/>
  <c r="H27" i="10" s="1"/>
  <c r="F34" i="10"/>
  <c r="F41" i="10"/>
  <c r="E59" i="10"/>
  <c r="H59" i="10" s="1"/>
  <c r="F68" i="10"/>
  <c r="F76" i="10"/>
  <c r="F84" i="10"/>
  <c r="F92" i="10"/>
  <c r="F108" i="10"/>
  <c r="F116" i="10"/>
  <c r="F124" i="10"/>
  <c r="F132" i="10"/>
  <c r="F31" i="10"/>
  <c r="F36" i="10"/>
  <c r="E55" i="10"/>
  <c r="H55" i="10" s="1"/>
  <c r="E75" i="10"/>
  <c r="H75" i="10" s="1"/>
  <c r="E82" i="10"/>
  <c r="H82" i="10" s="1"/>
  <c r="F89" i="10"/>
  <c r="E107" i="10"/>
  <c r="H107" i="10" s="1"/>
  <c r="E114" i="10"/>
  <c r="H114" i="10" s="1"/>
  <c r="F135" i="10"/>
  <c r="F143" i="10"/>
  <c r="F151" i="10"/>
  <c r="F167" i="10"/>
  <c r="F175" i="10"/>
  <c r="F183" i="10"/>
  <c r="F199" i="10"/>
  <c r="F207" i="10"/>
  <c r="F215" i="10"/>
  <c r="F231" i="10"/>
  <c r="F239" i="10"/>
  <c r="F247" i="10"/>
  <c r="F263" i="10"/>
  <c r="F271" i="10"/>
  <c r="F44" i="10"/>
  <c r="E63" i="10"/>
  <c r="H63" i="10" s="1"/>
  <c r="E68" i="10"/>
  <c r="H68" i="10" s="1"/>
  <c r="F101" i="10"/>
  <c r="H107" i="19"/>
  <c r="D111" i="10" s="1"/>
  <c r="I111" i="10" s="1"/>
  <c r="E120" i="10"/>
  <c r="H120" i="10" s="1"/>
  <c r="E125" i="10"/>
  <c r="H125" i="10" s="1"/>
  <c r="E138" i="10"/>
  <c r="H138" i="10" s="1"/>
  <c r="E145" i="10"/>
  <c r="H145" i="10" s="1"/>
  <c r="F152" i="10"/>
  <c r="E170" i="10"/>
  <c r="H170" i="10" s="1"/>
  <c r="E177" i="10"/>
  <c r="H177" i="10" s="1"/>
  <c r="F184" i="10"/>
  <c r="E209" i="10"/>
  <c r="H209" i="10" s="1"/>
  <c r="E234" i="10"/>
  <c r="H234" i="10" s="1"/>
  <c r="E241" i="10"/>
  <c r="H241" i="10" s="1"/>
  <c r="F248" i="10"/>
  <c r="E266" i="10"/>
  <c r="H266" i="10" s="1"/>
  <c r="E273" i="10"/>
  <c r="H273" i="10" s="1"/>
  <c r="E282" i="10"/>
  <c r="H282" i="10" s="1"/>
  <c r="E290" i="10"/>
  <c r="H290" i="10" s="1"/>
  <c r="E298" i="10"/>
  <c r="H298" i="10" s="1"/>
  <c r="E306" i="10"/>
  <c r="H306" i="10" s="1"/>
  <c r="E314" i="10"/>
  <c r="H314" i="10" s="1"/>
  <c r="E322" i="10"/>
  <c r="H322" i="10" s="1"/>
  <c r="E330" i="10"/>
  <c r="H330" i="10" s="1"/>
  <c r="E338" i="10"/>
  <c r="H338" i="10" s="1"/>
  <c r="E362" i="10"/>
  <c r="H362" i="10" s="1"/>
  <c r="E370" i="10"/>
  <c r="H370" i="10" s="1"/>
  <c r="E378" i="10"/>
  <c r="H378" i="10" s="1"/>
  <c r="E386" i="10"/>
  <c r="H386" i="10" s="1"/>
  <c r="E394" i="10"/>
  <c r="H394" i="10" s="1"/>
  <c r="E402" i="10"/>
  <c r="H402" i="10" s="1"/>
  <c r="E410" i="10"/>
  <c r="H410" i="10" s="1"/>
  <c r="E426" i="10"/>
  <c r="H426" i="10" s="1"/>
  <c r="E434" i="10"/>
  <c r="H434" i="10" s="1"/>
  <c r="E442" i="10"/>
  <c r="H442" i="10" s="1"/>
  <c r="F67" i="10"/>
  <c r="E105" i="10"/>
  <c r="H105" i="10" s="1"/>
  <c r="F119" i="10"/>
  <c r="E37" i="10"/>
  <c r="H37" i="10" s="1"/>
  <c r="E72" i="10"/>
  <c r="H72" i="10" s="1"/>
  <c r="F91" i="10"/>
  <c r="E110" i="10"/>
  <c r="H110" i="10" s="1"/>
  <c r="E133" i="10"/>
  <c r="H133" i="10" s="1"/>
  <c r="F138" i="10"/>
  <c r="E157" i="10"/>
  <c r="H157" i="10" s="1"/>
  <c r="E195" i="10"/>
  <c r="H195" i="10" s="1"/>
  <c r="E214" i="10"/>
  <c r="H214" i="10" s="1"/>
  <c r="F228" i="10"/>
  <c r="E252" i="10"/>
  <c r="H252" i="10" s="1"/>
  <c r="F266" i="10"/>
  <c r="F290" i="10"/>
  <c r="F297" i="10"/>
  <c r="F322" i="10"/>
  <c r="F329" i="10"/>
  <c r="E347" i="10"/>
  <c r="H347" i="10" s="1"/>
  <c r="F354" i="10"/>
  <c r="F361" i="10"/>
  <c r="E379" i="10"/>
  <c r="H379" i="10" s="1"/>
  <c r="F393" i="10"/>
  <c r="E411" i="10"/>
  <c r="H411" i="10" s="1"/>
  <c r="F418" i="10"/>
  <c r="F425" i="10"/>
  <c r="E443" i="10"/>
  <c r="H443" i="10" s="1"/>
  <c r="F457" i="10"/>
  <c r="E485" i="10"/>
  <c r="H485" i="10" s="1"/>
  <c r="E493" i="10"/>
  <c r="H493" i="10" s="1"/>
  <c r="E501" i="10"/>
  <c r="H501" i="10" s="1"/>
  <c r="E517" i="10"/>
  <c r="H517" i="10" s="1"/>
  <c r="E525" i="10"/>
  <c r="H525" i="10" s="1"/>
  <c r="E533" i="10"/>
  <c r="H533" i="10" s="1"/>
  <c r="E549" i="10"/>
  <c r="H549" i="10" s="1"/>
  <c r="E557" i="10"/>
  <c r="H557" i="10" s="1"/>
  <c r="E565" i="10"/>
  <c r="H565" i="10" s="1"/>
  <c r="E581" i="10"/>
  <c r="H581" i="10" s="1"/>
  <c r="E589" i="10"/>
  <c r="H589" i="10" s="1"/>
  <c r="E597" i="10"/>
  <c r="H597" i="10" s="1"/>
  <c r="E613" i="10"/>
  <c r="H613" i="10" s="1"/>
  <c r="E621" i="10"/>
  <c r="H621" i="10" s="1"/>
  <c r="F12" i="10"/>
  <c r="E101" i="10"/>
  <c r="H101" i="10" s="1"/>
  <c r="E127" i="10"/>
  <c r="H127" i="10" s="1"/>
  <c r="E143" i="10"/>
  <c r="H143" i="10" s="1"/>
  <c r="F162" i="10"/>
  <c r="E181" i="10"/>
  <c r="H181" i="10" s="1"/>
  <c r="H182" i="19"/>
  <c r="D186" i="10" s="1"/>
  <c r="I186" i="10" s="1"/>
  <c r="F214" i="10"/>
  <c r="E238" i="10"/>
  <c r="H238" i="10" s="1"/>
  <c r="F252" i="10"/>
  <c r="E276" i="10"/>
  <c r="H276" i="10" s="1"/>
  <c r="F29" i="10"/>
  <c r="E140" i="10"/>
  <c r="H140" i="10" s="1"/>
  <c r="H174" i="19"/>
  <c r="D178" i="10" s="1"/>
  <c r="F244" i="10"/>
  <c r="E263" i="10"/>
  <c r="H263" i="10" s="1"/>
  <c r="F279" i="10"/>
  <c r="F284" i="10"/>
  <c r="E303" i="10"/>
  <c r="H303" i="10" s="1"/>
  <c r="F336" i="10"/>
  <c r="E341" i="10"/>
  <c r="H341" i="10" s="1"/>
  <c r="F374" i="10"/>
  <c r="E393" i="10"/>
  <c r="H393" i="10" s="1"/>
  <c r="F407" i="10"/>
  <c r="F412" i="10"/>
  <c r="H432" i="19"/>
  <c r="D436" i="10" s="1"/>
  <c r="I436" i="10" s="1"/>
  <c r="F445" i="10"/>
  <c r="F464" i="10"/>
  <c r="E469" i="10"/>
  <c r="H469" i="10" s="1"/>
  <c r="F491" i="10"/>
  <c r="E516" i="10"/>
  <c r="H516" i="10" s="1"/>
  <c r="F523" i="10"/>
  <c r="E548" i="10"/>
  <c r="H548" i="10" s="1"/>
  <c r="F555" i="10"/>
  <c r="F562" i="10"/>
  <c r="E580" i="10"/>
  <c r="H580" i="10" s="1"/>
  <c r="F594" i="10"/>
  <c r="E612" i="10"/>
  <c r="H612" i="10" s="1"/>
  <c r="F619" i="10"/>
  <c r="F626" i="10"/>
  <c r="E638" i="10"/>
  <c r="H638" i="10" s="1"/>
  <c r="E654" i="10"/>
  <c r="H654" i="10" s="1"/>
  <c r="E662" i="10"/>
  <c r="H662" i="10" s="1"/>
  <c r="E670" i="10"/>
  <c r="H670" i="10" s="1"/>
  <c r="E686" i="10"/>
  <c r="H686" i="10" s="1"/>
  <c r="E694" i="10"/>
  <c r="H694" i="10" s="1"/>
  <c r="E702" i="10"/>
  <c r="H702" i="10" s="1"/>
  <c r="E718" i="10"/>
  <c r="H718" i="10" s="1"/>
  <c r="E726" i="10"/>
  <c r="H726" i="10" s="1"/>
  <c r="E734" i="10"/>
  <c r="H734" i="10" s="1"/>
  <c r="E750" i="10"/>
  <c r="H750" i="10" s="1"/>
  <c r="E76" i="10"/>
  <c r="H76" i="10" s="1"/>
  <c r="F140" i="10"/>
  <c r="E159" i="10"/>
  <c r="H159" i="10" s="1"/>
  <c r="F178" i="10"/>
  <c r="E197" i="10"/>
  <c r="H197" i="10" s="1"/>
  <c r="E216" i="10"/>
  <c r="H216" i="10" s="1"/>
  <c r="E235" i="10"/>
  <c r="H235" i="10" s="1"/>
  <c r="E10" i="10"/>
  <c r="H10" i="10" s="1"/>
  <c r="E18" i="10"/>
  <c r="H18" i="10" s="1"/>
  <c r="E34" i="10"/>
  <c r="H34" i="10" s="1"/>
  <c r="E42" i="10"/>
  <c r="H42" i="10" s="1"/>
  <c r="H41" i="19"/>
  <c r="D45" i="10" s="1"/>
  <c r="I45" i="10" s="1"/>
  <c r="E50" i="10"/>
  <c r="H50" i="10" s="1"/>
  <c r="E58" i="10"/>
  <c r="H58" i="10" s="1"/>
  <c r="F10" i="10"/>
  <c r="F17" i="10"/>
  <c r="F42" i="10"/>
  <c r="F49" i="10"/>
  <c r="F66" i="10"/>
  <c r="F82" i="10"/>
  <c r="F122" i="10"/>
  <c r="F130" i="10"/>
  <c r="H24" i="19"/>
  <c r="D28" i="10" s="1"/>
  <c r="F37" i="10"/>
  <c r="F56" i="10"/>
  <c r="E61" i="10"/>
  <c r="H61" i="10" s="1"/>
  <c r="F65" i="10"/>
  <c r="E90" i="10"/>
  <c r="H90" i="10" s="1"/>
  <c r="F97" i="10"/>
  <c r="F129" i="10"/>
  <c r="F149" i="10"/>
  <c r="F157" i="10"/>
  <c r="F165" i="10"/>
  <c r="F173" i="10"/>
  <c r="F189" i="10"/>
  <c r="F197" i="10"/>
  <c r="F205" i="10"/>
  <c r="F221" i="10"/>
  <c r="F229" i="10"/>
  <c r="F245" i="10"/>
  <c r="F253" i="10"/>
  <c r="F261" i="10"/>
  <c r="F269" i="10"/>
  <c r="F14" i="10"/>
  <c r="E33" i="10"/>
  <c r="H33" i="10" s="1"/>
  <c r="F39" i="10"/>
  <c r="H75" i="19"/>
  <c r="D79" i="10" s="1"/>
  <c r="I79" i="10" s="1"/>
  <c r="E88" i="10"/>
  <c r="H88" i="10" s="1"/>
  <c r="E93" i="10"/>
  <c r="H93" i="10" s="1"/>
  <c r="F107" i="10"/>
  <c r="E126" i="10"/>
  <c r="H126" i="10" s="1"/>
  <c r="E146" i="10"/>
  <c r="H146" i="10" s="1"/>
  <c r="E153" i="10"/>
  <c r="H153" i="10" s="1"/>
  <c r="F160" i="10"/>
  <c r="E178" i="10"/>
  <c r="H178" i="10" s="1"/>
  <c r="E185" i="10"/>
  <c r="H185" i="10" s="1"/>
  <c r="F192" i="10"/>
  <c r="E210" i="10"/>
  <c r="H210" i="10" s="1"/>
  <c r="E217" i="10"/>
  <c r="H217" i="10" s="1"/>
  <c r="E242" i="10"/>
  <c r="H242" i="10" s="1"/>
  <c r="E249" i="10"/>
  <c r="H249" i="10" s="1"/>
  <c r="F256" i="10"/>
  <c r="E280" i="10"/>
  <c r="H280" i="10" s="1"/>
  <c r="E288" i="10"/>
  <c r="H288" i="10" s="1"/>
  <c r="E312" i="10"/>
  <c r="H312" i="10" s="1"/>
  <c r="E328" i="10"/>
  <c r="H328" i="10" s="1"/>
  <c r="E336" i="10"/>
  <c r="H336" i="10" s="1"/>
  <c r="E344" i="10"/>
  <c r="H344" i="10" s="1"/>
  <c r="E360" i="10"/>
  <c r="H360" i="10" s="1"/>
  <c r="E368" i="10"/>
  <c r="H368" i="10" s="1"/>
  <c r="E376" i="10"/>
  <c r="H376" i="10" s="1"/>
  <c r="H375" i="19"/>
  <c r="D379" i="10" s="1"/>
  <c r="I379" i="10" s="1"/>
  <c r="E392" i="10"/>
  <c r="H392" i="10" s="1"/>
  <c r="E400" i="10"/>
  <c r="H400" i="10" s="1"/>
  <c r="E408" i="10"/>
  <c r="H408" i="10" s="1"/>
  <c r="E416" i="10"/>
  <c r="H416" i="10" s="1"/>
  <c r="E424" i="10"/>
  <c r="H424" i="10" s="1"/>
  <c r="E432" i="10"/>
  <c r="H432" i="10" s="1"/>
  <c r="E448" i="10"/>
  <c r="H448" i="10" s="1"/>
  <c r="E456" i="10"/>
  <c r="H456" i="10" s="1"/>
  <c r="E472" i="10"/>
  <c r="H472" i="10" s="1"/>
  <c r="E13" i="10"/>
  <c r="H13" i="10" s="1"/>
  <c r="F38" i="10"/>
  <c r="E57" i="10"/>
  <c r="H57" i="10" s="1"/>
  <c r="E73" i="10"/>
  <c r="H73" i="10" s="1"/>
  <c r="E111" i="10"/>
  <c r="H111" i="10" s="1"/>
  <c r="E15" i="10"/>
  <c r="H15" i="10" s="1"/>
  <c r="F40" i="10"/>
  <c r="E53" i="10"/>
  <c r="H53" i="10" s="1"/>
  <c r="E103" i="10"/>
  <c r="H103" i="10" s="1"/>
  <c r="E128" i="10"/>
  <c r="H128" i="10" s="1"/>
  <c r="E144" i="10"/>
  <c r="H144" i="10" s="1"/>
  <c r="F158" i="10"/>
  <c r="E163" i="10"/>
  <c r="H163" i="10" s="1"/>
  <c r="E182" i="10"/>
  <c r="H182" i="10" s="1"/>
  <c r="F196" i="10"/>
  <c r="E215" i="10"/>
  <c r="H215" i="10" s="1"/>
  <c r="E220" i="10"/>
  <c r="H220" i="10" s="1"/>
  <c r="F234" i="10"/>
  <c r="H254" i="19"/>
  <c r="D258" i="10" s="1"/>
  <c r="I258" i="10" s="1"/>
  <c r="E272" i="10"/>
  <c r="H272" i="10" s="1"/>
  <c r="E291" i="10"/>
  <c r="H291" i="10" s="1"/>
  <c r="F298" i="10"/>
  <c r="F305" i="10"/>
  <c r="H15" i="19"/>
  <c r="D19" i="10" s="1"/>
  <c r="E24" i="10"/>
  <c r="H24" i="10" s="1"/>
  <c r="E40" i="10"/>
  <c r="H40" i="10" s="1"/>
  <c r="E56" i="10"/>
  <c r="H56" i="10" s="1"/>
  <c r="F18" i="10"/>
  <c r="F72" i="10"/>
  <c r="F104" i="10"/>
  <c r="F120" i="10"/>
  <c r="E66" i="10"/>
  <c r="H66" i="10" s="1"/>
  <c r="F73" i="10"/>
  <c r="H105" i="19"/>
  <c r="D109" i="10" s="1"/>
  <c r="I109" i="10" s="1"/>
  <c r="E123" i="10"/>
  <c r="H123" i="10" s="1"/>
  <c r="E130" i="10"/>
  <c r="H130" i="10" s="1"/>
  <c r="F163" i="10"/>
  <c r="F179" i="10"/>
  <c r="F195" i="10"/>
  <c r="F211" i="10"/>
  <c r="F227" i="10"/>
  <c r="F259" i="10"/>
  <c r="F275" i="10"/>
  <c r="E41" i="10"/>
  <c r="H41" i="10" s="1"/>
  <c r="E113" i="10"/>
  <c r="H113" i="10" s="1"/>
  <c r="E132" i="10"/>
  <c r="H132" i="10" s="1"/>
  <c r="E161" i="10"/>
  <c r="H161" i="10" s="1"/>
  <c r="F168" i="10"/>
  <c r="H193" i="19"/>
  <c r="D197" i="10" s="1"/>
  <c r="I197" i="10" s="1"/>
  <c r="E218" i="10"/>
  <c r="H218" i="10" s="1"/>
  <c r="E225" i="10"/>
  <c r="H225" i="10" s="1"/>
  <c r="F232" i="10"/>
  <c r="E286" i="10"/>
  <c r="H286" i="10" s="1"/>
  <c r="E302" i="10"/>
  <c r="H302" i="10" s="1"/>
  <c r="E318" i="10"/>
  <c r="H318" i="10" s="1"/>
  <c r="E334" i="10"/>
  <c r="H334" i="10" s="1"/>
  <c r="E350" i="10"/>
  <c r="H350" i="10" s="1"/>
  <c r="E366" i="10"/>
  <c r="H366" i="10" s="1"/>
  <c r="E382" i="10"/>
  <c r="H382" i="10" s="1"/>
  <c r="E398" i="10"/>
  <c r="H398" i="10" s="1"/>
  <c r="E414" i="10"/>
  <c r="H414" i="10" s="1"/>
  <c r="E446" i="10"/>
  <c r="H446" i="10" s="1"/>
  <c r="H5" i="19"/>
  <c r="D9" i="10" s="1"/>
  <c r="E14" i="10"/>
  <c r="H14" i="10" s="1"/>
  <c r="H37" i="19"/>
  <c r="D41" i="10" s="1"/>
  <c r="E46" i="10"/>
  <c r="H46" i="10" s="1"/>
  <c r="H53" i="19"/>
  <c r="D57" i="10" s="1"/>
  <c r="I57" i="10" s="1"/>
  <c r="E62" i="10"/>
  <c r="H62" i="10" s="1"/>
  <c r="F33" i="10"/>
  <c r="F78" i="10"/>
  <c r="F94" i="10"/>
  <c r="F110" i="10"/>
  <c r="F126" i="10"/>
  <c r="F11" i="10"/>
  <c r="F30" i="10"/>
  <c r="E49" i="10"/>
  <c r="H49" i="10" s="1"/>
  <c r="E67" i="10"/>
  <c r="H67" i="10" s="1"/>
  <c r="E74" i="10"/>
  <c r="H74" i="10" s="1"/>
  <c r="H106" i="19"/>
  <c r="D110" i="10" s="1"/>
  <c r="I110" i="10" s="1"/>
  <c r="H113" i="19"/>
  <c r="D117" i="10" s="1"/>
  <c r="I117" i="10" s="1"/>
  <c r="E131" i="10"/>
  <c r="H131" i="10" s="1"/>
  <c r="F137" i="10"/>
  <c r="F169" i="10"/>
  <c r="F201" i="10"/>
  <c r="F233" i="10"/>
  <c r="F265" i="10"/>
  <c r="F55" i="10"/>
  <c r="F95" i="10"/>
  <c r="H101" i="19"/>
  <c r="D105" i="10" s="1"/>
  <c r="I105" i="10" s="1"/>
  <c r="H120" i="19"/>
  <c r="D124" i="10" s="1"/>
  <c r="I124" i="10" s="1"/>
  <c r="F133" i="10"/>
  <c r="E162" i="10"/>
  <c r="H162" i="10" s="1"/>
  <c r="E169" i="10"/>
  <c r="H169" i="10" s="1"/>
  <c r="H208" i="19"/>
  <c r="D212" i="10" s="1"/>
  <c r="I212" i="10" s="1"/>
  <c r="E226" i="10"/>
  <c r="H226" i="10" s="1"/>
  <c r="F240" i="10"/>
  <c r="H272" i="19"/>
  <c r="D276" i="10" s="1"/>
  <c r="I276" i="10" s="1"/>
  <c r="E292" i="10"/>
  <c r="H292" i="10" s="1"/>
  <c r="E308" i="10"/>
  <c r="H308" i="10" s="1"/>
  <c r="E324" i="10"/>
  <c r="H324" i="10" s="1"/>
  <c r="E356" i="10"/>
  <c r="H356" i="10" s="1"/>
  <c r="E372" i="10"/>
  <c r="H372" i="10" s="1"/>
  <c r="E388" i="10"/>
  <c r="H388" i="10" s="1"/>
  <c r="E420" i="10"/>
  <c r="H420" i="10" s="1"/>
  <c r="E436" i="10"/>
  <c r="H436" i="10" s="1"/>
  <c r="E452" i="10"/>
  <c r="H452" i="10" s="1"/>
  <c r="E468" i="10"/>
  <c r="H468" i="10" s="1"/>
  <c r="H6" i="19"/>
  <c r="D10" i="10" s="1"/>
  <c r="F35" i="10"/>
  <c r="H44" i="19"/>
  <c r="D48" i="10" s="1"/>
  <c r="I48" i="10" s="1"/>
  <c r="H67" i="19"/>
  <c r="D71" i="10" s="1"/>
  <c r="I71" i="10" s="1"/>
  <c r="E80" i="10"/>
  <c r="H80" i="10" s="1"/>
  <c r="F99" i="10"/>
  <c r="E118" i="10"/>
  <c r="H118" i="10" s="1"/>
  <c r="F125" i="10"/>
  <c r="E156" i="10"/>
  <c r="H156" i="10" s="1"/>
  <c r="H190" i="19"/>
  <c r="D194" i="10" s="1"/>
  <c r="I194" i="10" s="1"/>
  <c r="F222" i="10"/>
  <c r="H228" i="19"/>
  <c r="D232" i="10" s="1"/>
  <c r="I232" i="10" s="1"/>
  <c r="F260" i="10"/>
  <c r="E307" i="10"/>
  <c r="H307" i="10" s="1"/>
  <c r="E331" i="10"/>
  <c r="H331" i="10" s="1"/>
  <c r="F345" i="10"/>
  <c r="E355" i="10"/>
  <c r="H355" i="10" s="1"/>
  <c r="F369" i="10"/>
  <c r="F378" i="10"/>
  <c r="F402" i="10"/>
  <c r="F426" i="10"/>
  <c r="E435" i="10"/>
  <c r="H435" i="10" s="1"/>
  <c r="E459" i="10"/>
  <c r="H459" i="10" s="1"/>
  <c r="E473" i="10"/>
  <c r="H473" i="10" s="1"/>
  <c r="E487" i="10"/>
  <c r="H487" i="10" s="1"/>
  <c r="E491" i="10"/>
  <c r="H491" i="10" s="1"/>
  <c r="E505" i="10"/>
  <c r="H505" i="10" s="1"/>
  <c r="E519" i="10"/>
  <c r="H519" i="10" s="1"/>
  <c r="H530" i="19"/>
  <c r="D534" i="10" s="1"/>
  <c r="I534" i="10" s="1"/>
  <c r="E551" i="10"/>
  <c r="H551" i="10" s="1"/>
  <c r="E555" i="10"/>
  <c r="H555" i="10" s="1"/>
  <c r="E569" i="10"/>
  <c r="H569" i="10" s="1"/>
  <c r="E583" i="10"/>
  <c r="H583" i="10" s="1"/>
  <c r="H594" i="19"/>
  <c r="D598" i="10" s="1"/>
  <c r="I598" i="10" s="1"/>
  <c r="E615" i="10"/>
  <c r="H615" i="10" s="1"/>
  <c r="E619" i="10"/>
  <c r="H619" i="10" s="1"/>
  <c r="H626" i="19"/>
  <c r="D630" i="10" s="1"/>
  <c r="I630" i="10" s="1"/>
  <c r="F53" i="10"/>
  <c r="H64" i="19"/>
  <c r="D68" i="10" s="1"/>
  <c r="I68" i="10" s="1"/>
  <c r="E155" i="10"/>
  <c r="H155" i="10" s="1"/>
  <c r="E174" i="10"/>
  <c r="H174" i="10" s="1"/>
  <c r="E187" i="10"/>
  <c r="H187" i="10" s="1"/>
  <c r="H214" i="19"/>
  <c r="D218" i="10" s="1"/>
  <c r="I218" i="10" s="1"/>
  <c r="E244" i="10"/>
  <c r="H244" i="10" s="1"/>
  <c r="H246" i="19"/>
  <c r="D250" i="10" s="1"/>
  <c r="I250" i="10" s="1"/>
  <c r="E173" i="10"/>
  <c r="H173" i="10" s="1"/>
  <c r="E211" i="10"/>
  <c r="H211" i="10" s="1"/>
  <c r="E275" i="10"/>
  <c r="H275" i="10" s="1"/>
  <c r="F439" i="10"/>
  <c r="F471" i="10"/>
  <c r="E476" i="10"/>
  <c r="H476" i="10" s="1"/>
  <c r="F490" i="10"/>
  <c r="E500" i="10"/>
  <c r="H500" i="10" s="1"/>
  <c r="F514" i="10"/>
  <c r="E524" i="10"/>
  <c r="H524" i="10" s="1"/>
  <c r="F538" i="10"/>
  <c r="F571" i="10"/>
  <c r="F595" i="10"/>
  <c r="F618" i="10"/>
  <c r="E632" i="10"/>
  <c r="H632" i="10" s="1"/>
  <c r="E636" i="10"/>
  <c r="H636" i="10" s="1"/>
  <c r="E650" i="10"/>
  <c r="H650" i="10" s="1"/>
  <c r="E664" i="10"/>
  <c r="H664" i="10" s="1"/>
  <c r="E668" i="10"/>
  <c r="H668" i="10" s="1"/>
  <c r="E682" i="10"/>
  <c r="H682" i="10" s="1"/>
  <c r="E700" i="10"/>
  <c r="H700" i="10" s="1"/>
  <c r="E714" i="10"/>
  <c r="H714" i="10" s="1"/>
  <c r="E728" i="10"/>
  <c r="H728" i="10" s="1"/>
  <c r="E732" i="10"/>
  <c r="H732" i="10" s="1"/>
  <c r="E746" i="10"/>
  <c r="H746" i="10" s="1"/>
  <c r="F71" i="10"/>
  <c r="F123" i="10"/>
  <c r="E152" i="10"/>
  <c r="H152" i="10" s="1"/>
  <c r="E190" i="10"/>
  <c r="H190" i="10" s="1"/>
  <c r="E228" i="10"/>
  <c r="H228" i="10" s="1"/>
  <c r="F268" i="10"/>
  <c r="F277" i="10"/>
  <c r="F296" i="10"/>
  <c r="E301" i="10"/>
  <c r="H301" i="10" s="1"/>
  <c r="F315" i="10"/>
  <c r="F334" i="10"/>
  <c r="E353" i="10"/>
  <c r="H353" i="10" s="1"/>
  <c r="F367" i="10"/>
  <c r="F372" i="10"/>
  <c r="F392" i="10"/>
  <c r="E397" i="10"/>
  <c r="H397" i="10" s="1"/>
  <c r="F430" i="10"/>
  <c r="E449" i="10"/>
  <c r="H449" i="10" s="1"/>
  <c r="F463" i="10"/>
  <c r="F468" i="10"/>
  <c r="E494" i="10"/>
  <c r="H494" i="10" s="1"/>
  <c r="F501" i="10"/>
  <c r="F508" i="10"/>
  <c r="F533" i="10"/>
  <c r="E64" i="10"/>
  <c r="H64" i="10" s="1"/>
  <c r="F212" i="10"/>
  <c r="E231" i="10"/>
  <c r="H231" i="10" s="1"/>
  <c r="F250" i="10"/>
  <c r="E269" i="10"/>
  <c r="H269" i="10" s="1"/>
  <c r="F301" i="10"/>
  <c r="F320" i="10"/>
  <c r="F339" i="10"/>
  <c r="F358" i="10"/>
  <c r="E377" i="10"/>
  <c r="H377" i="10" s="1"/>
  <c r="F396" i="10"/>
  <c r="E415" i="10"/>
  <c r="H415" i="10" s="1"/>
  <c r="F479" i="10"/>
  <c r="F486" i="10"/>
  <c r="F543" i="10"/>
  <c r="F556" i="10"/>
  <c r="F575" i="10"/>
  <c r="E594" i="10"/>
  <c r="H594" i="10" s="1"/>
  <c r="F608" i="10"/>
  <c r="F613" i="10"/>
  <c r="F635" i="10"/>
  <c r="E653" i="10"/>
  <c r="H653" i="10" s="1"/>
  <c r="F667" i="10"/>
  <c r="E685" i="10"/>
  <c r="H685" i="10" s="1"/>
  <c r="F692" i="10"/>
  <c r="F699" i="10"/>
  <c r="E717" i="10"/>
  <c r="H717" i="10" s="1"/>
  <c r="F731" i="10"/>
  <c r="E749" i="10"/>
  <c r="H749" i="10" s="1"/>
  <c r="E165" i="10"/>
  <c r="H165" i="10" s="1"/>
  <c r="F536" i="10"/>
  <c r="F545" i="10"/>
  <c r="F606" i="10"/>
  <c r="F645" i="10"/>
  <c r="E663" i="10"/>
  <c r="H663" i="10" s="1"/>
  <c r="F693" i="10"/>
  <c r="E711" i="10"/>
  <c r="H711" i="10" s="1"/>
  <c r="E184" i="10"/>
  <c r="H184" i="10" s="1"/>
  <c r="E203" i="10"/>
  <c r="H203" i="10" s="1"/>
  <c r="E222" i="10"/>
  <c r="H222" i="10" s="1"/>
  <c r="E260" i="10"/>
  <c r="H260" i="10" s="1"/>
  <c r="F325" i="10"/>
  <c r="F344" i="10"/>
  <c r="F363" i="10"/>
  <c r="F382" i="10"/>
  <c r="E439" i="10"/>
  <c r="H439" i="10" s="1"/>
  <c r="F605" i="10"/>
  <c r="E618" i="10"/>
  <c r="H618" i="10" s="1"/>
  <c r="F677" i="10"/>
  <c r="F694" i="10"/>
  <c r="F749" i="10"/>
  <c r="F111" i="10"/>
  <c r="H135" i="19"/>
  <c r="D139" i="10" s="1"/>
  <c r="I139" i="10" s="1"/>
  <c r="H154" i="19"/>
  <c r="D158" i="10" s="1"/>
  <c r="I158" i="10" s="1"/>
  <c r="H23" i="19"/>
  <c r="D27" i="10" s="1"/>
  <c r="E48" i="10"/>
  <c r="H48" i="10" s="1"/>
  <c r="E43" i="10"/>
  <c r="H43" i="10" s="1"/>
  <c r="F57" i="10"/>
  <c r="F24" i="10"/>
  <c r="F43" i="10"/>
  <c r="F62" i="10"/>
  <c r="E91" i="10"/>
  <c r="H91" i="10" s="1"/>
  <c r="F105" i="10"/>
  <c r="F187" i="10"/>
  <c r="F219" i="10"/>
  <c r="F22" i="10"/>
  <c r="E257" i="10"/>
  <c r="H257" i="10" s="1"/>
  <c r="E422" i="10"/>
  <c r="H422" i="10" s="1"/>
  <c r="E454" i="10"/>
  <c r="H454" i="10" s="1"/>
  <c r="E462" i="10"/>
  <c r="H462" i="10" s="1"/>
  <c r="E470" i="10"/>
  <c r="H470" i="10" s="1"/>
  <c r="F16" i="10"/>
  <c r="E79" i="10"/>
  <c r="H79" i="10" s="1"/>
  <c r="F93" i="10"/>
  <c r="E117" i="10"/>
  <c r="H117" i="10" s="1"/>
  <c r="F59" i="10"/>
  <c r="F170" i="10"/>
  <c r="E183" i="10"/>
  <c r="H183" i="10" s="1"/>
  <c r="E208" i="10"/>
  <c r="H208" i="10" s="1"/>
  <c r="E221" i="10"/>
  <c r="H221" i="10" s="1"/>
  <c r="E246" i="10"/>
  <c r="H246" i="10" s="1"/>
  <c r="F282" i="10"/>
  <c r="E323" i="10"/>
  <c r="H323" i="10" s="1"/>
  <c r="F410" i="10"/>
  <c r="F442" i="10"/>
  <c r="E467" i="10"/>
  <c r="H467" i="10" s="1"/>
  <c r="E483" i="10"/>
  <c r="H483" i="10" s="1"/>
  <c r="E497" i="10"/>
  <c r="H497" i="10" s="1"/>
  <c r="E507" i="10"/>
  <c r="H507" i="10" s="1"/>
  <c r="E511" i="10"/>
  <c r="H511" i="10" s="1"/>
  <c r="E521" i="10"/>
  <c r="H521" i="10" s="1"/>
  <c r="E531" i="10"/>
  <c r="H531" i="10" s="1"/>
  <c r="E545" i="10"/>
  <c r="H545" i="10" s="1"/>
  <c r="H550" i="19"/>
  <c r="D554" i="10" s="1"/>
  <c r="I554" i="10" s="1"/>
  <c r="E559" i="10"/>
  <c r="H559" i="10" s="1"/>
  <c r="E611" i="10"/>
  <c r="H611" i="10" s="1"/>
  <c r="F28" i="10"/>
  <c r="J28" i="10" s="1"/>
  <c r="E47" i="10"/>
  <c r="H47" i="10" s="1"/>
  <c r="E70" i="10"/>
  <c r="H70" i="10" s="1"/>
  <c r="H83" i="19"/>
  <c r="D87" i="10" s="1"/>
  <c r="I87" i="10" s="1"/>
  <c r="F103" i="10"/>
  <c r="E175" i="10"/>
  <c r="H175" i="10" s="1"/>
  <c r="F226" i="10"/>
  <c r="E251" i="10"/>
  <c r="H251" i="10" s="1"/>
  <c r="F48" i="10"/>
  <c r="J48" i="10" s="1"/>
  <c r="F85" i="10"/>
  <c r="F142" i="10"/>
  <c r="E192" i="10"/>
  <c r="H192" i="10" s="1"/>
  <c r="H238" i="19"/>
  <c r="D242" i="10" s="1"/>
  <c r="I242" i="10" s="1"/>
  <c r="F285" i="10"/>
  <c r="F310" i="10"/>
  <c r="E335" i="10"/>
  <c r="H335" i="10" s="1"/>
  <c r="F343" i="10"/>
  <c r="E361" i="10"/>
  <c r="H361" i="10" s="1"/>
  <c r="F368" i="10"/>
  <c r="H400" i="19"/>
  <c r="D404" i="10" s="1"/>
  <c r="I404" i="10" s="1"/>
  <c r="E437" i="10"/>
  <c r="H437" i="10" s="1"/>
  <c r="F444" i="10"/>
  <c r="F470" i="10"/>
  <c r="E508" i="10"/>
  <c r="H508" i="10" s="1"/>
  <c r="F546" i="10"/>
  <c r="E572" i="10"/>
  <c r="H572" i="10" s="1"/>
  <c r="F578" i="10"/>
  <c r="F603" i="10"/>
  <c r="E634" i="10"/>
  <c r="H634" i="10" s="1"/>
  <c r="E644" i="10"/>
  <c r="H644" i="10" s="1"/>
  <c r="E648" i="10"/>
  <c r="H648" i="10" s="1"/>
  <c r="E658" i="10"/>
  <c r="H658" i="10" s="1"/>
  <c r="E672" i="10"/>
  <c r="H672" i="10" s="1"/>
  <c r="E748" i="10"/>
  <c r="H748" i="10" s="1"/>
  <c r="E752" i="10"/>
  <c r="H752" i="10" s="1"/>
  <c r="H115" i="19"/>
  <c r="D119" i="10" s="1"/>
  <c r="I119" i="10" s="1"/>
  <c r="H139" i="19"/>
  <c r="D143" i="10" s="1"/>
  <c r="I143" i="10" s="1"/>
  <c r="E223" i="10"/>
  <c r="H223" i="10" s="1"/>
  <c r="F242" i="10"/>
  <c r="E254" i="10"/>
  <c r="H254" i="10" s="1"/>
  <c r="F303" i="10"/>
  <c r="F309" i="10"/>
  <c r="F328" i="10"/>
  <c r="F335" i="10"/>
  <c r="F360" i="10"/>
  <c r="F366" i="10"/>
  <c r="F373" i="10"/>
  <c r="F379" i="10"/>
  <c r="J379" i="10" s="1"/>
  <c r="F399" i="10"/>
  <c r="F424" i="10"/>
  <c r="F431" i="10"/>
  <c r="F437" i="10"/>
  <c r="F443" i="10"/>
  <c r="F456" i="10"/>
  <c r="F462" i="10"/>
  <c r="F484" i="10"/>
  <c r="F493" i="10"/>
  <c r="F517" i="10"/>
  <c r="F541" i="10"/>
  <c r="H16" i="19"/>
  <c r="D20" i="10" s="1"/>
  <c r="F51" i="10"/>
  <c r="E39" i="10"/>
  <c r="H39" i="10" s="1"/>
  <c r="H142" i="19"/>
  <c r="D146" i="10" s="1"/>
  <c r="I146" i="10" s="1"/>
  <c r="E198" i="10"/>
  <c r="H198" i="10" s="1"/>
  <c r="E287" i="10"/>
  <c r="H287" i="10" s="1"/>
  <c r="E313" i="10"/>
  <c r="H313" i="10" s="1"/>
  <c r="E325" i="10"/>
  <c r="H325" i="10" s="1"/>
  <c r="E351" i="10"/>
  <c r="H351" i="10" s="1"/>
  <c r="F643" i="10"/>
  <c r="F652" i="10"/>
  <c r="F676" i="10"/>
  <c r="F700" i="10"/>
  <c r="E709" i="10"/>
  <c r="H709" i="10" s="1"/>
  <c r="F723" i="10"/>
  <c r="E733" i="10"/>
  <c r="H733" i="10" s="1"/>
  <c r="F747" i="10"/>
  <c r="E586" i="10"/>
  <c r="H586" i="10" s="1"/>
  <c r="F20" i="10"/>
  <c r="H133" i="19"/>
  <c r="D137" i="10" s="1"/>
  <c r="I137" i="10" s="1"/>
  <c r="F299" i="10"/>
  <c r="E311" i="10"/>
  <c r="H311" i="10" s="1"/>
  <c r="E337" i="10"/>
  <c r="H337" i="10" s="1"/>
  <c r="E349" i="10"/>
  <c r="H349" i="10" s="1"/>
  <c r="E375" i="10"/>
  <c r="H375" i="10" s="1"/>
  <c r="E413" i="10"/>
  <c r="H413" i="10" s="1"/>
  <c r="E506" i="10"/>
  <c r="H506" i="10" s="1"/>
  <c r="E566" i="10"/>
  <c r="H566" i="10" s="1"/>
  <c r="E592" i="10"/>
  <c r="H592" i="10" s="1"/>
  <c r="F625" i="10"/>
  <c r="F710" i="10"/>
  <c r="E735" i="10"/>
  <c r="H735" i="10" s="1"/>
  <c r="F238" i="10"/>
  <c r="F276" i="10"/>
  <c r="F295" i="10"/>
  <c r="E319" i="10"/>
  <c r="H319" i="10" s="1"/>
  <c r="E357" i="10"/>
  <c r="H357" i="10" s="1"/>
  <c r="H108" i="19"/>
  <c r="D112" i="10" s="1"/>
  <c r="I112" i="10" s="1"/>
  <c r="E158" i="10"/>
  <c r="H158" i="10" s="1"/>
  <c r="F395" i="10"/>
  <c r="F414" i="10"/>
  <c r="E433" i="10"/>
  <c r="H433" i="10" s="1"/>
  <c r="F452" i="10"/>
  <c r="E471" i="10"/>
  <c r="H471" i="10" s="1"/>
  <c r="E514" i="10"/>
  <c r="H514" i="10" s="1"/>
  <c r="F528" i="10"/>
  <c r="F584" i="10"/>
  <c r="F622" i="10"/>
  <c r="H642" i="19"/>
  <c r="D646" i="10" s="1"/>
  <c r="I646" i="10" s="1"/>
  <c r="E667" i="10"/>
  <c r="H667" i="10" s="1"/>
  <c r="F681" i="10"/>
  <c r="F745" i="10"/>
  <c r="F286" i="10"/>
  <c r="F319" i="10"/>
  <c r="F357" i="10"/>
  <c r="E512" i="10"/>
  <c r="H512" i="10" s="1"/>
  <c r="F592" i="10"/>
  <c r="F630" i="10"/>
  <c r="J630" i="10" s="1"/>
  <c r="F680" i="10"/>
  <c r="E737" i="10"/>
  <c r="H737" i="10" s="1"/>
  <c r="F744" i="10"/>
  <c r="F751" i="10"/>
  <c r="H318" i="19"/>
  <c r="D322" i="10" s="1"/>
  <c r="I322" i="10" s="1"/>
  <c r="H356" i="19"/>
  <c r="D360" i="10" s="1"/>
  <c r="I360" i="10" s="1"/>
  <c r="E498" i="10"/>
  <c r="H498" i="10" s="1"/>
  <c r="H537" i="19"/>
  <c r="D541" i="10" s="1"/>
  <c r="I541" i="10" s="1"/>
  <c r="E602" i="10"/>
  <c r="H602" i="10" s="1"/>
  <c r="H634" i="19"/>
  <c r="D638" i="10" s="1"/>
  <c r="I638" i="10" s="1"/>
  <c r="E659" i="10"/>
  <c r="H659" i="10" s="1"/>
  <c r="F666" i="10"/>
  <c r="F673" i="10"/>
  <c r="E723" i="10"/>
  <c r="H723" i="10" s="1"/>
  <c r="F730" i="10"/>
  <c r="E496" i="10"/>
  <c r="H496" i="10" s="1"/>
  <c r="F552" i="10"/>
  <c r="F572" i="10"/>
  <c r="F591" i="10"/>
  <c r="E610" i="10"/>
  <c r="H610" i="10" s="1"/>
  <c r="F695" i="10"/>
  <c r="F711" i="10"/>
  <c r="E248" i="10"/>
  <c r="H248" i="10" s="1"/>
  <c r="F535" i="10"/>
  <c r="F647" i="10"/>
  <c r="H656" i="19"/>
  <c r="D660" i="10" s="1"/>
  <c r="I660" i="10" s="1"/>
  <c r="F672" i="10"/>
  <c r="E697" i="10"/>
  <c r="H697" i="10" s="1"/>
  <c r="H720" i="19"/>
  <c r="D724" i="10" s="1"/>
  <c r="I724" i="10" s="1"/>
  <c r="F752" i="10"/>
  <c r="F365" i="10"/>
  <c r="F403" i="10"/>
  <c r="E441" i="10"/>
  <c r="H441" i="10" s="1"/>
  <c r="F467" i="10"/>
  <c r="E488" i="10"/>
  <c r="H488" i="10" s="1"/>
  <c r="F534" i="10"/>
  <c r="J534" i="10" s="1"/>
  <c r="F553" i="10"/>
  <c r="H601" i="19"/>
  <c r="D605" i="10" s="1"/>
  <c r="F668" i="10"/>
  <c r="F691" i="10"/>
  <c r="E701" i="10"/>
  <c r="H701" i="10" s="1"/>
  <c r="E725" i="10"/>
  <c r="H725" i="10" s="1"/>
  <c r="F739" i="10"/>
  <c r="F748" i="10"/>
  <c r="E465" i="10"/>
  <c r="H465" i="10" s="1"/>
  <c r="F520" i="10"/>
  <c r="H529" i="19"/>
  <c r="D533" i="10" s="1"/>
  <c r="I533" i="10" s="1"/>
  <c r="F599" i="10"/>
  <c r="H625" i="19"/>
  <c r="D629" i="10" s="1"/>
  <c r="I629" i="10" s="1"/>
  <c r="F685" i="10"/>
  <c r="F198" i="10"/>
  <c r="H223" i="19"/>
  <c r="D227" i="10" s="1"/>
  <c r="F351" i="10"/>
  <c r="F389" i="10"/>
  <c r="F415" i="10"/>
  <c r="F453" i="10"/>
  <c r="F488" i="10"/>
  <c r="E598" i="10"/>
  <c r="H598" i="10" s="1"/>
  <c r="F612" i="10"/>
  <c r="E630" i="10"/>
  <c r="H630" i="10" s="1"/>
  <c r="E679" i="10"/>
  <c r="H679" i="10" s="1"/>
  <c r="F702" i="10"/>
  <c r="F725" i="10"/>
  <c r="F186" i="10"/>
  <c r="J186" i="10" s="1"/>
  <c r="E224" i="10"/>
  <c r="H224" i="10" s="1"/>
  <c r="E243" i="10"/>
  <c r="H243" i="10" s="1"/>
  <c r="H384" i="19"/>
  <c r="D388" i="10" s="1"/>
  <c r="I388" i="10" s="1"/>
  <c r="H140" i="19"/>
  <c r="D144" i="10" s="1"/>
  <c r="I144" i="10" s="1"/>
  <c r="H197" i="19"/>
  <c r="D201" i="10" s="1"/>
  <c r="I201" i="10" s="1"/>
  <c r="F489" i="10"/>
  <c r="E546" i="10"/>
  <c r="H546" i="10" s="1"/>
  <c r="F558" i="10"/>
  <c r="F596" i="10"/>
  <c r="F615" i="10"/>
  <c r="E683" i="10"/>
  <c r="H683" i="10" s="1"/>
  <c r="F697" i="10"/>
  <c r="E747" i="10"/>
  <c r="H747" i="10" s="1"/>
  <c r="F416" i="10"/>
  <c r="F435" i="10"/>
  <c r="F454" i="10"/>
  <c r="F487" i="10"/>
  <c r="F566" i="10"/>
  <c r="F585" i="10"/>
  <c r="F604" i="10"/>
  <c r="F623" i="10"/>
  <c r="F632" i="10"/>
  <c r="F639" i="10"/>
  <c r="E689" i="10"/>
  <c r="H689" i="10" s="1"/>
  <c r="F696" i="10"/>
  <c r="F703" i="10"/>
  <c r="F331" i="10"/>
  <c r="E369" i="10"/>
  <c r="H369" i="10" s="1"/>
  <c r="F473" i="10"/>
  <c r="E38" i="10"/>
  <c r="H38" i="10" s="1"/>
  <c r="F70" i="10"/>
  <c r="F102" i="10"/>
  <c r="F134" i="10"/>
  <c r="F63" i="10"/>
  <c r="H74" i="19"/>
  <c r="D78" i="10" s="1"/>
  <c r="I78" i="10" s="1"/>
  <c r="E106" i="10"/>
  <c r="H106" i="10" s="1"/>
  <c r="F145" i="10"/>
  <c r="F177" i="10"/>
  <c r="F209" i="10"/>
  <c r="F241" i="10"/>
  <c r="F273" i="10"/>
  <c r="H20" i="19"/>
  <c r="D24" i="10" s="1"/>
  <c r="F144" i="10"/>
  <c r="H240" i="19"/>
  <c r="D244" i="10" s="1"/>
  <c r="I244" i="10" s="1"/>
  <c r="E258" i="10"/>
  <c r="H258" i="10" s="1"/>
  <c r="F272" i="10"/>
  <c r="H291" i="19"/>
  <c r="D295" i="10" s="1"/>
  <c r="I295" i="10" s="1"/>
  <c r="E316" i="10"/>
  <c r="H316" i="10" s="1"/>
  <c r="H323" i="19"/>
  <c r="D327" i="10" s="1"/>
  <c r="I327" i="10" s="1"/>
  <c r="E348" i="10"/>
  <c r="H348" i="10" s="1"/>
  <c r="E412" i="10"/>
  <c r="H412" i="10" s="1"/>
  <c r="E444" i="10"/>
  <c r="H444" i="10" s="1"/>
  <c r="H451" i="19"/>
  <c r="D455" i="10" s="1"/>
  <c r="I455" i="10" s="1"/>
  <c r="H461" i="19"/>
  <c r="D465" i="10" s="1"/>
  <c r="I465" i="10" s="1"/>
  <c r="H467" i="19"/>
  <c r="D471" i="10" s="1"/>
  <c r="I471" i="10" s="1"/>
  <c r="E21" i="10"/>
  <c r="H21" i="10" s="1"/>
  <c r="F54" i="10"/>
  <c r="F117" i="10"/>
  <c r="J117" i="10" s="1"/>
  <c r="H157" i="19"/>
  <c r="D161" i="10" s="1"/>
  <c r="I161" i="10" s="1"/>
  <c r="H222" i="19"/>
  <c r="D226" i="10" s="1"/>
  <c r="I226" i="10" s="1"/>
  <c r="H260" i="19"/>
  <c r="D264" i="10" s="1"/>
  <c r="I264" i="10" s="1"/>
  <c r="F337" i="10"/>
  <c r="E387" i="10"/>
  <c r="H387" i="10" s="1"/>
  <c r="E419" i="10"/>
  <c r="H419" i="10" s="1"/>
  <c r="H434" i="19"/>
  <c r="D438" i="10" s="1"/>
  <c r="I438" i="10" s="1"/>
  <c r="E475" i="10"/>
  <c r="H475" i="10" s="1"/>
  <c r="E479" i="10"/>
  <c r="H479" i="10" s="1"/>
  <c r="E489" i="10"/>
  <c r="H489" i="10" s="1"/>
  <c r="E499" i="10"/>
  <c r="H499" i="10" s="1"/>
  <c r="E513" i="10"/>
  <c r="H513" i="10" s="1"/>
  <c r="H518" i="19"/>
  <c r="D522" i="10" s="1"/>
  <c r="I522" i="10" s="1"/>
  <c r="E527" i="10"/>
  <c r="H527" i="10" s="1"/>
  <c r="H528" i="19"/>
  <c r="D532" i="10" s="1"/>
  <c r="I532" i="10" s="1"/>
  <c r="H552" i="19"/>
  <c r="D556" i="10" s="1"/>
  <c r="I556" i="10" s="1"/>
  <c r="E579" i="10"/>
  <c r="H579" i="10" s="1"/>
  <c r="E603" i="10"/>
  <c r="H603" i="10" s="1"/>
  <c r="E607" i="10"/>
  <c r="H607" i="10" s="1"/>
  <c r="E617" i="10"/>
  <c r="H617" i="10" s="1"/>
  <c r="H618" i="19"/>
  <c r="D622" i="10" s="1"/>
  <c r="I622" i="10" s="1"/>
  <c r="E627" i="10"/>
  <c r="H627" i="10" s="1"/>
  <c r="E9" i="10"/>
  <c r="H9" i="10" s="1"/>
  <c r="E31" i="10"/>
  <c r="H31" i="10" s="1"/>
  <c r="E89" i="10"/>
  <c r="H89" i="10" s="1"/>
  <c r="E108" i="10"/>
  <c r="H108" i="10" s="1"/>
  <c r="E124" i="10"/>
  <c r="H124" i="10" s="1"/>
  <c r="H156" i="19"/>
  <c r="D160" i="10" s="1"/>
  <c r="I160" i="10" s="1"/>
  <c r="F220" i="10"/>
  <c r="E270" i="10"/>
  <c r="H270" i="10" s="1"/>
  <c r="E230" i="10"/>
  <c r="H230" i="10" s="1"/>
  <c r="F278" i="10"/>
  <c r="F304" i="10"/>
  <c r="F311" i="10"/>
  <c r="F387" i="10"/>
  <c r="E405" i="10"/>
  <c r="H405" i="10" s="1"/>
  <c r="F438" i="10"/>
  <c r="E463" i="10"/>
  <c r="H463" i="10" s="1"/>
  <c r="H475" i="19"/>
  <c r="D479" i="10" s="1"/>
  <c r="I479" i="10" s="1"/>
  <c r="E492" i="10"/>
  <c r="H492" i="10" s="1"/>
  <c r="F522" i="10"/>
  <c r="J522" i="10" s="1"/>
  <c r="F554" i="10"/>
  <c r="J554" i="10" s="1"/>
  <c r="F579" i="10"/>
  <c r="H595" i="19"/>
  <c r="D599" i="10" s="1"/>
  <c r="I599" i="10" s="1"/>
  <c r="F611" i="10"/>
  <c r="E640" i="10"/>
  <c r="H640" i="10" s="1"/>
  <c r="H641" i="19"/>
  <c r="D645" i="10" s="1"/>
  <c r="I645" i="10" s="1"/>
  <c r="H665" i="19"/>
  <c r="D669" i="10" s="1"/>
  <c r="I669" i="10" s="1"/>
  <c r="H679" i="19"/>
  <c r="D683" i="10" s="1"/>
  <c r="E716" i="10"/>
  <c r="H716" i="10" s="1"/>
  <c r="E720" i="10"/>
  <c r="H720" i="10" s="1"/>
  <c r="E730" i="10"/>
  <c r="H730" i="10" s="1"/>
  <c r="E740" i="10"/>
  <c r="H740" i="10" s="1"/>
  <c r="H191" i="19"/>
  <c r="D195" i="10" s="1"/>
  <c r="I195" i="10" s="1"/>
  <c r="F230" i="10"/>
  <c r="H267" i="19"/>
  <c r="D271" i="10" s="1"/>
  <c r="I271" i="10" s="1"/>
  <c r="F485" i="10"/>
  <c r="F532" i="10"/>
  <c r="E542" i="10"/>
  <c r="H542" i="10" s="1"/>
  <c r="E179" i="10"/>
  <c r="H179" i="10" s="1"/>
  <c r="H199" i="19"/>
  <c r="D203" i="10" s="1"/>
  <c r="I203" i="10" s="1"/>
  <c r="F644" i="10"/>
  <c r="F146" i="10"/>
  <c r="F427" i="10"/>
  <c r="H734" i="19"/>
  <c r="D738" i="10" s="1"/>
  <c r="I738" i="10" s="1"/>
  <c r="E121" i="10"/>
  <c r="H121" i="10" s="1"/>
  <c r="F633" i="10"/>
  <c r="E32" i="10"/>
  <c r="H32" i="10" s="1"/>
  <c r="H18" i="19"/>
  <c r="D22" i="10" s="1"/>
  <c r="F50" i="10"/>
  <c r="F64" i="10"/>
  <c r="F128" i="10"/>
  <c r="E98" i="10"/>
  <c r="H98" i="10" s="1"/>
  <c r="F139" i="10"/>
  <c r="J139" i="10" s="1"/>
  <c r="F171" i="10"/>
  <c r="F203" i="10"/>
  <c r="F235" i="10"/>
  <c r="F267" i="10"/>
  <c r="H95" i="19"/>
  <c r="D99" i="10" s="1"/>
  <c r="I99" i="10" s="1"/>
  <c r="F136" i="10"/>
  <c r="E193" i="10"/>
  <c r="H193" i="10" s="1"/>
  <c r="E250" i="10"/>
  <c r="H250" i="10" s="1"/>
  <c r="F264" i="10"/>
  <c r="J264" i="10" s="1"/>
  <c r="E278" i="10"/>
  <c r="H278" i="10" s="1"/>
  <c r="H285" i="19"/>
  <c r="D289" i="10" s="1"/>
  <c r="I289" i="10" s="1"/>
  <c r="E310" i="10"/>
  <c r="H310" i="10" s="1"/>
  <c r="H317" i="19"/>
  <c r="D321" i="10" s="1"/>
  <c r="I321" i="10" s="1"/>
  <c r="E342" i="10"/>
  <c r="H342" i="10" s="1"/>
  <c r="H349" i="19"/>
  <c r="D353" i="10" s="1"/>
  <c r="I353" i="10" s="1"/>
  <c r="E374" i="10"/>
  <c r="H374" i="10" s="1"/>
  <c r="E406" i="10"/>
  <c r="H406" i="10" s="1"/>
  <c r="E438" i="10"/>
  <c r="H438" i="10" s="1"/>
  <c r="F27" i="10"/>
  <c r="E85" i="10"/>
  <c r="H85" i="10" s="1"/>
  <c r="E112" i="10"/>
  <c r="H112" i="10" s="1"/>
  <c r="E77" i="10"/>
  <c r="H77" i="10" s="1"/>
  <c r="E151" i="10"/>
  <c r="H151" i="10" s="1"/>
  <c r="E189" i="10"/>
  <c r="H189" i="10" s="1"/>
  <c r="F202" i="10"/>
  <c r="E227" i="10"/>
  <c r="H227" i="10" s="1"/>
  <c r="E240" i="10"/>
  <c r="H240" i="10" s="1"/>
  <c r="F254" i="10"/>
  <c r="H274" i="19"/>
  <c r="D278" i="10" s="1"/>
  <c r="I278" i="10" s="1"/>
  <c r="F313" i="10"/>
  <c r="F338" i="10"/>
  <c r="E363" i="10"/>
  <c r="H363" i="10" s="1"/>
  <c r="F370" i="10"/>
  <c r="E395" i="10"/>
  <c r="H395" i="10" s="1"/>
  <c r="F401" i="10"/>
  <c r="F433" i="10"/>
  <c r="F458" i="10"/>
  <c r="F465" i="10"/>
  <c r="J465" i="10" s="1"/>
  <c r="H472" i="19"/>
  <c r="D476" i="10" s="1"/>
  <c r="I476" i="10" s="1"/>
  <c r="E481" i="10"/>
  <c r="H481" i="10" s="1"/>
  <c r="H482" i="19"/>
  <c r="D486" i="10" s="1"/>
  <c r="I486" i="10" s="1"/>
  <c r="E495" i="10"/>
  <c r="H495" i="10" s="1"/>
  <c r="H496" i="19"/>
  <c r="D500" i="10" s="1"/>
  <c r="I500" i="10" s="1"/>
  <c r="E547" i="10"/>
  <c r="H547" i="10" s="1"/>
  <c r="E561" i="10"/>
  <c r="H561" i="10" s="1"/>
  <c r="E571" i="10"/>
  <c r="H571" i="10" s="1"/>
  <c r="E575" i="10"/>
  <c r="H575" i="10" s="1"/>
  <c r="E585" i="10"/>
  <c r="H585" i="10" s="1"/>
  <c r="E54" i="10"/>
  <c r="H54" i="10" s="1"/>
  <c r="F86" i="10"/>
  <c r="E99" i="10"/>
  <c r="H99" i="10" s="1"/>
  <c r="F113" i="10"/>
  <c r="F161" i="10"/>
  <c r="F193" i="10"/>
  <c r="F225" i="10"/>
  <c r="F257" i="10"/>
  <c r="E81" i="10"/>
  <c r="H81" i="10" s="1"/>
  <c r="E100" i="10"/>
  <c r="H100" i="10" s="1"/>
  <c r="E119" i="10"/>
  <c r="H119" i="10" s="1"/>
  <c r="H176" i="19"/>
  <c r="D180" i="10" s="1"/>
  <c r="I180" i="10" s="1"/>
  <c r="F208" i="10"/>
  <c r="E265" i="10"/>
  <c r="H265" i="10" s="1"/>
  <c r="E300" i="10"/>
  <c r="H300" i="10" s="1"/>
  <c r="H307" i="19"/>
  <c r="D311" i="10" s="1"/>
  <c r="I311" i="10" s="1"/>
  <c r="E332" i="10"/>
  <c r="H332" i="10" s="1"/>
  <c r="E364" i="10"/>
  <c r="H364" i="10" s="1"/>
  <c r="E396" i="10"/>
  <c r="H396" i="10" s="1"/>
  <c r="E428" i="10"/>
  <c r="H428" i="10" s="1"/>
  <c r="F79" i="10"/>
  <c r="J79" i="10" s="1"/>
  <c r="H138" i="19"/>
  <c r="D142" i="10" s="1"/>
  <c r="I142" i="10" s="1"/>
  <c r="H151" i="19"/>
  <c r="D155" i="10" s="1"/>
  <c r="I155" i="10" s="1"/>
  <c r="F281" i="10"/>
  <c r="F289" i="10"/>
  <c r="E299" i="10"/>
  <c r="H299" i="10" s="1"/>
  <c r="F314" i="10"/>
  <c r="E339" i="10"/>
  <c r="H339" i="10" s="1"/>
  <c r="F346" i="10"/>
  <c r="E371" i="10"/>
  <c r="H371" i="10" s="1"/>
  <c r="F377" i="10"/>
  <c r="E403" i="10"/>
  <c r="H403" i="10" s="1"/>
  <c r="F409" i="10"/>
  <c r="F434" i="10"/>
  <c r="F441" i="10"/>
  <c r="F466" i="10"/>
  <c r="H474" i="19"/>
  <c r="D478" i="10" s="1"/>
  <c r="I478" i="10" s="1"/>
  <c r="E515" i="10"/>
  <c r="H515" i="10" s="1"/>
  <c r="E539" i="10"/>
  <c r="H539" i="10" s="1"/>
  <c r="E543" i="10"/>
  <c r="H543" i="10" s="1"/>
  <c r="E553" i="10"/>
  <c r="H553" i="10" s="1"/>
  <c r="E563" i="10"/>
  <c r="H563" i="10" s="1"/>
  <c r="E577" i="10"/>
  <c r="H577" i="10" s="1"/>
  <c r="H582" i="19"/>
  <c r="D586" i="10" s="1"/>
  <c r="I586" i="10" s="1"/>
  <c r="E591" i="10"/>
  <c r="H591" i="10" s="1"/>
  <c r="H40" i="19"/>
  <c r="D44" i="10" s="1"/>
  <c r="I44" i="10" s="1"/>
  <c r="F115" i="10"/>
  <c r="F156" i="10"/>
  <c r="H614" i="19"/>
  <c r="D618" i="10" s="1"/>
  <c r="I618" i="10" s="1"/>
  <c r="H109" i="19"/>
  <c r="D113" i="10" s="1"/>
  <c r="I113" i="10" s="1"/>
  <c r="E207" i="10"/>
  <c r="H207" i="10" s="1"/>
  <c r="H219" i="19"/>
  <c r="D223" i="10" s="1"/>
  <c r="I223" i="10" s="1"/>
  <c r="F258" i="10"/>
  <c r="J258" i="10" s="1"/>
  <c r="H167" i="19"/>
  <c r="D171" i="10" s="1"/>
  <c r="I171" i="10" s="1"/>
  <c r="E204" i="10"/>
  <c r="H204" i="10" s="1"/>
  <c r="F270" i="10"/>
  <c r="F291" i="10"/>
  <c r="E309" i="10"/>
  <c r="H309" i="10" s="1"/>
  <c r="F342" i="10"/>
  <c r="F375" i="10"/>
  <c r="E425" i="10"/>
  <c r="H425" i="10" s="1"/>
  <c r="E564" i="10"/>
  <c r="H564" i="10" s="1"/>
  <c r="F602" i="10"/>
  <c r="F627" i="10"/>
  <c r="E656" i="10"/>
  <c r="H656" i="10" s="1"/>
  <c r="E666" i="10"/>
  <c r="H666" i="10" s="1"/>
  <c r="E676" i="10"/>
  <c r="H676" i="10" s="1"/>
  <c r="H719" i="19"/>
  <c r="D723" i="10" s="1"/>
  <c r="I723" i="10" s="1"/>
  <c r="H77" i="19"/>
  <c r="D81" i="10" s="1"/>
  <c r="I81" i="10" s="1"/>
  <c r="E171" i="10"/>
  <c r="H171" i="10" s="1"/>
  <c r="F204" i="10"/>
  <c r="F308" i="10"/>
  <c r="E385" i="10"/>
  <c r="H385" i="10" s="1"/>
  <c r="E423" i="10"/>
  <c r="H423" i="10" s="1"/>
  <c r="F436" i="10"/>
  <c r="J436" i="10" s="1"/>
  <c r="E461" i="10"/>
  <c r="H461" i="10" s="1"/>
  <c r="F492" i="10"/>
  <c r="E502" i="10"/>
  <c r="H502" i="10" s="1"/>
  <c r="F549" i="10"/>
  <c r="E45" i="10"/>
  <c r="H45" i="10" s="1"/>
  <c r="F422" i="10"/>
  <c r="F448" i="10"/>
  <c r="F511" i="10"/>
  <c r="H527" i="19"/>
  <c r="D531" i="10" s="1"/>
  <c r="I531" i="10" s="1"/>
  <c r="F576" i="10"/>
  <c r="F588" i="10"/>
  <c r="F614" i="10"/>
  <c r="E626" i="10"/>
  <c r="H626" i="10" s="1"/>
  <c r="H652" i="19"/>
  <c r="D656" i="10" s="1"/>
  <c r="F675" i="10"/>
  <c r="F684" i="10"/>
  <c r="E741" i="10"/>
  <c r="H741" i="10" s="1"/>
  <c r="F529" i="10"/>
  <c r="E552" i="10"/>
  <c r="H552" i="10" s="1"/>
  <c r="E624" i="10"/>
  <c r="H624" i="10" s="1"/>
  <c r="E655" i="10"/>
  <c r="H655" i="10" s="1"/>
  <c r="E703" i="10"/>
  <c r="H703" i="10" s="1"/>
  <c r="F131" i="10"/>
  <c r="F236" i="10"/>
  <c r="F408" i="10"/>
  <c r="F504" i="10"/>
  <c r="F637" i="10"/>
  <c r="F662" i="10"/>
  <c r="F733" i="10"/>
  <c r="F148" i="10"/>
  <c r="E293" i="10"/>
  <c r="H293" i="10" s="1"/>
  <c r="H332" i="19"/>
  <c r="D336" i="10" s="1"/>
  <c r="I336" i="10" s="1"/>
  <c r="E134" i="10"/>
  <c r="H134" i="10" s="1"/>
  <c r="F210" i="10"/>
  <c r="F447" i="10"/>
  <c r="E482" i="10"/>
  <c r="H482" i="10" s="1"/>
  <c r="E582" i="10"/>
  <c r="H582" i="10" s="1"/>
  <c r="E651" i="10"/>
  <c r="H651" i="10" s="1"/>
  <c r="H382" i="19"/>
  <c r="D386" i="10" s="1"/>
  <c r="E590" i="10"/>
  <c r="H590" i="10" s="1"/>
  <c r="F671" i="10"/>
  <c r="H473" i="19"/>
  <c r="D477" i="10" s="1"/>
  <c r="I477" i="10" s="1"/>
  <c r="F505" i="10"/>
  <c r="F609" i="10"/>
  <c r="F634" i="10"/>
  <c r="E691" i="10"/>
  <c r="H691" i="10" s="1"/>
  <c r="F390" i="10"/>
  <c r="E447" i="10"/>
  <c r="H447" i="10" s="1"/>
  <c r="E528" i="10"/>
  <c r="H528" i="10" s="1"/>
  <c r="F565" i="10"/>
  <c r="H585" i="19"/>
  <c r="D589" i="10" s="1"/>
  <c r="I589" i="10" s="1"/>
  <c r="F704" i="10"/>
  <c r="F720" i="10"/>
  <c r="H372" i="19"/>
  <c r="D376" i="10" s="1"/>
  <c r="I376" i="10" s="1"/>
  <c r="F477" i="10"/>
  <c r="E534" i="10"/>
  <c r="H534" i="10" s="1"/>
  <c r="E236" i="10"/>
  <c r="H236" i="10" s="1"/>
  <c r="F332" i="10"/>
  <c r="H495" i="19"/>
  <c r="D499" i="10" s="1"/>
  <c r="I499" i="10" s="1"/>
  <c r="F518" i="10"/>
  <c r="E568" i="10"/>
  <c r="H568" i="10" s="1"/>
  <c r="E606" i="10"/>
  <c r="H606" i="10" s="1"/>
  <c r="F716" i="10"/>
  <c r="F497" i="10"/>
  <c r="E538" i="10"/>
  <c r="H538" i="10" s="1"/>
  <c r="E631" i="10"/>
  <c r="H631" i="10" s="1"/>
  <c r="F709" i="10"/>
  <c r="F726" i="10"/>
  <c r="F741" i="10"/>
  <c r="E69" i="10"/>
  <c r="H69" i="10" s="1"/>
  <c r="F292" i="10"/>
  <c r="H440" i="19"/>
  <c r="D444" i="10" s="1"/>
  <c r="F472" i="10"/>
  <c r="E647" i="10"/>
  <c r="H647" i="10" s="1"/>
  <c r="E671" i="10"/>
  <c r="H671" i="10" s="1"/>
  <c r="F742" i="10"/>
  <c r="E167" i="10"/>
  <c r="H167" i="10" s="1"/>
  <c r="H206" i="19"/>
  <c r="D210" i="10" s="1"/>
  <c r="I210" i="10" s="1"/>
  <c r="H244" i="19"/>
  <c r="D248" i="10" s="1"/>
  <c r="I248" i="10" s="1"/>
  <c r="E281" i="10"/>
  <c r="H281" i="10" s="1"/>
  <c r="H320" i="19"/>
  <c r="D324" i="10" s="1"/>
  <c r="F383" i="10"/>
  <c r="F521" i="10"/>
  <c r="E570" i="10"/>
  <c r="H570" i="10" s="1"/>
  <c r="F589" i="10"/>
  <c r="E608" i="10"/>
  <c r="H608" i="10" s="1"/>
  <c r="E699" i="10"/>
  <c r="H699" i="10" s="1"/>
  <c r="F713" i="10"/>
  <c r="H738" i="19"/>
  <c r="D742" i="10" s="1"/>
  <c r="I742" i="10" s="1"/>
  <c r="F559" i="10"/>
  <c r="E578" i="10"/>
  <c r="H578" i="10" s="1"/>
  <c r="E616" i="10"/>
  <c r="H616" i="10" s="1"/>
  <c r="F648" i="10"/>
  <c r="E705" i="10"/>
  <c r="H705" i="10" s="1"/>
  <c r="F350" i="10"/>
  <c r="E445" i="10"/>
  <c r="H445" i="10" s="1"/>
  <c r="E576" i="10"/>
  <c r="H576" i="10" s="1"/>
  <c r="E614" i="10"/>
  <c r="H614" i="10" s="1"/>
  <c r="E675" i="10"/>
  <c r="H675" i="10" s="1"/>
  <c r="F721" i="10"/>
  <c r="E343" i="10"/>
  <c r="H343" i="10" s="1"/>
  <c r="F461" i="10"/>
  <c r="F503" i="10"/>
  <c r="F640" i="10"/>
  <c r="F688" i="10"/>
  <c r="E729" i="10"/>
  <c r="H729" i="10" s="1"/>
  <c r="F542" i="10"/>
  <c r="E622" i="10"/>
  <c r="H622" i="10" s="1"/>
  <c r="F656" i="10"/>
  <c r="F727" i="10"/>
  <c r="E609" i="10"/>
  <c r="H609" i="10" s="1"/>
  <c r="H624" i="19"/>
  <c r="D628" i="10" s="1"/>
  <c r="I628" i="10" s="1"/>
  <c r="F77" i="10"/>
  <c r="H194" i="19"/>
  <c r="D198" i="10" s="1"/>
  <c r="I198" i="10" s="1"/>
  <c r="E232" i="10"/>
  <c r="H232" i="10" s="1"/>
  <c r="H245" i="19"/>
  <c r="D249" i="10" s="1"/>
  <c r="I249" i="10" s="1"/>
  <c r="E256" i="10"/>
  <c r="H256" i="10" s="1"/>
  <c r="F316" i="10"/>
  <c r="F349" i="10"/>
  <c r="E367" i="10"/>
  <c r="H367" i="10" s="1"/>
  <c r="F400" i="10"/>
  <c r="F482" i="10"/>
  <c r="E532" i="10"/>
  <c r="H532" i="10" s="1"/>
  <c r="F570" i="10"/>
  <c r="E596" i="10"/>
  <c r="H596" i="10" s="1"/>
  <c r="E690" i="10"/>
  <c r="H690" i="10" s="1"/>
  <c r="H705" i="19"/>
  <c r="D709" i="10" s="1"/>
  <c r="F404" i="10"/>
  <c r="E478" i="10"/>
  <c r="H478" i="10" s="1"/>
  <c r="F384" i="10"/>
  <c r="H479" i="19"/>
  <c r="D483" i="10" s="1"/>
  <c r="I483" i="10" s="1"/>
  <c r="E520" i="10"/>
  <c r="H520" i="10" s="1"/>
  <c r="F651" i="10"/>
  <c r="E727" i="10"/>
  <c r="H727" i="10" s="1"/>
  <c r="F446" i="10"/>
  <c r="E719" i="10"/>
  <c r="H719" i="10" s="1"/>
  <c r="H211" i="19"/>
  <c r="D215" i="10" s="1"/>
  <c r="I215" i="10" s="1"/>
  <c r="F364" i="10"/>
  <c r="E102" i="10"/>
  <c r="H102" i="10" s="1"/>
  <c r="E191" i="10"/>
  <c r="H191" i="10" s="1"/>
  <c r="E317" i="10"/>
  <c r="H317" i="10" s="1"/>
  <c r="F658" i="10"/>
  <c r="E715" i="10"/>
  <c r="H715" i="10" s="1"/>
  <c r="H344" i="19"/>
  <c r="D348" i="10" s="1"/>
  <c r="I348" i="10" s="1"/>
  <c r="F664" i="10"/>
  <c r="F719" i="10"/>
  <c r="H744" i="19"/>
  <c r="D748" i="10" s="1"/>
  <c r="I748" i="10" s="1"/>
  <c r="F459" i="10"/>
  <c r="F551" i="10"/>
  <c r="F714" i="10"/>
  <c r="F537" i="10"/>
  <c r="H577" i="19"/>
  <c r="D581" i="10" s="1"/>
  <c r="I581" i="10" s="1"/>
  <c r="E707" i="10"/>
  <c r="H707" i="10" s="1"/>
  <c r="F746" i="10"/>
  <c r="E381" i="10"/>
  <c r="H381" i="10" s="1"/>
  <c r="E633" i="10"/>
  <c r="H633" i="10" s="1"/>
  <c r="H672" i="19"/>
  <c r="D676" i="10" s="1"/>
  <c r="I676" i="10" s="1"/>
  <c r="F631" i="10"/>
  <c r="E681" i="10"/>
  <c r="H681" i="10" s="1"/>
  <c r="H600" i="19"/>
  <c r="D604" i="10" s="1"/>
  <c r="I604" i="10" s="1"/>
  <c r="H175" i="19"/>
  <c r="D179" i="10" s="1"/>
  <c r="E213" i="10"/>
  <c r="H213" i="10" s="1"/>
  <c r="F246" i="10"/>
  <c r="E264" i="10"/>
  <c r="H264" i="10" s="1"/>
  <c r="E104" i="10"/>
  <c r="H104" i="10" s="1"/>
  <c r="H148" i="19"/>
  <c r="D152" i="10" s="1"/>
  <c r="I152" i="10" s="1"/>
  <c r="F218" i="10"/>
  <c r="J218" i="10" s="1"/>
  <c r="E297" i="10"/>
  <c r="H297" i="10" s="1"/>
  <c r="F348" i="10"/>
  <c r="F381" i="10"/>
  <c r="E399" i="10"/>
  <c r="H399" i="10" s="1"/>
  <c r="H412" i="19"/>
  <c r="D416" i="10" s="1"/>
  <c r="I416" i="10" s="1"/>
  <c r="F432" i="10"/>
  <c r="F506" i="10"/>
  <c r="F531" i="10"/>
  <c r="E556" i="10"/>
  <c r="H556" i="10" s="1"/>
  <c r="E660" i="10"/>
  <c r="H660" i="10" s="1"/>
  <c r="E698" i="10"/>
  <c r="H698" i="10" s="1"/>
  <c r="E708" i="10"/>
  <c r="H708" i="10" s="1"/>
  <c r="H723" i="19"/>
  <c r="D727" i="10" s="1"/>
  <c r="I727" i="10" s="1"/>
  <c r="E736" i="10"/>
  <c r="H736" i="10" s="1"/>
  <c r="F23" i="10"/>
  <c r="H352" i="19"/>
  <c r="D356" i="10" s="1"/>
  <c r="I356" i="10" s="1"/>
  <c r="E695" i="10"/>
  <c r="H695" i="10" s="1"/>
  <c r="F507" i="10"/>
  <c r="E652" i="10"/>
  <c r="H652" i="10" s="1"/>
  <c r="E680" i="10"/>
  <c r="H680" i="10" s="1"/>
  <c r="H695" i="19"/>
  <c r="D699" i="10" s="1"/>
  <c r="I699" i="10" s="1"/>
  <c r="H715" i="19"/>
  <c r="D719" i="10" s="1"/>
  <c r="I719" i="10" s="1"/>
  <c r="F109" i="10"/>
  <c r="J109" i="10" s="1"/>
  <c r="F340" i="10"/>
  <c r="F525" i="10"/>
  <c r="F460" i="10"/>
  <c r="F582" i="10"/>
  <c r="E661" i="10"/>
  <c r="H661" i="10" s="1"/>
  <c r="F708" i="10"/>
  <c r="F561" i="10"/>
  <c r="F593" i="10"/>
  <c r="E743" i="10"/>
  <c r="H743" i="10" s="1"/>
  <c r="E172" i="10"/>
  <c r="H172" i="10" s="1"/>
  <c r="E345" i="10"/>
  <c r="H345" i="10" s="1"/>
  <c r="E383" i="10"/>
  <c r="H383" i="10" s="1"/>
  <c r="E229" i="10"/>
  <c r="H229" i="10" s="1"/>
  <c r="F496" i="10"/>
  <c r="F729" i="10"/>
  <c r="E480" i="10"/>
  <c r="H480" i="10" s="1"/>
  <c r="F307" i="10"/>
  <c r="F421" i="10"/>
  <c r="F590" i="10"/>
  <c r="F616" i="10"/>
  <c r="F657" i="10"/>
  <c r="H730" i="19"/>
  <c r="D734" i="10" s="1"/>
  <c r="I734" i="10" s="1"/>
  <c r="E649" i="10"/>
  <c r="H649" i="10" s="1"/>
  <c r="F663" i="10"/>
  <c r="F557" i="10"/>
  <c r="H615" i="19"/>
  <c r="D619" i="10" s="1"/>
  <c r="F650" i="10"/>
  <c r="F689" i="10"/>
  <c r="E558" i="10"/>
  <c r="H558" i="10" s="1"/>
  <c r="F451" i="10"/>
  <c r="F569" i="10"/>
  <c r="F428" i="10"/>
  <c r="E595" i="10"/>
  <c r="H595" i="10" s="1"/>
  <c r="H610" i="19"/>
  <c r="D614" i="10" s="1"/>
  <c r="I614" i="10" s="1"/>
  <c r="F15" i="10"/>
  <c r="E96" i="10"/>
  <c r="H96" i="10" s="1"/>
  <c r="H251" i="19"/>
  <c r="D255" i="10" s="1"/>
  <c r="I255" i="10" s="1"/>
  <c r="E71" i="10"/>
  <c r="H71" i="10" s="1"/>
  <c r="E268" i="10"/>
  <c r="H268" i="10" s="1"/>
  <c r="F323" i="10"/>
  <c r="H336" i="19"/>
  <c r="D340" i="10" s="1"/>
  <c r="I340" i="10" s="1"/>
  <c r="E373" i="10"/>
  <c r="H373" i="10" s="1"/>
  <c r="F406" i="10"/>
  <c r="H438" i="19"/>
  <c r="D442" i="10" s="1"/>
  <c r="I442" i="10" s="1"/>
  <c r="E457" i="10"/>
  <c r="H457" i="10" s="1"/>
  <c r="F499" i="10"/>
  <c r="H571" i="19"/>
  <c r="D575" i="10" s="1"/>
  <c r="I575" i="10" s="1"/>
  <c r="E588" i="10"/>
  <c r="H588" i="10" s="1"/>
  <c r="E684" i="10"/>
  <c r="H684" i="10" s="1"/>
  <c r="E712" i="10"/>
  <c r="H712" i="10" s="1"/>
  <c r="E722" i="10"/>
  <c r="H722" i="10" s="1"/>
  <c r="H229" i="19"/>
  <c r="D233" i="10" s="1"/>
  <c r="I233" i="10" s="1"/>
  <c r="F500" i="10"/>
  <c r="E510" i="10"/>
  <c r="H510" i="10" s="1"/>
  <c r="H525" i="19"/>
  <c r="D529" i="10" s="1"/>
  <c r="I529" i="10" s="1"/>
  <c r="F548" i="10"/>
  <c r="E160" i="10"/>
  <c r="H160" i="10" s="1"/>
  <c r="H416" i="19"/>
  <c r="D420" i="10" s="1"/>
  <c r="I420" i="10" s="1"/>
  <c r="H543" i="19"/>
  <c r="D547" i="10" s="1"/>
  <c r="I547" i="10" s="1"/>
  <c r="E562" i="10"/>
  <c r="H562" i="10" s="1"/>
  <c r="E600" i="10"/>
  <c r="H600" i="10" s="1"/>
  <c r="F636" i="10"/>
  <c r="E645" i="10"/>
  <c r="H645" i="10" s="1"/>
  <c r="E693" i="10"/>
  <c r="H693" i="10" s="1"/>
  <c r="H708" i="19"/>
  <c r="D712" i="10" s="1"/>
  <c r="I712" i="10" s="1"/>
  <c r="F740" i="10"/>
  <c r="F567" i="10"/>
  <c r="F580" i="10"/>
  <c r="F653" i="10"/>
  <c r="F670" i="10"/>
  <c r="E687" i="10"/>
  <c r="H687" i="10" s="1"/>
  <c r="F701" i="10"/>
  <c r="F718" i="10"/>
  <c r="F280" i="10"/>
  <c r="H452" i="19"/>
  <c r="D456" i="10" s="1"/>
  <c r="I456" i="10" s="1"/>
  <c r="F600" i="10"/>
  <c r="F333" i="10"/>
  <c r="F352" i="10"/>
  <c r="F371" i="10"/>
  <c r="H268" i="19"/>
  <c r="D272" i="10" s="1"/>
  <c r="I272" i="10" s="1"/>
  <c r="H557" i="19"/>
  <c r="D561" i="10" s="1"/>
  <c r="I561" i="10" s="1"/>
  <c r="E635" i="10"/>
  <c r="H635" i="10" s="1"/>
  <c r="F649" i="10"/>
  <c r="H674" i="19"/>
  <c r="D678" i="10" s="1"/>
  <c r="F376" i="10"/>
  <c r="E421" i="10"/>
  <c r="H421" i="10" s="1"/>
  <c r="F519" i="10"/>
  <c r="E641" i="10"/>
  <c r="H641" i="10" s="1"/>
  <c r="F655" i="10"/>
  <c r="H680" i="19"/>
  <c r="D684" i="10" s="1"/>
  <c r="I684" i="10" s="1"/>
  <c r="F712" i="10"/>
  <c r="E721" i="10"/>
  <c r="H721" i="10" s="1"/>
  <c r="F735" i="10"/>
  <c r="F698" i="10"/>
  <c r="F736" i="10"/>
  <c r="L4" i="9"/>
  <c r="L12" i="9"/>
  <c r="L20" i="9"/>
  <c r="L28" i="9"/>
  <c r="K3" i="9"/>
  <c r="K11" i="9"/>
  <c r="K19" i="9"/>
  <c r="K27" i="9"/>
  <c r="L3" i="9"/>
  <c r="L11" i="9"/>
  <c r="L19" i="9"/>
  <c r="L27" i="9"/>
  <c r="K4" i="9"/>
  <c r="K12" i="9"/>
  <c r="K20" i="9"/>
  <c r="K28" i="9"/>
  <c r="L6" i="9"/>
  <c r="L14" i="9"/>
  <c r="L22" i="9"/>
  <c r="L30" i="9"/>
  <c r="K5" i="9"/>
  <c r="K13" i="9"/>
  <c r="K21" i="9"/>
  <c r="K29" i="9"/>
  <c r="L5" i="9"/>
  <c r="L13" i="9"/>
  <c r="L21" i="9"/>
  <c r="L29" i="9"/>
  <c r="K6" i="9"/>
  <c r="K14" i="9"/>
  <c r="K22" i="9"/>
  <c r="K30" i="9"/>
  <c r="L8" i="9"/>
  <c r="L16" i="9"/>
  <c r="L24" i="9"/>
  <c r="L32" i="9"/>
  <c r="K7" i="9"/>
  <c r="K15" i="9"/>
  <c r="K23" i="9"/>
  <c r="K31" i="9"/>
  <c r="L7" i="9"/>
  <c r="L15" i="9"/>
  <c r="L23" i="9"/>
  <c r="L31" i="9"/>
  <c r="K8" i="9"/>
  <c r="K16" i="9"/>
  <c r="K24" i="9"/>
  <c r="K32" i="9"/>
  <c r="L10" i="9"/>
  <c r="L18" i="9"/>
  <c r="L26" i="9"/>
  <c r="L34" i="9"/>
  <c r="K9" i="9"/>
  <c r="K17" i="9"/>
  <c r="K25" i="9"/>
  <c r="K33" i="9"/>
  <c r="L9" i="9"/>
  <c r="L17" i="9"/>
  <c r="L25" i="9"/>
  <c r="L33" i="9"/>
  <c r="K10" i="9"/>
  <c r="K18" i="9"/>
  <c r="K26" i="9"/>
  <c r="K34" i="9"/>
  <c r="B31" i="5"/>
  <c r="B32" i="5" s="1"/>
  <c r="B33" i="5" s="1"/>
  <c r="B34" i="5" s="1"/>
  <c r="B35" i="5" s="1"/>
  <c r="B36" i="5" s="1"/>
  <c r="B37" i="5" s="1"/>
  <c r="B38" i="5" s="1"/>
  <c r="B3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AN30" i="5" s="1"/>
  <c r="AN31" i="5" s="1"/>
  <c r="AN32" i="5" s="1"/>
  <c r="AN33" i="5" s="1"/>
  <c r="AN34" i="5" s="1"/>
  <c r="AN35" i="5" s="1"/>
  <c r="AN36" i="5" s="1"/>
  <c r="AN37" i="5" s="1"/>
  <c r="B16" i="2"/>
  <c r="B9" i="10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B28" i="17" s="1"/>
  <c r="F14" i="17" s="1"/>
  <c r="F15" i="17" s="1"/>
  <c r="F16" i="17" s="1"/>
  <c r="F17" i="17" s="1"/>
  <c r="F18" i="17" s="1"/>
  <c r="F19" i="17" s="1"/>
  <c r="F20" i="17" s="1"/>
  <c r="F21" i="17" s="1"/>
  <c r="F22" i="17" s="1"/>
  <c r="F23" i="17" s="1"/>
  <c r="F24" i="17" s="1"/>
  <c r="F25" i="17" s="1"/>
  <c r="F26" i="17" s="1"/>
  <c r="C1" i="9"/>
  <c r="B3" i="9" a="1"/>
  <c r="A202" i="9" a="1"/>
  <c r="A2" i="20" a="1"/>
  <c r="J202" i="10" l="1"/>
  <c r="H230" i="19"/>
  <c r="D234" i="10" s="1"/>
  <c r="I234" i="10" s="1"/>
  <c r="H32" i="19"/>
  <c r="D36" i="10" s="1"/>
  <c r="H39" i="19"/>
  <c r="D43" i="10" s="1"/>
  <c r="I43" i="10" s="1"/>
  <c r="H606" i="19"/>
  <c r="D610" i="10" s="1"/>
  <c r="I610" i="10" s="1"/>
  <c r="H424" i="19"/>
  <c r="D428" i="10" s="1"/>
  <c r="I428" i="10" s="1"/>
  <c r="H255" i="19"/>
  <c r="D259" i="10" s="1"/>
  <c r="I259" i="10" s="1"/>
  <c r="H207" i="19"/>
  <c r="D211" i="10" s="1"/>
  <c r="I211" i="10" s="1"/>
  <c r="F27" i="17"/>
  <c r="F28" i="17" s="1"/>
  <c r="F29" i="17" s="1"/>
  <c r="J242" i="10"/>
  <c r="AN40" i="5"/>
  <c r="AN38" i="5"/>
  <c r="AN39" i="5" s="1"/>
  <c r="H682" i="19"/>
  <c r="D686" i="10" s="1"/>
  <c r="I686" i="10" s="1"/>
  <c r="J683" i="10"/>
  <c r="J646" i="10"/>
  <c r="J388" i="10"/>
  <c r="H166" i="19"/>
  <c r="D170" i="10" s="1"/>
  <c r="I170" i="10" s="1"/>
  <c r="H201" i="19"/>
  <c r="D205" i="10" s="1"/>
  <c r="I205" i="10" s="1"/>
  <c r="J161" i="10"/>
  <c r="J638" i="10"/>
  <c r="J598" i="10"/>
  <c r="H30" i="19"/>
  <c r="D34" i="10" s="1"/>
  <c r="J146" i="10"/>
  <c r="J105" i="10"/>
  <c r="J404" i="10"/>
  <c r="J276" i="10"/>
  <c r="H732" i="19"/>
  <c r="D736" i="10" s="1"/>
  <c r="I736" i="10" s="1"/>
  <c r="J478" i="10"/>
  <c r="J563" i="10"/>
  <c r="H667" i="19"/>
  <c r="D671" i="10" s="1"/>
  <c r="I671" i="10" s="1"/>
  <c r="J45" i="10"/>
  <c r="H366" i="19"/>
  <c r="D370" i="10" s="1"/>
  <c r="I370" i="10" s="1"/>
  <c r="H334" i="19"/>
  <c r="D338" i="10" s="1"/>
  <c r="I338" i="10" s="1"/>
  <c r="J356" i="10"/>
  <c r="J194" i="10"/>
  <c r="H162" i="19"/>
  <c r="D166" i="10" s="1"/>
  <c r="I166" i="10" s="1"/>
  <c r="H119" i="19"/>
  <c r="D123" i="10" s="1"/>
  <c r="I123" i="10" s="1"/>
  <c r="H66" i="19"/>
  <c r="D70" i="10" s="1"/>
  <c r="I70" i="10" s="1"/>
  <c r="H63" i="19"/>
  <c r="D67" i="10" s="1"/>
  <c r="I67" i="10" s="1"/>
  <c r="J27" i="10"/>
  <c r="J111" i="10"/>
  <c r="J659" i="10"/>
  <c r="H394" i="19"/>
  <c r="D398" i="10" s="1"/>
  <c r="I398" i="10" s="1"/>
  <c r="H632" i="19"/>
  <c r="D636" i="10" s="1"/>
  <c r="I636" i="10" s="1"/>
  <c r="J428" i="10"/>
  <c r="H569" i="19"/>
  <c r="D573" i="10" s="1"/>
  <c r="I573" i="10" s="1"/>
  <c r="J736" i="10"/>
  <c r="H498" i="19"/>
  <c r="D502" i="10" s="1"/>
  <c r="I502" i="10" s="1"/>
  <c r="H181" i="19"/>
  <c r="D185" i="10" s="1"/>
  <c r="I185" i="10" s="1"/>
  <c r="J274" i="10"/>
  <c r="H155" i="19"/>
  <c r="D159" i="10" s="1"/>
  <c r="I159" i="10" s="1"/>
  <c r="J735" i="10"/>
  <c r="J376" i="10"/>
  <c r="J506" i="10"/>
  <c r="J708" i="10"/>
  <c r="J348" i="10"/>
  <c r="J77" i="10"/>
  <c r="J688" i="10"/>
  <c r="J308" i="10"/>
  <c r="J375" i="10"/>
  <c r="J115" i="10"/>
  <c r="J718" i="10"/>
  <c r="J499" i="10"/>
  <c r="J557" i="10"/>
  <c r="J590" i="10"/>
  <c r="J531" i="10"/>
  <c r="J640" i="10"/>
  <c r="J662" i="10"/>
  <c r="J57" i="10"/>
  <c r="J438" i="10"/>
  <c r="J639" i="10"/>
  <c r="J136" i="10"/>
  <c r="J566" i="10"/>
  <c r="J62" i="10"/>
  <c r="J133" i="10"/>
  <c r="A2" i="20"/>
  <c r="A6" i="20"/>
  <c r="A10" i="20"/>
  <c r="A14" i="20"/>
  <c r="A18" i="20"/>
  <c r="A22" i="20"/>
  <c r="A26" i="20"/>
  <c r="A30" i="20"/>
  <c r="A34" i="20"/>
  <c r="A38" i="20"/>
  <c r="A42" i="20"/>
  <c r="A46" i="20"/>
  <c r="A50" i="20"/>
  <c r="A54" i="20"/>
  <c r="A58" i="20"/>
  <c r="A62" i="20"/>
  <c r="A66" i="20"/>
  <c r="A70" i="20"/>
  <c r="A74" i="20"/>
  <c r="A78" i="20"/>
  <c r="A82" i="20"/>
  <c r="A86" i="20"/>
  <c r="B5" i="20"/>
  <c r="B9" i="20"/>
  <c r="B13" i="20"/>
  <c r="B17" i="20"/>
  <c r="B21" i="20"/>
  <c r="B25" i="20"/>
  <c r="B29" i="20"/>
  <c r="B33" i="20"/>
  <c r="B37" i="20"/>
  <c r="B41" i="20"/>
  <c r="B45" i="20"/>
  <c r="B49" i="20"/>
  <c r="B53" i="20"/>
  <c r="B57" i="20"/>
  <c r="B61" i="20"/>
  <c r="B65" i="20"/>
  <c r="B69" i="20"/>
  <c r="B73" i="20"/>
  <c r="C4" i="20"/>
  <c r="C8" i="20"/>
  <c r="C12" i="20"/>
  <c r="C16" i="20"/>
  <c r="C20" i="20"/>
  <c r="C24" i="20"/>
  <c r="C28" i="20"/>
  <c r="C32" i="20"/>
  <c r="C36" i="20"/>
  <c r="C40" i="20"/>
  <c r="C44" i="20"/>
  <c r="C48" i="20"/>
  <c r="C52" i="20"/>
  <c r="C56" i="20"/>
  <c r="C60" i="20"/>
  <c r="C64" i="20"/>
  <c r="C68" i="20"/>
  <c r="D6" i="20"/>
  <c r="D22" i="20"/>
  <c r="D38" i="20"/>
  <c r="D54" i="20"/>
  <c r="D70" i="20"/>
  <c r="C77" i="20"/>
  <c r="D82" i="20"/>
  <c r="D87" i="20"/>
  <c r="D91" i="20"/>
  <c r="D95" i="20"/>
  <c r="D99" i="20"/>
  <c r="D103" i="20"/>
  <c r="D107" i="20"/>
  <c r="D111" i="20"/>
  <c r="D115" i="20"/>
  <c r="D119" i="20"/>
  <c r="D123" i="20"/>
  <c r="D127" i="20"/>
  <c r="D131" i="20"/>
  <c r="D135" i="20"/>
  <c r="D139" i="20"/>
  <c r="D3" i="20"/>
  <c r="D19" i="20"/>
  <c r="D35" i="20"/>
  <c r="D51" i="20"/>
  <c r="D67" i="20"/>
  <c r="C76" i="20"/>
  <c r="D81" i="20"/>
  <c r="A87" i="20"/>
  <c r="A91" i="20"/>
  <c r="A95" i="20"/>
  <c r="A99" i="20"/>
  <c r="A103" i="20"/>
  <c r="A107" i="20"/>
  <c r="A111" i="20"/>
  <c r="A115" i="20"/>
  <c r="D4" i="20"/>
  <c r="D20" i="20"/>
  <c r="D36" i="20"/>
  <c r="D52" i="20"/>
  <c r="D68" i="20"/>
  <c r="D76" i="20"/>
  <c r="B82" i="20"/>
  <c r="B87" i="20"/>
  <c r="B91" i="20"/>
  <c r="B95" i="20"/>
  <c r="B99" i="20"/>
  <c r="D17" i="20"/>
  <c r="D33" i="20"/>
  <c r="D49" i="20"/>
  <c r="D65" i="20"/>
  <c r="D75" i="20"/>
  <c r="B81" i="20"/>
  <c r="C86" i="20"/>
  <c r="C90" i="20"/>
  <c r="C94" i="20"/>
  <c r="C98" i="20"/>
  <c r="C102" i="20"/>
  <c r="C106" i="20"/>
  <c r="B108" i="20"/>
  <c r="B116" i="20"/>
  <c r="B122" i="20"/>
  <c r="C127" i="20"/>
  <c r="A133" i="20"/>
  <c r="B138" i="20"/>
  <c r="C143" i="20"/>
  <c r="C147" i="20"/>
  <c r="C151" i="20"/>
  <c r="C155" i="20"/>
  <c r="C159" i="20"/>
  <c r="C163" i="20"/>
  <c r="C167" i="20"/>
  <c r="C171" i="20"/>
  <c r="C175" i="20"/>
  <c r="C179" i="20"/>
  <c r="C183" i="20"/>
  <c r="C187" i="20"/>
  <c r="C191" i="20"/>
  <c r="C195" i="20"/>
  <c r="C199" i="20"/>
  <c r="C203" i="20"/>
  <c r="C207" i="20"/>
  <c r="C211" i="20"/>
  <c r="C215" i="20"/>
  <c r="C219" i="20"/>
  <c r="C223" i="20"/>
  <c r="C227" i="20"/>
  <c r="C231" i="20"/>
  <c r="C235" i="20"/>
  <c r="C239" i="20"/>
  <c r="C243" i="20"/>
  <c r="C247" i="20"/>
  <c r="C251" i="20"/>
  <c r="C255" i="20"/>
  <c r="C259" i="20"/>
  <c r="C263" i="20"/>
  <c r="C267" i="20"/>
  <c r="C271" i="20"/>
  <c r="C275" i="20"/>
  <c r="C279" i="20"/>
  <c r="C283" i="20"/>
  <c r="B101" i="20"/>
  <c r="C112" i="20"/>
  <c r="A120" i="20"/>
  <c r="B125" i="20"/>
  <c r="C130" i="20"/>
  <c r="A136" i="20"/>
  <c r="B141" i="20"/>
  <c r="D145" i="20"/>
  <c r="D149" i="20"/>
  <c r="D153" i="20"/>
  <c r="D157" i="20"/>
  <c r="D161" i="20"/>
  <c r="D165" i="20"/>
  <c r="D169" i="20"/>
  <c r="D173" i="20"/>
  <c r="D177" i="20"/>
  <c r="D181" i="20"/>
  <c r="D185" i="20"/>
  <c r="D189" i="20"/>
  <c r="D193" i="20"/>
  <c r="D197" i="20"/>
  <c r="D201" i="20"/>
  <c r="D205" i="20"/>
  <c r="D209" i="20"/>
  <c r="D213" i="20"/>
  <c r="D217" i="20"/>
  <c r="D221" i="20"/>
  <c r="B106" i="20"/>
  <c r="B115" i="20"/>
  <c r="C121" i="20"/>
  <c r="A127" i="20"/>
  <c r="B132" i="20"/>
  <c r="C137" i="20"/>
  <c r="A143" i="20"/>
  <c r="A147" i="20"/>
  <c r="A151" i="20"/>
  <c r="A155" i="20"/>
  <c r="A159" i="20"/>
  <c r="A163" i="20"/>
  <c r="A167" i="20"/>
  <c r="A171" i="20"/>
  <c r="A175" i="20"/>
  <c r="A179" i="20"/>
  <c r="A183" i="20"/>
  <c r="A187" i="20"/>
  <c r="A191" i="20"/>
  <c r="A195" i="20"/>
  <c r="C111" i="20"/>
  <c r="B119" i="20"/>
  <c r="C124" i="20"/>
  <c r="A130" i="20"/>
  <c r="B135" i="20"/>
  <c r="C140" i="20"/>
  <c r="B145" i="20"/>
  <c r="B149" i="20"/>
  <c r="B153" i="20"/>
  <c r="B157" i="20"/>
  <c r="B161" i="20"/>
  <c r="B165" i="20"/>
  <c r="B169" i="20"/>
  <c r="B173" i="20"/>
  <c r="B177" i="20"/>
  <c r="B181" i="20"/>
  <c r="B185" i="20"/>
  <c r="B189" i="20"/>
  <c r="B193" i="20"/>
  <c r="A201" i="20"/>
  <c r="A209" i="20"/>
  <c r="A217" i="20"/>
  <c r="D224" i="20"/>
  <c r="A230" i="20"/>
  <c r="B235" i="20"/>
  <c r="D240" i="20"/>
  <c r="A246" i="20"/>
  <c r="B251" i="20"/>
  <c r="D256" i="20"/>
  <c r="A262" i="20"/>
  <c r="B267" i="20"/>
  <c r="D272" i="20"/>
  <c r="A278" i="20"/>
  <c r="B283" i="20"/>
  <c r="B288" i="20"/>
  <c r="B292" i="20"/>
  <c r="B296" i="20"/>
  <c r="B300" i="20"/>
  <c r="B304" i="20"/>
  <c r="B308" i="20"/>
  <c r="B312" i="20"/>
  <c r="B316" i="20"/>
  <c r="B320" i="20"/>
  <c r="B324" i="20"/>
  <c r="B328" i="20"/>
  <c r="B332" i="20"/>
  <c r="B336" i="20"/>
  <c r="B340" i="20"/>
  <c r="B344" i="20"/>
  <c r="B348" i="20"/>
  <c r="B352" i="20"/>
  <c r="B356" i="20"/>
  <c r="B360" i="20"/>
  <c r="B364" i="20"/>
  <c r="B368" i="20"/>
  <c r="B372" i="20"/>
  <c r="B376" i="20"/>
  <c r="B380" i="20"/>
  <c r="B384" i="20"/>
  <c r="B388" i="20"/>
  <c r="B392" i="20"/>
  <c r="B396" i="20"/>
  <c r="B400" i="20"/>
  <c r="B404" i="20"/>
  <c r="B408" i="20"/>
  <c r="B412" i="20"/>
  <c r="B416" i="20"/>
  <c r="B195" i="20"/>
  <c r="B203" i="20"/>
  <c r="B211" i="20"/>
  <c r="B219" i="20"/>
  <c r="B226" i="20"/>
  <c r="D231" i="20"/>
  <c r="A237" i="20"/>
  <c r="B242" i="20"/>
  <c r="D247" i="20"/>
  <c r="A253" i="20"/>
  <c r="B258" i="20"/>
  <c r="D263" i="20"/>
  <c r="A269" i="20"/>
  <c r="B274" i="20"/>
  <c r="D279" i="20"/>
  <c r="A285" i="20"/>
  <c r="C289" i="20"/>
  <c r="C293" i="20"/>
  <c r="C297" i="20"/>
  <c r="C301" i="20"/>
  <c r="C305" i="20"/>
  <c r="C309" i="20"/>
  <c r="C313" i="20"/>
  <c r="C317" i="20"/>
  <c r="C321" i="20"/>
  <c r="C325" i="20"/>
  <c r="C329" i="20"/>
  <c r="C333" i="20"/>
  <c r="C337" i="20"/>
  <c r="C341" i="20"/>
  <c r="C345" i="20"/>
  <c r="C349" i="20"/>
  <c r="A200" i="20"/>
  <c r="A208" i="20"/>
  <c r="A216" i="20"/>
  <c r="A224" i="20"/>
  <c r="B229" i="20"/>
  <c r="D234" i="20"/>
  <c r="A240" i="20"/>
  <c r="B245" i="20"/>
  <c r="D250" i="20"/>
  <c r="A256" i="20"/>
  <c r="B261" i="20"/>
  <c r="D266" i="20"/>
  <c r="A272" i="20"/>
  <c r="B277" i="20"/>
  <c r="D282" i="20"/>
  <c r="D287" i="20"/>
  <c r="D291" i="20"/>
  <c r="D295" i="20"/>
  <c r="D299" i="20"/>
  <c r="D303" i="20"/>
  <c r="D307" i="20"/>
  <c r="B202" i="20"/>
  <c r="B210" i="20"/>
  <c r="B218" i="20"/>
  <c r="D225" i="20"/>
  <c r="A231" i="20"/>
  <c r="B236" i="20"/>
  <c r="D241" i="20"/>
  <c r="A247" i="20"/>
  <c r="B252" i="20"/>
  <c r="D257" i="20"/>
  <c r="A263" i="20"/>
  <c r="B268" i="20"/>
  <c r="D273" i="20"/>
  <c r="A279" i="20"/>
  <c r="B284" i="20"/>
  <c r="A289" i="20"/>
  <c r="A293" i="20"/>
  <c r="A297" i="20"/>
  <c r="A301" i="20"/>
  <c r="A305" i="20"/>
  <c r="A309" i="20"/>
  <c r="D313" i="20"/>
  <c r="D321" i="20"/>
  <c r="D329" i="20"/>
  <c r="D337" i="20"/>
  <c r="D345" i="20"/>
  <c r="D352" i="20"/>
  <c r="A358" i="20"/>
  <c r="C363" i="20"/>
  <c r="D368" i="20"/>
  <c r="A374" i="20"/>
  <c r="C379" i="20"/>
  <c r="D384" i="20"/>
  <c r="A390" i="20"/>
  <c r="C395" i="20"/>
  <c r="D400" i="20"/>
  <c r="A406" i="20"/>
  <c r="C411" i="20"/>
  <c r="D416" i="20"/>
  <c r="C421" i="20"/>
  <c r="C425" i="20"/>
  <c r="C429" i="20"/>
  <c r="C433" i="20"/>
  <c r="C437" i="20"/>
  <c r="C441" i="20"/>
  <c r="C445" i="20"/>
  <c r="C449" i="20"/>
  <c r="C453" i="20"/>
  <c r="C457" i="20"/>
  <c r="C461" i="20"/>
  <c r="C465" i="20"/>
  <c r="C469" i="20"/>
  <c r="C473" i="20"/>
  <c r="C477" i="20"/>
  <c r="C481" i="20"/>
  <c r="C485" i="20"/>
  <c r="C489" i="20"/>
  <c r="C493" i="20"/>
  <c r="C497" i="20"/>
  <c r="C501" i="20"/>
  <c r="C505" i="20"/>
  <c r="C509" i="20"/>
  <c r="C513" i="20"/>
  <c r="C517" i="20"/>
  <c r="C521" i="20"/>
  <c r="C525" i="20"/>
  <c r="C529" i="20"/>
  <c r="C533" i="20"/>
  <c r="C537" i="20"/>
  <c r="C541" i="20"/>
  <c r="C545" i="20"/>
  <c r="A314" i="20"/>
  <c r="A322" i="20"/>
  <c r="A330" i="20"/>
  <c r="A338" i="20"/>
  <c r="A346" i="20"/>
  <c r="A353" i="20"/>
  <c r="C358" i="20"/>
  <c r="D363" i="20"/>
  <c r="A369" i="20"/>
  <c r="C374" i="20"/>
  <c r="D379" i="20"/>
  <c r="A385" i="20"/>
  <c r="C390" i="20"/>
  <c r="D395" i="20"/>
  <c r="A401" i="20"/>
  <c r="C406" i="20"/>
  <c r="D411" i="20"/>
  <c r="A417" i="20"/>
  <c r="D421" i="20"/>
  <c r="D425" i="20"/>
  <c r="D429" i="20"/>
  <c r="D433" i="20"/>
  <c r="D437" i="20"/>
  <c r="D441" i="20"/>
  <c r="D445" i="20"/>
  <c r="D449" i="20"/>
  <c r="D453" i="20"/>
  <c r="D457" i="20"/>
  <c r="D461" i="20"/>
  <c r="D316" i="20"/>
  <c r="D324" i="20"/>
  <c r="D332" i="20"/>
  <c r="D340" i="20"/>
  <c r="D348" i="20"/>
  <c r="D354" i="20"/>
  <c r="A360" i="20"/>
  <c r="C365" i="20"/>
  <c r="D370" i="20"/>
  <c r="A376" i="20"/>
  <c r="C381" i="20"/>
  <c r="D386" i="20"/>
  <c r="A392" i="20"/>
  <c r="C397" i="20"/>
  <c r="D402" i="20"/>
  <c r="A408" i="20"/>
  <c r="C413" i="20"/>
  <c r="D418" i="20"/>
  <c r="A423" i="20"/>
  <c r="A427" i="20"/>
  <c r="A431" i="20"/>
  <c r="A315" i="20"/>
  <c r="A323" i="20"/>
  <c r="A331" i="20"/>
  <c r="A339" i="20"/>
  <c r="A347" i="20"/>
  <c r="D353" i="20"/>
  <c r="A359" i="20"/>
  <c r="C364" i="20"/>
  <c r="D369" i="20"/>
  <c r="A375" i="20"/>
  <c r="C380" i="20"/>
  <c r="D385" i="20"/>
  <c r="A391" i="20"/>
  <c r="C396" i="20"/>
  <c r="D401" i="20"/>
  <c r="A407" i="20"/>
  <c r="C412" i="20"/>
  <c r="D417" i="20"/>
  <c r="B422" i="20"/>
  <c r="B426" i="20"/>
  <c r="B430" i="20"/>
  <c r="A433" i="20"/>
  <c r="B441" i="20"/>
  <c r="B449" i="20"/>
  <c r="B457" i="20"/>
  <c r="B464" i="20"/>
  <c r="D469" i="20"/>
  <c r="A475" i="20"/>
  <c r="B480" i="20"/>
  <c r="D485" i="20"/>
  <c r="A491" i="20"/>
  <c r="B496" i="20"/>
  <c r="D501" i="20"/>
  <c r="A507" i="20"/>
  <c r="B512" i="20"/>
  <c r="D517" i="20"/>
  <c r="A523" i="20"/>
  <c r="B528" i="20"/>
  <c r="D533" i="20"/>
  <c r="A539" i="20"/>
  <c r="B544" i="20"/>
  <c r="A549" i="20"/>
  <c r="A553" i="20"/>
  <c r="A557" i="20"/>
  <c r="A561" i="20"/>
  <c r="A565" i="20"/>
  <c r="A569" i="20"/>
  <c r="A573" i="20"/>
  <c r="A577" i="20"/>
  <c r="A581" i="20"/>
  <c r="A585" i="20"/>
  <c r="A589" i="20"/>
  <c r="A593" i="20"/>
  <c r="A597" i="20"/>
  <c r="A601" i="20"/>
  <c r="A605" i="20"/>
  <c r="A609" i="20"/>
  <c r="A613" i="20"/>
  <c r="A617" i="20"/>
  <c r="A621" i="20"/>
  <c r="A625" i="20"/>
  <c r="A629" i="20"/>
  <c r="A633" i="20"/>
  <c r="A637" i="20"/>
  <c r="A641" i="20"/>
  <c r="A645" i="20"/>
  <c r="A649" i="20"/>
  <c r="A653" i="20"/>
  <c r="A657" i="20"/>
  <c r="A661" i="20"/>
  <c r="A665" i="20"/>
  <c r="A669" i="20"/>
  <c r="A673" i="20"/>
  <c r="A677" i="20"/>
  <c r="A681" i="20"/>
  <c r="A685" i="20"/>
  <c r="A689" i="20"/>
  <c r="A693" i="20"/>
  <c r="A697" i="20"/>
  <c r="A701" i="20"/>
  <c r="A705" i="20"/>
  <c r="A709" i="20"/>
  <c r="A713" i="20"/>
  <c r="A717" i="20"/>
  <c r="A721" i="20"/>
  <c r="A725" i="20"/>
  <c r="A729" i="20"/>
  <c r="A733" i="20"/>
  <c r="A737" i="20"/>
  <c r="A741" i="20"/>
  <c r="A745" i="20"/>
  <c r="A749" i="20"/>
  <c r="A753" i="20"/>
  <c r="A757" i="20"/>
  <c r="A761" i="20"/>
  <c r="A765" i="20"/>
  <c r="A434" i="20"/>
  <c r="A442" i="20"/>
  <c r="A450" i="20"/>
  <c r="A458" i="20"/>
  <c r="D464" i="20"/>
  <c r="A470" i="20"/>
  <c r="B475" i="20"/>
  <c r="D480" i="20"/>
  <c r="A486" i="20"/>
  <c r="B491" i="20"/>
  <c r="D496" i="20"/>
  <c r="A502" i="20"/>
  <c r="B507" i="20"/>
  <c r="D512" i="20"/>
  <c r="A518" i="20"/>
  <c r="B523" i="20"/>
  <c r="D528" i="20"/>
  <c r="A534" i="20"/>
  <c r="B539" i="20"/>
  <c r="D544" i="20"/>
  <c r="B549" i="20"/>
  <c r="B553" i="20"/>
  <c r="B557" i="20"/>
  <c r="B561" i="20"/>
  <c r="B565" i="20"/>
  <c r="B569" i="20"/>
  <c r="B573" i="20"/>
  <c r="B577" i="20"/>
  <c r="B581" i="20"/>
  <c r="B585" i="20"/>
  <c r="B589" i="20"/>
  <c r="B593" i="20"/>
  <c r="B597" i="20"/>
  <c r="B601" i="20"/>
  <c r="B605" i="20"/>
  <c r="B609" i="20"/>
  <c r="B613" i="20"/>
  <c r="B617" i="20"/>
  <c r="B621" i="20"/>
  <c r="B625" i="20"/>
  <c r="B629" i="20"/>
  <c r="B633" i="20"/>
  <c r="B637" i="20"/>
  <c r="B438" i="20"/>
  <c r="B446" i="20"/>
  <c r="B454" i="20"/>
  <c r="B462" i="20"/>
  <c r="D467" i="20"/>
  <c r="A473" i="20"/>
  <c r="B478" i="20"/>
  <c r="D483" i="20"/>
  <c r="A489" i="20"/>
  <c r="B494" i="20"/>
  <c r="D499" i="20"/>
  <c r="A505" i="20"/>
  <c r="B510" i="20"/>
  <c r="D515" i="20"/>
  <c r="A521" i="20"/>
  <c r="B526" i="20"/>
  <c r="D531" i="20"/>
  <c r="A537" i="20"/>
  <c r="B542" i="20"/>
  <c r="C547" i="20"/>
  <c r="C551" i="20"/>
  <c r="C555" i="20"/>
  <c r="C559" i="20"/>
  <c r="C563" i="20"/>
  <c r="C567" i="20"/>
  <c r="C571" i="20"/>
  <c r="C575" i="20"/>
  <c r="C579" i="20"/>
  <c r="C583" i="20"/>
  <c r="C587" i="20"/>
  <c r="C591" i="20"/>
  <c r="C595" i="20"/>
  <c r="C599" i="20"/>
  <c r="A435" i="20"/>
  <c r="A443" i="20"/>
  <c r="A451" i="20"/>
  <c r="A459" i="20"/>
  <c r="B465" i="20"/>
  <c r="D470" i="20"/>
  <c r="A476" i="20"/>
  <c r="B481" i="20"/>
  <c r="D486" i="20"/>
  <c r="A492" i="20"/>
  <c r="B497" i="20"/>
  <c r="D502" i="20"/>
  <c r="A508" i="20"/>
  <c r="B513" i="20"/>
  <c r="D518" i="20"/>
  <c r="A524" i="20"/>
  <c r="B529" i="20"/>
  <c r="D534" i="20"/>
  <c r="A540" i="20"/>
  <c r="B545" i="20"/>
  <c r="D549" i="20"/>
  <c r="D553" i="20"/>
  <c r="D557" i="20"/>
  <c r="D561" i="20"/>
  <c r="D565" i="20"/>
  <c r="D569" i="20"/>
  <c r="D573" i="20"/>
  <c r="D577" i="20"/>
  <c r="D581" i="20"/>
  <c r="D585" i="20"/>
  <c r="D589" i="20"/>
  <c r="D593" i="20"/>
  <c r="C603" i="20"/>
  <c r="C611" i="20"/>
  <c r="C619" i="20"/>
  <c r="C627" i="20"/>
  <c r="C635" i="20"/>
  <c r="D641" i="20"/>
  <c r="B647" i="20"/>
  <c r="C652" i="20"/>
  <c r="D657" i="20"/>
  <c r="B663" i="20"/>
  <c r="C668" i="20"/>
  <c r="D673" i="20"/>
  <c r="B679" i="20"/>
  <c r="C684" i="20"/>
  <c r="D689" i="20"/>
  <c r="B695" i="20"/>
  <c r="C700" i="20"/>
  <c r="D705" i="20"/>
  <c r="B711" i="20"/>
  <c r="C716" i="20"/>
  <c r="D721" i="20"/>
  <c r="B727" i="20"/>
  <c r="A3" i="20"/>
  <c r="A7" i="20"/>
  <c r="A11" i="20"/>
  <c r="A15" i="20"/>
  <c r="A19" i="20"/>
  <c r="A23" i="20"/>
  <c r="A27" i="20"/>
  <c r="A31" i="20"/>
  <c r="A35" i="20"/>
  <c r="A39" i="20"/>
  <c r="A43" i="20"/>
  <c r="A47" i="20"/>
  <c r="A51" i="20"/>
  <c r="A55" i="20"/>
  <c r="A59" i="20"/>
  <c r="A63" i="20"/>
  <c r="A67" i="20"/>
  <c r="A71" i="20"/>
  <c r="A75" i="20"/>
  <c r="A79" i="20"/>
  <c r="A83" i="20"/>
  <c r="B2" i="20"/>
  <c r="B6" i="20"/>
  <c r="B10" i="20"/>
  <c r="B14" i="20"/>
  <c r="B18" i="20"/>
  <c r="B22" i="20"/>
  <c r="B26" i="20"/>
  <c r="B30" i="20"/>
  <c r="B34" i="20"/>
  <c r="B38" i="20"/>
  <c r="B42" i="20"/>
  <c r="B46" i="20"/>
  <c r="B50" i="20"/>
  <c r="B54" i="20"/>
  <c r="B58" i="20"/>
  <c r="B62" i="20"/>
  <c r="B66" i="20"/>
  <c r="B70" i="20"/>
  <c r="B74" i="20"/>
  <c r="C5" i="20"/>
  <c r="C9" i="20"/>
  <c r="C13" i="20"/>
  <c r="A4" i="20"/>
  <c r="A8" i="20"/>
  <c r="A12" i="20"/>
  <c r="A16" i="20"/>
  <c r="A20" i="20"/>
  <c r="A24" i="20"/>
  <c r="A28" i="20"/>
  <c r="A32" i="20"/>
  <c r="A36" i="20"/>
  <c r="A40" i="20"/>
  <c r="A44" i="20"/>
  <c r="A48" i="20"/>
  <c r="A52" i="20"/>
  <c r="A56" i="20"/>
  <c r="A60" i="20"/>
  <c r="A64" i="20"/>
  <c r="A68" i="20"/>
  <c r="A72" i="20"/>
  <c r="A76" i="20"/>
  <c r="A80" i="20"/>
  <c r="A84" i="20"/>
  <c r="B3" i="20"/>
  <c r="B7" i="20"/>
  <c r="B11" i="20"/>
  <c r="B15" i="20"/>
  <c r="B19" i="20"/>
  <c r="B23" i="20"/>
  <c r="B27" i="20"/>
  <c r="B31" i="20"/>
  <c r="B35" i="20"/>
  <c r="B39" i="20"/>
  <c r="B43" i="20"/>
  <c r="B47" i="20"/>
  <c r="B51" i="20"/>
  <c r="B55" i="20"/>
  <c r="B59" i="20"/>
  <c r="B63" i="20"/>
  <c r="B67" i="20"/>
  <c r="B71" i="20"/>
  <c r="C2" i="20"/>
  <c r="C6" i="20"/>
  <c r="C10" i="20"/>
  <c r="C14" i="20"/>
  <c r="C18" i="20"/>
  <c r="C22" i="20"/>
  <c r="C26" i="20"/>
  <c r="C30" i="20"/>
  <c r="C34" i="20"/>
  <c r="C38" i="20"/>
  <c r="C42" i="20"/>
  <c r="C46" i="20"/>
  <c r="C50" i="20"/>
  <c r="C54" i="20"/>
  <c r="C58" i="20"/>
  <c r="C62" i="20"/>
  <c r="C66" i="20"/>
  <c r="C70" i="20"/>
  <c r="D14" i="20"/>
  <c r="D30" i="20"/>
  <c r="D46" i="20"/>
  <c r="D62" i="20"/>
  <c r="D74" i="20"/>
  <c r="B80" i="20"/>
  <c r="C85" i="20"/>
  <c r="D89" i="20"/>
  <c r="D93" i="20"/>
  <c r="D97" i="20"/>
  <c r="D101" i="20"/>
  <c r="D105" i="20"/>
  <c r="D109" i="20"/>
  <c r="D113" i="20"/>
  <c r="D117" i="20"/>
  <c r="D121" i="20"/>
  <c r="D125" i="20"/>
  <c r="D129" i="20"/>
  <c r="D133" i="20"/>
  <c r="D137" i="20"/>
  <c r="D141" i="20"/>
  <c r="D11" i="20"/>
  <c r="D27" i="20"/>
  <c r="D43" i="20"/>
  <c r="A5" i="20"/>
  <c r="A9" i="20"/>
  <c r="A13" i="20"/>
  <c r="A17" i="20"/>
  <c r="A21" i="20"/>
  <c r="A25" i="20"/>
  <c r="A29" i="20"/>
  <c r="A33" i="20"/>
  <c r="A37" i="20"/>
  <c r="A41" i="20"/>
  <c r="A45" i="20"/>
  <c r="A49" i="20"/>
  <c r="A53" i="20"/>
  <c r="A57" i="20"/>
  <c r="A61" i="20"/>
  <c r="A65" i="20"/>
  <c r="A69" i="20"/>
  <c r="A73" i="20"/>
  <c r="A77" i="20"/>
  <c r="A81" i="20"/>
  <c r="A85" i="20"/>
  <c r="B4" i="20"/>
  <c r="B8" i="20"/>
  <c r="B12" i="20"/>
  <c r="B16" i="20"/>
  <c r="B20" i="20"/>
  <c r="B24" i="20"/>
  <c r="B28" i="20"/>
  <c r="B32" i="20"/>
  <c r="B36" i="20"/>
  <c r="B40" i="20"/>
  <c r="B44" i="20"/>
  <c r="B48" i="20"/>
  <c r="B52" i="20"/>
  <c r="B56" i="20"/>
  <c r="B60" i="20"/>
  <c r="B64" i="20"/>
  <c r="B68" i="20"/>
  <c r="B72" i="20"/>
  <c r="C3" i="20"/>
  <c r="C7" i="20"/>
  <c r="C11" i="20"/>
  <c r="C15" i="20"/>
  <c r="C19" i="20"/>
  <c r="C23" i="20"/>
  <c r="C27" i="20"/>
  <c r="C31" i="20"/>
  <c r="C35" i="20"/>
  <c r="C39" i="20"/>
  <c r="C43" i="20"/>
  <c r="C47" i="20"/>
  <c r="C51" i="20"/>
  <c r="C55" i="20"/>
  <c r="C59" i="20"/>
  <c r="C63" i="20"/>
  <c r="C67" i="20"/>
  <c r="D2" i="20"/>
  <c r="D18" i="20"/>
  <c r="D34" i="20"/>
  <c r="D50" i="20"/>
  <c r="D66" i="20"/>
  <c r="B76" i="20"/>
  <c r="C81" i="20"/>
  <c r="D86" i="20"/>
  <c r="D90" i="20"/>
  <c r="D94" i="20"/>
  <c r="D98" i="20"/>
  <c r="D102" i="20"/>
  <c r="D106" i="20"/>
  <c r="D110" i="20"/>
  <c r="D114" i="20"/>
  <c r="D118" i="20"/>
  <c r="D122" i="20"/>
  <c r="D126" i="20"/>
  <c r="D130" i="20"/>
  <c r="D134" i="20"/>
  <c r="D138" i="20"/>
  <c r="D142" i="20"/>
  <c r="D15" i="20"/>
  <c r="D31" i="20"/>
  <c r="D47" i="20"/>
  <c r="D63" i="20"/>
  <c r="B75" i="20"/>
  <c r="C80" i="20"/>
  <c r="D85" i="20"/>
  <c r="C17" i="20"/>
  <c r="C33" i="20"/>
  <c r="C49" i="20"/>
  <c r="C65" i="20"/>
  <c r="D42" i="20"/>
  <c r="B84" i="20"/>
  <c r="D100" i="20"/>
  <c r="D116" i="20"/>
  <c r="D132" i="20"/>
  <c r="D23" i="20"/>
  <c r="C71" i="20"/>
  <c r="B83" i="20"/>
  <c r="A90" i="20"/>
  <c r="A96" i="20"/>
  <c r="A101" i="20"/>
  <c r="A106" i="20"/>
  <c r="A112" i="20"/>
  <c r="A117" i="20"/>
  <c r="D16" i="20"/>
  <c r="D40" i="20"/>
  <c r="D60" i="20"/>
  <c r="C75" i="20"/>
  <c r="C83" i="20"/>
  <c r="B89" i="20"/>
  <c r="B94" i="20"/>
  <c r="D5" i="20"/>
  <c r="D25" i="20"/>
  <c r="D45" i="20"/>
  <c r="D69" i="20"/>
  <c r="C78" i="20"/>
  <c r="B85" i="20"/>
  <c r="C91" i="20"/>
  <c r="C96" i="20"/>
  <c r="C101" i="20"/>
  <c r="C107" i="20"/>
  <c r="B112" i="20"/>
  <c r="A121" i="20"/>
  <c r="A129" i="20"/>
  <c r="C135" i="20"/>
  <c r="B142" i="20"/>
  <c r="C148" i="20"/>
  <c r="C153" i="20"/>
  <c r="C158" i="20"/>
  <c r="C164" i="20"/>
  <c r="C169" i="20"/>
  <c r="C174" i="20"/>
  <c r="C180" i="20"/>
  <c r="C185" i="20"/>
  <c r="C190" i="20"/>
  <c r="C196" i="20"/>
  <c r="C201" i="20"/>
  <c r="C206" i="20"/>
  <c r="C212" i="20"/>
  <c r="C217" i="20"/>
  <c r="C222" i="20"/>
  <c r="C228" i="20"/>
  <c r="C233" i="20"/>
  <c r="C238" i="20"/>
  <c r="C244" i="20"/>
  <c r="C249" i="20"/>
  <c r="C254" i="20"/>
  <c r="C260" i="20"/>
  <c r="C265" i="20"/>
  <c r="C270" i="20"/>
  <c r="C276" i="20"/>
  <c r="C281" i="20"/>
  <c r="C286" i="20"/>
  <c r="C114" i="20"/>
  <c r="C122" i="20"/>
  <c r="B129" i="20"/>
  <c r="B137" i="20"/>
  <c r="D143" i="20"/>
  <c r="D148" i="20"/>
  <c r="D154" i="20"/>
  <c r="D159" i="20"/>
  <c r="D164" i="20"/>
  <c r="D170" i="20"/>
  <c r="D175" i="20"/>
  <c r="D180" i="20"/>
  <c r="D186" i="20"/>
  <c r="D191" i="20"/>
  <c r="D196" i="20"/>
  <c r="D202" i="20"/>
  <c r="D207" i="20"/>
  <c r="D212" i="20"/>
  <c r="D218" i="20"/>
  <c r="D223" i="20"/>
  <c r="B113" i="20"/>
  <c r="A123" i="20"/>
  <c r="C129" i="20"/>
  <c r="B136" i="20"/>
  <c r="A144" i="20"/>
  <c r="A149" i="20"/>
  <c r="A154" i="20"/>
  <c r="A160" i="20"/>
  <c r="A165" i="20"/>
  <c r="A170" i="20"/>
  <c r="A176" i="20"/>
  <c r="A181" i="20"/>
  <c r="A186" i="20"/>
  <c r="A192" i="20"/>
  <c r="B107" i="20"/>
  <c r="C117" i="20"/>
  <c r="A126" i="20"/>
  <c r="C132" i="20"/>
  <c r="B139" i="20"/>
  <c r="B146" i="20"/>
  <c r="B151" i="20"/>
  <c r="B156" i="20"/>
  <c r="B162" i="20"/>
  <c r="B167" i="20"/>
  <c r="B172" i="20"/>
  <c r="B178" i="20"/>
  <c r="B183" i="20"/>
  <c r="B188" i="20"/>
  <c r="B194" i="20"/>
  <c r="A205" i="20"/>
  <c r="A215" i="20"/>
  <c r="A226" i="20"/>
  <c r="D232" i="20"/>
  <c r="B239" i="20"/>
  <c r="B247" i="20"/>
  <c r="A254" i="20"/>
  <c r="D260" i="20"/>
  <c r="D268" i="20"/>
  <c r="B275" i="20"/>
  <c r="A282" i="20"/>
  <c r="B289" i="20"/>
  <c r="B294" i="20"/>
  <c r="B299" i="20"/>
  <c r="B305" i="20"/>
  <c r="B310" i="20"/>
  <c r="B315" i="20"/>
  <c r="B321" i="20"/>
  <c r="B326" i="20"/>
  <c r="B331" i="20"/>
  <c r="B337" i="20"/>
  <c r="B342" i="20"/>
  <c r="B347" i="20"/>
  <c r="B353" i="20"/>
  <c r="B358" i="20"/>
  <c r="B363" i="20"/>
  <c r="B369" i="20"/>
  <c r="B374" i="20"/>
  <c r="B379" i="20"/>
  <c r="B385" i="20"/>
  <c r="B390" i="20"/>
  <c r="B395" i="20"/>
  <c r="B401" i="20"/>
  <c r="B406" i="20"/>
  <c r="B411" i="20"/>
  <c r="B417" i="20"/>
  <c r="B199" i="20"/>
  <c r="B209" i="20"/>
  <c r="B221" i="20"/>
  <c r="A229" i="20"/>
  <c r="D235" i="20"/>
  <c r="D243" i="20"/>
  <c r="B250" i="20"/>
  <c r="A257" i="20"/>
  <c r="A265" i="20"/>
  <c r="D271" i="20"/>
  <c r="B278" i="20"/>
  <c r="B286" i="20"/>
  <c r="C291" i="20"/>
  <c r="C296" i="20"/>
  <c r="C302" i="20"/>
  <c r="C307" i="20"/>
  <c r="C312" i="20"/>
  <c r="C318" i="20"/>
  <c r="C323" i="20"/>
  <c r="C328" i="20"/>
  <c r="C334" i="20"/>
  <c r="C339" i="20"/>
  <c r="C344" i="20"/>
  <c r="C350" i="20"/>
  <c r="A204" i="20"/>
  <c r="A214" i="20"/>
  <c r="B225" i="20"/>
  <c r="A232" i="20"/>
  <c r="D238" i="20"/>
  <c r="D246" i="20"/>
  <c r="B253" i="20"/>
  <c r="A260" i="20"/>
  <c r="A268" i="20"/>
  <c r="D274" i="20"/>
  <c r="B281" i="20"/>
  <c r="D288" i="20"/>
  <c r="D293" i="20"/>
  <c r="D298" i="20"/>
  <c r="D304" i="20"/>
  <c r="B198" i="20"/>
  <c r="B208" i="20"/>
  <c r="B220" i="20"/>
  <c r="B228" i="20"/>
  <c r="A235" i="20"/>
  <c r="A243" i="20"/>
  <c r="D249" i="20"/>
  <c r="B256" i="20"/>
  <c r="B264" i="20"/>
  <c r="A271" i="20"/>
  <c r="D277" i="20"/>
  <c r="D285" i="20"/>
  <c r="A291" i="20"/>
  <c r="A296" i="20"/>
  <c r="A302" i="20"/>
  <c r="A307" i="20"/>
  <c r="D311" i="20"/>
  <c r="D323" i="20"/>
  <c r="D333" i="20"/>
  <c r="D343" i="20"/>
  <c r="A354" i="20"/>
  <c r="D360" i="20"/>
  <c r="C367" i="20"/>
  <c r="C375" i="20"/>
  <c r="A382" i="20"/>
  <c r="D388" i="20"/>
  <c r="D396" i="20"/>
  <c r="C403" i="20"/>
  <c r="A410" i="20"/>
  <c r="A418" i="20"/>
  <c r="C423" i="20"/>
  <c r="C428" i="20"/>
  <c r="C434" i="20"/>
  <c r="C439" i="20"/>
  <c r="C444" i="20"/>
  <c r="C450" i="20"/>
  <c r="C455" i="20"/>
  <c r="C460" i="20"/>
  <c r="C466" i="20"/>
  <c r="C471" i="20"/>
  <c r="C476" i="20"/>
  <c r="C482" i="20"/>
  <c r="C487" i="20"/>
  <c r="C492" i="20"/>
  <c r="C498" i="20"/>
  <c r="C503" i="20"/>
  <c r="C508" i="20"/>
  <c r="C514" i="20"/>
  <c r="C519" i="20"/>
  <c r="C524" i="20"/>
  <c r="C530" i="20"/>
  <c r="C535" i="20"/>
  <c r="C540" i="20"/>
  <c r="C546" i="20"/>
  <c r="A318" i="20"/>
  <c r="A328" i="20"/>
  <c r="A340" i="20"/>
  <c r="A350" i="20"/>
  <c r="A357" i="20"/>
  <c r="A365" i="20"/>
  <c r="D371" i="20"/>
  <c r="C378" i="20"/>
  <c r="C386" i="20"/>
  <c r="A393" i="20"/>
  <c r="D399" i="20"/>
  <c r="D407" i="20"/>
  <c r="C414" i="20"/>
  <c r="D420" i="20"/>
  <c r="D426" i="20"/>
  <c r="D431" i="20"/>
  <c r="D436" i="20"/>
  <c r="D442" i="20"/>
  <c r="D447" i="20"/>
  <c r="D452" i="20"/>
  <c r="D458" i="20"/>
  <c r="D312" i="20"/>
  <c r="D322" i="20"/>
  <c r="D334" i="20"/>
  <c r="D344" i="20"/>
  <c r="C353" i="20"/>
  <c r="C361" i="20"/>
  <c r="A368" i="20"/>
  <c r="D374" i="20"/>
  <c r="D382" i="20"/>
  <c r="C389" i="20"/>
  <c r="A396" i="20"/>
  <c r="A404" i="20"/>
  <c r="D410" i="20"/>
  <c r="C417" i="20"/>
  <c r="A424" i="20"/>
  <c r="A429" i="20"/>
  <c r="A313" i="20"/>
  <c r="A325" i="20"/>
  <c r="A335" i="20"/>
  <c r="A345" i="20"/>
  <c r="A355" i="20"/>
  <c r="D361" i="20"/>
  <c r="C368" i="20"/>
  <c r="C376" i="20"/>
  <c r="A383" i="20"/>
  <c r="D389" i="20"/>
  <c r="D397" i="20"/>
  <c r="C404" i="20"/>
  <c r="A411" i="20"/>
  <c r="A419" i="20"/>
  <c r="B424" i="20"/>
  <c r="B429" i="20"/>
  <c r="B435" i="20"/>
  <c r="B445" i="20"/>
  <c r="B455" i="20"/>
  <c r="D465" i="20"/>
  <c r="B472" i="20"/>
  <c r="A479" i="20"/>
  <c r="A487" i="20"/>
  <c r="D493" i="20"/>
  <c r="B500" i="20"/>
  <c r="B508" i="20"/>
  <c r="A515" i="20"/>
  <c r="D521" i="20"/>
  <c r="D529" i="20"/>
  <c r="B536" i="20"/>
  <c r="A543" i="20"/>
  <c r="A550" i="20"/>
  <c r="A555" i="20"/>
  <c r="A560" i="20"/>
  <c r="A566" i="20"/>
  <c r="A571" i="20"/>
  <c r="A576" i="20"/>
  <c r="A582" i="20"/>
  <c r="A587" i="20"/>
  <c r="A592" i="20"/>
  <c r="A598" i="20"/>
  <c r="A603" i="20"/>
  <c r="A608" i="20"/>
  <c r="A614" i="20"/>
  <c r="A619" i="20"/>
  <c r="A624" i="20"/>
  <c r="A630" i="20"/>
  <c r="A635" i="20"/>
  <c r="A640" i="20"/>
  <c r="A646" i="20"/>
  <c r="A651" i="20"/>
  <c r="A656" i="20"/>
  <c r="A662" i="20"/>
  <c r="A667" i="20"/>
  <c r="A672" i="20"/>
  <c r="A678" i="20"/>
  <c r="A683" i="20"/>
  <c r="A688" i="20"/>
  <c r="A694" i="20"/>
  <c r="A699" i="20"/>
  <c r="A704" i="20"/>
  <c r="A710" i="20"/>
  <c r="A715" i="20"/>
  <c r="A720" i="20"/>
  <c r="A726" i="20"/>
  <c r="A731" i="20"/>
  <c r="A736" i="20"/>
  <c r="A742" i="20"/>
  <c r="A747" i="20"/>
  <c r="A752" i="20"/>
  <c r="A758" i="20"/>
  <c r="A763" i="20"/>
  <c r="A768" i="20"/>
  <c r="A444" i="20"/>
  <c r="A454" i="20"/>
  <c r="B463" i="20"/>
  <c r="B471" i="20"/>
  <c r="A478" i="20"/>
  <c r="D484" i="20"/>
  <c r="D492" i="20"/>
  <c r="B499" i="20"/>
  <c r="A506" i="20"/>
  <c r="A514" i="20"/>
  <c r="D520" i="20"/>
  <c r="B527" i="20"/>
  <c r="B535" i="20"/>
  <c r="A542" i="20"/>
  <c r="B548" i="20"/>
  <c r="B554" i="20"/>
  <c r="B559" i="20"/>
  <c r="B564" i="20"/>
  <c r="B570" i="20"/>
  <c r="B575" i="20"/>
  <c r="B580" i="20"/>
  <c r="B586" i="20"/>
  <c r="B591" i="20"/>
  <c r="B596" i="20"/>
  <c r="B602" i="20"/>
  <c r="B607" i="20"/>
  <c r="B612" i="20"/>
  <c r="B618" i="20"/>
  <c r="B623" i="20"/>
  <c r="B628" i="20"/>
  <c r="B634" i="20"/>
  <c r="B434" i="20"/>
  <c r="B444" i="20"/>
  <c r="B456" i="20"/>
  <c r="A465" i="20"/>
  <c r="D471" i="20"/>
  <c r="D479" i="20"/>
  <c r="B486" i="20"/>
  <c r="A493" i="20"/>
  <c r="A501" i="20"/>
  <c r="D507" i="20"/>
  <c r="B514" i="20"/>
  <c r="B522" i="20"/>
  <c r="A529" i="20"/>
  <c r="D535" i="20"/>
  <c r="D543" i="20"/>
  <c r="C549" i="20"/>
  <c r="C554" i="20"/>
  <c r="C560" i="20"/>
  <c r="C565" i="20"/>
  <c r="C570" i="20"/>
  <c r="C576" i="20"/>
  <c r="C581" i="20"/>
  <c r="C586" i="20"/>
  <c r="C592" i="20"/>
  <c r="C597" i="20"/>
  <c r="C602" i="20"/>
  <c r="A445" i="20"/>
  <c r="A455" i="20"/>
  <c r="A464" i="20"/>
  <c r="A472" i="20"/>
  <c r="D478" i="20"/>
  <c r="B485" i="20"/>
  <c r="B493" i="20"/>
  <c r="A500" i="20"/>
  <c r="D506" i="20"/>
  <c r="D514" i="20"/>
  <c r="B521" i="20"/>
  <c r="A528" i="20"/>
  <c r="A536" i="20"/>
  <c r="D542" i="20"/>
  <c r="D548" i="20"/>
  <c r="D554" i="20"/>
  <c r="D559" i="20"/>
  <c r="D564" i="20"/>
  <c r="D570" i="20"/>
  <c r="D575" i="20"/>
  <c r="D580" i="20"/>
  <c r="D586" i="20"/>
  <c r="D591" i="20"/>
  <c r="D599" i="20"/>
  <c r="C613" i="20"/>
  <c r="C623" i="20"/>
  <c r="C633" i="20"/>
  <c r="B643" i="20"/>
  <c r="D649" i="20"/>
  <c r="C656" i="20"/>
  <c r="C664" i="20"/>
  <c r="B671" i="20"/>
  <c r="D677" i="20"/>
  <c r="D685" i="20"/>
  <c r="C692" i="20"/>
  <c r="B699" i="20"/>
  <c r="B707" i="20"/>
  <c r="D713" i="20"/>
  <c r="C720" i="20"/>
  <c r="C728" i="20"/>
  <c r="D733" i="20"/>
  <c r="B739" i="20"/>
  <c r="C744" i="20"/>
  <c r="D749" i="20"/>
  <c r="B755" i="20"/>
  <c r="C760" i="20"/>
  <c r="D765" i="20"/>
  <c r="C770" i="20"/>
  <c r="C774" i="20"/>
  <c r="C778" i="20"/>
  <c r="C782" i="20"/>
  <c r="C786" i="20"/>
  <c r="C790" i="20"/>
  <c r="C794" i="20"/>
  <c r="C798" i="20"/>
  <c r="C802" i="20"/>
  <c r="C806" i="20"/>
  <c r="C810" i="20"/>
  <c r="C814" i="20"/>
  <c r="C818" i="20"/>
  <c r="C822" i="20"/>
  <c r="C826" i="20"/>
  <c r="C830" i="20"/>
  <c r="C834" i="20"/>
  <c r="C838" i="20"/>
  <c r="C842" i="20"/>
  <c r="C846" i="20"/>
  <c r="C850" i="20"/>
  <c r="C854" i="20"/>
  <c r="C858" i="20"/>
  <c r="C862" i="20"/>
  <c r="C866" i="20"/>
  <c r="C870" i="20"/>
  <c r="C874" i="20"/>
  <c r="C878" i="20"/>
  <c r="C882" i="20"/>
  <c r="C886" i="20"/>
  <c r="C890" i="20"/>
  <c r="C894" i="20"/>
  <c r="C898" i="20"/>
  <c r="C902" i="20"/>
  <c r="C906" i="20"/>
  <c r="C910" i="20"/>
  <c r="C914" i="20"/>
  <c r="C918" i="20"/>
  <c r="C922" i="20"/>
  <c r="C926" i="20"/>
  <c r="C930" i="20"/>
  <c r="C934" i="20"/>
  <c r="C938" i="20"/>
  <c r="C942" i="20"/>
  <c r="C946" i="20"/>
  <c r="C950" i="20"/>
  <c r="C954" i="20"/>
  <c r="C958" i="20"/>
  <c r="C962" i="20"/>
  <c r="C966" i="20"/>
  <c r="C970" i="20"/>
  <c r="C974" i="20"/>
  <c r="C978" i="20"/>
  <c r="C982" i="20"/>
  <c r="C986" i="20"/>
  <c r="C990" i="20"/>
  <c r="D603" i="20"/>
  <c r="D611" i="20"/>
  <c r="D619" i="20"/>
  <c r="D627" i="20"/>
  <c r="D635" i="20"/>
  <c r="B642" i="20"/>
  <c r="C647" i="20"/>
  <c r="D652" i="20"/>
  <c r="B658" i="20"/>
  <c r="C663" i="20"/>
  <c r="D668" i="20"/>
  <c r="B674" i="20"/>
  <c r="C679" i="20"/>
  <c r="D684" i="20"/>
  <c r="B690" i="20"/>
  <c r="C695" i="20"/>
  <c r="D700" i="20"/>
  <c r="B706" i="20"/>
  <c r="C711" i="20"/>
  <c r="D716" i="20"/>
  <c r="B722" i="20"/>
  <c r="C727" i="20"/>
  <c r="D732" i="20"/>
  <c r="B738" i="20"/>
  <c r="C743" i="20"/>
  <c r="D748" i="20"/>
  <c r="B754" i="20"/>
  <c r="C759" i="20"/>
  <c r="D764" i="20"/>
  <c r="D769" i="20"/>
  <c r="D773" i="20"/>
  <c r="D777" i="20"/>
  <c r="D781" i="20"/>
  <c r="D785" i="20"/>
  <c r="D789" i="20"/>
  <c r="D793" i="20"/>
  <c r="D797" i="20"/>
  <c r="D801" i="20"/>
  <c r="D805" i="20"/>
  <c r="D809" i="20"/>
  <c r="D813" i="20"/>
  <c r="D817" i="20"/>
  <c r="D821" i="20"/>
  <c r="D825" i="20"/>
  <c r="D829" i="20"/>
  <c r="D833" i="20"/>
  <c r="D837" i="20"/>
  <c r="D841" i="20"/>
  <c r="D845" i="20"/>
  <c r="D849" i="20"/>
  <c r="D853" i="20"/>
  <c r="D857" i="20"/>
  <c r="D597" i="20"/>
  <c r="C608" i="20"/>
  <c r="C616" i="20"/>
  <c r="C624" i="20"/>
  <c r="C632" i="20"/>
  <c r="D639" i="20"/>
  <c r="B645" i="20"/>
  <c r="C650" i="20"/>
  <c r="D655" i="20"/>
  <c r="B661" i="20"/>
  <c r="C666" i="20"/>
  <c r="D671" i="20"/>
  <c r="B677" i="20"/>
  <c r="C682" i="20"/>
  <c r="D687" i="20"/>
  <c r="B693" i="20"/>
  <c r="C698" i="20"/>
  <c r="D703" i="20"/>
  <c r="B709" i="20"/>
  <c r="C714" i="20"/>
  <c r="D719" i="20"/>
  <c r="B725" i="20"/>
  <c r="C730" i="20"/>
  <c r="D735" i="20"/>
  <c r="B741" i="20"/>
  <c r="C746" i="20"/>
  <c r="D751" i="20"/>
  <c r="B757" i="20"/>
  <c r="C762" i="20"/>
  <c r="D767" i="20"/>
  <c r="A772" i="20"/>
  <c r="A776" i="20"/>
  <c r="A780" i="20"/>
  <c r="A784" i="20"/>
  <c r="A788" i="20"/>
  <c r="A792" i="20"/>
  <c r="A796" i="20"/>
  <c r="A800" i="20"/>
  <c r="A804" i="20"/>
  <c r="D598" i="20"/>
  <c r="D608" i="20"/>
  <c r="D616" i="20"/>
  <c r="D624" i="20"/>
  <c r="D632" i="20"/>
  <c r="B640" i="20"/>
  <c r="C645" i="20"/>
  <c r="D650" i="20"/>
  <c r="B656" i="20"/>
  <c r="C661" i="20"/>
  <c r="D666" i="20"/>
  <c r="B672" i="20"/>
  <c r="C677" i="20"/>
  <c r="D682" i="20"/>
  <c r="B688" i="20"/>
  <c r="C693" i="20"/>
  <c r="D698" i="20"/>
  <c r="B704" i="20"/>
  <c r="C709" i="20"/>
  <c r="D714" i="20"/>
  <c r="B720" i="20"/>
  <c r="C725" i="20"/>
  <c r="D730" i="20"/>
  <c r="B736" i="20"/>
  <c r="C741" i="20"/>
  <c r="D746" i="20"/>
  <c r="B752" i="20"/>
  <c r="C757" i="20"/>
  <c r="D762" i="20"/>
  <c r="B768" i="20"/>
  <c r="B772" i="20"/>
  <c r="B776" i="20"/>
  <c r="B780" i="20"/>
  <c r="B784" i="20"/>
  <c r="B788" i="20"/>
  <c r="B792" i="20"/>
  <c r="B796" i="20"/>
  <c r="B800" i="20"/>
  <c r="B804" i="20"/>
  <c r="A808" i="20"/>
  <c r="A816" i="20"/>
  <c r="A824" i="20"/>
  <c r="A832" i="20"/>
  <c r="A840" i="20"/>
  <c r="A848" i="20"/>
  <c r="A856" i="20"/>
  <c r="A863" i="20"/>
  <c r="B868" i="20"/>
  <c r="D873" i="20"/>
  <c r="A879" i="20"/>
  <c r="B884" i="20"/>
  <c r="D889" i="20"/>
  <c r="A895" i="20"/>
  <c r="B900" i="20"/>
  <c r="D905" i="20"/>
  <c r="A911" i="20"/>
  <c r="B916" i="20"/>
  <c r="D921" i="20"/>
  <c r="A927" i="20"/>
  <c r="B932" i="20"/>
  <c r="D937" i="20"/>
  <c r="A943" i="20"/>
  <c r="B948" i="20"/>
  <c r="D953" i="20"/>
  <c r="A959" i="20"/>
  <c r="B964" i="20"/>
  <c r="D969" i="20"/>
  <c r="A975" i="20"/>
  <c r="B980" i="20"/>
  <c r="D985" i="20"/>
  <c r="A991" i="20"/>
  <c r="B995" i="20"/>
  <c r="B999" i="20"/>
  <c r="B1003" i="20"/>
  <c r="B1007" i="20"/>
  <c r="B1011" i="20"/>
  <c r="C21" i="20"/>
  <c r="C37" i="20"/>
  <c r="C53" i="20"/>
  <c r="C69" i="20"/>
  <c r="D58" i="20"/>
  <c r="D88" i="20"/>
  <c r="D104" i="20"/>
  <c r="D120" i="20"/>
  <c r="D136" i="20"/>
  <c r="D39" i="20"/>
  <c r="C73" i="20"/>
  <c r="C84" i="20"/>
  <c r="A92" i="20"/>
  <c r="A97" i="20"/>
  <c r="A102" i="20"/>
  <c r="A108" i="20"/>
  <c r="A113" i="20"/>
  <c r="A118" i="20"/>
  <c r="D24" i="20"/>
  <c r="D44" i="20"/>
  <c r="D64" i="20"/>
  <c r="B78" i="20"/>
  <c r="D84" i="20"/>
  <c r="B90" i="20"/>
  <c r="B96" i="20"/>
  <c r="D9" i="20"/>
  <c r="D29" i="20"/>
  <c r="D53" i="20"/>
  <c r="C72" i="20"/>
  <c r="D79" i="20"/>
  <c r="C87" i="20"/>
  <c r="C92" i="20"/>
  <c r="C97" i="20"/>
  <c r="C103" i="20"/>
  <c r="B100" i="20"/>
  <c r="B114" i="20"/>
  <c r="C123" i="20"/>
  <c r="B130" i="20"/>
  <c r="A137" i="20"/>
  <c r="C144" i="20"/>
  <c r="C149" i="20"/>
  <c r="C154" i="20"/>
  <c r="C160" i="20"/>
  <c r="C165" i="20"/>
  <c r="C170" i="20"/>
  <c r="C176" i="20"/>
  <c r="C181" i="20"/>
  <c r="C186" i="20"/>
  <c r="C192" i="20"/>
  <c r="C197" i="20"/>
  <c r="C202" i="20"/>
  <c r="C208" i="20"/>
  <c r="C213" i="20"/>
  <c r="C218" i="20"/>
  <c r="C224" i="20"/>
  <c r="C229" i="20"/>
  <c r="C234" i="20"/>
  <c r="C240" i="20"/>
  <c r="C245" i="20"/>
  <c r="C250" i="20"/>
  <c r="C256" i="20"/>
  <c r="C261" i="20"/>
  <c r="C266" i="20"/>
  <c r="C272" i="20"/>
  <c r="C277" i="20"/>
  <c r="C282" i="20"/>
  <c r="B105" i="20"/>
  <c r="C116" i="20"/>
  <c r="A124" i="20"/>
  <c r="A132" i="20"/>
  <c r="C138" i="20"/>
  <c r="D144" i="20"/>
  <c r="D150" i="20"/>
  <c r="D155" i="20"/>
  <c r="D160" i="20"/>
  <c r="D166" i="20"/>
  <c r="D171" i="20"/>
  <c r="D176" i="20"/>
  <c r="D182" i="20"/>
  <c r="D187" i="20"/>
  <c r="D192" i="20"/>
  <c r="D198" i="20"/>
  <c r="D203" i="20"/>
  <c r="D208" i="20"/>
  <c r="D214" i="20"/>
  <c r="D219" i="20"/>
  <c r="B102" i="20"/>
  <c r="B117" i="20"/>
  <c r="B124" i="20"/>
  <c r="A131" i="20"/>
  <c r="A139" i="20"/>
  <c r="A145" i="20"/>
  <c r="A150" i="20"/>
  <c r="A156" i="20"/>
  <c r="A161" i="20"/>
  <c r="A166" i="20"/>
  <c r="A172" i="20"/>
  <c r="A177" i="20"/>
  <c r="A182" i="20"/>
  <c r="A188" i="20"/>
  <c r="A193" i="20"/>
  <c r="C109" i="20"/>
  <c r="C120" i="20"/>
  <c r="B127" i="20"/>
  <c r="A134" i="20"/>
  <c r="A142" i="20"/>
  <c r="B147" i="20"/>
  <c r="B152" i="20"/>
  <c r="B158" i="20"/>
  <c r="B163" i="20"/>
  <c r="B168" i="20"/>
  <c r="B174" i="20"/>
  <c r="B179" i="20"/>
  <c r="B184" i="20"/>
  <c r="B190" i="20"/>
  <c r="A197" i="20"/>
  <c r="A207" i="20"/>
  <c r="A219" i="20"/>
  <c r="B227" i="20"/>
  <c r="A234" i="20"/>
  <c r="A242" i="20"/>
  <c r="D248" i="20"/>
  <c r="B255" i="20"/>
  <c r="B263" i="20"/>
  <c r="A270" i="20"/>
  <c r="D276" i="20"/>
  <c r="D284" i="20"/>
  <c r="B290" i="20"/>
  <c r="B295" i="20"/>
  <c r="B301" i="20"/>
  <c r="B306" i="20"/>
  <c r="B311" i="20"/>
  <c r="B317" i="20"/>
  <c r="B322" i="20"/>
  <c r="B327" i="20"/>
  <c r="B333" i="20"/>
  <c r="B338" i="20"/>
  <c r="B343" i="20"/>
  <c r="B349" i="20"/>
  <c r="B354" i="20"/>
  <c r="B359" i="20"/>
  <c r="B365" i="20"/>
  <c r="B370" i="20"/>
  <c r="B375" i="20"/>
  <c r="B381" i="20"/>
  <c r="B386" i="20"/>
  <c r="B391" i="20"/>
  <c r="B397" i="20"/>
  <c r="B402" i="20"/>
  <c r="B407" i="20"/>
  <c r="B413" i="20"/>
  <c r="B418" i="20"/>
  <c r="B201" i="20"/>
  <c r="B213" i="20"/>
  <c r="B223" i="20"/>
  <c r="B230" i="20"/>
  <c r="B238" i="20"/>
  <c r="A245" i="20"/>
  <c r="D251" i="20"/>
  <c r="D259" i="20"/>
  <c r="B266" i="20"/>
  <c r="A273" i="20"/>
  <c r="A281" i="20"/>
  <c r="C287" i="20"/>
  <c r="C292" i="20"/>
  <c r="C298" i="20"/>
  <c r="C303" i="20"/>
  <c r="C308" i="20"/>
  <c r="C314" i="20"/>
  <c r="C319" i="20"/>
  <c r="C324" i="20"/>
  <c r="C330" i="20"/>
  <c r="C335" i="20"/>
  <c r="C340" i="20"/>
  <c r="C346" i="20"/>
  <c r="A196" i="20"/>
  <c r="A206" i="20"/>
  <c r="A218" i="20"/>
  <c r="D226" i="20"/>
  <c r="B233" i="20"/>
  <c r="B241" i="20"/>
  <c r="A248" i="20"/>
  <c r="D254" i="20"/>
  <c r="D262" i="20"/>
  <c r="B269" i="20"/>
  <c r="A276" i="20"/>
  <c r="A284" i="20"/>
  <c r="D289" i="20"/>
  <c r="D294" i="20"/>
  <c r="D300" i="20"/>
  <c r="D305" i="20"/>
  <c r="B200" i="20"/>
  <c r="B212" i="20"/>
  <c r="B222" i="20"/>
  <c r="D229" i="20"/>
  <c r="D237" i="20"/>
  <c r="B244" i="20"/>
  <c r="A251" i="20"/>
  <c r="A259" i="20"/>
  <c r="D265" i="20"/>
  <c r="B272" i="20"/>
  <c r="B280" i="20"/>
  <c r="A287" i="20"/>
  <c r="A292" i="20"/>
  <c r="C25" i="20"/>
  <c r="C57" i="20"/>
  <c r="D72" i="20"/>
  <c r="D108" i="20"/>
  <c r="D140" i="20"/>
  <c r="D77" i="20"/>
  <c r="A93" i="20"/>
  <c r="A104" i="20"/>
  <c r="A114" i="20"/>
  <c r="D28" i="20"/>
  <c r="D71" i="20"/>
  <c r="B86" i="20"/>
  <c r="B97" i="20"/>
  <c r="D37" i="20"/>
  <c r="C74" i="20"/>
  <c r="C88" i="20"/>
  <c r="C99" i="20"/>
  <c r="B104" i="20"/>
  <c r="A125" i="20"/>
  <c r="C139" i="20"/>
  <c r="C150" i="20"/>
  <c r="C161" i="20"/>
  <c r="C172" i="20"/>
  <c r="C182" i="20"/>
  <c r="C193" i="20"/>
  <c r="C204" i="20"/>
  <c r="C214" i="20"/>
  <c r="C225" i="20"/>
  <c r="C236" i="20"/>
  <c r="C246" i="20"/>
  <c r="C257" i="20"/>
  <c r="C268" i="20"/>
  <c r="C278" i="20"/>
  <c r="C108" i="20"/>
  <c r="C126" i="20"/>
  <c r="A140" i="20"/>
  <c r="D151" i="20"/>
  <c r="D162" i="20"/>
  <c r="D172" i="20"/>
  <c r="D183" i="20"/>
  <c r="D194" i="20"/>
  <c r="D204" i="20"/>
  <c r="D215" i="20"/>
  <c r="B109" i="20"/>
  <c r="C125" i="20"/>
  <c r="B140" i="20"/>
  <c r="A152" i="20"/>
  <c r="A162" i="20"/>
  <c r="A173" i="20"/>
  <c r="A184" i="20"/>
  <c r="A194" i="20"/>
  <c r="A122" i="20"/>
  <c r="C136" i="20"/>
  <c r="B148" i="20"/>
  <c r="B159" i="20"/>
  <c r="B170" i="20"/>
  <c r="B180" i="20"/>
  <c r="B191" i="20"/>
  <c r="A211" i="20"/>
  <c r="D228" i="20"/>
  <c r="B243" i="20"/>
  <c r="A258" i="20"/>
  <c r="B271" i="20"/>
  <c r="A286" i="20"/>
  <c r="B297" i="20"/>
  <c r="B307" i="20"/>
  <c r="B318" i="20"/>
  <c r="B329" i="20"/>
  <c r="B339" i="20"/>
  <c r="B350" i="20"/>
  <c r="B361" i="20"/>
  <c r="B371" i="20"/>
  <c r="B382" i="20"/>
  <c r="B393" i="20"/>
  <c r="B403" i="20"/>
  <c r="B414" i="20"/>
  <c r="B205" i="20"/>
  <c r="A225" i="20"/>
  <c r="D239" i="20"/>
  <c r="B254" i="20"/>
  <c r="D267" i="20"/>
  <c r="B282" i="20"/>
  <c r="C294" i="20"/>
  <c r="C304" i="20"/>
  <c r="C315" i="20"/>
  <c r="C326" i="20"/>
  <c r="C336" i="20"/>
  <c r="C347" i="20"/>
  <c r="A210" i="20"/>
  <c r="A228" i="20"/>
  <c r="D242" i="20"/>
  <c r="B257" i="20"/>
  <c r="D270" i="20"/>
  <c r="B285" i="20"/>
  <c r="D296" i="20"/>
  <c r="D306" i="20"/>
  <c r="B214" i="20"/>
  <c r="B232" i="20"/>
  <c r="D245" i="20"/>
  <c r="B260" i="20"/>
  <c r="A275" i="20"/>
  <c r="A288" i="20"/>
  <c r="A298" i="20"/>
  <c r="A304" i="20"/>
  <c r="D308" i="20"/>
  <c r="D325" i="20"/>
  <c r="D339" i="20"/>
  <c r="C351" i="20"/>
  <c r="A362" i="20"/>
  <c r="C371" i="20"/>
  <c r="D380" i="20"/>
  <c r="C391" i="20"/>
  <c r="C399" i="20"/>
  <c r="D408" i="20"/>
  <c r="C419" i="20"/>
  <c r="C426" i="20"/>
  <c r="C432" i="20"/>
  <c r="C440" i="20"/>
  <c r="C447" i="20"/>
  <c r="C454" i="20"/>
  <c r="C462" i="20"/>
  <c r="C468" i="20"/>
  <c r="C475" i="20"/>
  <c r="C483" i="20"/>
  <c r="C490" i="20"/>
  <c r="C496" i="20"/>
  <c r="C504" i="20"/>
  <c r="C511" i="20"/>
  <c r="C518" i="20"/>
  <c r="C526" i="20"/>
  <c r="C532" i="20"/>
  <c r="C539" i="20"/>
  <c r="D309" i="20"/>
  <c r="A324" i="20"/>
  <c r="A336" i="20"/>
  <c r="D351" i="20"/>
  <c r="A361" i="20"/>
  <c r="C370" i="20"/>
  <c r="A381" i="20"/>
  <c r="A389" i="20"/>
  <c r="C398" i="20"/>
  <c r="A409" i="20"/>
  <c r="C418" i="20"/>
  <c r="D424" i="20"/>
  <c r="D432" i="20"/>
  <c r="D439" i="20"/>
  <c r="D446" i="20"/>
  <c r="D454" i="20"/>
  <c r="D460" i="20"/>
  <c r="D320" i="20"/>
  <c r="D336" i="20"/>
  <c r="D350" i="20"/>
  <c r="D358" i="20"/>
  <c r="C369" i="20"/>
  <c r="D378" i="20"/>
  <c r="A388" i="20"/>
  <c r="D398" i="20"/>
  <c r="D406" i="20"/>
  <c r="A416" i="20"/>
  <c r="A425" i="20"/>
  <c r="A432" i="20"/>
  <c r="A321" i="20"/>
  <c r="A337" i="20"/>
  <c r="A351" i="20"/>
  <c r="C360" i="20"/>
  <c r="A371" i="20"/>
  <c r="A379" i="20"/>
  <c r="C388" i="20"/>
  <c r="A399" i="20"/>
  <c r="C408" i="20"/>
  <c r="C416" i="20"/>
  <c r="B425" i="20"/>
  <c r="B432" i="20"/>
  <c r="B443" i="20"/>
  <c r="B459" i="20"/>
  <c r="B468" i="20"/>
  <c r="D477" i="20"/>
  <c r="B488" i="20"/>
  <c r="D497" i="20"/>
  <c r="D505" i="20"/>
  <c r="B516" i="20"/>
  <c r="D525" i="20"/>
  <c r="A535" i="20"/>
  <c r="D545" i="20"/>
  <c r="A552" i="20"/>
  <c r="A559" i="20"/>
  <c r="A567" i="20"/>
  <c r="A574" i="20"/>
  <c r="A580" i="20"/>
  <c r="A588" i="20"/>
  <c r="A595" i="20"/>
  <c r="A602" i="20"/>
  <c r="A610" i="20"/>
  <c r="A616" i="20"/>
  <c r="A623" i="20"/>
  <c r="A631" i="20"/>
  <c r="A638" i="20"/>
  <c r="A644" i="20"/>
  <c r="A652" i="20"/>
  <c r="A659" i="20"/>
  <c r="A666" i="20"/>
  <c r="A674" i="20"/>
  <c r="A680" i="20"/>
  <c r="A687" i="20"/>
  <c r="A695" i="20"/>
  <c r="A702" i="20"/>
  <c r="A708" i="20"/>
  <c r="A716" i="20"/>
  <c r="A723" i="20"/>
  <c r="A730" i="20"/>
  <c r="A738" i="20"/>
  <c r="A744" i="20"/>
  <c r="A751" i="20"/>
  <c r="A759" i="20"/>
  <c r="A766" i="20"/>
  <c r="A440" i="20"/>
  <c r="A456" i="20"/>
  <c r="B467" i="20"/>
  <c r="D476" i="20"/>
  <c r="B487" i="20"/>
  <c r="B495" i="20"/>
  <c r="D504" i="20"/>
  <c r="B515" i="20"/>
  <c r="D524" i="20"/>
  <c r="D532" i="20"/>
  <c r="B543" i="20"/>
  <c r="B551" i="20"/>
  <c r="B558" i="20"/>
  <c r="B566" i="20"/>
  <c r="B572" i="20"/>
  <c r="B579" i="20"/>
  <c r="B587" i="20"/>
  <c r="B594" i="20"/>
  <c r="B600" i="20"/>
  <c r="B608" i="20"/>
  <c r="B615" i="20"/>
  <c r="B622" i="20"/>
  <c r="B630" i="20"/>
  <c r="B636" i="20"/>
  <c r="B442" i="20"/>
  <c r="B458" i="20"/>
  <c r="A469" i="20"/>
  <c r="A477" i="20"/>
  <c r="D487" i="20"/>
  <c r="A497" i="20"/>
  <c r="B506" i="20"/>
  <c r="A517" i="20"/>
  <c r="A525" i="20"/>
  <c r="B534" i="20"/>
  <c r="A545" i="20"/>
  <c r="C552" i="20"/>
  <c r="C558" i="20"/>
  <c r="C566" i="20"/>
  <c r="C573" i="20"/>
  <c r="C580" i="20"/>
  <c r="C588" i="20"/>
  <c r="C594" i="20"/>
  <c r="C601" i="20"/>
  <c r="A447" i="20"/>
  <c r="A461" i="20"/>
  <c r="B469" i="20"/>
  <c r="A480" i="20"/>
  <c r="B489" i="20"/>
  <c r="D498" i="20"/>
  <c r="B509" i="20"/>
  <c r="B517" i="20"/>
  <c r="D526" i="20"/>
  <c r="B537" i="20"/>
  <c r="D546" i="20"/>
  <c r="D552" i="20"/>
  <c r="D560" i="20"/>
  <c r="D567" i="20"/>
  <c r="D574" i="20"/>
  <c r="D582" i="20"/>
  <c r="D588" i="20"/>
  <c r="D595" i="20"/>
  <c r="C615" i="20"/>
  <c r="C629" i="20"/>
  <c r="C640" i="20"/>
  <c r="B651" i="20"/>
  <c r="C660" i="20"/>
  <c r="D669" i="20"/>
  <c r="C680" i="20"/>
  <c r="C688" i="20"/>
  <c r="D697" i="20"/>
  <c r="C708" i="20"/>
  <c r="D717" i="20"/>
  <c r="D725" i="20"/>
  <c r="B735" i="20"/>
  <c r="D741" i="20"/>
  <c r="C748" i="20"/>
  <c r="C756" i="20"/>
  <c r="B763" i="20"/>
  <c r="C769" i="20"/>
  <c r="C775" i="20"/>
  <c r="C780" i="20"/>
  <c r="C785" i="20"/>
  <c r="C791" i="20"/>
  <c r="C796" i="20"/>
  <c r="C801" i="20"/>
  <c r="C807" i="20"/>
  <c r="C812" i="20"/>
  <c r="C817" i="20"/>
  <c r="C823" i="20"/>
  <c r="C828" i="20"/>
  <c r="C833" i="20"/>
  <c r="C839" i="20"/>
  <c r="C844" i="20"/>
  <c r="C849" i="20"/>
  <c r="C855" i="20"/>
  <c r="C860" i="20"/>
  <c r="C865" i="20"/>
  <c r="C871" i="20"/>
  <c r="C876" i="20"/>
  <c r="C881" i="20"/>
  <c r="C887" i="20"/>
  <c r="C892" i="20"/>
  <c r="C897" i="20"/>
  <c r="C903" i="20"/>
  <c r="C908" i="20"/>
  <c r="C913" i="20"/>
  <c r="C919" i="20"/>
  <c r="C924" i="20"/>
  <c r="C929" i="20"/>
  <c r="C935" i="20"/>
  <c r="C940" i="20"/>
  <c r="C945" i="20"/>
  <c r="C951" i="20"/>
  <c r="C29" i="20"/>
  <c r="C61" i="20"/>
  <c r="D78" i="20"/>
  <c r="D112" i="20"/>
  <c r="D7" i="20"/>
  <c r="B79" i="20"/>
  <c r="A94" i="20"/>
  <c r="A105" i="20"/>
  <c r="A116" i="20"/>
  <c r="D32" i="20"/>
  <c r="D73" i="20"/>
  <c r="B88" i="20"/>
  <c r="B98" i="20"/>
  <c r="D41" i="20"/>
  <c r="B77" i="20"/>
  <c r="C89" i="20"/>
  <c r="C100" i="20"/>
  <c r="B110" i="20"/>
  <c r="B126" i="20"/>
  <c r="A141" i="20"/>
  <c r="C152" i="20"/>
  <c r="C162" i="20"/>
  <c r="C173" i="20"/>
  <c r="C184" i="20"/>
  <c r="C194" i="20"/>
  <c r="C205" i="20"/>
  <c r="C216" i="20"/>
  <c r="C226" i="20"/>
  <c r="C237" i="20"/>
  <c r="C248" i="20"/>
  <c r="C258" i="20"/>
  <c r="C269" i="20"/>
  <c r="C280" i="20"/>
  <c r="C110" i="20"/>
  <c r="A128" i="20"/>
  <c r="C142" i="20"/>
  <c r="D152" i="20"/>
  <c r="D163" i="20"/>
  <c r="D174" i="20"/>
  <c r="D184" i="20"/>
  <c r="D195" i="20"/>
  <c r="D206" i="20"/>
  <c r="D216" i="20"/>
  <c r="B111" i="20"/>
  <c r="B128" i="20"/>
  <c r="C141" i="20"/>
  <c r="A153" i="20"/>
  <c r="A164" i="20"/>
  <c r="A174" i="20"/>
  <c r="A185" i="20"/>
  <c r="B103" i="20"/>
  <c r="B123" i="20"/>
  <c r="A138" i="20"/>
  <c r="B150" i="20"/>
  <c r="B160" i="20"/>
  <c r="B171" i="20"/>
  <c r="B182" i="20"/>
  <c r="B192" i="20"/>
  <c r="A213" i="20"/>
  <c r="B231" i="20"/>
  <c r="D244" i="20"/>
  <c r="B259" i="20"/>
  <c r="A274" i="20"/>
  <c r="B287" i="20"/>
  <c r="B298" i="20"/>
  <c r="B309" i="20"/>
  <c r="B319" i="20"/>
  <c r="B330" i="20"/>
  <c r="B341" i="20"/>
  <c r="B351" i="20"/>
  <c r="B362" i="20"/>
  <c r="B373" i="20"/>
  <c r="B383" i="20"/>
  <c r="B394" i="20"/>
  <c r="B405" i="20"/>
  <c r="B415" i="20"/>
  <c r="B207" i="20"/>
  <c r="D227" i="20"/>
  <c r="A241" i="20"/>
  <c r="D255" i="20"/>
  <c r="B270" i="20"/>
  <c r="D283" i="20"/>
  <c r="C295" i="20"/>
  <c r="C306" i="20"/>
  <c r="C316" i="20"/>
  <c r="C327" i="20"/>
  <c r="C338" i="20"/>
  <c r="C348" i="20"/>
  <c r="A212" i="20"/>
  <c r="D230" i="20"/>
  <c r="A244" i="20"/>
  <c r="D258" i="20"/>
  <c r="B273" i="20"/>
  <c r="D286" i="20"/>
  <c r="D297" i="20"/>
  <c r="B196" i="20"/>
  <c r="B216" i="20"/>
  <c r="D233" i="20"/>
  <c r="B248" i="20"/>
  <c r="D261" i="20"/>
  <c r="B276" i="20"/>
  <c r="A290" i="20"/>
  <c r="A299" i="20"/>
  <c r="A306" i="20"/>
  <c r="D315" i="20"/>
  <c r="D327" i="20"/>
  <c r="D341" i="20"/>
  <c r="C355" i="20"/>
  <c r="D364" i="20"/>
  <c r="D372" i="20"/>
  <c r="C383" i="20"/>
  <c r="D392" i="20"/>
  <c r="A402" i="20"/>
  <c r="D412" i="20"/>
  <c r="C420" i="20"/>
  <c r="C427" i="20"/>
  <c r="C435" i="20"/>
  <c r="C442" i="20"/>
  <c r="C448" i="20"/>
  <c r="C456" i="20"/>
  <c r="C463" i="20"/>
  <c r="C470" i="20"/>
  <c r="C478" i="20"/>
  <c r="C484" i="20"/>
  <c r="C491" i="20"/>
  <c r="C499" i="20"/>
  <c r="C506" i="20"/>
  <c r="C512" i="20"/>
  <c r="C520" i="20"/>
  <c r="C527" i="20"/>
  <c r="C534" i="20"/>
  <c r="C542" i="20"/>
  <c r="A312" i="20"/>
  <c r="A326" i="20"/>
  <c r="A342" i="20"/>
  <c r="C354" i="20"/>
  <c r="C362" i="20"/>
  <c r="A373" i="20"/>
  <c r="C382" i="20"/>
  <c r="D391" i="20"/>
  <c r="C402" i="20"/>
  <c r="C410" i="20"/>
  <c r="D419" i="20"/>
  <c r="D427" i="20"/>
  <c r="D434" i="20"/>
  <c r="D440" i="20"/>
  <c r="D448" i="20"/>
  <c r="D455" i="20"/>
  <c r="D310" i="20"/>
  <c r="D326" i="20"/>
  <c r="D338" i="20"/>
  <c r="A352" i="20"/>
  <c r="D362" i="20"/>
  <c r="A372" i="20"/>
  <c r="A380" i="20"/>
  <c r="D390" i="20"/>
  <c r="A400" i="20"/>
  <c r="C409" i="20"/>
  <c r="A420" i="20"/>
  <c r="A426" i="20"/>
  <c r="A311" i="20"/>
  <c r="A327" i="20"/>
  <c r="A341" i="20"/>
  <c r="C352" i="20"/>
  <c r="A363" i="20"/>
  <c r="C372" i="20"/>
  <c r="D381" i="20"/>
  <c r="C392" i="20"/>
  <c r="C400" i="20"/>
  <c r="D409" i="20"/>
  <c r="B420" i="20"/>
  <c r="B427" i="20"/>
  <c r="B433" i="20"/>
  <c r="B447" i="20"/>
  <c r="B461" i="20"/>
  <c r="A471" i="20"/>
  <c r="D481" i="20"/>
  <c r="D489" i="20"/>
  <c r="A499" i="20"/>
  <c r="D509" i="20"/>
  <c r="A519" i="20"/>
  <c r="A527" i="20"/>
  <c r="D537" i="20"/>
  <c r="A547" i="20"/>
  <c r="A554" i="20"/>
  <c r="A562" i="20"/>
  <c r="A568" i="20"/>
  <c r="A575" i="20"/>
  <c r="A583" i="20"/>
  <c r="A590" i="20"/>
  <c r="A596" i="20"/>
  <c r="A604" i="20"/>
  <c r="A611" i="20"/>
  <c r="A618" i="20"/>
  <c r="A626" i="20"/>
  <c r="A632" i="20"/>
  <c r="A639" i="20"/>
  <c r="A647" i="20"/>
  <c r="A654" i="20"/>
  <c r="A660" i="20"/>
  <c r="A668" i="20"/>
  <c r="A675" i="20"/>
  <c r="A682" i="20"/>
  <c r="A690" i="20"/>
  <c r="A696" i="20"/>
  <c r="A703" i="20"/>
  <c r="A711" i="20"/>
  <c r="A718" i="20"/>
  <c r="A724" i="20"/>
  <c r="A732" i="20"/>
  <c r="A739" i="20"/>
  <c r="A746" i="20"/>
  <c r="A754" i="20"/>
  <c r="A760" i="20"/>
  <c r="A767" i="20"/>
  <c r="A446" i="20"/>
  <c r="A460" i="20"/>
  <c r="D468" i="20"/>
  <c r="B479" i="20"/>
  <c r="D488" i="20"/>
  <c r="A498" i="20"/>
  <c r="D508" i="20"/>
  <c r="D516" i="20"/>
  <c r="A526" i="20"/>
  <c r="D536" i="20"/>
  <c r="A546" i="20"/>
  <c r="B552" i="20"/>
  <c r="B560" i="20"/>
  <c r="B567" i="20"/>
  <c r="B574" i="20"/>
  <c r="B582" i="20"/>
  <c r="B588" i="20"/>
  <c r="B595" i="20"/>
  <c r="B603" i="20"/>
  <c r="B610" i="20"/>
  <c r="B616" i="20"/>
  <c r="B624" i="20"/>
  <c r="B631" i="20"/>
  <c r="B638" i="20"/>
  <c r="C41" i="20"/>
  <c r="D10" i="20"/>
  <c r="D92" i="20"/>
  <c r="D124" i="20"/>
  <c r="D55" i="20"/>
  <c r="A88" i="20"/>
  <c r="A98" i="20"/>
  <c r="A109" i="20"/>
  <c r="D8" i="20"/>
  <c r="D48" i="20"/>
  <c r="C79" i="20"/>
  <c r="B92" i="20"/>
  <c r="D13" i="20"/>
  <c r="D57" i="20"/>
  <c r="C82" i="20"/>
  <c r="C93" i="20"/>
  <c r="C104" i="20"/>
  <c r="B118" i="20"/>
  <c r="C131" i="20"/>
  <c r="C145" i="20"/>
  <c r="C156" i="20"/>
  <c r="C166" i="20"/>
  <c r="C177" i="20"/>
  <c r="C188" i="20"/>
  <c r="C198" i="20"/>
  <c r="C209" i="20"/>
  <c r="C220" i="20"/>
  <c r="C230" i="20"/>
  <c r="C241" i="20"/>
  <c r="C252" i="20"/>
  <c r="C262" i="20"/>
  <c r="C273" i="20"/>
  <c r="C284" i="20"/>
  <c r="C118" i="20"/>
  <c r="B133" i="20"/>
  <c r="D146" i="20"/>
  <c r="D156" i="20"/>
  <c r="D167" i="20"/>
  <c r="D178" i="20"/>
  <c r="D188" i="20"/>
  <c r="D199" i="20"/>
  <c r="D210" i="20"/>
  <c r="D220" i="20"/>
  <c r="A119" i="20"/>
  <c r="C133" i="20"/>
  <c r="A146" i="20"/>
  <c r="A157" i="20"/>
  <c r="A168" i="20"/>
  <c r="A178" i="20"/>
  <c r="A189" i="20"/>
  <c r="C113" i="20"/>
  <c r="C128" i="20"/>
  <c r="B143" i="20"/>
  <c r="B154" i="20"/>
  <c r="B164" i="20"/>
  <c r="B175" i="20"/>
  <c r="B186" i="20"/>
  <c r="A199" i="20"/>
  <c r="A221" i="20"/>
  <c r="D236" i="20"/>
  <c r="A250" i="20"/>
  <c r="D264" i="20"/>
  <c r="B279" i="20"/>
  <c r="B291" i="20"/>
  <c r="B302" i="20"/>
  <c r="B313" i="20"/>
  <c r="B323" i="20"/>
  <c r="B334" i="20"/>
  <c r="B345" i="20"/>
  <c r="B355" i="20"/>
  <c r="B366" i="20"/>
  <c r="B377" i="20"/>
  <c r="B387" i="20"/>
  <c r="B398" i="20"/>
  <c r="B409" i="20"/>
  <c r="B419" i="20"/>
  <c r="B215" i="20"/>
  <c r="A233" i="20"/>
  <c r="B246" i="20"/>
  <c r="A261" i="20"/>
  <c r="D275" i="20"/>
  <c r="C288" i="20"/>
  <c r="C299" i="20"/>
  <c r="C310" i="20"/>
  <c r="C320" i="20"/>
  <c r="C331" i="20"/>
  <c r="C342" i="20"/>
  <c r="A198" i="20"/>
  <c r="A220" i="20"/>
  <c r="A236" i="20"/>
  <c r="B249" i="20"/>
  <c r="A264" i="20"/>
  <c r="D278" i="20"/>
  <c r="D290" i="20"/>
  <c r="D301" i="20"/>
  <c r="B204" i="20"/>
  <c r="B224" i="20"/>
  <c r="A239" i="20"/>
  <c r="D253" i="20"/>
  <c r="A267" i="20"/>
  <c r="D281" i="20"/>
  <c r="A294" i="20"/>
  <c r="A300" i="20"/>
  <c r="A308" i="20"/>
  <c r="D317" i="20"/>
  <c r="D331" i="20"/>
  <c r="D347" i="20"/>
  <c r="D356" i="20"/>
  <c r="A366" i="20"/>
  <c r="D376" i="20"/>
  <c r="A386" i="20"/>
  <c r="A394" i="20"/>
  <c r="D404" i="20"/>
  <c r="A414" i="20"/>
  <c r="C422" i="20"/>
  <c r="C430" i="20"/>
  <c r="C436" i="20"/>
  <c r="C443" i="20"/>
  <c r="C451" i="20"/>
  <c r="C458" i="20"/>
  <c r="C464" i="20"/>
  <c r="C472" i="20"/>
  <c r="C479" i="20"/>
  <c r="C486" i="20"/>
  <c r="C45" i="20"/>
  <c r="D26" i="20"/>
  <c r="D96" i="20"/>
  <c r="D128" i="20"/>
  <c r="D59" i="20"/>
  <c r="A89" i="20"/>
  <c r="A100" i="20"/>
  <c r="A110" i="20"/>
  <c r="D12" i="20"/>
  <c r="D56" i="20"/>
  <c r="D80" i="20"/>
  <c r="B93" i="20"/>
  <c r="D21" i="20"/>
  <c r="D61" i="20"/>
  <c r="D83" i="20"/>
  <c r="C95" i="20"/>
  <c r="C105" i="20"/>
  <c r="C119" i="20"/>
  <c r="B134" i="20"/>
  <c r="C146" i="20"/>
  <c r="C157" i="20"/>
  <c r="C168" i="20"/>
  <c r="C178" i="20"/>
  <c r="C189" i="20"/>
  <c r="C200" i="20"/>
  <c r="C210" i="20"/>
  <c r="C221" i="20"/>
  <c r="C232" i="20"/>
  <c r="C242" i="20"/>
  <c r="C253" i="20"/>
  <c r="C264" i="20"/>
  <c r="C274" i="20"/>
  <c r="C285" i="20"/>
  <c r="B121" i="20"/>
  <c r="C134" i="20"/>
  <c r="D147" i="20"/>
  <c r="D158" i="20"/>
  <c r="D168" i="20"/>
  <c r="D179" i="20"/>
  <c r="D190" i="20"/>
  <c r="D200" i="20"/>
  <c r="D211" i="20"/>
  <c r="D222" i="20"/>
  <c r="B120" i="20"/>
  <c r="A135" i="20"/>
  <c r="A148" i="20"/>
  <c r="A158" i="20"/>
  <c r="A169" i="20"/>
  <c r="A180" i="20"/>
  <c r="A190" i="20"/>
  <c r="C115" i="20"/>
  <c r="B131" i="20"/>
  <c r="B144" i="20"/>
  <c r="B155" i="20"/>
  <c r="B166" i="20"/>
  <c r="B176" i="20"/>
  <c r="B187" i="20"/>
  <c r="A203" i="20"/>
  <c r="A223" i="20"/>
  <c r="A238" i="20"/>
  <c r="D252" i="20"/>
  <c r="A266" i="20"/>
  <c r="D280" i="20"/>
  <c r="B293" i="20"/>
  <c r="B303" i="20"/>
  <c r="B314" i="20"/>
  <c r="B325" i="20"/>
  <c r="B335" i="20"/>
  <c r="B346" i="20"/>
  <c r="B357" i="20"/>
  <c r="B367" i="20"/>
  <c r="B378" i="20"/>
  <c r="B389" i="20"/>
  <c r="B399" i="20"/>
  <c r="B410" i="20"/>
  <c r="B197" i="20"/>
  <c r="B217" i="20"/>
  <c r="B234" i="20"/>
  <c r="A249" i="20"/>
  <c r="B262" i="20"/>
  <c r="A277" i="20"/>
  <c r="C290" i="20"/>
  <c r="C300" i="20"/>
  <c r="C311" i="20"/>
  <c r="C322" i="20"/>
  <c r="C332" i="20"/>
  <c r="C343" i="20"/>
  <c r="A202" i="20"/>
  <c r="A222" i="20"/>
  <c r="B237" i="20"/>
  <c r="A252" i="20"/>
  <c r="B265" i="20"/>
  <c r="A280" i="20"/>
  <c r="D292" i="20"/>
  <c r="D302" i="20"/>
  <c r="B206" i="20"/>
  <c r="A227" i="20"/>
  <c r="B240" i="20"/>
  <c r="A255" i="20"/>
  <c r="D269" i="20"/>
  <c r="A283" i="20"/>
  <c r="A295" i="20"/>
  <c r="A303" i="20"/>
  <c r="A310" i="20"/>
  <c r="D319" i="20"/>
  <c r="D335" i="20"/>
  <c r="D349" i="20"/>
  <c r="C359" i="20"/>
  <c r="A370" i="20"/>
  <c r="A378" i="20"/>
  <c r="C387" i="20"/>
  <c r="A398" i="20"/>
  <c r="C407" i="20"/>
  <c r="C415" i="20"/>
  <c r="C424" i="20"/>
  <c r="C431" i="20"/>
  <c r="C438" i="20"/>
  <c r="C446" i="20"/>
  <c r="C452" i="20"/>
  <c r="C459" i="20"/>
  <c r="C467" i="20"/>
  <c r="C474" i="20"/>
  <c r="C480" i="20"/>
  <c r="C488" i="20"/>
  <c r="C495" i="20"/>
  <c r="C502" i="20"/>
  <c r="C510" i="20"/>
  <c r="C516" i="20"/>
  <c r="C523" i="20"/>
  <c r="C531" i="20"/>
  <c r="C538" i="20"/>
  <c r="C544" i="20"/>
  <c r="A320" i="20"/>
  <c r="A334" i="20"/>
  <c r="A348" i="20"/>
  <c r="D359" i="20"/>
  <c r="D367" i="20"/>
  <c r="A377" i="20"/>
  <c r="D387" i="20"/>
  <c r="A397" i="20"/>
  <c r="A405" i="20"/>
  <c r="D415" i="20"/>
  <c r="D423" i="20"/>
  <c r="D430" i="20"/>
  <c r="D438" i="20"/>
  <c r="D444" i="20"/>
  <c r="D451" i="20"/>
  <c r="D459" i="20"/>
  <c r="D318" i="20"/>
  <c r="D330" i="20"/>
  <c r="D346" i="20"/>
  <c r="C357" i="20"/>
  <c r="D366" i="20"/>
  <c r="C377" i="20"/>
  <c r="C385" i="20"/>
  <c r="D394" i="20"/>
  <c r="C405" i="20"/>
  <c r="D414" i="20"/>
  <c r="A422" i="20"/>
  <c r="A430" i="20"/>
  <c r="A319" i="20"/>
  <c r="A333" i="20"/>
  <c r="A349" i="20"/>
  <c r="D357" i="20"/>
  <c r="A367" i="20"/>
  <c r="D377" i="20"/>
  <c r="A387" i="20"/>
  <c r="A395" i="20"/>
  <c r="D405" i="20"/>
  <c r="A415" i="20"/>
  <c r="C494" i="20"/>
  <c r="C522" i="20"/>
  <c r="A316" i="20"/>
  <c r="C366" i="20"/>
  <c r="D403" i="20"/>
  <c r="D435" i="20"/>
  <c r="D314" i="20"/>
  <c r="A364" i="20"/>
  <c r="C401" i="20"/>
  <c r="A317" i="20"/>
  <c r="D365" i="20"/>
  <c r="A403" i="20"/>
  <c r="B428" i="20"/>
  <c r="B451" i="20"/>
  <c r="D473" i="20"/>
  <c r="B492" i="20"/>
  <c r="A511" i="20"/>
  <c r="A531" i="20"/>
  <c r="A548" i="20"/>
  <c r="A563" i="20"/>
  <c r="A578" i="20"/>
  <c r="A591" i="20"/>
  <c r="A606" i="20"/>
  <c r="A620" i="20"/>
  <c r="A634" i="20"/>
  <c r="A648" i="20"/>
  <c r="A663" i="20"/>
  <c r="A676" i="20"/>
  <c r="A691" i="20"/>
  <c r="A706" i="20"/>
  <c r="A719" i="20"/>
  <c r="A734" i="20"/>
  <c r="A748" i="20"/>
  <c r="A762" i="20"/>
  <c r="A448" i="20"/>
  <c r="D472" i="20"/>
  <c r="A490" i="20"/>
  <c r="A510" i="20"/>
  <c r="A530" i="20"/>
  <c r="B547" i="20"/>
  <c r="B562" i="20"/>
  <c r="B576" i="20"/>
  <c r="B590" i="20"/>
  <c r="B604" i="20"/>
  <c r="B619" i="20"/>
  <c r="B632" i="20"/>
  <c r="B448" i="20"/>
  <c r="D463" i="20"/>
  <c r="D475" i="20"/>
  <c r="B490" i="20"/>
  <c r="B502" i="20"/>
  <c r="A513" i="20"/>
  <c r="D527" i="20"/>
  <c r="D539" i="20"/>
  <c r="C550" i="20"/>
  <c r="C561" i="20"/>
  <c r="C569" i="20"/>
  <c r="C578" i="20"/>
  <c r="C589" i="20"/>
  <c r="C598" i="20"/>
  <c r="A441" i="20"/>
  <c r="D462" i="20"/>
  <c r="D474" i="20"/>
  <c r="A488" i="20"/>
  <c r="B501" i="20"/>
  <c r="A512" i="20"/>
  <c r="B525" i="20"/>
  <c r="D538" i="20"/>
  <c r="D550" i="20"/>
  <c r="D558" i="20"/>
  <c r="D568" i="20"/>
  <c r="D578" i="20"/>
  <c r="D587" i="20"/>
  <c r="C605" i="20"/>
  <c r="C621" i="20"/>
  <c r="B639" i="20"/>
  <c r="D653" i="20"/>
  <c r="D665" i="20"/>
  <c r="C676" i="20"/>
  <c r="B691" i="20"/>
  <c r="B703" i="20"/>
  <c r="B715" i="20"/>
  <c r="D729" i="20"/>
  <c r="D737" i="20"/>
  <c r="B747" i="20"/>
  <c r="D757" i="20"/>
  <c r="B767" i="20"/>
  <c r="C773" i="20"/>
  <c r="C781" i="20"/>
  <c r="C788" i="20"/>
  <c r="C795" i="20"/>
  <c r="C803" i="20"/>
  <c r="C809" i="20"/>
  <c r="C816" i="20"/>
  <c r="C824" i="20"/>
  <c r="C831" i="20"/>
  <c r="C837" i="20"/>
  <c r="C845" i="20"/>
  <c r="C852" i="20"/>
  <c r="C859" i="20"/>
  <c r="C867" i="20"/>
  <c r="C873" i="20"/>
  <c r="C880" i="20"/>
  <c r="C888" i="20"/>
  <c r="C895" i="20"/>
  <c r="C901" i="20"/>
  <c r="C909" i="20"/>
  <c r="C916" i="20"/>
  <c r="C923" i="20"/>
  <c r="C931" i="20"/>
  <c r="C937" i="20"/>
  <c r="C944" i="20"/>
  <c r="C952" i="20"/>
  <c r="C957" i="20"/>
  <c r="C963" i="20"/>
  <c r="C968" i="20"/>
  <c r="C973" i="20"/>
  <c r="C979" i="20"/>
  <c r="C984" i="20"/>
  <c r="C989" i="20"/>
  <c r="D605" i="20"/>
  <c r="D615" i="20"/>
  <c r="D625" i="20"/>
  <c r="D637" i="20"/>
  <c r="D644" i="20"/>
  <c r="C651" i="20"/>
  <c r="C659" i="20"/>
  <c r="B666" i="20"/>
  <c r="D672" i="20"/>
  <c r="D680" i="20"/>
  <c r="C687" i="20"/>
  <c r="B694" i="20"/>
  <c r="B702" i="20"/>
  <c r="D708" i="20"/>
  <c r="C715" i="20"/>
  <c r="C723" i="20"/>
  <c r="B730" i="20"/>
  <c r="D736" i="20"/>
  <c r="D744" i="20"/>
  <c r="C751" i="20"/>
  <c r="B758" i="20"/>
  <c r="B766" i="20"/>
  <c r="D771" i="20"/>
  <c r="D776" i="20"/>
  <c r="D782" i="20"/>
  <c r="D787" i="20"/>
  <c r="D792" i="20"/>
  <c r="D798" i="20"/>
  <c r="D803" i="20"/>
  <c r="D808" i="20"/>
  <c r="D814" i="20"/>
  <c r="D819" i="20"/>
  <c r="D824" i="20"/>
  <c r="D830" i="20"/>
  <c r="D835" i="20"/>
  <c r="D840" i="20"/>
  <c r="D846" i="20"/>
  <c r="D851" i="20"/>
  <c r="D856" i="20"/>
  <c r="D601" i="20"/>
  <c r="C612" i="20"/>
  <c r="C622" i="20"/>
  <c r="C634" i="20"/>
  <c r="C642" i="20"/>
  <c r="B649" i="20"/>
  <c r="B657" i="20"/>
  <c r="D663" i="20"/>
  <c r="C670" i="20"/>
  <c r="C678" i="20"/>
  <c r="B685" i="20"/>
  <c r="D691" i="20"/>
  <c r="D699" i="20"/>
  <c r="C706" i="20"/>
  <c r="B713" i="20"/>
  <c r="B721" i="20"/>
  <c r="D727" i="20"/>
  <c r="C734" i="20"/>
  <c r="C742" i="20"/>
  <c r="B749" i="20"/>
  <c r="D755" i="20"/>
  <c r="D763" i="20"/>
  <c r="A770" i="20"/>
  <c r="A775" i="20"/>
  <c r="A781" i="20"/>
  <c r="A786" i="20"/>
  <c r="A791" i="20"/>
  <c r="A797" i="20"/>
  <c r="A802" i="20"/>
  <c r="A807" i="20"/>
  <c r="D610" i="20"/>
  <c r="D620" i="20"/>
  <c r="D630" i="20"/>
  <c r="C641" i="20"/>
  <c r="B648" i="20"/>
  <c r="D654" i="20"/>
  <c r="D662" i="20"/>
  <c r="C669" i="20"/>
  <c r="B676" i="20"/>
  <c r="B684" i="20"/>
  <c r="D690" i="20"/>
  <c r="C697" i="20"/>
  <c r="C705" i="20"/>
  <c r="B712" i="20"/>
  <c r="D718" i="20"/>
  <c r="D726" i="20"/>
  <c r="C733" i="20"/>
  <c r="B740" i="20"/>
  <c r="B748" i="20"/>
  <c r="D754" i="20"/>
  <c r="C761" i="20"/>
  <c r="B769" i="20"/>
  <c r="B774" i="20"/>
  <c r="B779" i="20"/>
  <c r="B785" i="20"/>
  <c r="B790" i="20"/>
  <c r="B795" i="20"/>
  <c r="B801" i="20"/>
  <c r="B806" i="20"/>
  <c r="A814" i="20"/>
  <c r="A826" i="20"/>
  <c r="A836" i="20"/>
  <c r="A846" i="20"/>
  <c r="A858" i="20"/>
  <c r="D865" i="20"/>
  <c r="B872" i="20"/>
  <c r="B880" i="20"/>
  <c r="A887" i="20"/>
  <c r="D893" i="20"/>
  <c r="D901" i="20"/>
  <c r="B908" i="20"/>
  <c r="A915" i="20"/>
  <c r="A923" i="20"/>
  <c r="D929" i="20"/>
  <c r="B936" i="20"/>
  <c r="B944" i="20"/>
  <c r="A951" i="20"/>
  <c r="D957" i="20"/>
  <c r="D965" i="20"/>
  <c r="B972" i="20"/>
  <c r="A979" i="20"/>
  <c r="A987" i="20"/>
  <c r="B993" i="20"/>
  <c r="B998" i="20"/>
  <c r="B1004" i="20"/>
  <c r="B1009" i="20"/>
  <c r="B1014" i="20"/>
  <c r="B1018" i="20"/>
  <c r="B1022" i="20"/>
  <c r="B1026" i="20"/>
  <c r="B1030" i="20"/>
  <c r="B1034" i="20"/>
  <c r="B1038" i="20"/>
  <c r="B1042" i="20"/>
  <c r="B1046" i="20"/>
  <c r="B1050" i="20"/>
  <c r="B1054" i="20"/>
  <c r="B1058" i="20"/>
  <c r="B1062" i="20"/>
  <c r="B1066" i="20"/>
  <c r="B1070" i="20"/>
  <c r="B1074" i="20"/>
  <c r="B1078" i="20"/>
  <c r="B1082" i="20"/>
  <c r="B1086" i="20"/>
  <c r="B1090" i="20"/>
  <c r="B1094" i="20"/>
  <c r="B1098" i="20"/>
  <c r="B1102" i="20"/>
  <c r="B1106" i="20"/>
  <c r="B1110" i="20"/>
  <c r="B1114" i="20"/>
  <c r="B1118" i="20"/>
  <c r="B1122" i="20"/>
  <c r="B1126" i="20"/>
  <c r="B1130" i="20"/>
  <c r="B1134" i="20"/>
  <c r="B1138" i="20"/>
  <c r="B1142" i="20"/>
  <c r="B1146" i="20"/>
  <c r="B1150" i="20"/>
  <c r="B1154" i="20"/>
  <c r="B1158" i="20"/>
  <c r="B1162" i="20"/>
  <c r="B1166" i="20"/>
  <c r="B1170" i="20"/>
  <c r="B1174" i="20"/>
  <c r="B1178" i="20"/>
  <c r="B1182" i="20"/>
  <c r="B1186" i="20"/>
  <c r="B1190" i="20"/>
  <c r="B1194" i="20"/>
  <c r="B1198" i="20"/>
  <c r="B1202" i="20"/>
  <c r="B1206" i="20"/>
  <c r="B1210" i="20"/>
  <c r="B1214" i="20"/>
  <c r="B1218" i="20"/>
  <c r="B1222" i="20"/>
  <c r="B1226" i="20"/>
  <c r="B1230" i="20"/>
  <c r="B810" i="20"/>
  <c r="B818" i="20"/>
  <c r="B826" i="20"/>
  <c r="B834" i="20"/>
  <c r="B842" i="20"/>
  <c r="B850" i="20"/>
  <c r="B858" i="20"/>
  <c r="D864" i="20"/>
  <c r="A870" i="20"/>
  <c r="B875" i="20"/>
  <c r="D880" i="20"/>
  <c r="A886" i="20"/>
  <c r="B891" i="20"/>
  <c r="D896" i="20"/>
  <c r="A902" i="20"/>
  <c r="B907" i="20"/>
  <c r="D912" i="20"/>
  <c r="A918" i="20"/>
  <c r="B923" i="20"/>
  <c r="D928" i="20"/>
  <c r="A934" i="20"/>
  <c r="B939" i="20"/>
  <c r="D944" i="20"/>
  <c r="A950" i="20"/>
  <c r="B955" i="20"/>
  <c r="D960" i="20"/>
  <c r="A966" i="20"/>
  <c r="B971" i="20"/>
  <c r="D976" i="20"/>
  <c r="A982" i="20"/>
  <c r="B987" i="20"/>
  <c r="C992" i="20"/>
  <c r="C996" i="20"/>
  <c r="C1000" i="20"/>
  <c r="C1004" i="20"/>
  <c r="C1008" i="20"/>
  <c r="C1012" i="20"/>
  <c r="C1016" i="20"/>
  <c r="C1020" i="20"/>
  <c r="C1024" i="20"/>
  <c r="C1028" i="20"/>
  <c r="C1032" i="20"/>
  <c r="C1036" i="20"/>
  <c r="C1040" i="20"/>
  <c r="C1044" i="20"/>
  <c r="C1048" i="20"/>
  <c r="C1052" i="20"/>
  <c r="C1056" i="20"/>
  <c r="C1060" i="20"/>
  <c r="C1064" i="20"/>
  <c r="C1068" i="20"/>
  <c r="C1072" i="20"/>
  <c r="C1076" i="20"/>
  <c r="C1080" i="20"/>
  <c r="C1084" i="20"/>
  <c r="A811" i="20"/>
  <c r="A819" i="20"/>
  <c r="A827" i="20"/>
  <c r="A835" i="20"/>
  <c r="A843" i="20"/>
  <c r="A851" i="20"/>
  <c r="A859" i="20"/>
  <c r="A865" i="20"/>
  <c r="B870" i="20"/>
  <c r="D875" i="20"/>
  <c r="A881" i="20"/>
  <c r="B886" i="20"/>
  <c r="D891" i="20"/>
  <c r="A897" i="20"/>
  <c r="B902" i="20"/>
  <c r="D907" i="20"/>
  <c r="A913" i="20"/>
  <c r="B918" i="20"/>
  <c r="D923" i="20"/>
  <c r="A929" i="20"/>
  <c r="B934" i="20"/>
  <c r="D939" i="20"/>
  <c r="A945" i="20"/>
  <c r="B950" i="20"/>
  <c r="D955" i="20"/>
  <c r="A961" i="20"/>
  <c r="B966" i="20"/>
  <c r="D971" i="20"/>
  <c r="A977" i="20"/>
  <c r="B982" i="20"/>
  <c r="D987" i="20"/>
  <c r="D992" i="20"/>
  <c r="D996" i="20"/>
  <c r="D1000" i="20"/>
  <c r="D1004" i="20"/>
  <c r="D1008" i="20"/>
  <c r="D1012" i="20"/>
  <c r="D1016" i="20"/>
  <c r="D1020" i="20"/>
  <c r="D1024" i="20"/>
  <c r="D1028" i="20"/>
  <c r="D1032" i="20"/>
  <c r="D1036" i="20"/>
  <c r="B815" i="20"/>
  <c r="B823" i="20"/>
  <c r="B831" i="20"/>
  <c r="B839" i="20"/>
  <c r="B847" i="20"/>
  <c r="B855" i="20"/>
  <c r="D862" i="20"/>
  <c r="A868" i="20"/>
  <c r="B873" i="20"/>
  <c r="D878" i="20"/>
  <c r="A884" i="20"/>
  <c r="B889" i="20"/>
  <c r="D894" i="20"/>
  <c r="A900" i="20"/>
  <c r="B905" i="20"/>
  <c r="D910" i="20"/>
  <c r="A916" i="20"/>
  <c r="B921" i="20"/>
  <c r="D926" i="20"/>
  <c r="A932" i="20"/>
  <c r="B937" i="20"/>
  <c r="D942" i="20"/>
  <c r="A948" i="20"/>
  <c r="B953" i="20"/>
  <c r="D958" i="20"/>
  <c r="A964" i="20"/>
  <c r="B969" i="20"/>
  <c r="D974" i="20"/>
  <c r="A980" i="20"/>
  <c r="B985" i="20"/>
  <c r="D990" i="20"/>
  <c r="A995" i="20"/>
  <c r="A999" i="20"/>
  <c r="A1003" i="20"/>
  <c r="A1007" i="20"/>
  <c r="A1011" i="20"/>
  <c r="A1015" i="20"/>
  <c r="A1019" i="20"/>
  <c r="A1023" i="20"/>
  <c r="A1027" i="20"/>
  <c r="A1031" i="20"/>
  <c r="A1035" i="20"/>
  <c r="D1039" i="20"/>
  <c r="D1047" i="20"/>
  <c r="D1055" i="20"/>
  <c r="D1063" i="20"/>
  <c r="D1071" i="20"/>
  <c r="D1079" i="20"/>
  <c r="C1087" i="20"/>
  <c r="D1092" i="20"/>
  <c r="A1098" i="20"/>
  <c r="C1103" i="20"/>
  <c r="D1108" i="20"/>
  <c r="A1114" i="20"/>
  <c r="C1119" i="20"/>
  <c r="D1124" i="20"/>
  <c r="A1130" i="20"/>
  <c r="C1135" i="20"/>
  <c r="D1140" i="20"/>
  <c r="A1146" i="20"/>
  <c r="C1151" i="20"/>
  <c r="D1156" i="20"/>
  <c r="A1162" i="20"/>
  <c r="C1167" i="20"/>
  <c r="D1172" i="20"/>
  <c r="A1178" i="20"/>
  <c r="C1183" i="20"/>
  <c r="D1188" i="20"/>
  <c r="A1194" i="20"/>
  <c r="C1199" i="20"/>
  <c r="D1204" i="20"/>
  <c r="A1210" i="20"/>
  <c r="C1215" i="20"/>
  <c r="D1220" i="20"/>
  <c r="A1226" i="20"/>
  <c r="C1231" i="20"/>
  <c r="D1235" i="20"/>
  <c r="D1239" i="20"/>
  <c r="D1243" i="20"/>
  <c r="D1247" i="20"/>
  <c r="D1251" i="20"/>
  <c r="D1255" i="20"/>
  <c r="D1259" i="20"/>
  <c r="D1263" i="20"/>
  <c r="D1267" i="20"/>
  <c r="D1271" i="20"/>
  <c r="D1275" i="20"/>
  <c r="D1279" i="20"/>
  <c r="D1283" i="20"/>
  <c r="D1287" i="20"/>
  <c r="D1291" i="20"/>
  <c r="D1295" i="20"/>
  <c r="D1299" i="20"/>
  <c r="D1303" i="20"/>
  <c r="D1307" i="20"/>
  <c r="D1311" i="20"/>
  <c r="D1315" i="20"/>
  <c r="D1319" i="20"/>
  <c r="D1323" i="20"/>
  <c r="D1327" i="20"/>
  <c r="D1331" i="20"/>
  <c r="D1335" i="20"/>
  <c r="D1339" i="20"/>
  <c r="D1343" i="20"/>
  <c r="D1347" i="20"/>
  <c r="D1351" i="20"/>
  <c r="D1355" i="20"/>
  <c r="D1359" i="20"/>
  <c r="D1363" i="20"/>
  <c r="D1367" i="20"/>
  <c r="D1371" i="20"/>
  <c r="D1375" i="20"/>
  <c r="D1379" i="20"/>
  <c r="D1383" i="20"/>
  <c r="D1387" i="20"/>
  <c r="D1391" i="20"/>
  <c r="D1395" i="20"/>
  <c r="D1399" i="20"/>
  <c r="D1403" i="20"/>
  <c r="D1407" i="20"/>
  <c r="D1411" i="20"/>
  <c r="D1415" i="20"/>
  <c r="D1419" i="20"/>
  <c r="D1423" i="20"/>
  <c r="D1427" i="20"/>
  <c r="D1431" i="20"/>
  <c r="D1435" i="20"/>
  <c r="D1439" i="20"/>
  <c r="D1443" i="20"/>
  <c r="D1447" i="20"/>
  <c r="D1451" i="20"/>
  <c r="D1455" i="20"/>
  <c r="D1459" i="20"/>
  <c r="D1463" i="20"/>
  <c r="D1467" i="20"/>
  <c r="D1471" i="20"/>
  <c r="D1475" i="20"/>
  <c r="D1479" i="20"/>
  <c r="D1483" i="20"/>
  <c r="D1487" i="20"/>
  <c r="D1491" i="20"/>
  <c r="D1495" i="20"/>
  <c r="D1499" i="20"/>
  <c r="D1503" i="20"/>
  <c r="D1507" i="20"/>
  <c r="D1511" i="20"/>
  <c r="D1515" i="20"/>
  <c r="D1519" i="20"/>
  <c r="D1523" i="20"/>
  <c r="D1527" i="20"/>
  <c r="D1531" i="20"/>
  <c r="D1535" i="20"/>
  <c r="D1539" i="20"/>
  <c r="D1543" i="20"/>
  <c r="D1547" i="20"/>
  <c r="D1551" i="20"/>
  <c r="D1555" i="20"/>
  <c r="D1559" i="20"/>
  <c r="D1563" i="20"/>
  <c r="D1567" i="20"/>
  <c r="D1571" i="20"/>
  <c r="D1575" i="20"/>
  <c r="D1579" i="20"/>
  <c r="D1583" i="20"/>
  <c r="D1587" i="20"/>
  <c r="D1591" i="20"/>
  <c r="D1595" i="20"/>
  <c r="D1599" i="20"/>
  <c r="D1603" i="20"/>
  <c r="D1607" i="20"/>
  <c r="D1611" i="20"/>
  <c r="D1615" i="20"/>
  <c r="D1619" i="20"/>
  <c r="D1623" i="20"/>
  <c r="D1627" i="20"/>
  <c r="D1631" i="20"/>
  <c r="D1635" i="20"/>
  <c r="D1639" i="20"/>
  <c r="D1643" i="20"/>
  <c r="D1647" i="20"/>
  <c r="D1651" i="20"/>
  <c r="D1655" i="20"/>
  <c r="D1659" i="20"/>
  <c r="D1663" i="20"/>
  <c r="D1667" i="20"/>
  <c r="D1671" i="20"/>
  <c r="D1675" i="20"/>
  <c r="D1679" i="20"/>
  <c r="A1038" i="20"/>
  <c r="A1046" i="20"/>
  <c r="A1054" i="20"/>
  <c r="A1062" i="20"/>
  <c r="A1070" i="20"/>
  <c r="A1078" i="20"/>
  <c r="A1086" i="20"/>
  <c r="D1091" i="20"/>
  <c r="A1097" i="20"/>
  <c r="C1102" i="20"/>
  <c r="D1107" i="20"/>
  <c r="A1113" i="20"/>
  <c r="C1118" i="20"/>
  <c r="D1123" i="20"/>
  <c r="A1129" i="20"/>
  <c r="C1134" i="20"/>
  <c r="D1139" i="20"/>
  <c r="A1145" i="20"/>
  <c r="C1150" i="20"/>
  <c r="D1155" i="20"/>
  <c r="A1161" i="20"/>
  <c r="C1166" i="20"/>
  <c r="D1171" i="20"/>
  <c r="A1177" i="20"/>
  <c r="C1182" i="20"/>
  <c r="D1187" i="20"/>
  <c r="A1193" i="20"/>
  <c r="C1198" i="20"/>
  <c r="D1203" i="20"/>
  <c r="A1209" i="20"/>
  <c r="C1214" i="20"/>
  <c r="D1219" i="20"/>
  <c r="A1225" i="20"/>
  <c r="C1230" i="20"/>
  <c r="A1235" i="20"/>
  <c r="A1239" i="20"/>
  <c r="A1243" i="20"/>
  <c r="A1247" i="20"/>
  <c r="A1251" i="20"/>
  <c r="A1255" i="20"/>
  <c r="A1259" i="20"/>
  <c r="A1263" i="20"/>
  <c r="A1267" i="20"/>
  <c r="A1271" i="20"/>
  <c r="A1275" i="20"/>
  <c r="A1279" i="20"/>
  <c r="A1283" i="20"/>
  <c r="A1287" i="20"/>
  <c r="A1291" i="20"/>
  <c r="A1295" i="20"/>
  <c r="A1299" i="20"/>
  <c r="A1303" i="20"/>
  <c r="A1307" i="20"/>
  <c r="A1311" i="20"/>
  <c r="A1315" i="20"/>
  <c r="A1319" i="20"/>
  <c r="A1323" i="20"/>
  <c r="A1327" i="20"/>
  <c r="A1331" i="20"/>
  <c r="A1335" i="20"/>
  <c r="A1339" i="20"/>
  <c r="A1343" i="20"/>
  <c r="A1347" i="20"/>
  <c r="A1351" i="20"/>
  <c r="A1355" i="20"/>
  <c r="A1359" i="20"/>
  <c r="A1363" i="20"/>
  <c r="A1367" i="20"/>
  <c r="A1371" i="20"/>
  <c r="A1375" i="20"/>
  <c r="A1379" i="20"/>
  <c r="A1383" i="20"/>
  <c r="A1387" i="20"/>
  <c r="A1391" i="20"/>
  <c r="A1395" i="20"/>
  <c r="A1399" i="20"/>
  <c r="A1403" i="20"/>
  <c r="A1407" i="20"/>
  <c r="A1411" i="20"/>
  <c r="A1415" i="20"/>
  <c r="A1419" i="20"/>
  <c r="A1423" i="20"/>
  <c r="A1427" i="20"/>
  <c r="A1431" i="20"/>
  <c r="A1435" i="20"/>
  <c r="A1439" i="20"/>
  <c r="D1044" i="20"/>
  <c r="D1052" i="20"/>
  <c r="D1060" i="20"/>
  <c r="D1068" i="20"/>
  <c r="D1076" i="20"/>
  <c r="D1084" i="20"/>
  <c r="D1090" i="20"/>
  <c r="A1096" i="20"/>
  <c r="C1101" i="20"/>
  <c r="D1106" i="20"/>
  <c r="A1112" i="20"/>
  <c r="C1117" i="20"/>
  <c r="D1122" i="20"/>
  <c r="A1128" i="20"/>
  <c r="C1133" i="20"/>
  <c r="D1138" i="20"/>
  <c r="A1144" i="20"/>
  <c r="C1149" i="20"/>
  <c r="D1154" i="20"/>
  <c r="A1160" i="20"/>
  <c r="C1165" i="20"/>
  <c r="D1170" i="20"/>
  <c r="A1176" i="20"/>
  <c r="C1181" i="20"/>
  <c r="D1186" i="20"/>
  <c r="A1192" i="20"/>
  <c r="C1197" i="20"/>
  <c r="D1202" i="20"/>
  <c r="A1208" i="20"/>
  <c r="C1213" i="20"/>
  <c r="D1218" i="20"/>
  <c r="A1224" i="20"/>
  <c r="C1229" i="20"/>
  <c r="B1234" i="20"/>
  <c r="B1238" i="20"/>
  <c r="B1242" i="20"/>
  <c r="B1246" i="20"/>
  <c r="B1250" i="20"/>
  <c r="B1254" i="20"/>
  <c r="B1258" i="20"/>
  <c r="B1262" i="20"/>
  <c r="B1266" i="20"/>
  <c r="B1270" i="20"/>
  <c r="B1274" i="20"/>
  <c r="B1278" i="20"/>
  <c r="B1282" i="20"/>
  <c r="B1286" i="20"/>
  <c r="B1290" i="20"/>
  <c r="B1294" i="20"/>
  <c r="B1298" i="20"/>
  <c r="B1302" i="20"/>
  <c r="B1306" i="20"/>
  <c r="B1310" i="20"/>
  <c r="B1314" i="20"/>
  <c r="B1318" i="20"/>
  <c r="B1322" i="20"/>
  <c r="B1326" i="20"/>
  <c r="B1330" i="20"/>
  <c r="B1334" i="20"/>
  <c r="B1338" i="20"/>
  <c r="B1342" i="20"/>
  <c r="B1346" i="20"/>
  <c r="B1350" i="20"/>
  <c r="B1354" i="20"/>
  <c r="B1358" i="20"/>
  <c r="B1362" i="20"/>
  <c r="B1366" i="20"/>
  <c r="A1039" i="20"/>
  <c r="A1047" i="20"/>
  <c r="A1055" i="20"/>
  <c r="A1063" i="20"/>
  <c r="A1071" i="20"/>
  <c r="A1079" i="20"/>
  <c r="A1087" i="20"/>
  <c r="C1092" i="20"/>
  <c r="D1097" i="20"/>
  <c r="A1103" i="20"/>
  <c r="C1108" i="20"/>
  <c r="D1113" i="20"/>
  <c r="A1119" i="20"/>
  <c r="C1124" i="20"/>
  <c r="D1129" i="20"/>
  <c r="A1135" i="20"/>
  <c r="C1140" i="20"/>
  <c r="D1145" i="20"/>
  <c r="A1151" i="20"/>
  <c r="C1156" i="20"/>
  <c r="D1161" i="20"/>
  <c r="A1167" i="20"/>
  <c r="C1172" i="20"/>
  <c r="D1177" i="20"/>
  <c r="A1183" i="20"/>
  <c r="C1188" i="20"/>
  <c r="D1193" i="20"/>
  <c r="A1199" i="20"/>
  <c r="C1204" i="20"/>
  <c r="D1209" i="20"/>
  <c r="A1215" i="20"/>
  <c r="C1220" i="20"/>
  <c r="D1225" i="20"/>
  <c r="A1231" i="20"/>
  <c r="C1235" i="20"/>
  <c r="C1239" i="20"/>
  <c r="C1243" i="20"/>
  <c r="C1247" i="20"/>
  <c r="C1251" i="20"/>
  <c r="C1255" i="20"/>
  <c r="C1259" i="20"/>
  <c r="C1263" i="20"/>
  <c r="C1267" i="20"/>
  <c r="C1271" i="20"/>
  <c r="C1275" i="20"/>
  <c r="C1279" i="20"/>
  <c r="C1283" i="20"/>
  <c r="C1287" i="20"/>
  <c r="C1291" i="20"/>
  <c r="C1295" i="20"/>
  <c r="C1299" i="20"/>
  <c r="C1303" i="20"/>
  <c r="C1307" i="20"/>
  <c r="C1311" i="20"/>
  <c r="C1315" i="20"/>
  <c r="C1319" i="20"/>
  <c r="C1323" i="20"/>
  <c r="C1327" i="20"/>
  <c r="C1331" i="20"/>
  <c r="C1335" i="20"/>
  <c r="C1339" i="20"/>
  <c r="C1343" i="20"/>
  <c r="C1347" i="20"/>
  <c r="C1351" i="20"/>
  <c r="C1355" i="20"/>
  <c r="C1359" i="20"/>
  <c r="C1363" i="20"/>
  <c r="C1374" i="20"/>
  <c r="C1382" i="20"/>
  <c r="C1390" i="20"/>
  <c r="C1398" i="20"/>
  <c r="C1406" i="20"/>
  <c r="C1414" i="20"/>
  <c r="C1422" i="20"/>
  <c r="C1430" i="20"/>
  <c r="C1438" i="20"/>
  <c r="B1444" i="20"/>
  <c r="C1449" i="20"/>
  <c r="A1455" i="20"/>
  <c r="B1460" i="20"/>
  <c r="C1465" i="20"/>
  <c r="A1471" i="20"/>
  <c r="B1476" i="20"/>
  <c r="C1481" i="20"/>
  <c r="A1487" i="20"/>
  <c r="B1492" i="20"/>
  <c r="C1497" i="20"/>
  <c r="A1503" i="20"/>
  <c r="B1508" i="20"/>
  <c r="C1513" i="20"/>
  <c r="A1519" i="20"/>
  <c r="B1524" i="20"/>
  <c r="C1529" i="20"/>
  <c r="A1535" i="20"/>
  <c r="B1540" i="20"/>
  <c r="C1545" i="20"/>
  <c r="A1551" i="20"/>
  <c r="B1556" i="20"/>
  <c r="C1561" i="20"/>
  <c r="A1567" i="20"/>
  <c r="B1572" i="20"/>
  <c r="C1577" i="20"/>
  <c r="A1583" i="20"/>
  <c r="B1588" i="20"/>
  <c r="C1593" i="20"/>
  <c r="A1599" i="20"/>
  <c r="B1604" i="20"/>
  <c r="C1609" i="20"/>
  <c r="A1615" i="20"/>
  <c r="B1620" i="20"/>
  <c r="C1625" i="20"/>
  <c r="A1631" i="20"/>
  <c r="B1636" i="20"/>
  <c r="C1641" i="20"/>
  <c r="A1647" i="20"/>
  <c r="B1652" i="20"/>
  <c r="C1657" i="20"/>
  <c r="A1663" i="20"/>
  <c r="B1668" i="20"/>
  <c r="C1673" i="20"/>
  <c r="A1679" i="20"/>
  <c r="A1684" i="20"/>
  <c r="A1688" i="20"/>
  <c r="A1692" i="20"/>
  <c r="A1696" i="20"/>
  <c r="A1700" i="20"/>
  <c r="A1704" i="20"/>
  <c r="A1708" i="20"/>
  <c r="A1712" i="20"/>
  <c r="A1716" i="20"/>
  <c r="A1720" i="20"/>
  <c r="A1724" i="20"/>
  <c r="A1728" i="20"/>
  <c r="A1732" i="20"/>
  <c r="A1736" i="20"/>
  <c r="A1740" i="20"/>
  <c r="A1744" i="20"/>
  <c r="A1748" i="20"/>
  <c r="A1752" i="20"/>
  <c r="A1756" i="20"/>
  <c r="A1760" i="20"/>
  <c r="A1764" i="20"/>
  <c r="A1768" i="20"/>
  <c r="A1772" i="20"/>
  <c r="A1776" i="20"/>
  <c r="A1780" i="20"/>
  <c r="A1784" i="20"/>
  <c r="A1788" i="20"/>
  <c r="A1792" i="20"/>
  <c r="A1796" i="20"/>
  <c r="A1800" i="20"/>
  <c r="A1804" i="20"/>
  <c r="A1808" i="20"/>
  <c r="A1812" i="20"/>
  <c r="A1816" i="20"/>
  <c r="A1820" i="20"/>
  <c r="A1824" i="20"/>
  <c r="A1828" i="20"/>
  <c r="A1832" i="20"/>
  <c r="A1836" i="20"/>
  <c r="A1840" i="20"/>
  <c r="A1844" i="20"/>
  <c r="A1848" i="20"/>
  <c r="A1852" i="20"/>
  <c r="A1856" i="20"/>
  <c r="A1860" i="20"/>
  <c r="A1864" i="20"/>
  <c r="A1868" i="20"/>
  <c r="A1872" i="20"/>
  <c r="A1876" i="20"/>
  <c r="A1880" i="20"/>
  <c r="A1884" i="20"/>
  <c r="A1888" i="20"/>
  <c r="A1892" i="20"/>
  <c r="A1896" i="20"/>
  <c r="A1900" i="20"/>
  <c r="A1904" i="20"/>
  <c r="A1908" i="20"/>
  <c r="A1912" i="20"/>
  <c r="A1916" i="20"/>
  <c r="A1920" i="20"/>
  <c r="A1924" i="20"/>
  <c r="A1928" i="20"/>
  <c r="A1932" i="20"/>
  <c r="A1936" i="20"/>
  <c r="A1940" i="20"/>
  <c r="A1944" i="20"/>
  <c r="A1948" i="20"/>
  <c r="A1952" i="20"/>
  <c r="A1956" i="20"/>
  <c r="A1960" i="20"/>
  <c r="A1964" i="20"/>
  <c r="A1968" i="20"/>
  <c r="A1972" i="20"/>
  <c r="A1976" i="20"/>
  <c r="A1980" i="20"/>
  <c r="A1984" i="20"/>
  <c r="A1988" i="20"/>
  <c r="A1992" i="20"/>
  <c r="A1996" i="20"/>
  <c r="A2000" i="20"/>
  <c r="A2004" i="20"/>
  <c r="A2008" i="20"/>
  <c r="A2012" i="20"/>
  <c r="A2016" i="20"/>
  <c r="A2020" i="20"/>
  <c r="A2024" i="20"/>
  <c r="A2028" i="20"/>
  <c r="A2032" i="20"/>
  <c r="A2036" i="20"/>
  <c r="A2040" i="20"/>
  <c r="A2044" i="20"/>
  <c r="A2048" i="20"/>
  <c r="A2052" i="20"/>
  <c r="A2056" i="20"/>
  <c r="A2060" i="20"/>
  <c r="A2064" i="20"/>
  <c r="A2068" i="20"/>
  <c r="A2072" i="20"/>
  <c r="A2076" i="20"/>
  <c r="A2080" i="20"/>
  <c r="A2084" i="20"/>
  <c r="A2088" i="20"/>
  <c r="A2092" i="20"/>
  <c r="A2096" i="20"/>
  <c r="A2100" i="20"/>
  <c r="A2104" i="20"/>
  <c r="A2108" i="20"/>
  <c r="A2112" i="20"/>
  <c r="A2116" i="20"/>
  <c r="A2120" i="20"/>
  <c r="A2124" i="20"/>
  <c r="A2128" i="20"/>
  <c r="A2132" i="20"/>
  <c r="A2136" i="20"/>
  <c r="C1364" i="20"/>
  <c r="B1375" i="20"/>
  <c r="B1383" i="20"/>
  <c r="B1391" i="20"/>
  <c r="B1399" i="20"/>
  <c r="B1407" i="20"/>
  <c r="B1415" i="20"/>
  <c r="B1423" i="20"/>
  <c r="B1431" i="20"/>
  <c r="B1439" i="20"/>
  <c r="C1444" i="20"/>
  <c r="A1450" i="20"/>
  <c r="B1455" i="20"/>
  <c r="C1460" i="20"/>
  <c r="A1466" i="20"/>
  <c r="B1471" i="20"/>
  <c r="C1476" i="20"/>
  <c r="A1482" i="20"/>
  <c r="B1487" i="20"/>
  <c r="C1492" i="20"/>
  <c r="A1498" i="20"/>
  <c r="B1503" i="20"/>
  <c r="C1508" i="20"/>
  <c r="A1514" i="20"/>
  <c r="B1519" i="20"/>
  <c r="C1524" i="20"/>
  <c r="A1530" i="20"/>
  <c r="B1535" i="20"/>
  <c r="C1540" i="20"/>
  <c r="A1546" i="20"/>
  <c r="B1551" i="20"/>
  <c r="C1556" i="20"/>
  <c r="A1562" i="20"/>
  <c r="B1567" i="20"/>
  <c r="C1572" i="20"/>
  <c r="A1578" i="20"/>
  <c r="B1583" i="20"/>
  <c r="C1588" i="20"/>
  <c r="A1594" i="20"/>
  <c r="B1599" i="20"/>
  <c r="C1604" i="20"/>
  <c r="A1610" i="20"/>
  <c r="B1615" i="20"/>
  <c r="C1620" i="20"/>
  <c r="A1626" i="20"/>
  <c r="B1631" i="20"/>
  <c r="C1636" i="20"/>
  <c r="A1642" i="20"/>
  <c r="B1647" i="20"/>
  <c r="C1652" i="20"/>
  <c r="A1658" i="20"/>
  <c r="B1663" i="20"/>
  <c r="C1668" i="20"/>
  <c r="A1674" i="20"/>
  <c r="B1679" i="20"/>
  <c r="B1684" i="20"/>
  <c r="B1688" i="20"/>
  <c r="B1692" i="20"/>
  <c r="B1696" i="20"/>
  <c r="B1700" i="20"/>
  <c r="B1704" i="20"/>
  <c r="B1708" i="20"/>
  <c r="B1712" i="20"/>
  <c r="B1716" i="20"/>
  <c r="B1720" i="20"/>
  <c r="B1724" i="20"/>
  <c r="B1728" i="20"/>
  <c r="B1732" i="20"/>
  <c r="B1736" i="20"/>
  <c r="B1740" i="20"/>
  <c r="B1744" i="20"/>
  <c r="B1748" i="20"/>
  <c r="B1752" i="20"/>
  <c r="B1756" i="20"/>
  <c r="B1760" i="20"/>
  <c r="B1764" i="20"/>
  <c r="B1768" i="20"/>
  <c r="B1772" i="20"/>
  <c r="B1776" i="20"/>
  <c r="B1780" i="20"/>
  <c r="B1784" i="20"/>
  <c r="B1788" i="20"/>
  <c r="B1792" i="20"/>
  <c r="C500" i="20"/>
  <c r="C528" i="20"/>
  <c r="A332" i="20"/>
  <c r="D375" i="20"/>
  <c r="A413" i="20"/>
  <c r="D443" i="20"/>
  <c r="D328" i="20"/>
  <c r="C373" i="20"/>
  <c r="A412" i="20"/>
  <c r="A329" i="20"/>
  <c r="D373" i="20"/>
  <c r="D413" i="20"/>
  <c r="B431" i="20"/>
  <c r="B453" i="20"/>
  <c r="B476" i="20"/>
  <c r="A495" i="20"/>
  <c r="D513" i="20"/>
  <c r="B532" i="20"/>
  <c r="A551" i="20"/>
  <c r="A564" i="20"/>
  <c r="A579" i="20"/>
  <c r="A594" i="20"/>
  <c r="A607" i="20"/>
  <c r="A622" i="20"/>
  <c r="A636" i="20"/>
  <c r="A650" i="20"/>
  <c r="A664" i="20"/>
  <c r="A679" i="20"/>
  <c r="A692" i="20"/>
  <c r="A707" i="20"/>
  <c r="A722" i="20"/>
  <c r="A735" i="20"/>
  <c r="A750" i="20"/>
  <c r="A764" i="20"/>
  <c r="A452" i="20"/>
  <c r="A474" i="20"/>
  <c r="A494" i="20"/>
  <c r="B511" i="20"/>
  <c r="B531" i="20"/>
  <c r="B550" i="20"/>
  <c r="B563" i="20"/>
  <c r="B578" i="20"/>
  <c r="B592" i="20"/>
  <c r="B606" i="20"/>
  <c r="B620" i="20"/>
  <c r="B635" i="20"/>
  <c r="B450" i="20"/>
  <c r="B466" i="20"/>
  <c r="A481" i="20"/>
  <c r="D491" i="20"/>
  <c r="D503" i="20"/>
  <c r="B518" i="20"/>
  <c r="B530" i="20"/>
  <c r="A541" i="20"/>
  <c r="C553" i="20"/>
  <c r="C562" i="20"/>
  <c r="C572" i="20"/>
  <c r="C582" i="20"/>
  <c r="C590" i="20"/>
  <c r="C600" i="20"/>
  <c r="A449" i="20"/>
  <c r="D466" i="20"/>
  <c r="B477" i="20"/>
  <c r="D490" i="20"/>
  <c r="A504" i="20"/>
  <c r="A516" i="20"/>
  <c r="D530" i="20"/>
  <c r="B541" i="20"/>
  <c r="D551" i="20"/>
  <c r="D562" i="20"/>
  <c r="D571" i="20"/>
  <c r="D579" i="20"/>
  <c r="D590" i="20"/>
  <c r="C607" i="20"/>
  <c r="C625" i="20"/>
  <c r="C644" i="20"/>
  <c r="B655" i="20"/>
  <c r="B667" i="20"/>
  <c r="D681" i="20"/>
  <c r="D693" i="20"/>
  <c r="C704" i="20"/>
  <c r="B719" i="20"/>
  <c r="B731" i="20"/>
  <c r="C740" i="20"/>
  <c r="B751" i="20"/>
  <c r="B759" i="20"/>
  <c r="C768" i="20"/>
  <c r="C776" i="20"/>
  <c r="C783" i="20"/>
  <c r="C789" i="20"/>
  <c r="C797" i="20"/>
  <c r="C804" i="20"/>
  <c r="C811" i="20"/>
  <c r="C819" i="20"/>
  <c r="C825" i="20"/>
  <c r="C832" i="20"/>
  <c r="C840" i="20"/>
  <c r="C847" i="20"/>
  <c r="C853" i="20"/>
  <c r="C861" i="20"/>
  <c r="C868" i="20"/>
  <c r="C875" i="20"/>
  <c r="C883" i="20"/>
  <c r="C889" i="20"/>
  <c r="C896" i="20"/>
  <c r="C904" i="20"/>
  <c r="C911" i="20"/>
  <c r="C917" i="20"/>
  <c r="C925" i="20"/>
  <c r="C932" i="20"/>
  <c r="C939" i="20"/>
  <c r="C947" i="20"/>
  <c r="C953" i="20"/>
  <c r="C959" i="20"/>
  <c r="C964" i="20"/>
  <c r="C969" i="20"/>
  <c r="C975" i="20"/>
  <c r="C980" i="20"/>
  <c r="C985" i="20"/>
  <c r="C991" i="20"/>
  <c r="D607" i="20"/>
  <c r="D617" i="20"/>
  <c r="D629" i="20"/>
  <c r="C639" i="20"/>
  <c r="B646" i="20"/>
  <c r="B654" i="20"/>
  <c r="D660" i="20"/>
  <c r="C667" i="20"/>
  <c r="C675" i="20"/>
  <c r="B682" i="20"/>
  <c r="D688" i="20"/>
  <c r="D696" i="20"/>
  <c r="C703" i="20"/>
  <c r="B710" i="20"/>
  <c r="B718" i="20"/>
  <c r="D724" i="20"/>
  <c r="C731" i="20"/>
  <c r="C739" i="20"/>
  <c r="B746" i="20"/>
  <c r="D752" i="20"/>
  <c r="D760" i="20"/>
  <c r="C767" i="20"/>
  <c r="D772" i="20"/>
  <c r="D778" i="20"/>
  <c r="D783" i="20"/>
  <c r="D788" i="20"/>
  <c r="D794" i="20"/>
  <c r="D799" i="20"/>
  <c r="D804" i="20"/>
  <c r="D810" i="20"/>
  <c r="D815" i="20"/>
  <c r="D820" i="20"/>
  <c r="D826" i="20"/>
  <c r="D831" i="20"/>
  <c r="D836" i="20"/>
  <c r="D842" i="20"/>
  <c r="D847" i="20"/>
  <c r="D852" i="20"/>
  <c r="D858" i="20"/>
  <c r="C604" i="20"/>
  <c r="C614" i="20"/>
  <c r="C626" i="20"/>
  <c r="C636" i="20"/>
  <c r="D643" i="20"/>
  <c r="D651" i="20"/>
  <c r="C658" i="20"/>
  <c r="B665" i="20"/>
  <c r="B673" i="20"/>
  <c r="D679" i="20"/>
  <c r="C686" i="20"/>
  <c r="C694" i="20"/>
  <c r="B701" i="20"/>
  <c r="D707" i="20"/>
  <c r="D715" i="20"/>
  <c r="C722" i="20"/>
  <c r="B729" i="20"/>
  <c r="B737" i="20"/>
  <c r="D743" i="20"/>
  <c r="C750" i="20"/>
  <c r="C758" i="20"/>
  <c r="B765" i="20"/>
  <c r="A771" i="20"/>
  <c r="A777" i="20"/>
  <c r="A782" i="20"/>
  <c r="A787" i="20"/>
  <c r="A793" i="20"/>
  <c r="A798" i="20"/>
  <c r="A803" i="20"/>
  <c r="D602" i="20"/>
  <c r="D612" i="20"/>
  <c r="D622" i="20"/>
  <c r="D634" i="20"/>
  <c r="D642" i="20"/>
  <c r="C649" i="20"/>
  <c r="C657" i="20"/>
  <c r="B664" i="20"/>
  <c r="D670" i="20"/>
  <c r="D678" i="20"/>
  <c r="C685" i="20"/>
  <c r="B692" i="20"/>
  <c r="B700" i="20"/>
  <c r="D706" i="20"/>
  <c r="C713" i="20"/>
  <c r="C721" i="20"/>
  <c r="B728" i="20"/>
  <c r="D734" i="20"/>
  <c r="D742" i="20"/>
  <c r="C749" i="20"/>
  <c r="B756" i="20"/>
  <c r="B764" i="20"/>
  <c r="B770" i="20"/>
  <c r="B775" i="20"/>
  <c r="B781" i="20"/>
  <c r="B786" i="20"/>
  <c r="B791" i="20"/>
  <c r="B797" i="20"/>
  <c r="B802" i="20"/>
  <c r="B807" i="20"/>
  <c r="A818" i="20"/>
  <c r="A828" i="20"/>
  <c r="A838" i="20"/>
  <c r="A850" i="20"/>
  <c r="A860" i="20"/>
  <c r="A867" i="20"/>
  <c r="A875" i="20"/>
  <c r="D881" i="20"/>
  <c r="B888" i="20"/>
  <c r="B896" i="20"/>
  <c r="A903" i="20"/>
  <c r="D909" i="20"/>
  <c r="D917" i="20"/>
  <c r="B924" i="20"/>
  <c r="A931" i="20"/>
  <c r="A939" i="20"/>
  <c r="D945" i="20"/>
  <c r="B952" i="20"/>
  <c r="B960" i="20"/>
  <c r="A967" i="20"/>
  <c r="D973" i="20"/>
  <c r="D981" i="20"/>
  <c r="B988" i="20"/>
  <c r="B994" i="20"/>
  <c r="B1000" i="20"/>
  <c r="B1005" i="20"/>
  <c r="B1010" i="20"/>
  <c r="B1015" i="20"/>
  <c r="B1019" i="20"/>
  <c r="B1023" i="20"/>
  <c r="B1027" i="20"/>
  <c r="B1031" i="20"/>
  <c r="B1035" i="20"/>
  <c r="B1039" i="20"/>
  <c r="B1043" i="20"/>
  <c r="B1047" i="20"/>
  <c r="B1051" i="20"/>
  <c r="B1055" i="20"/>
  <c r="B1059" i="20"/>
  <c r="B1063" i="20"/>
  <c r="B1067" i="20"/>
  <c r="B1071" i="20"/>
  <c r="B1075" i="20"/>
  <c r="B1079" i="20"/>
  <c r="B1083" i="20"/>
  <c r="B1087" i="20"/>
  <c r="B1091" i="20"/>
  <c r="B1095" i="20"/>
  <c r="B1099" i="20"/>
  <c r="B1103" i="20"/>
  <c r="B1107" i="20"/>
  <c r="B1111" i="20"/>
  <c r="B1115" i="20"/>
  <c r="B1119" i="20"/>
  <c r="B1123" i="20"/>
  <c r="B1127" i="20"/>
  <c r="B1131" i="20"/>
  <c r="B1135" i="20"/>
  <c r="B1139" i="20"/>
  <c r="B1143" i="20"/>
  <c r="B1147" i="20"/>
  <c r="B1151" i="20"/>
  <c r="B1155" i="20"/>
  <c r="B1159" i="20"/>
  <c r="B1163" i="20"/>
  <c r="B1167" i="20"/>
  <c r="B1171" i="20"/>
  <c r="B1175" i="20"/>
  <c r="B1179" i="20"/>
  <c r="B1183" i="20"/>
  <c r="B1187" i="20"/>
  <c r="B1191" i="20"/>
  <c r="B1195" i="20"/>
  <c r="B1199" i="20"/>
  <c r="B1203" i="20"/>
  <c r="B1207" i="20"/>
  <c r="B1211" i="20"/>
  <c r="B1215" i="20"/>
  <c r="B1219" i="20"/>
  <c r="B1223" i="20"/>
  <c r="B1227" i="20"/>
  <c r="B1231" i="20"/>
  <c r="B812" i="20"/>
  <c r="B820" i="20"/>
  <c r="B828" i="20"/>
  <c r="B836" i="20"/>
  <c r="B844" i="20"/>
  <c r="B852" i="20"/>
  <c r="B860" i="20"/>
  <c r="A866" i="20"/>
  <c r="B871" i="20"/>
  <c r="D876" i="20"/>
  <c r="A882" i="20"/>
  <c r="B887" i="20"/>
  <c r="D892" i="20"/>
  <c r="A898" i="20"/>
  <c r="B903" i="20"/>
  <c r="D908" i="20"/>
  <c r="A914" i="20"/>
  <c r="B919" i="20"/>
  <c r="D924" i="20"/>
  <c r="A930" i="20"/>
  <c r="B935" i="20"/>
  <c r="D940" i="20"/>
  <c r="A946" i="20"/>
  <c r="B951" i="20"/>
  <c r="D956" i="20"/>
  <c r="A962" i="20"/>
  <c r="B967" i="20"/>
  <c r="D972" i="20"/>
  <c r="A978" i="20"/>
  <c r="B983" i="20"/>
  <c r="D988" i="20"/>
  <c r="C993" i="20"/>
  <c r="C997" i="20"/>
  <c r="C1001" i="20"/>
  <c r="C1005" i="20"/>
  <c r="C1009" i="20"/>
  <c r="C1013" i="20"/>
  <c r="C1017" i="20"/>
  <c r="C1021" i="20"/>
  <c r="C1025" i="20"/>
  <c r="C1029" i="20"/>
  <c r="C1033" i="20"/>
  <c r="C1037" i="20"/>
  <c r="C1041" i="20"/>
  <c r="C1045" i="20"/>
  <c r="C1049" i="20"/>
  <c r="C1053" i="20"/>
  <c r="C1057" i="20"/>
  <c r="C1061" i="20"/>
  <c r="C1065" i="20"/>
  <c r="C1069" i="20"/>
  <c r="C1073" i="20"/>
  <c r="C1077" i="20"/>
  <c r="C1081" i="20"/>
  <c r="C1085" i="20"/>
  <c r="A813" i="20"/>
  <c r="A821" i="20"/>
  <c r="A829" i="20"/>
  <c r="A837" i="20"/>
  <c r="A845" i="20"/>
  <c r="A853" i="20"/>
  <c r="A861" i="20"/>
  <c r="B866" i="20"/>
  <c r="D871" i="20"/>
  <c r="A877" i="20"/>
  <c r="B882" i="20"/>
  <c r="D887" i="20"/>
  <c r="A893" i="20"/>
  <c r="B898" i="20"/>
  <c r="D903" i="20"/>
  <c r="A909" i="20"/>
  <c r="B914" i="20"/>
  <c r="D919" i="20"/>
  <c r="A925" i="20"/>
  <c r="B930" i="20"/>
  <c r="D935" i="20"/>
  <c r="A941" i="20"/>
  <c r="B946" i="20"/>
  <c r="D951" i="20"/>
  <c r="A957" i="20"/>
  <c r="B962" i="20"/>
  <c r="D967" i="20"/>
  <c r="A973" i="20"/>
  <c r="B978" i="20"/>
  <c r="D983" i="20"/>
  <c r="A989" i="20"/>
  <c r="D993" i="20"/>
  <c r="D997" i="20"/>
  <c r="D1001" i="20"/>
  <c r="D1005" i="20"/>
  <c r="D1009" i="20"/>
  <c r="D1013" i="20"/>
  <c r="D1017" i="20"/>
  <c r="D1021" i="20"/>
  <c r="D1025" i="20"/>
  <c r="D1029" i="20"/>
  <c r="D1033" i="20"/>
  <c r="B809" i="20"/>
  <c r="B817" i="20"/>
  <c r="B825" i="20"/>
  <c r="B833" i="20"/>
  <c r="B841" i="20"/>
  <c r="B849" i="20"/>
  <c r="B857" i="20"/>
  <c r="A864" i="20"/>
  <c r="B869" i="20"/>
  <c r="D874" i="20"/>
  <c r="A880" i="20"/>
  <c r="B885" i="20"/>
  <c r="D890" i="20"/>
  <c r="A896" i="20"/>
  <c r="B901" i="20"/>
  <c r="D906" i="20"/>
  <c r="A912" i="20"/>
  <c r="B917" i="20"/>
  <c r="D922" i="20"/>
  <c r="A928" i="20"/>
  <c r="B933" i="20"/>
  <c r="D938" i="20"/>
  <c r="A944" i="20"/>
  <c r="B949" i="20"/>
  <c r="D954" i="20"/>
  <c r="A960" i="20"/>
  <c r="B965" i="20"/>
  <c r="D970" i="20"/>
  <c r="A976" i="20"/>
  <c r="B981" i="20"/>
  <c r="D986" i="20"/>
  <c r="A992" i="20"/>
  <c r="A996" i="20"/>
  <c r="A1000" i="20"/>
  <c r="A1004" i="20"/>
  <c r="A1008" i="20"/>
  <c r="A1012" i="20"/>
  <c r="A1016" i="20"/>
  <c r="A1020" i="20"/>
  <c r="A1024" i="20"/>
  <c r="A1028" i="20"/>
  <c r="A1032" i="20"/>
  <c r="A1036" i="20"/>
  <c r="D1041" i="20"/>
  <c r="D1049" i="20"/>
  <c r="D1057" i="20"/>
  <c r="D1065" i="20"/>
  <c r="D1073" i="20"/>
  <c r="D1081" i="20"/>
  <c r="D1088" i="20"/>
  <c r="A1094" i="20"/>
  <c r="C1099" i="20"/>
  <c r="D1104" i="20"/>
  <c r="A1110" i="20"/>
  <c r="C1115" i="20"/>
  <c r="D1120" i="20"/>
  <c r="A1126" i="20"/>
  <c r="C1131" i="20"/>
  <c r="D1136" i="20"/>
  <c r="A1142" i="20"/>
  <c r="C1147" i="20"/>
  <c r="D1152" i="20"/>
  <c r="A1158" i="20"/>
  <c r="C1163" i="20"/>
  <c r="D1168" i="20"/>
  <c r="A1174" i="20"/>
  <c r="C1179" i="20"/>
  <c r="D1184" i="20"/>
  <c r="A1190" i="20"/>
  <c r="C1195" i="20"/>
  <c r="D1200" i="20"/>
  <c r="A1206" i="20"/>
  <c r="C1211" i="20"/>
  <c r="D1216" i="20"/>
  <c r="A1222" i="20"/>
  <c r="C1227" i="20"/>
  <c r="D1232" i="20"/>
  <c r="D1236" i="20"/>
  <c r="D1240" i="20"/>
  <c r="D1244" i="20"/>
  <c r="D1248" i="20"/>
  <c r="D1252" i="20"/>
  <c r="D1256" i="20"/>
  <c r="D1260" i="20"/>
  <c r="D1264" i="20"/>
  <c r="D1268" i="20"/>
  <c r="D1272" i="20"/>
  <c r="D1276" i="20"/>
  <c r="D1280" i="20"/>
  <c r="D1284" i="20"/>
  <c r="D1288" i="20"/>
  <c r="D1292" i="20"/>
  <c r="D1296" i="20"/>
  <c r="D1300" i="20"/>
  <c r="D1304" i="20"/>
  <c r="D1308" i="20"/>
  <c r="D1312" i="20"/>
  <c r="D1316" i="20"/>
  <c r="D1320" i="20"/>
  <c r="D1324" i="20"/>
  <c r="D1328" i="20"/>
  <c r="D1332" i="20"/>
  <c r="D1336" i="20"/>
  <c r="D1340" i="20"/>
  <c r="D1344" i="20"/>
  <c r="D1348" i="20"/>
  <c r="D1352" i="20"/>
  <c r="D1356" i="20"/>
  <c r="D1360" i="20"/>
  <c r="D1364" i="20"/>
  <c r="D1368" i="20"/>
  <c r="D1372" i="20"/>
  <c r="D1376" i="20"/>
  <c r="D1380" i="20"/>
  <c r="D1384" i="20"/>
  <c r="D1388" i="20"/>
  <c r="D1392" i="20"/>
  <c r="D1396" i="20"/>
  <c r="D1400" i="20"/>
  <c r="D1404" i="20"/>
  <c r="D1408" i="20"/>
  <c r="D1412" i="20"/>
  <c r="D1416" i="20"/>
  <c r="D1420" i="20"/>
  <c r="D1424" i="20"/>
  <c r="D1428" i="20"/>
  <c r="D1432" i="20"/>
  <c r="D1436" i="20"/>
  <c r="D1440" i="20"/>
  <c r="D1444" i="20"/>
  <c r="D1448" i="20"/>
  <c r="D1452" i="20"/>
  <c r="D1456" i="20"/>
  <c r="D1460" i="20"/>
  <c r="D1464" i="20"/>
  <c r="D1468" i="20"/>
  <c r="D1472" i="20"/>
  <c r="D1476" i="20"/>
  <c r="D1480" i="20"/>
  <c r="D1484" i="20"/>
  <c r="D1488" i="20"/>
  <c r="D1492" i="20"/>
  <c r="D1496" i="20"/>
  <c r="D1500" i="20"/>
  <c r="D1504" i="20"/>
  <c r="D1508" i="20"/>
  <c r="D1512" i="20"/>
  <c r="D1516" i="20"/>
  <c r="D1520" i="20"/>
  <c r="D1524" i="20"/>
  <c r="D1528" i="20"/>
  <c r="D1532" i="20"/>
  <c r="D1536" i="20"/>
  <c r="D1540" i="20"/>
  <c r="D1544" i="20"/>
  <c r="D1548" i="20"/>
  <c r="D1552" i="20"/>
  <c r="D1556" i="20"/>
  <c r="D1560" i="20"/>
  <c r="D1564" i="20"/>
  <c r="D1568" i="20"/>
  <c r="D1572" i="20"/>
  <c r="D1576" i="20"/>
  <c r="D1580" i="20"/>
  <c r="D1584" i="20"/>
  <c r="D1588" i="20"/>
  <c r="D1592" i="20"/>
  <c r="D1596" i="20"/>
  <c r="D1600" i="20"/>
  <c r="D1604" i="20"/>
  <c r="D1608" i="20"/>
  <c r="D1612" i="20"/>
  <c r="D1616" i="20"/>
  <c r="D1620" i="20"/>
  <c r="D1624" i="20"/>
  <c r="D1628" i="20"/>
  <c r="D1632" i="20"/>
  <c r="D1636" i="20"/>
  <c r="D1640" i="20"/>
  <c r="D1644" i="20"/>
  <c r="D1648" i="20"/>
  <c r="D1652" i="20"/>
  <c r="D1656" i="20"/>
  <c r="D1660" i="20"/>
  <c r="D1664" i="20"/>
  <c r="D1668" i="20"/>
  <c r="D1672" i="20"/>
  <c r="D1676" i="20"/>
  <c r="D1680" i="20"/>
  <c r="A1040" i="20"/>
  <c r="A1048" i="20"/>
  <c r="A1056" i="20"/>
  <c r="A1064" i="20"/>
  <c r="A1072" i="20"/>
  <c r="A1080" i="20"/>
  <c r="D1087" i="20"/>
  <c r="A1093" i="20"/>
  <c r="C1098" i="20"/>
  <c r="D1103" i="20"/>
  <c r="A1109" i="20"/>
  <c r="C1114" i="20"/>
  <c r="D1119" i="20"/>
  <c r="A1125" i="20"/>
  <c r="C1130" i="20"/>
  <c r="D1135" i="20"/>
  <c r="A1141" i="20"/>
  <c r="C1146" i="20"/>
  <c r="D1151" i="20"/>
  <c r="A1157" i="20"/>
  <c r="C1162" i="20"/>
  <c r="D1167" i="20"/>
  <c r="A1173" i="20"/>
  <c r="C1178" i="20"/>
  <c r="D1183" i="20"/>
  <c r="A1189" i="20"/>
  <c r="C1194" i="20"/>
  <c r="D1199" i="20"/>
  <c r="A1205" i="20"/>
  <c r="C1210" i="20"/>
  <c r="D1215" i="20"/>
  <c r="A1221" i="20"/>
  <c r="C1226" i="20"/>
  <c r="D1231" i="20"/>
  <c r="A1236" i="20"/>
  <c r="A1240" i="20"/>
  <c r="A1244" i="20"/>
  <c r="A1248" i="20"/>
  <c r="A1252" i="20"/>
  <c r="A1256" i="20"/>
  <c r="A1260" i="20"/>
  <c r="A1264" i="20"/>
  <c r="A1268" i="20"/>
  <c r="A1272" i="20"/>
  <c r="A1276" i="20"/>
  <c r="A1280" i="20"/>
  <c r="A1284" i="20"/>
  <c r="A1288" i="20"/>
  <c r="A1292" i="20"/>
  <c r="A1296" i="20"/>
  <c r="A1300" i="20"/>
  <c r="A1304" i="20"/>
  <c r="A1308" i="20"/>
  <c r="A1312" i="20"/>
  <c r="A1316" i="20"/>
  <c r="C507" i="20"/>
  <c r="C536" i="20"/>
  <c r="A344" i="20"/>
  <c r="D383" i="20"/>
  <c r="D422" i="20"/>
  <c r="D450" i="20"/>
  <c r="D342" i="20"/>
  <c r="A384" i="20"/>
  <c r="A421" i="20"/>
  <c r="A343" i="20"/>
  <c r="C384" i="20"/>
  <c r="B421" i="20"/>
  <c r="B437" i="20"/>
  <c r="A463" i="20"/>
  <c r="A483" i="20"/>
  <c r="A503" i="20"/>
  <c r="B520" i="20"/>
  <c r="B540" i="20"/>
  <c r="A556" i="20"/>
  <c r="A570" i="20"/>
  <c r="A584" i="20"/>
  <c r="A599" i="20"/>
  <c r="A612" i="20"/>
  <c r="A627" i="20"/>
  <c r="A642" i="20"/>
  <c r="A655" i="20"/>
  <c r="A670" i="20"/>
  <c r="A684" i="20"/>
  <c r="A698" i="20"/>
  <c r="A712" i="20"/>
  <c r="A727" i="20"/>
  <c r="A740" i="20"/>
  <c r="A755" i="20"/>
  <c r="A436" i="20"/>
  <c r="A462" i="20"/>
  <c r="A482" i="20"/>
  <c r="D500" i="20"/>
  <c r="B519" i="20"/>
  <c r="A538" i="20"/>
  <c r="B555" i="20"/>
  <c r="B568" i="20"/>
  <c r="B583" i="20"/>
  <c r="B598" i="20"/>
  <c r="B611" i="20"/>
  <c r="B626" i="20"/>
  <c r="B436" i="20"/>
  <c r="B452" i="20"/>
  <c r="B470" i="20"/>
  <c r="B482" i="20"/>
  <c r="D495" i="20"/>
  <c r="A509" i="20"/>
  <c r="D519" i="20"/>
  <c r="A533" i="20"/>
  <c r="B546" i="20"/>
  <c r="C556" i="20"/>
  <c r="C564" i="20"/>
  <c r="C574" i="20"/>
  <c r="C584" i="20"/>
  <c r="C593" i="20"/>
  <c r="A437" i="20"/>
  <c r="A453" i="20"/>
  <c r="A468" i="20"/>
  <c r="D482" i="20"/>
  <c r="D494" i="20"/>
  <c r="B505" i="20"/>
  <c r="A520" i="20"/>
  <c r="A532" i="20"/>
  <c r="A544" i="20"/>
  <c r="D555" i="20"/>
  <c r="D563" i="20"/>
  <c r="D572" i="20"/>
  <c r="D583" i="20"/>
  <c r="D592" i="20"/>
  <c r="C609" i="20"/>
  <c r="C631" i="20"/>
  <c r="D645" i="20"/>
  <c r="B659" i="20"/>
  <c r="C672" i="20"/>
  <c r="B683" i="20"/>
  <c r="C696" i="20"/>
  <c r="D709" i="20"/>
  <c r="B723" i="20"/>
  <c r="C732" i="20"/>
  <c r="B743" i="20"/>
  <c r="C752" i="20"/>
  <c r="D761" i="20"/>
  <c r="C771" i="20"/>
  <c r="C777" i="20"/>
  <c r="C784" i="20"/>
  <c r="C792" i="20"/>
  <c r="C799" i="20"/>
  <c r="C805" i="20"/>
  <c r="C813" i="20"/>
  <c r="C820" i="20"/>
  <c r="C827" i="20"/>
  <c r="C835" i="20"/>
  <c r="C841" i="20"/>
  <c r="C848" i="20"/>
  <c r="C856" i="20"/>
  <c r="C863" i="20"/>
  <c r="C869" i="20"/>
  <c r="C877" i="20"/>
  <c r="C884" i="20"/>
  <c r="C891" i="20"/>
  <c r="C899" i="20"/>
  <c r="C905" i="20"/>
  <c r="C912" i="20"/>
  <c r="C920" i="20"/>
  <c r="C927" i="20"/>
  <c r="C933" i="20"/>
  <c r="C941" i="20"/>
  <c r="C948" i="20"/>
  <c r="C955" i="20"/>
  <c r="C960" i="20"/>
  <c r="C965" i="20"/>
  <c r="C971" i="20"/>
  <c r="C976" i="20"/>
  <c r="C981" i="20"/>
  <c r="C987" i="20"/>
  <c r="D596" i="20"/>
  <c r="D609" i="20"/>
  <c r="D621" i="20"/>
  <c r="D631" i="20"/>
  <c r="D640" i="20"/>
  <c r="D648" i="20"/>
  <c r="C655" i="20"/>
  <c r="B662" i="20"/>
  <c r="B670" i="20"/>
  <c r="D676" i="20"/>
  <c r="C683" i="20"/>
  <c r="C691" i="20"/>
  <c r="B698" i="20"/>
  <c r="D704" i="20"/>
  <c r="D712" i="20"/>
  <c r="C719" i="20"/>
  <c r="B726" i="20"/>
  <c r="B734" i="20"/>
  <c r="D740" i="20"/>
  <c r="C747" i="20"/>
  <c r="C755" i="20"/>
  <c r="B762" i="20"/>
  <c r="D768" i="20"/>
  <c r="D774" i="20"/>
  <c r="D779" i="20"/>
  <c r="D784" i="20"/>
  <c r="D790" i="20"/>
  <c r="D795" i="20"/>
  <c r="D800" i="20"/>
  <c r="D806" i="20"/>
  <c r="D811" i="20"/>
  <c r="D816" i="20"/>
  <c r="D822" i="20"/>
  <c r="D827" i="20"/>
  <c r="D832" i="20"/>
  <c r="D838" i="20"/>
  <c r="D843" i="20"/>
  <c r="D848" i="20"/>
  <c r="D854" i="20"/>
  <c r="D859" i="20"/>
  <c r="C606" i="20"/>
  <c r="C618" i="20"/>
  <c r="C628" i="20"/>
  <c r="C638" i="20"/>
  <c r="C646" i="20"/>
  <c r="B653" i="20"/>
  <c r="D659" i="20"/>
  <c r="D667" i="20"/>
  <c r="C674" i="20"/>
  <c r="B681" i="20"/>
  <c r="B689" i="20"/>
  <c r="D695" i="20"/>
  <c r="C702" i="20"/>
  <c r="C710" i="20"/>
  <c r="B717" i="20"/>
  <c r="D723" i="20"/>
  <c r="D731" i="20"/>
  <c r="C738" i="20"/>
  <c r="B745" i="20"/>
  <c r="B753" i="20"/>
  <c r="D759" i="20"/>
  <c r="C766" i="20"/>
  <c r="A773" i="20"/>
  <c r="A778" i="20"/>
  <c r="A783" i="20"/>
  <c r="A789" i="20"/>
  <c r="A794" i="20"/>
  <c r="A799" i="20"/>
  <c r="A805" i="20"/>
  <c r="D604" i="20"/>
  <c r="D614" i="20"/>
  <c r="D626" i="20"/>
  <c r="D636" i="20"/>
  <c r="B644" i="20"/>
  <c r="B652" i="20"/>
  <c r="D658" i="20"/>
  <c r="C665" i="20"/>
  <c r="C673" i="20"/>
  <c r="B680" i="20"/>
  <c r="D686" i="20"/>
  <c r="D694" i="20"/>
  <c r="C701" i="20"/>
  <c r="B708" i="20"/>
  <c r="B716" i="20"/>
  <c r="D722" i="20"/>
  <c r="C729" i="20"/>
  <c r="C737" i="20"/>
  <c r="B744" i="20"/>
  <c r="D750" i="20"/>
  <c r="D758" i="20"/>
  <c r="C765" i="20"/>
  <c r="B771" i="20"/>
  <c r="B777" i="20"/>
  <c r="B782" i="20"/>
  <c r="B787" i="20"/>
  <c r="B793" i="20"/>
  <c r="B798" i="20"/>
  <c r="B803" i="20"/>
  <c r="A810" i="20"/>
  <c r="A820" i="20"/>
  <c r="A830" i="20"/>
  <c r="A842" i="20"/>
  <c r="A852" i="20"/>
  <c r="D861" i="20"/>
  <c r="D869" i="20"/>
  <c r="B876" i="20"/>
  <c r="A883" i="20"/>
  <c r="A891" i="20"/>
  <c r="D897" i="20"/>
  <c r="B904" i="20"/>
  <c r="B912" i="20"/>
  <c r="A919" i="20"/>
  <c r="D925" i="20"/>
  <c r="D933" i="20"/>
  <c r="B940" i="20"/>
  <c r="A947" i="20"/>
  <c r="A955" i="20"/>
  <c r="D961" i="20"/>
  <c r="B968" i="20"/>
  <c r="B976" i="20"/>
  <c r="A983" i="20"/>
  <c r="D989" i="20"/>
  <c r="B996" i="20"/>
  <c r="B1001" i="20"/>
  <c r="B1006" i="20"/>
  <c r="B1012" i="20"/>
  <c r="B1016" i="20"/>
  <c r="B1020" i="20"/>
  <c r="B1024" i="20"/>
  <c r="B1028" i="20"/>
  <c r="B1032" i="20"/>
  <c r="B1036" i="20"/>
  <c r="B1040" i="20"/>
  <c r="B1044" i="20"/>
  <c r="B1048" i="20"/>
  <c r="B1052" i="20"/>
  <c r="C515" i="20"/>
  <c r="C543" i="20"/>
  <c r="D355" i="20"/>
  <c r="C394" i="20"/>
  <c r="D428" i="20"/>
  <c r="D456" i="20"/>
  <c r="A356" i="20"/>
  <c r="C393" i="20"/>
  <c r="A428" i="20"/>
  <c r="C356" i="20"/>
  <c r="D393" i="20"/>
  <c r="B423" i="20"/>
  <c r="B439" i="20"/>
  <c r="A467" i="20"/>
  <c r="B484" i="20"/>
  <c r="B504" i="20"/>
  <c r="B524" i="20"/>
  <c r="D541" i="20"/>
  <c r="A558" i="20"/>
  <c r="A572" i="20"/>
  <c r="A586" i="20"/>
  <c r="A600" i="20"/>
  <c r="A615" i="20"/>
  <c r="A628" i="20"/>
  <c r="A643" i="20"/>
  <c r="A658" i="20"/>
  <c r="A671" i="20"/>
  <c r="A686" i="20"/>
  <c r="A700" i="20"/>
  <c r="A714" i="20"/>
  <c r="A728" i="20"/>
  <c r="A743" i="20"/>
  <c r="A756" i="20"/>
  <c r="A438" i="20"/>
  <c r="A466" i="20"/>
  <c r="B483" i="20"/>
  <c r="B503" i="20"/>
  <c r="A522" i="20"/>
  <c r="D540" i="20"/>
  <c r="B556" i="20"/>
  <c r="B571" i="20"/>
  <c r="B584" i="20"/>
  <c r="B599" i="20"/>
  <c r="B614" i="20"/>
  <c r="B627" i="20"/>
  <c r="B440" i="20"/>
  <c r="B460" i="20"/>
  <c r="B474" i="20"/>
  <c r="A485" i="20"/>
  <c r="B498" i="20"/>
  <c r="D511" i="20"/>
  <c r="D523" i="20"/>
  <c r="B538" i="20"/>
  <c r="C548" i="20"/>
  <c r="C557" i="20"/>
  <c r="C568" i="20"/>
  <c r="C577" i="20"/>
  <c r="C585" i="20"/>
  <c r="C596" i="20"/>
  <c r="A439" i="20"/>
  <c r="A457" i="20"/>
  <c r="B473" i="20"/>
  <c r="A484" i="20"/>
  <c r="A496" i="20"/>
  <c r="D510" i="20"/>
  <c r="D522" i="20"/>
  <c r="B533" i="20"/>
  <c r="D547" i="20"/>
  <c r="D556" i="20"/>
  <c r="D566" i="20"/>
  <c r="D576" i="20"/>
  <c r="D584" i="20"/>
  <c r="D594" i="20"/>
  <c r="C617" i="20"/>
  <c r="C637" i="20"/>
  <c r="C648" i="20"/>
  <c r="D661" i="20"/>
  <c r="B675" i="20"/>
  <c r="B687" i="20"/>
  <c r="D701" i="20"/>
  <c r="C712" i="20"/>
  <c r="C724" i="20"/>
  <c r="C736" i="20"/>
  <c r="D745" i="20"/>
  <c r="D753" i="20"/>
  <c r="C764" i="20"/>
  <c r="C772" i="20"/>
  <c r="C779" i="20"/>
  <c r="C787" i="20"/>
  <c r="C793" i="20"/>
  <c r="C800" i="20"/>
  <c r="C808" i="20"/>
  <c r="C815" i="20"/>
  <c r="C821" i="20"/>
  <c r="C829" i="20"/>
  <c r="C836" i="20"/>
  <c r="C843" i="20"/>
  <c r="C851" i="20"/>
  <c r="C857" i="20"/>
  <c r="C864" i="20"/>
  <c r="C872" i="20"/>
  <c r="C879" i="20"/>
  <c r="C885" i="20"/>
  <c r="C893" i="20"/>
  <c r="C900" i="20"/>
  <c r="C907" i="20"/>
  <c r="C915" i="20"/>
  <c r="C921" i="20"/>
  <c r="C928" i="20"/>
  <c r="C936" i="20"/>
  <c r="C943" i="20"/>
  <c r="C949" i="20"/>
  <c r="C956" i="20"/>
  <c r="C961" i="20"/>
  <c r="C967" i="20"/>
  <c r="C972" i="20"/>
  <c r="C977" i="20"/>
  <c r="C983" i="20"/>
  <c r="C988" i="20"/>
  <c r="D600" i="20"/>
  <c r="D613" i="20"/>
  <c r="D623" i="20"/>
  <c r="D633" i="20"/>
  <c r="C643" i="20"/>
  <c r="B650" i="20"/>
  <c r="D656" i="20"/>
  <c r="D664" i="20"/>
  <c r="C671" i="20"/>
  <c r="B678" i="20"/>
  <c r="B686" i="20"/>
  <c r="D692" i="20"/>
  <c r="C699" i="20"/>
  <c r="C707" i="20"/>
  <c r="B714" i="20"/>
  <c r="D720" i="20"/>
  <c r="D728" i="20"/>
  <c r="C735" i="20"/>
  <c r="B742" i="20"/>
  <c r="B750" i="20"/>
  <c r="D756" i="20"/>
  <c r="C763" i="20"/>
  <c r="D770" i="20"/>
  <c r="D775" i="20"/>
  <c r="D780" i="20"/>
  <c r="D786" i="20"/>
  <c r="D791" i="20"/>
  <c r="D796" i="20"/>
  <c r="D802" i="20"/>
  <c r="D807" i="20"/>
  <c r="D812" i="20"/>
  <c r="D818" i="20"/>
  <c r="D823" i="20"/>
  <c r="D828" i="20"/>
  <c r="D834" i="20"/>
  <c r="D839" i="20"/>
  <c r="D844" i="20"/>
  <c r="D850" i="20"/>
  <c r="D855" i="20"/>
  <c r="D860" i="20"/>
  <c r="C610" i="20"/>
  <c r="C620" i="20"/>
  <c r="C630" i="20"/>
  <c r="B641" i="20"/>
  <c r="D647" i="20"/>
  <c r="C654" i="20"/>
  <c r="C662" i="20"/>
  <c r="B669" i="20"/>
  <c r="D675" i="20"/>
  <c r="D683" i="20"/>
  <c r="C690" i="20"/>
  <c r="B697" i="20"/>
  <c r="B705" i="20"/>
  <c r="D711" i="20"/>
  <c r="C718" i="20"/>
  <c r="C726" i="20"/>
  <c r="B733" i="20"/>
  <c r="D739" i="20"/>
  <c r="D747" i="20"/>
  <c r="C754" i="20"/>
  <c r="B761" i="20"/>
  <c r="A769" i="20"/>
  <c r="A774" i="20"/>
  <c r="A779" i="20"/>
  <c r="A785" i="20"/>
  <c r="A790" i="20"/>
  <c r="A795" i="20"/>
  <c r="A801" i="20"/>
  <c r="A806" i="20"/>
  <c r="D606" i="20"/>
  <c r="D618" i="20"/>
  <c r="D628" i="20"/>
  <c r="D638" i="20"/>
  <c r="D646" i="20"/>
  <c r="C653" i="20"/>
  <c r="B660" i="20"/>
  <c r="B668" i="20"/>
  <c r="D674" i="20"/>
  <c r="C681" i="20"/>
  <c r="C689" i="20"/>
  <c r="B696" i="20"/>
  <c r="D702" i="20"/>
  <c r="D710" i="20"/>
  <c r="C717" i="20"/>
  <c r="B724" i="20"/>
  <c r="B732" i="20"/>
  <c r="D738" i="20"/>
  <c r="C745" i="20"/>
  <c r="C753" i="20"/>
  <c r="B760" i="20"/>
  <c r="D766" i="20"/>
  <c r="B773" i="20"/>
  <c r="B778" i="20"/>
  <c r="B783" i="20"/>
  <c r="B789" i="20"/>
  <c r="B794" i="20"/>
  <c r="B799" i="20"/>
  <c r="B805" i="20"/>
  <c r="A812" i="20"/>
  <c r="A822" i="20"/>
  <c r="A834" i="20"/>
  <c r="A844" i="20"/>
  <c r="A854" i="20"/>
  <c r="B864" i="20"/>
  <c r="A871" i="20"/>
  <c r="D877" i="20"/>
  <c r="D885" i="20"/>
  <c r="B892" i="20"/>
  <c r="A899" i="20"/>
  <c r="A907" i="20"/>
  <c r="D913" i="20"/>
  <c r="B920" i="20"/>
  <c r="B928" i="20"/>
  <c r="A935" i="20"/>
  <c r="D941" i="20"/>
  <c r="D949" i="20"/>
  <c r="B956" i="20"/>
  <c r="A963" i="20"/>
  <c r="A971" i="20"/>
  <c r="D977" i="20"/>
  <c r="B984" i="20"/>
  <c r="B992" i="20"/>
  <c r="B997" i="20"/>
  <c r="B1002" i="20"/>
  <c r="B1008" i="20"/>
  <c r="B1013" i="20"/>
  <c r="B1017" i="20"/>
  <c r="B1021" i="20"/>
  <c r="B1025" i="20"/>
  <c r="B1029" i="20"/>
  <c r="B1033" i="20"/>
  <c r="B1037" i="20"/>
  <c r="B1041" i="20"/>
  <c r="B1045" i="20"/>
  <c r="B1049" i="20"/>
  <c r="B1053" i="20"/>
  <c r="B1057" i="20"/>
  <c r="B1061" i="20"/>
  <c r="B1065" i="20"/>
  <c r="B1069" i="20"/>
  <c r="B1073" i="20"/>
  <c r="B1077" i="20"/>
  <c r="B1081" i="20"/>
  <c r="B1085" i="20"/>
  <c r="B1089" i="20"/>
  <c r="B1093" i="20"/>
  <c r="B1097" i="20"/>
  <c r="B1101" i="20"/>
  <c r="B1105" i="20"/>
  <c r="B1109" i="20"/>
  <c r="B1113" i="20"/>
  <c r="B1117" i="20"/>
  <c r="B1121" i="20"/>
  <c r="B1125" i="20"/>
  <c r="B1129" i="20"/>
  <c r="B1133" i="20"/>
  <c r="B1137" i="20"/>
  <c r="B1141" i="20"/>
  <c r="B1145" i="20"/>
  <c r="B1149" i="20"/>
  <c r="B1153" i="20"/>
  <c r="B1157" i="20"/>
  <c r="B1161" i="20"/>
  <c r="B1165" i="20"/>
  <c r="B1169" i="20"/>
  <c r="B1173" i="20"/>
  <c r="B1177" i="20"/>
  <c r="B1181" i="20"/>
  <c r="B1185" i="20"/>
  <c r="B1189" i="20"/>
  <c r="B1193" i="20"/>
  <c r="B1197" i="20"/>
  <c r="B1201" i="20"/>
  <c r="B1205" i="20"/>
  <c r="B1209" i="20"/>
  <c r="B1213" i="20"/>
  <c r="B1217" i="20"/>
  <c r="B1221" i="20"/>
  <c r="B1225" i="20"/>
  <c r="B1229" i="20"/>
  <c r="B808" i="20"/>
  <c r="B816" i="20"/>
  <c r="B824" i="20"/>
  <c r="B832" i="20"/>
  <c r="B840" i="20"/>
  <c r="B848" i="20"/>
  <c r="B856" i="20"/>
  <c r="B863" i="20"/>
  <c r="D868" i="20"/>
  <c r="A874" i="20"/>
  <c r="B879" i="20"/>
  <c r="D884" i="20"/>
  <c r="A890" i="20"/>
  <c r="B895" i="20"/>
  <c r="D900" i="20"/>
  <c r="A906" i="20"/>
  <c r="B911" i="20"/>
  <c r="D916" i="20"/>
  <c r="A922" i="20"/>
  <c r="B927" i="20"/>
  <c r="D932" i="20"/>
  <c r="A938" i="20"/>
  <c r="B943" i="20"/>
  <c r="D948" i="20"/>
  <c r="A954" i="20"/>
  <c r="B959" i="20"/>
  <c r="D964" i="20"/>
  <c r="A970" i="20"/>
  <c r="B975" i="20"/>
  <c r="D980" i="20"/>
  <c r="A986" i="20"/>
  <c r="B991" i="20"/>
  <c r="C995" i="20"/>
  <c r="C999" i="20"/>
  <c r="C1003" i="20"/>
  <c r="C1007" i="20"/>
  <c r="C1011" i="20"/>
  <c r="C1015" i="20"/>
  <c r="C1019" i="20"/>
  <c r="C1023" i="20"/>
  <c r="C1027" i="20"/>
  <c r="C1031" i="20"/>
  <c r="B1056" i="20"/>
  <c r="B1072" i="20"/>
  <c r="B1088" i="20"/>
  <c r="B1104" i="20"/>
  <c r="B1120" i="20"/>
  <c r="B1136" i="20"/>
  <c r="B1152" i="20"/>
  <c r="B1168" i="20"/>
  <c r="B1184" i="20"/>
  <c r="B1200" i="20"/>
  <c r="B1216" i="20"/>
  <c r="B1232" i="20"/>
  <c r="B838" i="20"/>
  <c r="B867" i="20"/>
  <c r="D888" i="20"/>
  <c r="A910" i="20"/>
  <c r="B931" i="20"/>
  <c r="D952" i="20"/>
  <c r="A974" i="20"/>
  <c r="C994" i="20"/>
  <c r="C1010" i="20"/>
  <c r="C1026" i="20"/>
  <c r="C1038" i="20"/>
  <c r="C1046" i="20"/>
  <c r="C1054" i="20"/>
  <c r="C1062" i="20"/>
  <c r="C1070" i="20"/>
  <c r="C1078" i="20"/>
  <c r="C1086" i="20"/>
  <c r="A823" i="20"/>
  <c r="A839" i="20"/>
  <c r="A855" i="20"/>
  <c r="D867" i="20"/>
  <c r="B878" i="20"/>
  <c r="A889" i="20"/>
  <c r="D899" i="20"/>
  <c r="B910" i="20"/>
  <c r="A921" i="20"/>
  <c r="D931" i="20"/>
  <c r="B942" i="20"/>
  <c r="A953" i="20"/>
  <c r="D963" i="20"/>
  <c r="B974" i="20"/>
  <c r="A985" i="20"/>
  <c r="D994" i="20"/>
  <c r="D1002" i="20"/>
  <c r="D1010" i="20"/>
  <c r="D1018" i="20"/>
  <c r="D1026" i="20"/>
  <c r="D1034" i="20"/>
  <c r="B819" i="20"/>
  <c r="B835" i="20"/>
  <c r="B851" i="20"/>
  <c r="B865" i="20"/>
  <c r="A876" i="20"/>
  <c r="D886" i="20"/>
  <c r="B897" i="20"/>
  <c r="A908" i="20"/>
  <c r="D918" i="20"/>
  <c r="B929" i="20"/>
  <c r="A940" i="20"/>
  <c r="D950" i="20"/>
  <c r="B961" i="20"/>
  <c r="A972" i="20"/>
  <c r="D982" i="20"/>
  <c r="A993" i="20"/>
  <c r="A1001" i="20"/>
  <c r="A1009" i="20"/>
  <c r="A1017" i="20"/>
  <c r="A1025" i="20"/>
  <c r="A1033" i="20"/>
  <c r="D1043" i="20"/>
  <c r="D1059" i="20"/>
  <c r="D1075" i="20"/>
  <c r="A1090" i="20"/>
  <c r="D1100" i="20"/>
  <c r="C1111" i="20"/>
  <c r="A1122" i="20"/>
  <c r="D1132" i="20"/>
  <c r="C1143" i="20"/>
  <c r="A1154" i="20"/>
  <c r="D1164" i="20"/>
  <c r="C1175" i="20"/>
  <c r="A1186" i="20"/>
  <c r="D1196" i="20"/>
  <c r="C1207" i="20"/>
  <c r="A1218" i="20"/>
  <c r="D1228" i="20"/>
  <c r="D1237" i="20"/>
  <c r="D1245" i="20"/>
  <c r="D1253" i="20"/>
  <c r="D1261" i="20"/>
  <c r="D1269" i="20"/>
  <c r="D1277" i="20"/>
  <c r="D1285" i="20"/>
  <c r="D1293" i="20"/>
  <c r="D1301" i="20"/>
  <c r="D1309" i="20"/>
  <c r="D1317" i="20"/>
  <c r="D1325" i="20"/>
  <c r="D1333" i="20"/>
  <c r="D1341" i="20"/>
  <c r="D1349" i="20"/>
  <c r="D1357" i="20"/>
  <c r="D1365" i="20"/>
  <c r="D1373" i="20"/>
  <c r="D1381" i="20"/>
  <c r="D1389" i="20"/>
  <c r="D1397" i="20"/>
  <c r="D1405" i="20"/>
  <c r="D1413" i="20"/>
  <c r="D1421" i="20"/>
  <c r="D1429" i="20"/>
  <c r="D1437" i="20"/>
  <c r="D1445" i="20"/>
  <c r="D1453" i="20"/>
  <c r="D1461" i="20"/>
  <c r="D1469" i="20"/>
  <c r="D1477" i="20"/>
  <c r="D1485" i="20"/>
  <c r="D1493" i="20"/>
  <c r="D1501" i="20"/>
  <c r="D1509" i="20"/>
  <c r="D1517" i="20"/>
  <c r="D1525" i="20"/>
  <c r="D1533" i="20"/>
  <c r="D1541" i="20"/>
  <c r="D1549" i="20"/>
  <c r="D1557" i="20"/>
  <c r="D1565" i="20"/>
  <c r="D1573" i="20"/>
  <c r="D1581" i="20"/>
  <c r="D1589" i="20"/>
  <c r="D1597" i="20"/>
  <c r="D1605" i="20"/>
  <c r="D1613" i="20"/>
  <c r="D1621" i="20"/>
  <c r="D1629" i="20"/>
  <c r="D1637" i="20"/>
  <c r="D1645" i="20"/>
  <c r="D1653" i="20"/>
  <c r="D1661" i="20"/>
  <c r="D1669" i="20"/>
  <c r="D1677" i="20"/>
  <c r="A1042" i="20"/>
  <c r="A1058" i="20"/>
  <c r="A1074" i="20"/>
  <c r="A1089" i="20"/>
  <c r="D1099" i="20"/>
  <c r="C1110" i="20"/>
  <c r="A1121" i="20"/>
  <c r="D1131" i="20"/>
  <c r="C1142" i="20"/>
  <c r="A1153" i="20"/>
  <c r="D1163" i="20"/>
  <c r="C1174" i="20"/>
  <c r="A1185" i="20"/>
  <c r="D1195" i="20"/>
  <c r="C1206" i="20"/>
  <c r="A1217" i="20"/>
  <c r="D1227" i="20"/>
  <c r="A1237" i="20"/>
  <c r="A1245" i="20"/>
  <c r="A1253" i="20"/>
  <c r="A1261" i="20"/>
  <c r="A1269" i="20"/>
  <c r="A1277" i="20"/>
  <c r="A1285" i="20"/>
  <c r="A1293" i="20"/>
  <c r="A1301" i="20"/>
  <c r="A1309" i="20"/>
  <c r="A1317" i="20"/>
  <c r="A1322" i="20"/>
  <c r="A1328" i="20"/>
  <c r="A1333" i="20"/>
  <c r="A1338" i="20"/>
  <c r="A1344" i="20"/>
  <c r="A1349" i="20"/>
  <c r="A1354" i="20"/>
  <c r="A1360" i="20"/>
  <c r="A1365" i="20"/>
  <c r="A1370" i="20"/>
  <c r="A1376" i="20"/>
  <c r="A1381" i="20"/>
  <c r="A1386" i="20"/>
  <c r="A1392" i="20"/>
  <c r="A1397" i="20"/>
  <c r="A1402" i="20"/>
  <c r="A1408" i="20"/>
  <c r="A1413" i="20"/>
  <c r="A1418" i="20"/>
  <c r="A1424" i="20"/>
  <c r="A1429" i="20"/>
  <c r="A1434" i="20"/>
  <c r="D1038" i="20"/>
  <c r="D1048" i="20"/>
  <c r="D1058" i="20"/>
  <c r="D1070" i="20"/>
  <c r="D1080" i="20"/>
  <c r="C1089" i="20"/>
  <c r="C1097" i="20"/>
  <c r="A1104" i="20"/>
  <c r="D1110" i="20"/>
  <c r="D1118" i="20"/>
  <c r="C1125" i="20"/>
  <c r="A1132" i="20"/>
  <c r="A1140" i="20"/>
  <c r="D1146" i="20"/>
  <c r="C1153" i="20"/>
  <c r="C1161" i="20"/>
  <c r="A1168" i="20"/>
  <c r="D1174" i="20"/>
  <c r="D1182" i="20"/>
  <c r="C1189" i="20"/>
  <c r="A1196" i="20"/>
  <c r="A1204" i="20"/>
  <c r="D1210" i="20"/>
  <c r="C1217" i="20"/>
  <c r="C1225" i="20"/>
  <c r="A1232" i="20"/>
  <c r="B1237" i="20"/>
  <c r="B1243" i="20"/>
  <c r="B1248" i="20"/>
  <c r="B1253" i="20"/>
  <c r="B1259" i="20"/>
  <c r="B1264" i="20"/>
  <c r="B1269" i="20"/>
  <c r="B1275" i="20"/>
  <c r="B1280" i="20"/>
  <c r="B1285" i="20"/>
  <c r="B1291" i="20"/>
  <c r="B1296" i="20"/>
  <c r="B1301" i="20"/>
  <c r="B1307" i="20"/>
  <c r="B1312" i="20"/>
  <c r="B1317" i="20"/>
  <c r="B1323" i="20"/>
  <c r="B1328" i="20"/>
  <c r="B1333" i="20"/>
  <c r="B1339" i="20"/>
  <c r="B1344" i="20"/>
  <c r="B1349" i="20"/>
  <c r="B1355" i="20"/>
  <c r="B1360" i="20"/>
  <c r="B1365" i="20"/>
  <c r="A1041" i="20"/>
  <c r="A1051" i="20"/>
  <c r="A1061" i="20"/>
  <c r="A1073" i="20"/>
  <c r="A1083" i="20"/>
  <c r="A1091" i="20"/>
  <c r="A1099" i="20"/>
  <c r="D1105" i="20"/>
  <c r="C1112" i="20"/>
  <c r="C1120" i="20"/>
  <c r="A1127" i="20"/>
  <c r="D1133" i="20"/>
  <c r="D1141" i="20"/>
  <c r="C1148" i="20"/>
  <c r="A1155" i="20"/>
  <c r="A1163" i="20"/>
  <c r="D1169" i="20"/>
  <c r="C1176" i="20"/>
  <c r="C1184" i="20"/>
  <c r="A1191" i="20"/>
  <c r="D1197" i="20"/>
  <c r="D1205" i="20"/>
  <c r="C1212" i="20"/>
  <c r="A1219" i="20"/>
  <c r="A1227" i="20"/>
  <c r="C1233" i="20"/>
  <c r="C1238" i="20"/>
  <c r="C1244" i="20"/>
  <c r="C1249" i="20"/>
  <c r="C1254" i="20"/>
  <c r="C1260" i="20"/>
  <c r="C1265" i="20"/>
  <c r="C1270" i="20"/>
  <c r="C1276" i="20"/>
  <c r="C1281" i="20"/>
  <c r="C1286" i="20"/>
  <c r="C1292" i="20"/>
  <c r="C1297" i="20"/>
  <c r="C1302" i="20"/>
  <c r="C1308" i="20"/>
  <c r="C1313" i="20"/>
  <c r="C1318" i="20"/>
  <c r="C1324" i="20"/>
  <c r="C1329" i="20"/>
  <c r="C1334" i="20"/>
  <c r="C1340" i="20"/>
  <c r="C1345" i="20"/>
  <c r="C1350" i="20"/>
  <c r="C1356" i="20"/>
  <c r="C1361" i="20"/>
  <c r="C1372" i="20"/>
  <c r="C1384" i="20"/>
  <c r="C1394" i="20"/>
  <c r="C1404" i="20"/>
  <c r="C1416" i="20"/>
  <c r="C1426" i="20"/>
  <c r="C1436" i="20"/>
  <c r="C1445" i="20"/>
  <c r="B1452" i="20"/>
  <c r="A1459" i="20"/>
  <c r="A1467" i="20"/>
  <c r="C1473" i="20"/>
  <c r="B1480" i="20"/>
  <c r="B1488" i="20"/>
  <c r="A1495" i="20"/>
  <c r="C1501" i="20"/>
  <c r="C1509" i="20"/>
  <c r="B1516" i="20"/>
  <c r="A1523" i="20"/>
  <c r="A1531" i="20"/>
  <c r="C1537" i="20"/>
  <c r="B1544" i="20"/>
  <c r="B1552" i="20"/>
  <c r="A1559" i="20"/>
  <c r="C1565" i="20"/>
  <c r="C1573" i="20"/>
  <c r="B1580" i="20"/>
  <c r="A1587" i="20"/>
  <c r="A1595" i="20"/>
  <c r="C1601" i="20"/>
  <c r="B1608" i="20"/>
  <c r="B1616" i="20"/>
  <c r="A1623" i="20"/>
  <c r="C1629" i="20"/>
  <c r="C1637" i="20"/>
  <c r="B1644" i="20"/>
  <c r="A1651" i="20"/>
  <c r="A1659" i="20"/>
  <c r="C1665" i="20"/>
  <c r="B1672" i="20"/>
  <c r="B1680" i="20"/>
  <c r="A1686" i="20"/>
  <c r="A1691" i="20"/>
  <c r="A1697" i="20"/>
  <c r="A1702" i="20"/>
  <c r="A1707" i="20"/>
  <c r="A1713" i="20"/>
  <c r="A1718" i="20"/>
  <c r="A1723" i="20"/>
  <c r="A1729" i="20"/>
  <c r="A1734" i="20"/>
  <c r="A1739" i="20"/>
  <c r="A1745" i="20"/>
  <c r="A1750" i="20"/>
  <c r="A1755" i="20"/>
  <c r="A1761" i="20"/>
  <c r="A1766" i="20"/>
  <c r="A1771" i="20"/>
  <c r="A1777" i="20"/>
  <c r="A1782" i="20"/>
  <c r="A1787" i="20"/>
  <c r="A1793" i="20"/>
  <c r="A1798" i="20"/>
  <c r="A1803" i="20"/>
  <c r="A1809" i="20"/>
  <c r="A1814" i="20"/>
  <c r="A1819" i="20"/>
  <c r="A1825" i="20"/>
  <c r="A1830" i="20"/>
  <c r="A1835" i="20"/>
  <c r="A1841" i="20"/>
  <c r="A1846" i="20"/>
  <c r="A1851" i="20"/>
  <c r="A1857" i="20"/>
  <c r="A1862" i="20"/>
  <c r="A1867" i="20"/>
  <c r="A1873" i="20"/>
  <c r="A1878" i="20"/>
  <c r="A1883" i="20"/>
  <c r="A1889" i="20"/>
  <c r="A1894" i="20"/>
  <c r="A1899" i="20"/>
  <c r="A1905" i="20"/>
  <c r="A1910" i="20"/>
  <c r="A1915" i="20"/>
  <c r="A1921" i="20"/>
  <c r="A1926" i="20"/>
  <c r="A1931" i="20"/>
  <c r="A1937" i="20"/>
  <c r="A1942" i="20"/>
  <c r="A1947" i="20"/>
  <c r="A1953" i="20"/>
  <c r="A1958" i="20"/>
  <c r="A1963" i="20"/>
  <c r="A1969" i="20"/>
  <c r="A1974" i="20"/>
  <c r="A1979" i="20"/>
  <c r="A1985" i="20"/>
  <c r="A1990" i="20"/>
  <c r="A1995" i="20"/>
  <c r="A2001" i="20"/>
  <c r="A2006" i="20"/>
  <c r="A2011" i="20"/>
  <c r="A2017" i="20"/>
  <c r="A2022" i="20"/>
  <c r="A2027" i="20"/>
  <c r="A2033" i="20"/>
  <c r="A2038" i="20"/>
  <c r="A2043" i="20"/>
  <c r="A2049" i="20"/>
  <c r="A2054" i="20"/>
  <c r="A2059" i="20"/>
  <c r="A2065" i="20"/>
  <c r="A2070" i="20"/>
  <c r="A2075" i="20"/>
  <c r="A2081" i="20"/>
  <c r="A2086" i="20"/>
  <c r="A2091" i="20"/>
  <c r="A2097" i="20"/>
  <c r="A2102" i="20"/>
  <c r="A2107" i="20"/>
  <c r="A2113" i="20"/>
  <c r="A2118" i="20"/>
  <c r="A2123" i="20"/>
  <c r="A2129" i="20"/>
  <c r="A2134" i="20"/>
  <c r="A2139" i="20"/>
  <c r="B1377" i="20"/>
  <c r="B1387" i="20"/>
  <c r="B1397" i="20"/>
  <c r="B1409" i="20"/>
  <c r="B1419" i="20"/>
  <c r="B1429" i="20"/>
  <c r="C1440" i="20"/>
  <c r="B1447" i="20"/>
  <c r="A1454" i="20"/>
  <c r="A1462" i="20"/>
  <c r="C1468" i="20"/>
  <c r="B1475" i="20"/>
  <c r="B1483" i="20"/>
  <c r="A1490" i="20"/>
  <c r="C1496" i="20"/>
  <c r="C1504" i="20"/>
  <c r="B1511" i="20"/>
  <c r="A1518" i="20"/>
  <c r="A1526" i="20"/>
  <c r="C1532" i="20"/>
  <c r="B1539" i="20"/>
  <c r="B1547" i="20"/>
  <c r="A1554" i="20"/>
  <c r="C1560" i="20"/>
  <c r="C1568" i="20"/>
  <c r="B1575" i="20"/>
  <c r="A1582" i="20"/>
  <c r="A1590" i="20"/>
  <c r="C1596" i="20"/>
  <c r="B1603" i="20"/>
  <c r="B1611" i="20"/>
  <c r="A1618" i="20"/>
  <c r="C1624" i="20"/>
  <c r="C1632" i="20"/>
  <c r="B1639" i="20"/>
  <c r="A1646" i="20"/>
  <c r="A1654" i="20"/>
  <c r="C1660" i="20"/>
  <c r="B1667" i="20"/>
  <c r="B1675" i="20"/>
  <c r="A1682" i="20"/>
  <c r="B1687" i="20"/>
  <c r="B1693" i="20"/>
  <c r="B1698" i="20"/>
  <c r="B1703" i="20"/>
  <c r="B1709" i="20"/>
  <c r="B1714" i="20"/>
  <c r="B1719" i="20"/>
  <c r="B1725" i="20"/>
  <c r="B1730" i="20"/>
  <c r="B1735" i="20"/>
  <c r="B1741" i="20"/>
  <c r="B1746" i="20"/>
  <c r="B1751" i="20"/>
  <c r="B1757" i="20"/>
  <c r="B1762" i="20"/>
  <c r="B1767" i="20"/>
  <c r="B1773" i="20"/>
  <c r="B1778" i="20"/>
  <c r="B1783" i="20"/>
  <c r="B1789" i="20"/>
  <c r="B1794" i="20"/>
  <c r="B1798" i="20"/>
  <c r="B1802" i="20"/>
  <c r="B1806" i="20"/>
  <c r="B1810" i="20"/>
  <c r="B1814" i="20"/>
  <c r="B1818" i="20"/>
  <c r="B1822" i="20"/>
  <c r="B1826" i="20"/>
  <c r="B1830" i="20"/>
  <c r="B1834" i="20"/>
  <c r="B1838" i="20"/>
  <c r="B1842" i="20"/>
  <c r="B1846" i="20"/>
  <c r="B1850" i="20"/>
  <c r="B1854" i="20"/>
  <c r="B1858" i="20"/>
  <c r="B1862" i="20"/>
  <c r="B1866" i="20"/>
  <c r="B1870" i="20"/>
  <c r="B1874" i="20"/>
  <c r="B1878" i="20"/>
  <c r="B1882" i="20"/>
  <c r="C1373" i="20"/>
  <c r="C1381" i="20"/>
  <c r="C1389" i="20"/>
  <c r="C1397" i="20"/>
  <c r="C1405" i="20"/>
  <c r="C1413" i="20"/>
  <c r="C1421" i="20"/>
  <c r="C1429" i="20"/>
  <c r="C1437" i="20"/>
  <c r="C1443" i="20"/>
  <c r="A1449" i="20"/>
  <c r="B1454" i="20"/>
  <c r="C1459" i="20"/>
  <c r="A1465" i="20"/>
  <c r="B1470" i="20"/>
  <c r="C1475" i="20"/>
  <c r="A1481" i="20"/>
  <c r="B1486" i="20"/>
  <c r="C1491" i="20"/>
  <c r="A1497" i="20"/>
  <c r="B1502" i="20"/>
  <c r="C1507" i="20"/>
  <c r="A1513" i="20"/>
  <c r="B1518" i="20"/>
  <c r="C1523" i="20"/>
  <c r="A1529" i="20"/>
  <c r="B1534" i="20"/>
  <c r="C1539" i="20"/>
  <c r="A1545" i="20"/>
  <c r="B1550" i="20"/>
  <c r="C1555" i="20"/>
  <c r="A1561" i="20"/>
  <c r="B1566" i="20"/>
  <c r="C1571" i="20"/>
  <c r="A1577" i="20"/>
  <c r="B1582" i="20"/>
  <c r="C1587" i="20"/>
  <c r="A1593" i="20"/>
  <c r="B1598" i="20"/>
  <c r="C1603" i="20"/>
  <c r="A1609" i="20"/>
  <c r="B1614" i="20"/>
  <c r="C1619" i="20"/>
  <c r="A1625" i="20"/>
  <c r="B1630" i="20"/>
  <c r="C1635" i="20"/>
  <c r="A1641" i="20"/>
  <c r="B1646" i="20"/>
  <c r="C1651" i="20"/>
  <c r="A1657" i="20"/>
  <c r="B1662" i="20"/>
  <c r="C1667" i="20"/>
  <c r="A1673" i="20"/>
  <c r="B1678" i="20"/>
  <c r="C1683" i="20"/>
  <c r="C1687" i="20"/>
  <c r="C1691" i="20"/>
  <c r="C1695" i="20"/>
  <c r="C1699" i="20"/>
  <c r="C1703" i="20"/>
  <c r="C1707" i="20"/>
  <c r="C1711" i="20"/>
  <c r="C1715" i="20"/>
  <c r="C1719" i="20"/>
  <c r="C1723" i="20"/>
  <c r="C1727" i="20"/>
  <c r="C1731" i="20"/>
  <c r="C1735" i="20"/>
  <c r="C1739" i="20"/>
  <c r="C1743" i="20"/>
  <c r="C1747" i="20"/>
  <c r="C1751" i="20"/>
  <c r="C1755" i="20"/>
  <c r="C1759" i="20"/>
  <c r="C1763" i="20"/>
  <c r="C1767" i="20"/>
  <c r="C1771" i="20"/>
  <c r="C1775" i="20"/>
  <c r="C1779" i="20"/>
  <c r="C1783" i="20"/>
  <c r="C1787" i="20"/>
  <c r="C1791" i="20"/>
  <c r="C1795" i="20"/>
  <c r="C1366" i="20"/>
  <c r="B1376" i="20"/>
  <c r="B1384" i="20"/>
  <c r="B1392" i="20"/>
  <c r="B1400" i="20"/>
  <c r="B1408" i="20"/>
  <c r="B1416" i="20"/>
  <c r="B1424" i="20"/>
  <c r="B1432" i="20"/>
  <c r="A1440" i="20"/>
  <c r="B1445" i="20"/>
  <c r="C1450" i="20"/>
  <c r="A1456" i="20"/>
  <c r="B1461" i="20"/>
  <c r="C1466" i="20"/>
  <c r="A1472" i="20"/>
  <c r="B1477" i="20"/>
  <c r="C1482" i="20"/>
  <c r="A1488" i="20"/>
  <c r="B1493" i="20"/>
  <c r="C1498" i="20"/>
  <c r="A1504" i="20"/>
  <c r="B1509" i="20"/>
  <c r="C1514" i="20"/>
  <c r="A1520" i="20"/>
  <c r="B1525" i="20"/>
  <c r="C1530" i="20"/>
  <c r="A1536" i="20"/>
  <c r="B1541" i="20"/>
  <c r="C1546" i="20"/>
  <c r="A1552" i="20"/>
  <c r="B1557" i="20"/>
  <c r="C1562" i="20"/>
  <c r="A1568" i="20"/>
  <c r="B1573" i="20"/>
  <c r="C1578" i="20"/>
  <c r="A1584" i="20"/>
  <c r="B1589" i="20"/>
  <c r="C1594" i="20"/>
  <c r="A1600" i="20"/>
  <c r="B1605" i="20"/>
  <c r="C1610" i="20"/>
  <c r="A1616" i="20"/>
  <c r="B1621" i="20"/>
  <c r="C1626" i="20"/>
  <c r="A1632" i="20"/>
  <c r="B1637" i="20"/>
  <c r="C1642" i="20"/>
  <c r="A1648" i="20"/>
  <c r="B1653" i="20"/>
  <c r="C1658" i="20"/>
  <c r="A1664" i="20"/>
  <c r="B1669" i="20"/>
  <c r="C1674" i="20"/>
  <c r="A1680" i="20"/>
  <c r="D1684" i="20"/>
  <c r="D1688" i="20"/>
  <c r="D1692" i="20"/>
  <c r="D1696" i="20"/>
  <c r="D1700" i="20"/>
  <c r="D1704" i="20"/>
  <c r="D1708" i="20"/>
  <c r="D1712" i="20"/>
  <c r="D1716" i="20"/>
  <c r="D1720" i="20"/>
  <c r="D1724" i="20"/>
  <c r="D1728" i="20"/>
  <c r="D1732" i="20"/>
  <c r="D1736" i="20"/>
  <c r="D1740" i="20"/>
  <c r="D1744" i="20"/>
  <c r="D1748" i="20"/>
  <c r="D1752" i="20"/>
  <c r="D1756" i="20"/>
  <c r="D1760" i="20"/>
  <c r="D1764" i="20"/>
  <c r="D1768" i="20"/>
  <c r="D1772" i="20"/>
  <c r="D1776" i="20"/>
  <c r="D1780" i="20"/>
  <c r="D1784" i="20"/>
  <c r="D1788" i="20"/>
  <c r="D1792" i="20"/>
  <c r="D1796" i="20"/>
  <c r="D1800" i="20"/>
  <c r="D1804" i="20"/>
  <c r="C1808" i="20"/>
  <c r="C1816" i="20"/>
  <c r="C1824" i="20"/>
  <c r="C1832" i="20"/>
  <c r="C1840" i="20"/>
  <c r="C1848" i="20"/>
  <c r="C1856" i="20"/>
  <c r="C1864" i="20"/>
  <c r="C1872" i="20"/>
  <c r="C1880" i="20"/>
  <c r="C1886" i="20"/>
  <c r="D1891" i="20"/>
  <c r="B1897" i="20"/>
  <c r="C1902" i="20"/>
  <c r="D1907" i="20"/>
  <c r="B1913" i="20"/>
  <c r="C1918" i="20"/>
  <c r="D1923" i="20"/>
  <c r="B1929" i="20"/>
  <c r="C1934" i="20"/>
  <c r="D1939" i="20"/>
  <c r="B1945" i="20"/>
  <c r="C1950" i="20"/>
  <c r="D1955" i="20"/>
  <c r="B1961" i="20"/>
  <c r="C1966" i="20"/>
  <c r="D1971" i="20"/>
  <c r="B1977" i="20"/>
  <c r="C1982" i="20"/>
  <c r="D1987" i="20"/>
  <c r="B1993" i="20"/>
  <c r="C1998" i="20"/>
  <c r="D2003" i="20"/>
  <c r="B2009" i="20"/>
  <c r="C2014" i="20"/>
  <c r="D2019" i="20"/>
  <c r="B2025" i="20"/>
  <c r="C2030" i="20"/>
  <c r="D2035" i="20"/>
  <c r="B2041" i="20"/>
  <c r="C2046" i="20"/>
  <c r="D2051" i="20"/>
  <c r="B2057" i="20"/>
  <c r="C2062" i="20"/>
  <c r="D2067" i="20"/>
  <c r="B2073" i="20"/>
  <c r="C2078" i="20"/>
  <c r="D2083" i="20"/>
  <c r="B2089" i="20"/>
  <c r="C2094" i="20"/>
  <c r="D2099" i="20"/>
  <c r="B2105" i="20"/>
  <c r="C2110" i="20"/>
  <c r="D2115" i="20"/>
  <c r="B2121" i="20"/>
  <c r="C2126" i="20"/>
  <c r="D2131" i="20"/>
  <c r="B2137" i="20"/>
  <c r="D2141" i="20"/>
  <c r="D2145" i="20"/>
  <c r="D2149" i="20"/>
  <c r="D2153" i="20"/>
  <c r="D2157" i="20"/>
  <c r="D2161" i="20"/>
  <c r="D2165" i="20"/>
  <c r="D2169" i="20"/>
  <c r="D2173" i="20"/>
  <c r="D2177" i="20"/>
  <c r="D2181" i="20"/>
  <c r="D2185" i="20"/>
  <c r="D2189" i="20"/>
  <c r="D2193" i="20"/>
  <c r="D2197" i="20"/>
  <c r="D2201" i="20"/>
  <c r="D2205" i="20"/>
  <c r="D2209" i="20"/>
  <c r="D2213" i="20"/>
  <c r="D2217" i="20"/>
  <c r="D2221" i="20"/>
  <c r="D2225" i="20"/>
  <c r="D2229" i="20"/>
  <c r="D2233" i="20"/>
  <c r="D2237" i="20"/>
  <c r="D2241" i="20"/>
  <c r="D2245" i="20"/>
  <c r="D2249" i="20"/>
  <c r="D2253" i="20"/>
  <c r="D2257" i="20"/>
  <c r="D2261" i="20"/>
  <c r="D2265" i="20"/>
  <c r="D2269" i="20"/>
  <c r="D2273" i="20"/>
  <c r="D2277" i="20"/>
  <c r="D2281" i="20"/>
  <c r="D2285" i="20"/>
  <c r="D2289" i="20"/>
  <c r="D2293" i="20"/>
  <c r="D2297" i="20"/>
  <c r="D2301" i="20"/>
  <c r="D2305" i="20"/>
  <c r="D2309" i="20"/>
  <c r="D2313" i="20"/>
  <c r="D2317" i="20"/>
  <c r="D2321" i="20"/>
  <c r="D2325" i="20"/>
  <c r="D2329" i="20"/>
  <c r="D2333" i="20"/>
  <c r="D2337" i="20"/>
  <c r="D2341" i="20"/>
  <c r="D2345" i="20"/>
  <c r="D2349" i="20"/>
  <c r="D2353" i="20"/>
  <c r="D2357" i="20"/>
  <c r="D2361" i="20"/>
  <c r="D2365" i="20"/>
  <c r="D2369" i="20"/>
  <c r="D2373" i="20"/>
  <c r="D2377" i="20"/>
  <c r="D2381" i="20"/>
  <c r="D2385" i="20"/>
  <c r="D2389" i="20"/>
  <c r="D2393" i="20"/>
  <c r="D2397" i="20"/>
  <c r="D2401" i="20"/>
  <c r="D2405" i="20"/>
  <c r="D2409" i="20"/>
  <c r="D2413" i="20"/>
  <c r="D2417" i="20"/>
  <c r="D2421" i="20"/>
  <c r="D2425" i="20"/>
  <c r="D2429" i="20"/>
  <c r="D2433" i="20"/>
  <c r="D2437" i="20"/>
  <c r="D2441" i="20"/>
  <c r="D2445" i="20"/>
  <c r="D2449" i="20"/>
  <c r="D2453" i="20"/>
  <c r="D2457" i="20"/>
  <c r="D2461" i="20"/>
  <c r="D2465" i="20"/>
  <c r="D2469" i="20"/>
  <c r="D2473" i="20"/>
  <c r="D2477" i="20"/>
  <c r="D2481" i="20"/>
  <c r="D2485" i="20"/>
  <c r="D2489" i="20"/>
  <c r="D2493" i="20"/>
  <c r="D2497" i="20"/>
  <c r="D2501" i="20"/>
  <c r="D2505" i="20"/>
  <c r="D2509" i="20"/>
  <c r="D2513" i="20"/>
  <c r="D2517" i="20"/>
  <c r="D2521" i="20"/>
  <c r="D2525" i="20"/>
  <c r="D2529" i="20"/>
  <c r="D2533" i="20"/>
  <c r="D2537" i="20"/>
  <c r="D2541" i="20"/>
  <c r="D2545" i="20"/>
  <c r="D2549" i="20"/>
  <c r="D2553" i="20"/>
  <c r="D2557" i="20"/>
  <c r="D2561" i="20"/>
  <c r="D2565" i="20"/>
  <c r="D2569" i="20"/>
  <c r="D2573" i="20"/>
  <c r="D2577" i="20"/>
  <c r="D2581" i="20"/>
  <c r="D2585" i="20"/>
  <c r="C1804" i="20"/>
  <c r="D1812" i="20"/>
  <c r="D1820" i="20"/>
  <c r="D1828" i="20"/>
  <c r="D1836" i="20"/>
  <c r="D1844" i="20"/>
  <c r="D1852" i="20"/>
  <c r="D1860" i="20"/>
  <c r="D1868" i="20"/>
  <c r="D1876" i="20"/>
  <c r="B1884" i="20"/>
  <c r="C1889" i="20"/>
  <c r="D1894" i="20"/>
  <c r="B1900" i="20"/>
  <c r="C1905" i="20"/>
  <c r="D1910" i="20"/>
  <c r="B1916" i="20"/>
  <c r="C1921" i="20"/>
  <c r="D1926" i="20"/>
  <c r="B1932" i="20"/>
  <c r="C1937" i="20"/>
  <c r="D1942" i="20"/>
  <c r="B1948" i="20"/>
  <c r="C1953" i="20"/>
  <c r="D1958" i="20"/>
  <c r="B1964" i="20"/>
  <c r="C1969" i="20"/>
  <c r="D1974" i="20"/>
  <c r="B1980" i="20"/>
  <c r="C1985" i="20"/>
  <c r="D1990" i="20"/>
  <c r="B1996" i="20"/>
  <c r="C2001" i="20"/>
  <c r="D2006" i="20"/>
  <c r="B2012" i="20"/>
  <c r="C2017" i="20"/>
  <c r="D2022" i="20"/>
  <c r="B2028" i="20"/>
  <c r="C2033" i="20"/>
  <c r="D2038" i="20"/>
  <c r="B2044" i="20"/>
  <c r="C2049" i="20"/>
  <c r="D2054" i="20"/>
  <c r="B2060" i="20"/>
  <c r="C2065" i="20"/>
  <c r="D2070" i="20"/>
  <c r="B2076" i="20"/>
  <c r="C2081" i="20"/>
  <c r="D2086" i="20"/>
  <c r="B2092" i="20"/>
  <c r="C2097" i="20"/>
  <c r="D2102" i="20"/>
  <c r="B2108" i="20"/>
  <c r="C2113" i="20"/>
  <c r="D2118" i="20"/>
  <c r="B2124" i="20"/>
  <c r="C2129" i="20"/>
  <c r="D2134" i="20"/>
  <c r="A2140" i="20"/>
  <c r="A2144" i="20"/>
  <c r="A2148" i="20"/>
  <c r="A2152" i="20"/>
  <c r="A2156" i="20"/>
  <c r="A2160" i="20"/>
  <c r="A2164" i="20"/>
  <c r="A2168" i="20"/>
  <c r="A2172" i="20"/>
  <c r="A2176" i="20"/>
  <c r="A2180" i="20"/>
  <c r="A2184" i="20"/>
  <c r="A2188" i="20"/>
  <c r="A2192" i="20"/>
  <c r="A2196" i="20"/>
  <c r="A2200" i="20"/>
  <c r="A2204" i="20"/>
  <c r="A2208" i="20"/>
  <c r="A2212" i="20"/>
  <c r="A2216" i="20"/>
  <c r="A2220" i="20"/>
  <c r="A2224" i="20"/>
  <c r="A2228" i="20"/>
  <c r="A2232" i="20"/>
  <c r="A2236" i="20"/>
  <c r="A2240" i="20"/>
  <c r="A2244" i="20"/>
  <c r="A2248" i="20"/>
  <c r="A2252" i="20"/>
  <c r="A2256" i="20"/>
  <c r="A2260" i="20"/>
  <c r="A2264" i="20"/>
  <c r="A2268" i="20"/>
  <c r="A2272" i="20"/>
  <c r="A2276" i="20"/>
  <c r="A2280" i="20"/>
  <c r="A2284" i="20"/>
  <c r="A2288" i="20"/>
  <c r="A2292" i="20"/>
  <c r="A2296" i="20"/>
  <c r="A2300" i="20"/>
  <c r="A2304" i="20"/>
  <c r="A2308" i="20"/>
  <c r="A2312" i="20"/>
  <c r="A2316" i="20"/>
  <c r="A2320" i="20"/>
  <c r="A2324" i="20"/>
  <c r="C1805" i="20"/>
  <c r="C1813" i="20"/>
  <c r="C1821" i="20"/>
  <c r="C1829" i="20"/>
  <c r="C1837" i="20"/>
  <c r="C1845" i="20"/>
  <c r="C1853" i="20"/>
  <c r="C1861" i="20"/>
  <c r="C1869" i="20"/>
  <c r="C1877" i="20"/>
  <c r="C1884" i="20"/>
  <c r="D1889" i="20"/>
  <c r="B1895" i="20"/>
  <c r="C1900" i="20"/>
  <c r="D1905" i="20"/>
  <c r="B1911" i="20"/>
  <c r="C1916" i="20"/>
  <c r="D1921" i="20"/>
  <c r="B1927" i="20"/>
  <c r="C1932" i="20"/>
  <c r="D1937" i="20"/>
  <c r="B1943" i="20"/>
  <c r="C1948" i="20"/>
  <c r="D1953" i="20"/>
  <c r="B1959" i="20"/>
  <c r="C1964" i="20"/>
  <c r="D1969" i="20"/>
  <c r="B1975" i="20"/>
  <c r="C1980" i="20"/>
  <c r="D1985" i="20"/>
  <c r="B1991" i="20"/>
  <c r="C1996" i="20"/>
  <c r="D2001" i="20"/>
  <c r="B2007" i="20"/>
  <c r="C2012" i="20"/>
  <c r="D2017" i="20"/>
  <c r="B2023" i="20"/>
  <c r="C2028" i="20"/>
  <c r="D2033" i="20"/>
  <c r="B2039" i="20"/>
  <c r="C2044" i="20"/>
  <c r="D2049" i="20"/>
  <c r="B2055" i="20"/>
  <c r="C2060" i="20"/>
  <c r="D2065" i="20"/>
  <c r="B2071" i="20"/>
  <c r="C2076" i="20"/>
  <c r="D2081" i="20"/>
  <c r="B2087" i="20"/>
  <c r="C2092" i="20"/>
  <c r="D2097" i="20"/>
  <c r="B2103" i="20"/>
  <c r="C2108" i="20"/>
  <c r="D2113" i="20"/>
  <c r="B2119" i="20"/>
  <c r="C2124" i="20"/>
  <c r="D2129" i="20"/>
  <c r="B2135" i="20"/>
  <c r="B2140" i="20"/>
  <c r="B2144" i="20"/>
  <c r="B2148" i="20"/>
  <c r="B2152" i="20"/>
  <c r="B2156" i="20"/>
  <c r="B2160" i="20"/>
  <c r="B2164" i="20"/>
  <c r="B2168" i="20"/>
  <c r="B2172" i="20"/>
  <c r="B2176" i="20"/>
  <c r="B2180" i="20"/>
  <c r="B2184" i="20"/>
  <c r="B2188" i="20"/>
  <c r="B2192" i="20"/>
  <c r="B2196" i="20"/>
  <c r="B2200" i="20"/>
  <c r="B2204" i="20"/>
  <c r="B2208" i="20"/>
  <c r="B2212" i="20"/>
  <c r="B2216" i="20"/>
  <c r="D1809" i="20"/>
  <c r="D1817" i="20"/>
  <c r="D1825" i="20"/>
  <c r="D1833" i="20"/>
  <c r="D1841" i="20"/>
  <c r="D1849" i="20"/>
  <c r="D1857" i="20"/>
  <c r="D1865" i="20"/>
  <c r="D1873" i="20"/>
  <c r="D1881" i="20"/>
  <c r="C1887" i="20"/>
  <c r="D1892" i="20"/>
  <c r="B1898" i="20"/>
  <c r="C1903" i="20"/>
  <c r="D1908" i="20"/>
  <c r="B1914" i="20"/>
  <c r="C1919" i="20"/>
  <c r="D1924" i="20"/>
  <c r="B1930" i="20"/>
  <c r="C1935" i="20"/>
  <c r="D1940" i="20"/>
  <c r="B1946" i="20"/>
  <c r="C1951" i="20"/>
  <c r="D1956" i="20"/>
  <c r="B1962" i="20"/>
  <c r="C1967" i="20"/>
  <c r="D1972" i="20"/>
  <c r="B1978" i="20"/>
  <c r="C1983" i="20"/>
  <c r="D1988" i="20"/>
  <c r="B1994" i="20"/>
  <c r="C1999" i="20"/>
  <c r="D2004" i="20"/>
  <c r="B2010" i="20"/>
  <c r="C2015" i="20"/>
  <c r="D2020" i="20"/>
  <c r="B2026" i="20"/>
  <c r="C2031" i="20"/>
  <c r="D2036" i="20"/>
  <c r="B2042" i="20"/>
  <c r="C2047" i="20"/>
  <c r="D2052" i="20"/>
  <c r="B2058" i="20"/>
  <c r="C2063" i="20"/>
  <c r="D2068" i="20"/>
  <c r="B2074" i="20"/>
  <c r="C2079" i="20"/>
  <c r="D2084" i="20"/>
  <c r="B2090" i="20"/>
  <c r="C2095" i="20"/>
  <c r="D2100" i="20"/>
  <c r="B2106" i="20"/>
  <c r="C2111" i="20"/>
  <c r="D2116" i="20"/>
  <c r="B2122" i="20"/>
  <c r="C2127" i="20"/>
  <c r="D2132" i="20"/>
  <c r="B2138" i="20"/>
  <c r="C2142" i="20"/>
  <c r="C2146" i="20"/>
  <c r="C2150" i="20"/>
  <c r="C2154" i="20"/>
  <c r="C2158" i="20"/>
  <c r="C2162" i="20"/>
  <c r="C2166" i="20"/>
  <c r="C2170" i="20"/>
  <c r="C2174" i="20"/>
  <c r="C2178" i="20"/>
  <c r="C2182" i="20"/>
  <c r="C2186" i="20"/>
  <c r="C2190" i="20"/>
  <c r="C2194" i="20"/>
  <c r="C2198" i="20"/>
  <c r="C2202" i="20"/>
  <c r="C2206" i="20"/>
  <c r="C2210" i="20"/>
  <c r="C2214" i="20"/>
  <c r="C2218" i="20"/>
  <c r="C2222" i="20"/>
  <c r="C2226" i="20"/>
  <c r="C2230" i="20"/>
  <c r="C2234" i="20"/>
  <c r="C2238" i="20"/>
  <c r="C2242" i="20"/>
  <c r="C2246" i="20"/>
  <c r="B2221" i="20"/>
  <c r="B2237" i="20"/>
  <c r="B2251" i="20"/>
  <c r="B2259" i="20"/>
  <c r="B2267" i="20"/>
  <c r="B2275" i="20"/>
  <c r="B2283" i="20"/>
  <c r="B2291" i="20"/>
  <c r="B2299" i="20"/>
  <c r="B2307" i="20"/>
  <c r="B2315" i="20"/>
  <c r="B2323" i="20"/>
  <c r="C2329" i="20"/>
  <c r="A2335" i="20"/>
  <c r="B2340" i="20"/>
  <c r="C2345" i="20"/>
  <c r="A2351" i="20"/>
  <c r="B2356" i="20"/>
  <c r="C2361" i="20"/>
  <c r="A2367" i="20"/>
  <c r="B2372" i="20"/>
  <c r="C2377" i="20"/>
  <c r="A2383" i="20"/>
  <c r="B2388" i="20"/>
  <c r="C2393" i="20"/>
  <c r="A2399" i="20"/>
  <c r="B2404" i="20"/>
  <c r="C2409" i="20"/>
  <c r="A2415" i="20"/>
  <c r="B2420" i="20"/>
  <c r="C2425" i="20"/>
  <c r="A2431" i="20"/>
  <c r="B2436" i="20"/>
  <c r="C2441" i="20"/>
  <c r="A2447" i="20"/>
  <c r="B2452" i="20"/>
  <c r="C2457" i="20"/>
  <c r="A2463" i="20"/>
  <c r="B2468" i="20"/>
  <c r="C2473" i="20"/>
  <c r="A2479" i="20"/>
  <c r="B2484" i="20"/>
  <c r="C2489" i="20"/>
  <c r="A2495" i="20"/>
  <c r="B2500" i="20"/>
  <c r="C2505" i="20"/>
  <c r="A2511" i="20"/>
  <c r="B2516" i="20"/>
  <c r="C2521" i="20"/>
  <c r="A2527" i="20"/>
  <c r="B2532" i="20"/>
  <c r="C2537" i="20"/>
  <c r="A2543" i="20"/>
  <c r="B2548" i="20"/>
  <c r="C2553" i="20"/>
  <c r="A2559" i="20"/>
  <c r="B2564" i="20"/>
  <c r="C2569" i="20"/>
  <c r="A2575" i="20"/>
  <c r="B2580" i="20"/>
  <c r="C2585" i="20"/>
  <c r="B2590" i="20"/>
  <c r="B2594" i="20"/>
  <c r="B2598" i="20"/>
  <c r="B2602" i="20"/>
  <c r="B2606" i="20"/>
  <c r="B1060" i="20"/>
  <c r="B1076" i="20"/>
  <c r="B1092" i="20"/>
  <c r="B1108" i="20"/>
  <c r="B1124" i="20"/>
  <c r="B1140" i="20"/>
  <c r="B1156" i="20"/>
  <c r="B1172" i="20"/>
  <c r="B1188" i="20"/>
  <c r="B1204" i="20"/>
  <c r="B1220" i="20"/>
  <c r="B814" i="20"/>
  <c r="B846" i="20"/>
  <c r="D872" i="20"/>
  <c r="A894" i="20"/>
  <c r="B915" i="20"/>
  <c r="D936" i="20"/>
  <c r="A958" i="20"/>
  <c r="B979" i="20"/>
  <c r="C998" i="20"/>
  <c r="C1014" i="20"/>
  <c r="C1030" i="20"/>
  <c r="C1039" i="20"/>
  <c r="C1047" i="20"/>
  <c r="C1055" i="20"/>
  <c r="C1063" i="20"/>
  <c r="C1071" i="20"/>
  <c r="C1079" i="20"/>
  <c r="A809" i="20"/>
  <c r="A825" i="20"/>
  <c r="A841" i="20"/>
  <c r="A857" i="20"/>
  <c r="A869" i="20"/>
  <c r="D879" i="20"/>
  <c r="B890" i="20"/>
  <c r="A901" i="20"/>
  <c r="D911" i="20"/>
  <c r="B922" i="20"/>
  <c r="A933" i="20"/>
  <c r="D943" i="20"/>
  <c r="B954" i="20"/>
  <c r="A965" i="20"/>
  <c r="D975" i="20"/>
  <c r="B986" i="20"/>
  <c r="D995" i="20"/>
  <c r="D1003" i="20"/>
  <c r="D1011" i="20"/>
  <c r="D1019" i="20"/>
  <c r="D1027" i="20"/>
  <c r="D1035" i="20"/>
  <c r="B821" i="20"/>
  <c r="B837" i="20"/>
  <c r="B853" i="20"/>
  <c r="D866" i="20"/>
  <c r="B877" i="20"/>
  <c r="A888" i="20"/>
  <c r="D898" i="20"/>
  <c r="B909" i="20"/>
  <c r="A920" i="20"/>
  <c r="D930" i="20"/>
  <c r="B941" i="20"/>
  <c r="A952" i="20"/>
  <c r="D962" i="20"/>
  <c r="B973" i="20"/>
  <c r="A984" i="20"/>
  <c r="A994" i="20"/>
  <c r="A1002" i="20"/>
  <c r="A1010" i="20"/>
  <c r="A1018" i="20"/>
  <c r="A1026" i="20"/>
  <c r="A1034" i="20"/>
  <c r="D1045" i="20"/>
  <c r="D1061" i="20"/>
  <c r="D1077" i="20"/>
  <c r="C1091" i="20"/>
  <c r="A1102" i="20"/>
  <c r="D1112" i="20"/>
  <c r="C1123" i="20"/>
  <c r="A1134" i="20"/>
  <c r="D1144" i="20"/>
  <c r="C1155" i="20"/>
  <c r="A1166" i="20"/>
  <c r="D1176" i="20"/>
  <c r="C1187" i="20"/>
  <c r="A1198" i="20"/>
  <c r="D1208" i="20"/>
  <c r="C1219" i="20"/>
  <c r="A1230" i="20"/>
  <c r="D1238" i="20"/>
  <c r="D1246" i="20"/>
  <c r="D1254" i="20"/>
  <c r="D1262" i="20"/>
  <c r="D1270" i="20"/>
  <c r="D1278" i="20"/>
  <c r="D1286" i="20"/>
  <c r="D1294" i="20"/>
  <c r="D1302" i="20"/>
  <c r="D1310" i="20"/>
  <c r="D1318" i="20"/>
  <c r="D1326" i="20"/>
  <c r="D1334" i="20"/>
  <c r="D1342" i="20"/>
  <c r="D1350" i="20"/>
  <c r="D1358" i="20"/>
  <c r="D1366" i="20"/>
  <c r="D1374" i="20"/>
  <c r="D1382" i="20"/>
  <c r="D1390" i="20"/>
  <c r="D1398" i="20"/>
  <c r="D1406" i="20"/>
  <c r="D1414" i="20"/>
  <c r="D1422" i="20"/>
  <c r="D1430" i="20"/>
  <c r="D1438" i="20"/>
  <c r="D1446" i="20"/>
  <c r="D1454" i="20"/>
  <c r="D1462" i="20"/>
  <c r="D1470" i="20"/>
  <c r="D1478" i="20"/>
  <c r="D1486" i="20"/>
  <c r="D1494" i="20"/>
  <c r="D1502" i="20"/>
  <c r="D1510" i="20"/>
  <c r="D1518" i="20"/>
  <c r="D1526" i="20"/>
  <c r="D1534" i="20"/>
  <c r="D1542" i="20"/>
  <c r="D1550" i="20"/>
  <c r="D1558" i="20"/>
  <c r="D1566" i="20"/>
  <c r="D1574" i="20"/>
  <c r="D1582" i="20"/>
  <c r="D1590" i="20"/>
  <c r="D1598" i="20"/>
  <c r="D1606" i="20"/>
  <c r="D1614" i="20"/>
  <c r="D1622" i="20"/>
  <c r="D1630" i="20"/>
  <c r="D1638" i="20"/>
  <c r="D1646" i="20"/>
  <c r="D1654" i="20"/>
  <c r="D1662" i="20"/>
  <c r="D1670" i="20"/>
  <c r="D1678" i="20"/>
  <c r="A1044" i="20"/>
  <c r="A1060" i="20"/>
  <c r="A1076" i="20"/>
  <c r="C1090" i="20"/>
  <c r="A1101" i="20"/>
  <c r="D1111" i="20"/>
  <c r="C1122" i="20"/>
  <c r="A1133" i="20"/>
  <c r="D1143" i="20"/>
  <c r="C1154" i="20"/>
  <c r="A1165" i="20"/>
  <c r="D1175" i="20"/>
  <c r="C1186" i="20"/>
  <c r="A1197" i="20"/>
  <c r="D1207" i="20"/>
  <c r="C1218" i="20"/>
  <c r="A1229" i="20"/>
  <c r="A1238" i="20"/>
  <c r="A1246" i="20"/>
  <c r="A1254" i="20"/>
  <c r="A1262" i="20"/>
  <c r="A1270" i="20"/>
  <c r="A1278" i="20"/>
  <c r="A1286" i="20"/>
  <c r="A1294" i="20"/>
  <c r="A1302" i="20"/>
  <c r="A1310" i="20"/>
  <c r="A1318" i="20"/>
  <c r="A1324" i="20"/>
  <c r="A1329" i="20"/>
  <c r="A1334" i="20"/>
  <c r="A1340" i="20"/>
  <c r="A1345" i="20"/>
  <c r="A1350" i="20"/>
  <c r="A1356" i="20"/>
  <c r="A1361" i="20"/>
  <c r="A1366" i="20"/>
  <c r="A1372" i="20"/>
  <c r="A1377" i="20"/>
  <c r="A1382" i="20"/>
  <c r="A1388" i="20"/>
  <c r="A1393" i="20"/>
  <c r="A1398" i="20"/>
  <c r="A1404" i="20"/>
  <c r="A1409" i="20"/>
  <c r="A1414" i="20"/>
  <c r="A1420" i="20"/>
  <c r="A1425" i="20"/>
  <c r="A1430" i="20"/>
  <c r="A1436" i="20"/>
  <c r="D1040" i="20"/>
  <c r="D1050" i="20"/>
  <c r="D1062" i="20"/>
  <c r="D1072" i="20"/>
  <c r="D1082" i="20"/>
  <c r="A1092" i="20"/>
  <c r="D1098" i="20"/>
  <c r="C1105" i="20"/>
  <c r="C1113" i="20"/>
  <c r="A1120" i="20"/>
  <c r="D1126" i="20"/>
  <c r="D1134" i="20"/>
  <c r="C1141" i="20"/>
  <c r="A1148" i="20"/>
  <c r="A1156" i="20"/>
  <c r="D1162" i="20"/>
  <c r="C1169" i="20"/>
  <c r="C1177" i="20"/>
  <c r="A1184" i="20"/>
  <c r="D1190" i="20"/>
  <c r="D1198" i="20"/>
  <c r="C1205" i="20"/>
  <c r="A1212" i="20"/>
  <c r="A1220" i="20"/>
  <c r="D1226" i="20"/>
  <c r="B1233" i="20"/>
  <c r="B1239" i="20"/>
  <c r="B1244" i="20"/>
  <c r="B1249" i="20"/>
  <c r="B1255" i="20"/>
  <c r="B1260" i="20"/>
  <c r="B1265" i="20"/>
  <c r="B1271" i="20"/>
  <c r="B1276" i="20"/>
  <c r="B1281" i="20"/>
  <c r="B1287" i="20"/>
  <c r="B1292" i="20"/>
  <c r="B1297" i="20"/>
  <c r="B1303" i="20"/>
  <c r="B1308" i="20"/>
  <c r="B1313" i="20"/>
  <c r="B1319" i="20"/>
  <c r="B1324" i="20"/>
  <c r="B1329" i="20"/>
  <c r="B1335" i="20"/>
  <c r="B1340" i="20"/>
  <c r="B1345" i="20"/>
  <c r="B1351" i="20"/>
  <c r="B1356" i="20"/>
  <c r="B1361" i="20"/>
  <c r="B1367" i="20"/>
  <c r="A1043" i="20"/>
  <c r="A1053" i="20"/>
  <c r="A1065" i="20"/>
  <c r="A1075" i="20"/>
  <c r="A1085" i="20"/>
  <c r="D1093" i="20"/>
  <c r="C1100" i="20"/>
  <c r="A1107" i="20"/>
  <c r="A1115" i="20"/>
  <c r="D1121" i="20"/>
  <c r="C1128" i="20"/>
  <c r="C1136" i="20"/>
  <c r="A1143" i="20"/>
  <c r="D1149" i="20"/>
  <c r="D1157" i="20"/>
  <c r="C1164" i="20"/>
  <c r="A1171" i="20"/>
  <c r="A1179" i="20"/>
  <c r="D1185" i="20"/>
  <c r="C1192" i="20"/>
  <c r="C1200" i="20"/>
  <c r="A1207" i="20"/>
  <c r="D1213" i="20"/>
  <c r="D1221" i="20"/>
  <c r="C1228" i="20"/>
  <c r="C1234" i="20"/>
  <c r="C1240" i="20"/>
  <c r="C1245" i="20"/>
  <c r="C1250" i="20"/>
  <c r="C1256" i="20"/>
  <c r="C1261" i="20"/>
  <c r="C1266" i="20"/>
  <c r="C1272" i="20"/>
  <c r="C1277" i="20"/>
  <c r="C1282" i="20"/>
  <c r="C1288" i="20"/>
  <c r="C1293" i="20"/>
  <c r="C1298" i="20"/>
  <c r="C1304" i="20"/>
  <c r="C1309" i="20"/>
  <c r="C1314" i="20"/>
  <c r="C1320" i="20"/>
  <c r="C1325" i="20"/>
  <c r="C1330" i="20"/>
  <c r="C1336" i="20"/>
  <c r="C1341" i="20"/>
  <c r="C1346" i="20"/>
  <c r="C1352" i="20"/>
  <c r="C1357" i="20"/>
  <c r="C1362" i="20"/>
  <c r="C1376" i="20"/>
  <c r="C1386" i="20"/>
  <c r="C1396" i="20"/>
  <c r="C1408" i="20"/>
  <c r="C1418" i="20"/>
  <c r="C1428" i="20"/>
  <c r="B1440" i="20"/>
  <c r="A1447" i="20"/>
  <c r="C1453" i="20"/>
  <c r="C1461" i="20"/>
  <c r="B1468" i="20"/>
  <c r="A1475" i="20"/>
  <c r="A1483" i="20"/>
  <c r="C1489" i="20"/>
  <c r="B1496" i="20"/>
  <c r="B1504" i="20"/>
  <c r="A1511" i="20"/>
  <c r="C1517" i="20"/>
  <c r="C1525" i="20"/>
  <c r="B1532" i="20"/>
  <c r="A1539" i="20"/>
  <c r="A1547" i="20"/>
  <c r="C1553" i="20"/>
  <c r="B1560" i="20"/>
  <c r="B1568" i="20"/>
  <c r="A1575" i="20"/>
  <c r="C1581" i="20"/>
  <c r="C1589" i="20"/>
  <c r="B1596" i="20"/>
  <c r="A1603" i="20"/>
  <c r="A1611" i="20"/>
  <c r="C1617" i="20"/>
  <c r="B1624" i="20"/>
  <c r="B1632" i="20"/>
  <c r="A1639" i="20"/>
  <c r="C1645" i="20"/>
  <c r="C1653" i="20"/>
  <c r="B1660" i="20"/>
  <c r="A1667" i="20"/>
  <c r="A1675" i="20"/>
  <c r="C1681" i="20"/>
  <c r="A1687" i="20"/>
  <c r="A1693" i="20"/>
  <c r="A1698" i="20"/>
  <c r="A1703" i="20"/>
  <c r="A1709" i="20"/>
  <c r="A1714" i="20"/>
  <c r="A1719" i="20"/>
  <c r="A1725" i="20"/>
  <c r="A1730" i="20"/>
  <c r="A1735" i="20"/>
  <c r="A1741" i="20"/>
  <c r="A1746" i="20"/>
  <c r="A1751" i="20"/>
  <c r="A1757" i="20"/>
  <c r="A1762" i="20"/>
  <c r="A1767" i="20"/>
  <c r="A1773" i="20"/>
  <c r="A1778" i="20"/>
  <c r="A1783" i="20"/>
  <c r="A1789" i="20"/>
  <c r="A1794" i="20"/>
  <c r="A1799" i="20"/>
  <c r="A1805" i="20"/>
  <c r="A1810" i="20"/>
  <c r="A1815" i="20"/>
  <c r="A1821" i="20"/>
  <c r="A1826" i="20"/>
  <c r="A1831" i="20"/>
  <c r="A1837" i="20"/>
  <c r="A1842" i="20"/>
  <c r="A1847" i="20"/>
  <c r="A1853" i="20"/>
  <c r="A1858" i="20"/>
  <c r="A1863" i="20"/>
  <c r="A1869" i="20"/>
  <c r="A1874" i="20"/>
  <c r="A1879" i="20"/>
  <c r="A1885" i="20"/>
  <c r="A1890" i="20"/>
  <c r="A1895" i="20"/>
  <c r="A1901" i="20"/>
  <c r="A1906" i="20"/>
  <c r="A1911" i="20"/>
  <c r="A1917" i="20"/>
  <c r="A1922" i="20"/>
  <c r="A1927" i="20"/>
  <c r="A1933" i="20"/>
  <c r="A1938" i="20"/>
  <c r="A1943" i="20"/>
  <c r="A1949" i="20"/>
  <c r="A1954" i="20"/>
  <c r="A1959" i="20"/>
  <c r="A1965" i="20"/>
  <c r="A1970" i="20"/>
  <c r="A1975" i="20"/>
  <c r="A1981" i="20"/>
  <c r="A1986" i="20"/>
  <c r="A1991" i="20"/>
  <c r="A1997" i="20"/>
  <c r="A2002" i="20"/>
  <c r="A2007" i="20"/>
  <c r="A2013" i="20"/>
  <c r="A2018" i="20"/>
  <c r="A2023" i="20"/>
  <c r="A2029" i="20"/>
  <c r="A2034" i="20"/>
  <c r="A2039" i="20"/>
  <c r="A2045" i="20"/>
  <c r="A2050" i="20"/>
  <c r="A2055" i="20"/>
  <c r="A2061" i="20"/>
  <c r="A2066" i="20"/>
  <c r="A2071" i="20"/>
  <c r="A2077" i="20"/>
  <c r="A2082" i="20"/>
  <c r="A2087" i="20"/>
  <c r="A2093" i="20"/>
  <c r="A2098" i="20"/>
  <c r="A2103" i="20"/>
  <c r="A2109" i="20"/>
  <c r="A2114" i="20"/>
  <c r="A2119" i="20"/>
  <c r="A2125" i="20"/>
  <c r="A2130" i="20"/>
  <c r="A2135" i="20"/>
  <c r="C1368" i="20"/>
  <c r="B1379" i="20"/>
  <c r="B1389" i="20"/>
  <c r="B1401" i="20"/>
  <c r="B1411" i="20"/>
  <c r="B1421" i="20"/>
  <c r="B1433" i="20"/>
  <c r="A1442" i="20"/>
  <c r="C1448" i="20"/>
  <c r="C1456" i="20"/>
  <c r="B1463" i="20"/>
  <c r="A1470" i="20"/>
  <c r="A1478" i="20"/>
  <c r="C1484" i="20"/>
  <c r="B1491" i="20"/>
  <c r="B1499" i="20"/>
  <c r="A1506" i="20"/>
  <c r="C1512" i="20"/>
  <c r="C1520" i="20"/>
  <c r="B1527" i="20"/>
  <c r="A1534" i="20"/>
  <c r="A1542" i="20"/>
  <c r="C1548" i="20"/>
  <c r="B1555" i="20"/>
  <c r="B1563" i="20"/>
  <c r="A1570" i="20"/>
  <c r="C1576" i="20"/>
  <c r="C1584" i="20"/>
  <c r="B1591" i="20"/>
  <c r="A1598" i="20"/>
  <c r="A1606" i="20"/>
  <c r="C1612" i="20"/>
  <c r="B1619" i="20"/>
  <c r="B1627" i="20"/>
  <c r="A1634" i="20"/>
  <c r="C1640" i="20"/>
  <c r="C1648" i="20"/>
  <c r="B1655" i="20"/>
  <c r="A1662" i="20"/>
  <c r="A1670" i="20"/>
  <c r="C1676" i="20"/>
  <c r="B1683" i="20"/>
  <c r="B1689" i="20"/>
  <c r="B1694" i="20"/>
  <c r="B1699" i="20"/>
  <c r="B1705" i="20"/>
  <c r="B1710" i="20"/>
  <c r="B1715" i="20"/>
  <c r="B1721" i="20"/>
  <c r="B1726" i="20"/>
  <c r="B1731" i="20"/>
  <c r="B1737" i="20"/>
  <c r="B1742" i="20"/>
  <c r="B1747" i="20"/>
  <c r="B1753" i="20"/>
  <c r="B1758" i="20"/>
  <c r="B1763" i="20"/>
  <c r="B1769" i="20"/>
  <c r="B1774" i="20"/>
  <c r="B1779" i="20"/>
  <c r="B1785" i="20"/>
  <c r="B1790" i="20"/>
  <c r="B1795" i="20"/>
  <c r="B1799" i="20"/>
  <c r="B1803" i="20"/>
  <c r="B1807" i="20"/>
  <c r="B1811" i="20"/>
  <c r="B1815" i="20"/>
  <c r="B1819" i="20"/>
  <c r="B1823" i="20"/>
  <c r="B1827" i="20"/>
  <c r="B1831" i="20"/>
  <c r="B1835" i="20"/>
  <c r="B1839" i="20"/>
  <c r="B1843" i="20"/>
  <c r="B1847" i="20"/>
  <c r="B1851" i="20"/>
  <c r="B1855" i="20"/>
  <c r="B1859" i="20"/>
  <c r="B1863" i="20"/>
  <c r="B1867" i="20"/>
  <c r="B1871" i="20"/>
  <c r="B1875" i="20"/>
  <c r="B1879" i="20"/>
  <c r="C1365" i="20"/>
  <c r="C1375" i="20"/>
  <c r="C1383" i="20"/>
  <c r="C1391" i="20"/>
  <c r="C1399" i="20"/>
  <c r="C1407" i="20"/>
  <c r="C1415" i="20"/>
  <c r="C1423" i="20"/>
  <c r="C1431" i="20"/>
  <c r="C1439" i="20"/>
  <c r="A1445" i="20"/>
  <c r="B1450" i="20"/>
  <c r="C1455" i="20"/>
  <c r="A1461" i="20"/>
  <c r="B1466" i="20"/>
  <c r="C1471" i="20"/>
  <c r="A1477" i="20"/>
  <c r="B1482" i="20"/>
  <c r="C1487" i="20"/>
  <c r="A1493" i="20"/>
  <c r="B1498" i="20"/>
  <c r="C1503" i="20"/>
  <c r="A1509" i="20"/>
  <c r="B1514" i="20"/>
  <c r="C1519" i="20"/>
  <c r="A1525" i="20"/>
  <c r="B1530" i="20"/>
  <c r="C1535" i="20"/>
  <c r="A1541" i="20"/>
  <c r="B1546" i="20"/>
  <c r="C1551" i="20"/>
  <c r="A1557" i="20"/>
  <c r="B1562" i="20"/>
  <c r="C1567" i="20"/>
  <c r="A1573" i="20"/>
  <c r="B1578" i="20"/>
  <c r="C1583" i="20"/>
  <c r="A1589" i="20"/>
  <c r="B1594" i="20"/>
  <c r="C1599" i="20"/>
  <c r="A1605" i="20"/>
  <c r="B1610" i="20"/>
  <c r="C1615" i="20"/>
  <c r="A1621" i="20"/>
  <c r="B1626" i="20"/>
  <c r="C1631" i="20"/>
  <c r="A1637" i="20"/>
  <c r="B1642" i="20"/>
  <c r="C1647" i="20"/>
  <c r="A1653" i="20"/>
  <c r="B1658" i="20"/>
  <c r="C1663" i="20"/>
  <c r="A1669" i="20"/>
  <c r="B1674" i="20"/>
  <c r="C1679" i="20"/>
  <c r="C1684" i="20"/>
  <c r="C1688" i="20"/>
  <c r="C1692" i="20"/>
  <c r="C1696" i="20"/>
  <c r="C1700" i="20"/>
  <c r="C1704" i="20"/>
  <c r="C1708" i="20"/>
  <c r="C1712" i="20"/>
  <c r="C1716" i="20"/>
  <c r="C1720" i="20"/>
  <c r="C1724" i="20"/>
  <c r="C1728" i="20"/>
  <c r="C1732" i="20"/>
  <c r="C1736" i="20"/>
  <c r="C1740" i="20"/>
  <c r="C1744" i="20"/>
  <c r="C1748" i="20"/>
  <c r="C1752" i="20"/>
  <c r="C1756" i="20"/>
  <c r="C1760" i="20"/>
  <c r="C1764" i="20"/>
  <c r="C1768" i="20"/>
  <c r="C1772" i="20"/>
  <c r="C1776" i="20"/>
  <c r="C1780" i="20"/>
  <c r="C1784" i="20"/>
  <c r="C1788" i="20"/>
  <c r="C1792" i="20"/>
  <c r="C1796" i="20"/>
  <c r="B1370" i="20"/>
  <c r="B1378" i="20"/>
  <c r="B1386" i="20"/>
  <c r="B1394" i="20"/>
  <c r="B1402" i="20"/>
  <c r="B1410" i="20"/>
  <c r="B1418" i="20"/>
  <c r="B1426" i="20"/>
  <c r="B1434" i="20"/>
  <c r="B1441" i="20"/>
  <c r="C1446" i="20"/>
  <c r="A1452" i="20"/>
  <c r="B1457" i="20"/>
  <c r="C1462" i="20"/>
  <c r="A1468" i="20"/>
  <c r="B1473" i="20"/>
  <c r="C1478" i="20"/>
  <c r="A1484" i="20"/>
  <c r="B1489" i="20"/>
  <c r="C1494" i="20"/>
  <c r="A1500" i="20"/>
  <c r="B1505" i="20"/>
  <c r="C1510" i="20"/>
  <c r="A1516" i="20"/>
  <c r="B1521" i="20"/>
  <c r="C1526" i="20"/>
  <c r="A1532" i="20"/>
  <c r="B1537" i="20"/>
  <c r="C1542" i="20"/>
  <c r="A1548" i="20"/>
  <c r="B1553" i="20"/>
  <c r="C1558" i="20"/>
  <c r="A1564" i="20"/>
  <c r="B1569" i="20"/>
  <c r="C1574" i="20"/>
  <c r="A1580" i="20"/>
  <c r="B1585" i="20"/>
  <c r="C1590" i="20"/>
  <c r="A1596" i="20"/>
  <c r="B1601" i="20"/>
  <c r="C1606" i="20"/>
  <c r="A1612" i="20"/>
  <c r="B1617" i="20"/>
  <c r="C1622" i="20"/>
  <c r="A1628" i="20"/>
  <c r="B1633" i="20"/>
  <c r="C1638" i="20"/>
  <c r="A1644" i="20"/>
  <c r="B1649" i="20"/>
  <c r="C1654" i="20"/>
  <c r="A1660" i="20"/>
  <c r="B1665" i="20"/>
  <c r="C1670" i="20"/>
  <c r="A1676" i="20"/>
  <c r="B1681" i="20"/>
  <c r="D1685" i="20"/>
  <c r="D1689" i="20"/>
  <c r="D1693" i="20"/>
  <c r="D1697" i="20"/>
  <c r="D1701" i="20"/>
  <c r="D1705" i="20"/>
  <c r="D1709" i="20"/>
  <c r="D1713" i="20"/>
  <c r="D1717" i="20"/>
  <c r="D1721" i="20"/>
  <c r="D1725" i="20"/>
  <c r="D1729" i="20"/>
  <c r="D1733" i="20"/>
  <c r="D1737" i="20"/>
  <c r="D1741" i="20"/>
  <c r="D1745" i="20"/>
  <c r="D1749" i="20"/>
  <c r="D1753" i="20"/>
  <c r="D1757" i="20"/>
  <c r="D1761" i="20"/>
  <c r="D1765" i="20"/>
  <c r="D1769" i="20"/>
  <c r="D1773" i="20"/>
  <c r="D1777" i="20"/>
  <c r="D1781" i="20"/>
  <c r="D1785" i="20"/>
  <c r="D1789" i="20"/>
  <c r="D1793" i="20"/>
  <c r="D1797" i="20"/>
  <c r="D1801" i="20"/>
  <c r="C1799" i="20"/>
  <c r="C1810" i="20"/>
  <c r="C1818" i="20"/>
  <c r="C1826" i="20"/>
  <c r="C1834" i="20"/>
  <c r="C1842" i="20"/>
  <c r="C1850" i="20"/>
  <c r="C1858" i="20"/>
  <c r="B1064" i="20"/>
  <c r="B1080" i="20"/>
  <c r="B1096" i="20"/>
  <c r="B1112" i="20"/>
  <c r="B1128" i="20"/>
  <c r="B1144" i="20"/>
  <c r="B1160" i="20"/>
  <c r="B1176" i="20"/>
  <c r="B1192" i="20"/>
  <c r="B1208" i="20"/>
  <c r="B1224" i="20"/>
  <c r="B822" i="20"/>
  <c r="B854" i="20"/>
  <c r="A878" i="20"/>
  <c r="B899" i="20"/>
  <c r="D920" i="20"/>
  <c r="A942" i="20"/>
  <c r="B963" i="20"/>
  <c r="D984" i="20"/>
  <c r="C1002" i="20"/>
  <c r="C1018" i="20"/>
  <c r="C1034" i="20"/>
  <c r="C1042" i="20"/>
  <c r="C1050" i="20"/>
  <c r="C1058" i="20"/>
  <c r="C1066" i="20"/>
  <c r="C1074" i="20"/>
  <c r="C1082" i="20"/>
  <c r="A815" i="20"/>
  <c r="A831" i="20"/>
  <c r="A847" i="20"/>
  <c r="B862" i="20"/>
  <c r="A873" i="20"/>
  <c r="D883" i="20"/>
  <c r="B894" i="20"/>
  <c r="A905" i="20"/>
  <c r="D915" i="20"/>
  <c r="B926" i="20"/>
  <c r="A937" i="20"/>
  <c r="D947" i="20"/>
  <c r="B958" i="20"/>
  <c r="A969" i="20"/>
  <c r="D979" i="20"/>
  <c r="B990" i="20"/>
  <c r="D998" i="20"/>
  <c r="D1006" i="20"/>
  <c r="D1014" i="20"/>
  <c r="D1022" i="20"/>
  <c r="D1030" i="20"/>
  <c r="B811" i="20"/>
  <c r="B827" i="20"/>
  <c r="B843" i="20"/>
  <c r="B859" i="20"/>
  <c r="D870" i="20"/>
  <c r="B881" i="20"/>
  <c r="A892" i="20"/>
  <c r="D902" i="20"/>
  <c r="B913" i="20"/>
  <c r="A924" i="20"/>
  <c r="D934" i="20"/>
  <c r="B945" i="20"/>
  <c r="A956" i="20"/>
  <c r="D966" i="20"/>
  <c r="B977" i="20"/>
  <c r="A988" i="20"/>
  <c r="A997" i="20"/>
  <c r="A1005" i="20"/>
  <c r="A1013" i="20"/>
  <c r="A1021" i="20"/>
  <c r="A1029" i="20"/>
  <c r="A1037" i="20"/>
  <c r="D1051" i="20"/>
  <c r="D1067" i="20"/>
  <c r="D1083" i="20"/>
  <c r="C1095" i="20"/>
  <c r="A1106" i="20"/>
  <c r="D1116" i="20"/>
  <c r="C1127" i="20"/>
  <c r="A1138" i="20"/>
  <c r="D1148" i="20"/>
  <c r="C1159" i="20"/>
  <c r="A1170" i="20"/>
  <c r="D1180" i="20"/>
  <c r="C1191" i="20"/>
  <c r="A1202" i="20"/>
  <c r="D1212" i="20"/>
  <c r="C1223" i="20"/>
  <c r="D1233" i="20"/>
  <c r="D1241" i="20"/>
  <c r="D1249" i="20"/>
  <c r="D1257" i="20"/>
  <c r="D1265" i="20"/>
  <c r="D1273" i="20"/>
  <c r="D1281" i="20"/>
  <c r="D1289" i="20"/>
  <c r="D1297" i="20"/>
  <c r="D1305" i="20"/>
  <c r="D1313" i="20"/>
  <c r="D1321" i="20"/>
  <c r="D1329" i="20"/>
  <c r="D1337" i="20"/>
  <c r="D1345" i="20"/>
  <c r="D1353" i="20"/>
  <c r="D1361" i="20"/>
  <c r="D1369" i="20"/>
  <c r="D1377" i="20"/>
  <c r="D1385" i="20"/>
  <c r="D1393" i="20"/>
  <c r="D1401" i="20"/>
  <c r="D1409" i="20"/>
  <c r="D1417" i="20"/>
  <c r="D1425" i="20"/>
  <c r="D1433" i="20"/>
  <c r="D1441" i="20"/>
  <c r="D1449" i="20"/>
  <c r="D1457" i="20"/>
  <c r="D1465" i="20"/>
  <c r="D1473" i="20"/>
  <c r="D1481" i="20"/>
  <c r="D1489" i="20"/>
  <c r="D1497" i="20"/>
  <c r="D1505" i="20"/>
  <c r="D1513" i="20"/>
  <c r="D1521" i="20"/>
  <c r="D1529" i="20"/>
  <c r="D1537" i="20"/>
  <c r="D1545" i="20"/>
  <c r="D1553" i="20"/>
  <c r="D1561" i="20"/>
  <c r="D1569" i="20"/>
  <c r="D1577" i="20"/>
  <c r="D1585" i="20"/>
  <c r="D1593" i="20"/>
  <c r="D1601" i="20"/>
  <c r="D1609" i="20"/>
  <c r="D1617" i="20"/>
  <c r="D1625" i="20"/>
  <c r="D1633" i="20"/>
  <c r="D1641" i="20"/>
  <c r="D1649" i="20"/>
  <c r="D1657" i="20"/>
  <c r="D1665" i="20"/>
  <c r="D1673" i="20"/>
  <c r="D1681" i="20"/>
  <c r="A1050" i="20"/>
  <c r="A1066" i="20"/>
  <c r="A1082" i="20"/>
  <c r="C1094" i="20"/>
  <c r="A1105" i="20"/>
  <c r="D1115" i="20"/>
  <c r="C1126" i="20"/>
  <c r="A1137" i="20"/>
  <c r="D1147" i="20"/>
  <c r="C1158" i="20"/>
  <c r="A1169" i="20"/>
  <c r="D1179" i="20"/>
  <c r="C1190" i="20"/>
  <c r="A1201" i="20"/>
  <c r="D1211" i="20"/>
  <c r="C1222" i="20"/>
  <c r="A1233" i="20"/>
  <c r="A1241" i="20"/>
  <c r="A1249" i="20"/>
  <c r="A1257" i="20"/>
  <c r="A1265" i="20"/>
  <c r="A1273" i="20"/>
  <c r="A1281" i="20"/>
  <c r="A1289" i="20"/>
  <c r="A1297" i="20"/>
  <c r="A1305" i="20"/>
  <c r="A1313" i="20"/>
  <c r="A1320" i="20"/>
  <c r="A1325" i="20"/>
  <c r="A1330" i="20"/>
  <c r="A1336" i="20"/>
  <c r="A1341" i="20"/>
  <c r="A1346" i="20"/>
  <c r="A1352" i="20"/>
  <c r="A1357" i="20"/>
  <c r="A1362" i="20"/>
  <c r="A1368" i="20"/>
  <c r="A1373" i="20"/>
  <c r="A1378" i="20"/>
  <c r="A1384" i="20"/>
  <c r="A1389" i="20"/>
  <c r="A1394" i="20"/>
  <c r="A1400" i="20"/>
  <c r="A1405" i="20"/>
  <c r="A1410" i="20"/>
  <c r="A1416" i="20"/>
  <c r="A1421" i="20"/>
  <c r="A1426" i="20"/>
  <c r="A1432" i="20"/>
  <c r="A1437" i="20"/>
  <c r="D1042" i="20"/>
  <c r="D1054" i="20"/>
  <c r="D1064" i="20"/>
  <c r="D1074" i="20"/>
  <c r="D1086" i="20"/>
  <c r="C1093" i="20"/>
  <c r="A1100" i="20"/>
  <c r="A1108" i="20"/>
  <c r="D1114" i="20"/>
  <c r="C1121" i="20"/>
  <c r="C1129" i="20"/>
  <c r="A1136" i="20"/>
  <c r="D1142" i="20"/>
  <c r="D1150" i="20"/>
  <c r="C1157" i="20"/>
  <c r="A1164" i="20"/>
  <c r="A1172" i="20"/>
  <c r="D1178" i="20"/>
  <c r="C1185" i="20"/>
  <c r="C1193" i="20"/>
  <c r="A1200" i="20"/>
  <c r="D1206" i="20"/>
  <c r="D1214" i="20"/>
  <c r="C1221" i="20"/>
  <c r="A1228" i="20"/>
  <c r="B1235" i="20"/>
  <c r="B1240" i="20"/>
  <c r="B1245" i="20"/>
  <c r="B1251" i="20"/>
  <c r="B1256" i="20"/>
  <c r="B1261" i="20"/>
  <c r="B1267" i="20"/>
  <c r="B1272" i="20"/>
  <c r="B1277" i="20"/>
  <c r="B1283" i="20"/>
  <c r="B1288" i="20"/>
  <c r="B1293" i="20"/>
  <c r="B1299" i="20"/>
  <c r="B1304" i="20"/>
  <c r="B1309" i="20"/>
  <c r="B1315" i="20"/>
  <c r="B1320" i="20"/>
  <c r="B1325" i="20"/>
  <c r="B1331" i="20"/>
  <c r="B1336" i="20"/>
  <c r="B1341" i="20"/>
  <c r="B1347" i="20"/>
  <c r="B1352" i="20"/>
  <c r="B1357" i="20"/>
  <c r="B1363" i="20"/>
  <c r="B1368" i="20"/>
  <c r="A1045" i="20"/>
  <c r="A1057" i="20"/>
  <c r="A1067" i="20"/>
  <c r="A1077" i="20"/>
  <c r="C1088" i="20"/>
  <c r="A1095" i="20"/>
  <c r="D1101" i="20"/>
  <c r="D1109" i="20"/>
  <c r="C1116" i="20"/>
  <c r="A1123" i="20"/>
  <c r="A1131" i="20"/>
  <c r="D1137" i="20"/>
  <c r="C1144" i="20"/>
  <c r="C1152" i="20"/>
  <c r="A1159" i="20"/>
  <c r="D1165" i="20"/>
  <c r="D1173" i="20"/>
  <c r="C1180" i="20"/>
  <c r="A1187" i="20"/>
  <c r="A1195" i="20"/>
  <c r="D1201" i="20"/>
  <c r="C1208" i="20"/>
  <c r="C1216" i="20"/>
  <c r="A1223" i="20"/>
  <c r="D1229" i="20"/>
  <c r="C1236" i="20"/>
  <c r="C1241" i="20"/>
  <c r="C1246" i="20"/>
  <c r="C1252" i="20"/>
  <c r="C1257" i="20"/>
  <c r="C1262" i="20"/>
  <c r="C1268" i="20"/>
  <c r="C1273" i="20"/>
  <c r="C1278" i="20"/>
  <c r="C1284" i="20"/>
  <c r="C1289" i="20"/>
  <c r="C1294" i="20"/>
  <c r="C1300" i="20"/>
  <c r="C1305" i="20"/>
  <c r="C1310" i="20"/>
  <c r="C1316" i="20"/>
  <c r="C1321" i="20"/>
  <c r="C1326" i="20"/>
  <c r="C1332" i="20"/>
  <c r="C1337" i="20"/>
  <c r="C1342" i="20"/>
  <c r="C1348" i="20"/>
  <c r="C1353" i="20"/>
  <c r="C1358" i="20"/>
  <c r="C1367" i="20"/>
  <c r="C1378" i="20"/>
  <c r="C1388" i="20"/>
  <c r="C1400" i="20"/>
  <c r="C1410" i="20"/>
  <c r="C1420" i="20"/>
  <c r="C1432" i="20"/>
  <c r="C1441" i="20"/>
  <c r="B1448" i="20"/>
  <c r="B1456" i="20"/>
  <c r="A1463" i="20"/>
  <c r="C1469" i="20"/>
  <c r="C1477" i="20"/>
  <c r="B1484" i="20"/>
  <c r="A1491" i="20"/>
  <c r="A1499" i="20"/>
  <c r="C1505" i="20"/>
  <c r="B1512" i="20"/>
  <c r="B1520" i="20"/>
  <c r="A1527" i="20"/>
  <c r="C1533" i="20"/>
  <c r="C1541" i="20"/>
  <c r="B1548" i="20"/>
  <c r="A1555" i="20"/>
  <c r="A1563" i="20"/>
  <c r="C1569" i="20"/>
  <c r="B1576" i="20"/>
  <c r="B1584" i="20"/>
  <c r="A1591" i="20"/>
  <c r="C1597" i="20"/>
  <c r="C1605" i="20"/>
  <c r="B1612" i="20"/>
  <c r="A1619" i="20"/>
  <c r="A1627" i="20"/>
  <c r="C1633" i="20"/>
  <c r="B1640" i="20"/>
  <c r="B1648" i="20"/>
  <c r="A1655" i="20"/>
  <c r="C1661" i="20"/>
  <c r="C1669" i="20"/>
  <c r="B1676" i="20"/>
  <c r="A1683" i="20"/>
  <c r="A1689" i="20"/>
  <c r="A1694" i="20"/>
  <c r="A1699" i="20"/>
  <c r="A1705" i="20"/>
  <c r="A1710" i="20"/>
  <c r="A1715" i="20"/>
  <c r="A1721" i="20"/>
  <c r="A1726" i="20"/>
  <c r="A1731" i="20"/>
  <c r="A1737" i="20"/>
  <c r="A1742" i="20"/>
  <c r="A1747" i="20"/>
  <c r="A1753" i="20"/>
  <c r="A1758" i="20"/>
  <c r="A1763" i="20"/>
  <c r="A1769" i="20"/>
  <c r="A1774" i="20"/>
  <c r="A1779" i="20"/>
  <c r="A1785" i="20"/>
  <c r="B1068" i="20"/>
  <c r="B1084" i="20"/>
  <c r="B1100" i="20"/>
  <c r="B1116" i="20"/>
  <c r="B1132" i="20"/>
  <c r="B1148" i="20"/>
  <c r="B1164" i="20"/>
  <c r="B1180" i="20"/>
  <c r="B1196" i="20"/>
  <c r="B1212" i="20"/>
  <c r="B1228" i="20"/>
  <c r="B830" i="20"/>
  <c r="A862" i="20"/>
  <c r="B883" i="20"/>
  <c r="D904" i="20"/>
  <c r="A926" i="20"/>
  <c r="B947" i="20"/>
  <c r="D968" i="20"/>
  <c r="A990" i="20"/>
  <c r="C1006" i="20"/>
  <c r="C1022" i="20"/>
  <c r="C1035" i="20"/>
  <c r="C1043" i="20"/>
  <c r="C1051" i="20"/>
  <c r="C1059" i="20"/>
  <c r="C1067" i="20"/>
  <c r="C1075" i="20"/>
  <c r="C1083" i="20"/>
  <c r="A817" i="20"/>
  <c r="A833" i="20"/>
  <c r="A849" i="20"/>
  <c r="D863" i="20"/>
  <c r="B874" i="20"/>
  <c r="A885" i="20"/>
  <c r="D895" i="20"/>
  <c r="B906" i="20"/>
  <c r="A917" i="20"/>
  <c r="D927" i="20"/>
  <c r="B938" i="20"/>
  <c r="A949" i="20"/>
  <c r="D959" i="20"/>
  <c r="B970" i="20"/>
  <c r="A981" i="20"/>
  <c r="D991" i="20"/>
  <c r="D999" i="20"/>
  <c r="D1007" i="20"/>
  <c r="D1015" i="20"/>
  <c r="D1023" i="20"/>
  <c r="D1031" i="20"/>
  <c r="B813" i="20"/>
  <c r="B829" i="20"/>
  <c r="B845" i="20"/>
  <c r="B861" i="20"/>
  <c r="A872" i="20"/>
  <c r="D882" i="20"/>
  <c r="B893" i="20"/>
  <c r="A904" i="20"/>
  <c r="D914" i="20"/>
  <c r="B925" i="20"/>
  <c r="A936" i="20"/>
  <c r="D946" i="20"/>
  <c r="B957" i="20"/>
  <c r="A968" i="20"/>
  <c r="D978" i="20"/>
  <c r="B989" i="20"/>
  <c r="A998" i="20"/>
  <c r="A1006" i="20"/>
  <c r="A1014" i="20"/>
  <c r="A1022" i="20"/>
  <c r="A1030" i="20"/>
  <c r="D1037" i="20"/>
  <c r="D1053" i="20"/>
  <c r="D1069" i="20"/>
  <c r="D1085" i="20"/>
  <c r="D1096" i="20"/>
  <c r="C1107" i="20"/>
  <c r="A1118" i="20"/>
  <c r="D1128" i="20"/>
  <c r="C1139" i="20"/>
  <c r="A1150" i="20"/>
  <c r="D1160" i="20"/>
  <c r="C1171" i="20"/>
  <c r="A1182" i="20"/>
  <c r="D1192" i="20"/>
  <c r="C1203" i="20"/>
  <c r="A1214" i="20"/>
  <c r="D1224" i="20"/>
  <c r="D1234" i="20"/>
  <c r="D1242" i="20"/>
  <c r="D1250" i="20"/>
  <c r="D1258" i="20"/>
  <c r="D1266" i="20"/>
  <c r="D1274" i="20"/>
  <c r="D1282" i="20"/>
  <c r="D1290" i="20"/>
  <c r="D1298" i="20"/>
  <c r="D1306" i="20"/>
  <c r="D1314" i="20"/>
  <c r="D1322" i="20"/>
  <c r="D1330" i="20"/>
  <c r="D1338" i="20"/>
  <c r="D1346" i="20"/>
  <c r="D1354" i="20"/>
  <c r="D1362" i="20"/>
  <c r="D1370" i="20"/>
  <c r="D1378" i="20"/>
  <c r="D1386" i="20"/>
  <c r="D1394" i="20"/>
  <c r="D1402" i="20"/>
  <c r="D1410" i="20"/>
  <c r="D1418" i="20"/>
  <c r="D1426" i="20"/>
  <c r="D1434" i="20"/>
  <c r="D1442" i="20"/>
  <c r="D1450" i="20"/>
  <c r="D1458" i="20"/>
  <c r="D1466" i="20"/>
  <c r="D1474" i="20"/>
  <c r="D1482" i="20"/>
  <c r="D1490" i="20"/>
  <c r="D1498" i="20"/>
  <c r="D1506" i="20"/>
  <c r="D1514" i="20"/>
  <c r="D1522" i="20"/>
  <c r="D1530" i="20"/>
  <c r="D1538" i="20"/>
  <c r="D1546" i="20"/>
  <c r="D1554" i="20"/>
  <c r="D1562" i="20"/>
  <c r="D1570" i="20"/>
  <c r="D1578" i="20"/>
  <c r="D1586" i="20"/>
  <c r="D1594" i="20"/>
  <c r="D1602" i="20"/>
  <c r="D1610" i="20"/>
  <c r="D1618" i="20"/>
  <c r="D1626" i="20"/>
  <c r="D1634" i="20"/>
  <c r="D1642" i="20"/>
  <c r="D1650" i="20"/>
  <c r="D1658" i="20"/>
  <c r="D1666" i="20"/>
  <c r="D1674" i="20"/>
  <c r="D1682" i="20"/>
  <c r="A1052" i="20"/>
  <c r="A1068" i="20"/>
  <c r="A1084" i="20"/>
  <c r="D1095" i="20"/>
  <c r="C1106" i="20"/>
  <c r="A1117" i="20"/>
  <c r="D1127" i="20"/>
  <c r="C1138" i="20"/>
  <c r="A1149" i="20"/>
  <c r="D1159" i="20"/>
  <c r="C1170" i="20"/>
  <c r="A1181" i="20"/>
  <c r="D1191" i="20"/>
  <c r="C1202" i="20"/>
  <c r="A1213" i="20"/>
  <c r="D1223" i="20"/>
  <c r="A1234" i="20"/>
  <c r="A1242" i="20"/>
  <c r="A1250" i="20"/>
  <c r="A1258" i="20"/>
  <c r="A1266" i="20"/>
  <c r="A1274" i="20"/>
  <c r="A1282" i="20"/>
  <c r="A1290" i="20"/>
  <c r="A1298" i="20"/>
  <c r="A1306" i="20"/>
  <c r="A1314" i="20"/>
  <c r="A1321" i="20"/>
  <c r="A1326" i="20"/>
  <c r="A1332" i="20"/>
  <c r="A1337" i="20"/>
  <c r="A1342" i="20"/>
  <c r="A1348" i="20"/>
  <c r="A1353" i="20"/>
  <c r="A1358" i="20"/>
  <c r="A1364" i="20"/>
  <c r="A1369" i="20"/>
  <c r="A1374" i="20"/>
  <c r="A1380" i="20"/>
  <c r="A1385" i="20"/>
  <c r="A1390" i="20"/>
  <c r="A1396" i="20"/>
  <c r="A1401" i="20"/>
  <c r="A1406" i="20"/>
  <c r="A1412" i="20"/>
  <c r="A1417" i="20"/>
  <c r="A1422" i="20"/>
  <c r="A1428" i="20"/>
  <c r="A1433" i="20"/>
  <c r="A1438" i="20"/>
  <c r="D1046" i="20"/>
  <c r="D1056" i="20"/>
  <c r="D1066" i="20"/>
  <c r="D1078" i="20"/>
  <c r="A1088" i="20"/>
  <c r="D1094" i="20"/>
  <c r="D1102" i="20"/>
  <c r="C1109" i="20"/>
  <c r="A1116" i="20"/>
  <c r="A1124" i="20"/>
  <c r="D1130" i="20"/>
  <c r="C1137" i="20"/>
  <c r="C1145" i="20"/>
  <c r="A1152" i="20"/>
  <c r="D1158" i="20"/>
  <c r="D1166" i="20"/>
  <c r="C1173" i="20"/>
  <c r="A1180" i="20"/>
  <c r="A1188" i="20"/>
  <c r="D1194" i="20"/>
  <c r="C1201" i="20"/>
  <c r="C1209" i="20"/>
  <c r="A1216" i="20"/>
  <c r="D1222" i="20"/>
  <c r="D1230" i="20"/>
  <c r="B1236" i="20"/>
  <c r="B1241" i="20"/>
  <c r="B1247" i="20"/>
  <c r="B1252" i="20"/>
  <c r="B1257" i="20"/>
  <c r="B1263" i="20"/>
  <c r="B1268" i="20"/>
  <c r="B1273" i="20"/>
  <c r="B1279" i="20"/>
  <c r="B1284" i="20"/>
  <c r="B1289" i="20"/>
  <c r="B1295" i="20"/>
  <c r="B1300" i="20"/>
  <c r="B1305" i="20"/>
  <c r="B1311" i="20"/>
  <c r="B1316" i="20"/>
  <c r="B1321" i="20"/>
  <c r="B1327" i="20"/>
  <c r="B1332" i="20"/>
  <c r="B1337" i="20"/>
  <c r="B1343" i="20"/>
  <c r="B1348" i="20"/>
  <c r="B1353" i="20"/>
  <c r="B1359" i="20"/>
  <c r="B1364" i="20"/>
  <c r="B1369" i="20"/>
  <c r="A1049" i="20"/>
  <c r="A1059" i="20"/>
  <c r="A1069" i="20"/>
  <c r="A1081" i="20"/>
  <c r="D1089" i="20"/>
  <c r="C1096" i="20"/>
  <c r="C1104" i="20"/>
  <c r="A1111" i="20"/>
  <c r="D1117" i="20"/>
  <c r="D1125" i="20"/>
  <c r="C1132" i="20"/>
  <c r="A1139" i="20"/>
  <c r="A1147" i="20"/>
  <c r="D1153" i="20"/>
  <c r="C1160" i="20"/>
  <c r="C1168" i="20"/>
  <c r="A1175" i="20"/>
  <c r="D1181" i="20"/>
  <c r="D1189" i="20"/>
  <c r="C1196" i="20"/>
  <c r="A1203" i="20"/>
  <c r="A1211" i="20"/>
  <c r="D1217" i="20"/>
  <c r="C1224" i="20"/>
  <c r="C1232" i="20"/>
  <c r="C1237" i="20"/>
  <c r="C1242" i="20"/>
  <c r="C1248" i="20"/>
  <c r="C1253" i="20"/>
  <c r="C1258" i="20"/>
  <c r="C1264" i="20"/>
  <c r="C1269" i="20"/>
  <c r="C1274" i="20"/>
  <c r="C1280" i="20"/>
  <c r="C1285" i="20"/>
  <c r="C1290" i="20"/>
  <c r="C1296" i="20"/>
  <c r="C1301" i="20"/>
  <c r="C1306" i="20"/>
  <c r="C1312" i="20"/>
  <c r="C1317" i="20"/>
  <c r="C1322" i="20"/>
  <c r="C1328" i="20"/>
  <c r="C1333" i="20"/>
  <c r="C1338" i="20"/>
  <c r="C1344" i="20"/>
  <c r="C1349" i="20"/>
  <c r="C1354" i="20"/>
  <c r="C1360" i="20"/>
  <c r="C1370" i="20"/>
  <c r="C1380" i="20"/>
  <c r="C1392" i="20"/>
  <c r="C1402" i="20"/>
  <c r="C1412" i="20"/>
  <c r="C1424" i="20"/>
  <c r="C1434" i="20"/>
  <c r="A1443" i="20"/>
  <c r="A1451" i="20"/>
  <c r="C1457" i="20"/>
  <c r="B1464" i="20"/>
  <c r="B1472" i="20"/>
  <c r="A1479" i="20"/>
  <c r="C1485" i="20"/>
  <c r="C1493" i="20"/>
  <c r="B1500" i="20"/>
  <c r="A1507" i="20"/>
  <c r="A1515" i="20"/>
  <c r="C1521" i="20"/>
  <c r="B1528" i="20"/>
  <c r="B1536" i="20"/>
  <c r="A1543" i="20"/>
  <c r="C1549" i="20"/>
  <c r="C1557" i="20"/>
  <c r="B1564" i="20"/>
  <c r="A1571" i="20"/>
  <c r="A1579" i="20"/>
  <c r="C1585" i="20"/>
  <c r="B1592" i="20"/>
  <c r="B1600" i="20"/>
  <c r="A1607" i="20"/>
  <c r="C1613" i="20"/>
  <c r="C1621" i="20"/>
  <c r="B1628" i="20"/>
  <c r="A1635" i="20"/>
  <c r="A1643" i="20"/>
  <c r="C1649" i="20"/>
  <c r="B1656" i="20"/>
  <c r="B1664" i="20"/>
  <c r="A1671" i="20"/>
  <c r="C1677" i="20"/>
  <c r="A1685" i="20"/>
  <c r="A1690" i="20"/>
  <c r="A1695" i="20"/>
  <c r="A1701" i="20"/>
  <c r="A1706" i="20"/>
  <c r="A1711" i="20"/>
  <c r="A1717" i="20"/>
  <c r="A1722" i="20"/>
  <c r="A1727" i="20"/>
  <c r="A1733" i="20"/>
  <c r="A1738" i="20"/>
  <c r="A1743" i="20"/>
  <c r="A1749" i="20"/>
  <c r="A1754" i="20"/>
  <c r="A1759" i="20"/>
  <c r="A1765" i="20"/>
  <c r="A1770" i="20"/>
  <c r="A1775" i="20"/>
  <c r="A1781" i="20"/>
  <c r="A1786" i="20"/>
  <c r="A1791" i="20"/>
  <c r="A1797" i="20"/>
  <c r="A1802" i="20"/>
  <c r="A1807" i="20"/>
  <c r="A1813" i="20"/>
  <c r="A1818" i="20"/>
  <c r="A1823" i="20"/>
  <c r="A1829" i="20"/>
  <c r="A1834" i="20"/>
  <c r="A1839" i="20"/>
  <c r="A1845" i="20"/>
  <c r="A1850" i="20"/>
  <c r="A1855" i="20"/>
  <c r="A1861" i="20"/>
  <c r="A1866" i="20"/>
  <c r="A1871" i="20"/>
  <c r="A1877" i="20"/>
  <c r="A1882" i="20"/>
  <c r="A1887" i="20"/>
  <c r="A1893" i="20"/>
  <c r="A1898" i="20"/>
  <c r="A1903" i="20"/>
  <c r="A1909" i="20"/>
  <c r="A1914" i="20"/>
  <c r="A1919" i="20"/>
  <c r="A1925" i="20"/>
  <c r="A1930" i="20"/>
  <c r="A1935" i="20"/>
  <c r="A1941" i="20"/>
  <c r="A1946" i="20"/>
  <c r="A1951" i="20"/>
  <c r="A1957" i="20"/>
  <c r="A1962" i="20"/>
  <c r="A1967" i="20"/>
  <c r="A1973" i="20"/>
  <c r="A1978" i="20"/>
  <c r="A1983" i="20"/>
  <c r="A1989" i="20"/>
  <c r="A1994" i="20"/>
  <c r="A1999" i="20"/>
  <c r="A2005" i="20"/>
  <c r="A2010" i="20"/>
  <c r="A2015" i="20"/>
  <c r="A2021" i="20"/>
  <c r="A2026" i="20"/>
  <c r="A2031" i="20"/>
  <c r="A2037" i="20"/>
  <c r="A2042" i="20"/>
  <c r="A2047" i="20"/>
  <c r="A2053" i="20"/>
  <c r="A2058" i="20"/>
  <c r="A2063" i="20"/>
  <c r="A2069" i="20"/>
  <c r="A2074" i="20"/>
  <c r="A2079" i="20"/>
  <c r="A2085" i="20"/>
  <c r="A2090" i="20"/>
  <c r="A2095" i="20"/>
  <c r="A2101" i="20"/>
  <c r="A2106" i="20"/>
  <c r="A2111" i="20"/>
  <c r="A2117" i="20"/>
  <c r="A2122" i="20"/>
  <c r="A2127" i="20"/>
  <c r="A2133" i="20"/>
  <c r="A2138" i="20"/>
  <c r="B1373" i="20"/>
  <c r="B1385" i="20"/>
  <c r="B1395" i="20"/>
  <c r="B1405" i="20"/>
  <c r="A1790" i="20"/>
  <c r="A1811" i="20"/>
  <c r="A1833" i="20"/>
  <c r="A1854" i="20"/>
  <c r="A1875" i="20"/>
  <c r="A1897" i="20"/>
  <c r="A1918" i="20"/>
  <c r="A1939" i="20"/>
  <c r="A1961" i="20"/>
  <c r="A1982" i="20"/>
  <c r="A2003" i="20"/>
  <c r="A2025" i="20"/>
  <c r="A2046" i="20"/>
  <c r="A2067" i="20"/>
  <c r="A2089" i="20"/>
  <c r="A2110" i="20"/>
  <c r="A2131" i="20"/>
  <c r="B1393" i="20"/>
  <c r="B1425" i="20"/>
  <c r="B1443" i="20"/>
  <c r="A1458" i="20"/>
  <c r="C1472" i="20"/>
  <c r="A1486" i="20"/>
  <c r="C1500" i="20"/>
  <c r="B1515" i="20"/>
  <c r="C1528" i="20"/>
  <c r="B1543" i="20"/>
  <c r="A1558" i="20"/>
  <c r="B1571" i="20"/>
  <c r="A1586" i="20"/>
  <c r="C1600" i="20"/>
  <c r="A1614" i="20"/>
  <c r="C1628" i="20"/>
  <c r="B1643" i="20"/>
  <c r="C1656" i="20"/>
  <c r="B1671" i="20"/>
  <c r="B1685" i="20"/>
  <c r="B1695" i="20"/>
  <c r="B1706" i="20"/>
  <c r="B1717" i="20"/>
  <c r="B1727" i="20"/>
  <c r="B1738" i="20"/>
  <c r="B1749" i="20"/>
  <c r="B1759" i="20"/>
  <c r="B1770" i="20"/>
  <c r="B1781" i="20"/>
  <c r="B1791" i="20"/>
  <c r="B1800" i="20"/>
  <c r="B1808" i="20"/>
  <c r="B1816" i="20"/>
  <c r="B1824" i="20"/>
  <c r="B1832" i="20"/>
  <c r="B1840" i="20"/>
  <c r="B1848" i="20"/>
  <c r="B1856" i="20"/>
  <c r="B1864" i="20"/>
  <c r="B1872" i="20"/>
  <c r="B1880" i="20"/>
  <c r="C1377" i="20"/>
  <c r="C1393" i="20"/>
  <c r="C1409" i="20"/>
  <c r="C1425" i="20"/>
  <c r="A1441" i="20"/>
  <c r="C1451" i="20"/>
  <c r="B1462" i="20"/>
  <c r="A1473" i="20"/>
  <c r="C1483" i="20"/>
  <c r="B1494" i="20"/>
  <c r="A1505" i="20"/>
  <c r="C1515" i="20"/>
  <c r="B1526" i="20"/>
  <c r="A1537" i="20"/>
  <c r="C1547" i="20"/>
  <c r="B1558" i="20"/>
  <c r="A1569" i="20"/>
  <c r="C1579" i="20"/>
  <c r="B1590" i="20"/>
  <c r="A1601" i="20"/>
  <c r="C1611" i="20"/>
  <c r="B1622" i="20"/>
  <c r="A1633" i="20"/>
  <c r="C1643" i="20"/>
  <c r="B1654" i="20"/>
  <c r="A1665" i="20"/>
  <c r="C1675" i="20"/>
  <c r="C1685" i="20"/>
  <c r="C1693" i="20"/>
  <c r="C1701" i="20"/>
  <c r="C1709" i="20"/>
  <c r="C1717" i="20"/>
  <c r="C1725" i="20"/>
  <c r="C1733" i="20"/>
  <c r="C1741" i="20"/>
  <c r="C1749" i="20"/>
  <c r="C1757" i="20"/>
  <c r="C1765" i="20"/>
  <c r="C1773" i="20"/>
  <c r="C1781" i="20"/>
  <c r="C1789" i="20"/>
  <c r="C1797" i="20"/>
  <c r="B1380" i="20"/>
  <c r="B1396" i="20"/>
  <c r="B1412" i="20"/>
  <c r="B1428" i="20"/>
  <c r="C1442" i="20"/>
  <c r="B1453" i="20"/>
  <c r="A1464" i="20"/>
  <c r="C1474" i="20"/>
  <c r="B1485" i="20"/>
  <c r="A1496" i="20"/>
  <c r="C1506" i="20"/>
  <c r="B1517" i="20"/>
  <c r="A1528" i="20"/>
  <c r="C1538" i="20"/>
  <c r="B1549" i="20"/>
  <c r="A1560" i="20"/>
  <c r="C1570" i="20"/>
  <c r="B1581" i="20"/>
  <c r="A1592" i="20"/>
  <c r="C1602" i="20"/>
  <c r="B1613" i="20"/>
  <c r="A1624" i="20"/>
  <c r="C1634" i="20"/>
  <c r="B1645" i="20"/>
  <c r="A1656" i="20"/>
  <c r="C1666" i="20"/>
  <c r="B1677" i="20"/>
  <c r="D1686" i="20"/>
  <c r="D1694" i="20"/>
  <c r="D1702" i="20"/>
  <c r="D1710" i="20"/>
  <c r="D1718" i="20"/>
  <c r="D1726" i="20"/>
  <c r="D1734" i="20"/>
  <c r="D1742" i="20"/>
  <c r="D1750" i="20"/>
  <c r="D1758" i="20"/>
  <c r="D1766" i="20"/>
  <c r="D1774" i="20"/>
  <c r="D1782" i="20"/>
  <c r="D1790" i="20"/>
  <c r="D1798" i="20"/>
  <c r="C1803" i="20"/>
  <c r="C1820" i="20"/>
  <c r="C1836" i="20"/>
  <c r="C1852" i="20"/>
  <c r="C1866" i="20"/>
  <c r="C1876" i="20"/>
  <c r="B1885" i="20"/>
  <c r="B1893" i="20"/>
  <c r="D1899" i="20"/>
  <c r="C1906" i="20"/>
  <c r="C1914" i="20"/>
  <c r="B1921" i="20"/>
  <c r="D1927" i="20"/>
  <c r="D1935" i="20"/>
  <c r="C1942" i="20"/>
  <c r="B1949" i="20"/>
  <c r="B1957" i="20"/>
  <c r="D1963" i="20"/>
  <c r="C1970" i="20"/>
  <c r="C1978" i="20"/>
  <c r="B1985" i="20"/>
  <c r="D1991" i="20"/>
  <c r="D1999" i="20"/>
  <c r="C2006" i="20"/>
  <c r="B2013" i="20"/>
  <c r="B2021" i="20"/>
  <c r="D2027" i="20"/>
  <c r="C2034" i="20"/>
  <c r="C2042" i="20"/>
  <c r="B2049" i="20"/>
  <c r="D2055" i="20"/>
  <c r="D2063" i="20"/>
  <c r="C2070" i="20"/>
  <c r="B2077" i="20"/>
  <c r="B2085" i="20"/>
  <c r="D2091" i="20"/>
  <c r="C2098" i="20"/>
  <c r="C2106" i="20"/>
  <c r="B2113" i="20"/>
  <c r="D2119" i="20"/>
  <c r="D2127" i="20"/>
  <c r="C2134" i="20"/>
  <c r="D2140" i="20"/>
  <c r="D2146" i="20"/>
  <c r="D2151" i="20"/>
  <c r="D2156" i="20"/>
  <c r="D2162" i="20"/>
  <c r="D2167" i="20"/>
  <c r="D2172" i="20"/>
  <c r="D2178" i="20"/>
  <c r="D2183" i="20"/>
  <c r="D2188" i="20"/>
  <c r="D2194" i="20"/>
  <c r="D2199" i="20"/>
  <c r="D2204" i="20"/>
  <c r="D2210" i="20"/>
  <c r="D2215" i="20"/>
  <c r="D2220" i="20"/>
  <c r="D2226" i="20"/>
  <c r="D2231" i="20"/>
  <c r="D2236" i="20"/>
  <c r="D2242" i="20"/>
  <c r="D2247" i="20"/>
  <c r="D2252" i="20"/>
  <c r="D2258" i="20"/>
  <c r="D2263" i="20"/>
  <c r="D2268" i="20"/>
  <c r="D2274" i="20"/>
  <c r="D2279" i="20"/>
  <c r="D2284" i="20"/>
  <c r="D2290" i="20"/>
  <c r="D2295" i="20"/>
  <c r="D2300" i="20"/>
  <c r="D2306" i="20"/>
  <c r="D2311" i="20"/>
  <c r="D2316" i="20"/>
  <c r="D2322" i="20"/>
  <c r="D2327" i="20"/>
  <c r="D2332" i="20"/>
  <c r="D2338" i="20"/>
  <c r="D2343" i="20"/>
  <c r="D2348" i="20"/>
  <c r="D2354" i="20"/>
  <c r="D2359" i="20"/>
  <c r="D2364" i="20"/>
  <c r="D2370" i="20"/>
  <c r="D2375" i="20"/>
  <c r="D2380" i="20"/>
  <c r="D2386" i="20"/>
  <c r="D2391" i="20"/>
  <c r="D2396" i="20"/>
  <c r="D2402" i="20"/>
  <c r="D2407" i="20"/>
  <c r="D2412" i="20"/>
  <c r="D2418" i="20"/>
  <c r="D2423" i="20"/>
  <c r="D2428" i="20"/>
  <c r="D2434" i="20"/>
  <c r="D2439" i="20"/>
  <c r="D2444" i="20"/>
  <c r="D2450" i="20"/>
  <c r="D2455" i="20"/>
  <c r="D2460" i="20"/>
  <c r="D2466" i="20"/>
  <c r="D2471" i="20"/>
  <c r="D2476" i="20"/>
  <c r="D2482" i="20"/>
  <c r="D2487" i="20"/>
  <c r="D2492" i="20"/>
  <c r="D2498" i="20"/>
  <c r="D2503" i="20"/>
  <c r="D2508" i="20"/>
  <c r="D2514" i="20"/>
  <c r="D2519" i="20"/>
  <c r="D2524" i="20"/>
  <c r="D2530" i="20"/>
  <c r="D2535" i="20"/>
  <c r="D2540" i="20"/>
  <c r="D2546" i="20"/>
  <c r="D2551" i="20"/>
  <c r="D2556" i="20"/>
  <c r="D2562" i="20"/>
  <c r="D2567" i="20"/>
  <c r="D2572" i="20"/>
  <c r="D2578" i="20"/>
  <c r="D2583" i="20"/>
  <c r="C1800" i="20"/>
  <c r="D1814" i="20"/>
  <c r="D1824" i="20"/>
  <c r="D1834" i="20"/>
  <c r="D1846" i="20"/>
  <c r="D1856" i="20"/>
  <c r="D1866" i="20"/>
  <c r="D1878" i="20"/>
  <c r="D1886" i="20"/>
  <c r="C1893" i="20"/>
  <c r="C1901" i="20"/>
  <c r="B1908" i="20"/>
  <c r="D1914" i="20"/>
  <c r="D1922" i="20"/>
  <c r="C1929" i="20"/>
  <c r="B1936" i="20"/>
  <c r="B1944" i="20"/>
  <c r="D1950" i="20"/>
  <c r="C1957" i="20"/>
  <c r="C1965" i="20"/>
  <c r="B1972" i="20"/>
  <c r="D1978" i="20"/>
  <c r="D1986" i="20"/>
  <c r="C1993" i="20"/>
  <c r="B2000" i="20"/>
  <c r="B2008" i="20"/>
  <c r="D2014" i="20"/>
  <c r="C2021" i="20"/>
  <c r="C2029" i="20"/>
  <c r="B2036" i="20"/>
  <c r="D2042" i="20"/>
  <c r="D2050" i="20"/>
  <c r="C2057" i="20"/>
  <c r="B2064" i="20"/>
  <c r="B2072" i="20"/>
  <c r="D2078" i="20"/>
  <c r="C2085" i="20"/>
  <c r="C2093" i="20"/>
  <c r="B2100" i="20"/>
  <c r="D2106" i="20"/>
  <c r="D2114" i="20"/>
  <c r="C2121" i="20"/>
  <c r="B2128" i="20"/>
  <c r="B2136" i="20"/>
  <c r="A2142" i="20"/>
  <c r="A2147" i="20"/>
  <c r="A2153" i="20"/>
  <c r="A2158" i="20"/>
  <c r="A2163" i="20"/>
  <c r="A2169" i="20"/>
  <c r="A2174" i="20"/>
  <c r="A2179" i="20"/>
  <c r="A2185" i="20"/>
  <c r="A2190" i="20"/>
  <c r="A2195" i="20"/>
  <c r="A2201" i="20"/>
  <c r="A2206" i="20"/>
  <c r="A2211" i="20"/>
  <c r="A2217" i="20"/>
  <c r="A2222" i="20"/>
  <c r="A2227" i="20"/>
  <c r="A2233" i="20"/>
  <c r="A2238" i="20"/>
  <c r="A2243" i="20"/>
  <c r="A2249" i="20"/>
  <c r="A2254" i="20"/>
  <c r="A2259" i="20"/>
  <c r="A2265" i="20"/>
  <c r="A2270" i="20"/>
  <c r="A2275" i="20"/>
  <c r="A2281" i="20"/>
  <c r="A2286" i="20"/>
  <c r="A2291" i="20"/>
  <c r="A2297" i="20"/>
  <c r="A2302" i="20"/>
  <c r="A2307" i="20"/>
  <c r="A2313" i="20"/>
  <c r="A2318" i="20"/>
  <c r="A2323" i="20"/>
  <c r="C1807" i="20"/>
  <c r="C1817" i="20"/>
  <c r="C1827" i="20"/>
  <c r="C1839" i="20"/>
  <c r="C1849" i="20"/>
  <c r="C1859" i="20"/>
  <c r="C1871" i="20"/>
  <c r="C1881" i="20"/>
  <c r="C1888" i="20"/>
  <c r="C1896" i="20"/>
  <c r="B1903" i="20"/>
  <c r="D1909" i="20"/>
  <c r="D1917" i="20"/>
  <c r="C1924" i="20"/>
  <c r="B1931" i="20"/>
  <c r="B1939" i="20"/>
  <c r="D1945" i="20"/>
  <c r="C1952" i="20"/>
  <c r="C1960" i="20"/>
  <c r="B1967" i="20"/>
  <c r="D1973" i="20"/>
  <c r="D1981" i="20"/>
  <c r="C1988" i="20"/>
  <c r="B1995" i="20"/>
  <c r="B2003" i="20"/>
  <c r="D2009" i="20"/>
  <c r="C2016" i="20"/>
  <c r="C2024" i="20"/>
  <c r="B2031" i="20"/>
  <c r="D2037" i="20"/>
  <c r="D2045" i="20"/>
  <c r="C2052" i="20"/>
  <c r="B2059" i="20"/>
  <c r="B2067" i="20"/>
  <c r="D2073" i="20"/>
  <c r="C2080" i="20"/>
  <c r="C2088" i="20"/>
  <c r="B2095" i="20"/>
  <c r="D2101" i="20"/>
  <c r="D2109" i="20"/>
  <c r="C2116" i="20"/>
  <c r="B2123" i="20"/>
  <c r="B2131" i="20"/>
  <c r="D2137" i="20"/>
  <c r="B2143" i="20"/>
  <c r="B2149" i="20"/>
  <c r="B2154" i="20"/>
  <c r="B2159" i="20"/>
  <c r="B2165" i="20"/>
  <c r="B2170" i="20"/>
  <c r="B2175" i="20"/>
  <c r="B2181" i="20"/>
  <c r="B2186" i="20"/>
  <c r="B2191" i="20"/>
  <c r="B2197" i="20"/>
  <c r="B2202" i="20"/>
  <c r="B2207" i="20"/>
  <c r="B2213" i="20"/>
  <c r="D1805" i="20"/>
  <c r="D1815" i="20"/>
  <c r="D1827" i="20"/>
  <c r="D1837" i="20"/>
  <c r="D1847" i="20"/>
  <c r="D1859" i="20"/>
  <c r="D1869" i="20"/>
  <c r="D1879" i="20"/>
  <c r="D1888" i="20"/>
  <c r="C1895" i="20"/>
  <c r="B1902" i="20"/>
  <c r="B1910" i="20"/>
  <c r="D1916" i="20"/>
  <c r="C1923" i="20"/>
  <c r="C1931" i="20"/>
  <c r="B1938" i="20"/>
  <c r="D1944" i="20"/>
  <c r="D1952" i="20"/>
  <c r="C1959" i="20"/>
  <c r="B1966" i="20"/>
  <c r="B1974" i="20"/>
  <c r="D1980" i="20"/>
  <c r="C1987" i="20"/>
  <c r="C1995" i="20"/>
  <c r="B2002" i="20"/>
  <c r="D2008" i="20"/>
  <c r="D2016" i="20"/>
  <c r="C2023" i="20"/>
  <c r="B2030" i="20"/>
  <c r="B2038" i="20"/>
  <c r="D2044" i="20"/>
  <c r="C2051" i="20"/>
  <c r="C2059" i="20"/>
  <c r="B2066" i="20"/>
  <c r="D2072" i="20"/>
  <c r="D2080" i="20"/>
  <c r="C2087" i="20"/>
  <c r="B2094" i="20"/>
  <c r="B2102" i="20"/>
  <c r="D2108" i="20"/>
  <c r="C2115" i="20"/>
  <c r="C2123" i="20"/>
  <c r="B2130" i="20"/>
  <c r="D2136" i="20"/>
  <c r="C2143" i="20"/>
  <c r="C2148" i="20"/>
  <c r="C2153" i="20"/>
  <c r="C2159" i="20"/>
  <c r="C2164" i="20"/>
  <c r="C2169" i="20"/>
  <c r="C2175" i="20"/>
  <c r="C2180" i="20"/>
  <c r="C2185" i="20"/>
  <c r="C2191" i="20"/>
  <c r="C2196" i="20"/>
  <c r="C2201" i="20"/>
  <c r="C2207" i="20"/>
  <c r="C2212" i="20"/>
  <c r="C2217" i="20"/>
  <c r="C2223" i="20"/>
  <c r="C2228" i="20"/>
  <c r="C2233" i="20"/>
  <c r="C2239" i="20"/>
  <c r="C2244" i="20"/>
  <c r="B2217" i="20"/>
  <c r="B2241" i="20"/>
  <c r="B2255" i="20"/>
  <c r="B2265" i="20"/>
  <c r="B2277" i="20"/>
  <c r="B2287" i="20"/>
  <c r="B2297" i="20"/>
  <c r="B2309" i="20"/>
  <c r="B2319" i="20"/>
  <c r="B2328" i="20"/>
  <c r="B2336" i="20"/>
  <c r="A2343" i="20"/>
  <c r="C2349" i="20"/>
  <c r="C2357" i="20"/>
  <c r="B2364" i="20"/>
  <c r="A2371" i="20"/>
  <c r="A2379" i="20"/>
  <c r="C2385" i="20"/>
  <c r="B2392" i="20"/>
  <c r="B2400" i="20"/>
  <c r="A2407" i="20"/>
  <c r="C2413" i="20"/>
  <c r="C2421" i="20"/>
  <c r="B2428" i="20"/>
  <c r="A2435" i="20"/>
  <c r="A2443" i="20"/>
  <c r="C2449" i="20"/>
  <c r="B2456" i="20"/>
  <c r="B2464" i="20"/>
  <c r="A2471" i="20"/>
  <c r="C2477" i="20"/>
  <c r="C2485" i="20"/>
  <c r="B2492" i="20"/>
  <c r="A2499" i="20"/>
  <c r="A2507" i="20"/>
  <c r="C2513" i="20"/>
  <c r="B2520" i="20"/>
  <c r="B2528" i="20"/>
  <c r="A2535" i="20"/>
  <c r="C2541" i="20"/>
  <c r="C2549" i="20"/>
  <c r="B2556" i="20"/>
  <c r="A2563" i="20"/>
  <c r="A2571" i="20"/>
  <c r="C2577" i="20"/>
  <c r="B2584" i="20"/>
  <c r="B2591" i="20"/>
  <c r="B2596" i="20"/>
  <c r="B2601" i="20"/>
  <c r="B2607" i="20"/>
  <c r="B2611" i="20"/>
  <c r="B2615" i="20"/>
  <c r="B2619" i="20"/>
  <c r="B2623" i="20"/>
  <c r="B2627" i="20"/>
  <c r="B2631" i="20"/>
  <c r="B2635" i="20"/>
  <c r="B2639" i="20"/>
  <c r="B2643" i="20"/>
  <c r="B2647" i="20"/>
  <c r="B2651" i="20"/>
  <c r="B2655" i="20"/>
  <c r="B2659" i="20"/>
  <c r="B2663" i="20"/>
  <c r="B2667" i="20"/>
  <c r="B2671" i="20"/>
  <c r="B2675" i="20"/>
  <c r="B2679" i="20"/>
  <c r="B2683" i="20"/>
  <c r="B2218" i="20"/>
  <c r="B2234" i="20"/>
  <c r="C2249" i="20"/>
  <c r="C2257" i="20"/>
  <c r="C2265" i="20"/>
  <c r="C2273" i="20"/>
  <c r="C2281" i="20"/>
  <c r="C2289" i="20"/>
  <c r="C2297" i="20"/>
  <c r="C2305" i="20"/>
  <c r="C2313" i="20"/>
  <c r="C2321" i="20"/>
  <c r="C2328" i="20"/>
  <c r="A2334" i="20"/>
  <c r="B2339" i="20"/>
  <c r="C2344" i="20"/>
  <c r="A2350" i="20"/>
  <c r="B2355" i="20"/>
  <c r="C2360" i="20"/>
  <c r="A2366" i="20"/>
  <c r="B2371" i="20"/>
  <c r="C2376" i="20"/>
  <c r="A2382" i="20"/>
  <c r="B2387" i="20"/>
  <c r="C2392" i="20"/>
  <c r="A2398" i="20"/>
  <c r="B2403" i="20"/>
  <c r="C2408" i="20"/>
  <c r="A2414" i="20"/>
  <c r="B2419" i="20"/>
  <c r="C2424" i="20"/>
  <c r="A2430" i="20"/>
  <c r="B2435" i="20"/>
  <c r="C2440" i="20"/>
  <c r="A2446" i="20"/>
  <c r="B2451" i="20"/>
  <c r="C2456" i="20"/>
  <c r="A2462" i="20"/>
  <c r="B2467" i="20"/>
  <c r="C2472" i="20"/>
  <c r="A2478" i="20"/>
  <c r="B2483" i="20"/>
  <c r="C2488" i="20"/>
  <c r="A2494" i="20"/>
  <c r="B2499" i="20"/>
  <c r="C2504" i="20"/>
  <c r="A2510" i="20"/>
  <c r="B2515" i="20"/>
  <c r="C2520" i="20"/>
  <c r="A2526" i="20"/>
  <c r="B2531" i="20"/>
  <c r="C2536" i="20"/>
  <c r="A2542" i="20"/>
  <c r="B2547" i="20"/>
  <c r="C2552" i="20"/>
  <c r="A2558" i="20"/>
  <c r="B2563" i="20"/>
  <c r="C2568" i="20"/>
  <c r="A2574" i="20"/>
  <c r="B2579" i="20"/>
  <c r="C2584" i="20"/>
  <c r="C2589" i="20"/>
  <c r="C2593" i="20"/>
  <c r="C2597" i="20"/>
  <c r="C2601" i="20"/>
  <c r="C2605" i="20"/>
  <c r="C2609" i="20"/>
  <c r="C2613" i="20"/>
  <c r="C2617" i="20"/>
  <c r="C2621" i="20"/>
  <c r="C2625" i="20"/>
  <c r="C2629" i="20"/>
  <c r="C2633" i="20"/>
  <c r="C2637" i="20"/>
  <c r="C2641" i="20"/>
  <c r="C2645" i="20"/>
  <c r="C2649" i="20"/>
  <c r="C2653" i="20"/>
  <c r="C2657" i="20"/>
  <c r="C2661" i="20"/>
  <c r="C2665" i="20"/>
  <c r="C2669" i="20"/>
  <c r="C2673" i="20"/>
  <c r="C2677" i="20"/>
  <c r="C2681" i="20"/>
  <c r="C2685" i="20"/>
  <c r="C2689" i="20"/>
  <c r="B2231" i="20"/>
  <c r="B2247" i="20"/>
  <c r="B2256" i="20"/>
  <c r="B2264" i="20"/>
  <c r="B2272" i="20"/>
  <c r="B2280" i="20"/>
  <c r="B2288" i="20"/>
  <c r="B2296" i="20"/>
  <c r="B2304" i="20"/>
  <c r="B2312" i="20"/>
  <c r="B2320" i="20"/>
  <c r="C2327" i="20"/>
  <c r="A2333" i="20"/>
  <c r="B2338" i="20"/>
  <c r="C2343" i="20"/>
  <c r="A2349" i="20"/>
  <c r="B2354" i="20"/>
  <c r="C2359" i="20"/>
  <c r="A2365" i="20"/>
  <c r="B2370" i="20"/>
  <c r="C2375" i="20"/>
  <c r="A2381" i="20"/>
  <c r="B2386" i="20"/>
  <c r="C2391" i="20"/>
  <c r="A2397" i="20"/>
  <c r="B2402" i="20"/>
  <c r="C2407" i="20"/>
  <c r="A2413" i="20"/>
  <c r="B2418" i="20"/>
  <c r="C2423" i="20"/>
  <c r="A2429" i="20"/>
  <c r="B2434" i="20"/>
  <c r="C2439" i="20"/>
  <c r="A2445" i="20"/>
  <c r="B2450" i="20"/>
  <c r="C2455" i="20"/>
  <c r="A2461" i="20"/>
  <c r="B2466" i="20"/>
  <c r="C2471" i="20"/>
  <c r="A2477" i="20"/>
  <c r="B2482" i="20"/>
  <c r="C2487" i="20"/>
  <c r="A2493" i="20"/>
  <c r="B2498" i="20"/>
  <c r="C2503" i="20"/>
  <c r="A2509" i="20"/>
  <c r="B2514" i="20"/>
  <c r="C2519" i="20"/>
  <c r="A2525" i="20"/>
  <c r="B2530" i="20"/>
  <c r="C2535" i="20"/>
  <c r="A2541" i="20"/>
  <c r="B2546" i="20"/>
  <c r="C2551" i="20"/>
  <c r="A2557" i="20"/>
  <c r="B2562" i="20"/>
  <c r="C2567" i="20"/>
  <c r="A2573" i="20"/>
  <c r="B2578" i="20"/>
  <c r="C2583" i="20"/>
  <c r="D2588" i="20"/>
  <c r="D2592" i="20"/>
  <c r="D2596" i="20"/>
  <c r="D2600" i="20"/>
  <c r="D2604" i="20"/>
  <c r="D2608" i="20"/>
  <c r="D2612" i="20"/>
  <c r="D2616" i="20"/>
  <c r="D2620" i="20"/>
  <c r="D2624" i="20"/>
  <c r="D2628" i="20"/>
  <c r="D2632" i="20"/>
  <c r="D2636" i="20"/>
  <c r="D2640" i="20"/>
  <c r="D2644" i="20"/>
  <c r="D2648" i="20"/>
  <c r="D2652" i="20"/>
  <c r="D2656" i="20"/>
  <c r="D2660" i="20"/>
  <c r="D2664" i="20"/>
  <c r="D2668" i="20"/>
  <c r="D2672" i="20"/>
  <c r="D2676" i="20"/>
  <c r="D2680" i="20"/>
  <c r="D2684" i="20"/>
  <c r="C2250" i="20"/>
  <c r="C2282" i="20"/>
  <c r="C2314" i="20"/>
  <c r="A2340" i="20"/>
  <c r="B2361" i="20"/>
  <c r="C2382" i="20"/>
  <c r="A2404" i="20"/>
  <c r="B2425" i="20"/>
  <c r="C2446" i="20"/>
  <c r="A2468" i="20"/>
  <c r="B2489" i="20"/>
  <c r="C2510" i="20"/>
  <c r="A2532" i="20"/>
  <c r="B2553" i="20"/>
  <c r="C2574" i="20"/>
  <c r="A2594" i="20"/>
  <c r="A2610" i="20"/>
  <c r="A2626" i="20"/>
  <c r="A2642" i="20"/>
  <c r="A2658" i="20"/>
  <c r="A2674" i="20"/>
  <c r="D2687" i="20"/>
  <c r="B2692" i="20"/>
  <c r="B2696" i="20"/>
  <c r="B2700" i="20"/>
  <c r="B2704" i="20"/>
  <c r="B2708" i="20"/>
  <c r="B2712" i="20"/>
  <c r="B2716" i="20"/>
  <c r="B2720" i="20"/>
  <c r="B2724" i="20"/>
  <c r="B2728" i="20"/>
  <c r="B2732" i="20"/>
  <c r="B2736" i="20"/>
  <c r="B2740" i="20"/>
  <c r="B2744" i="20"/>
  <c r="B2748" i="20"/>
  <c r="B2752" i="20"/>
  <c r="B2756" i="20"/>
  <c r="B2760" i="20"/>
  <c r="B2764" i="20"/>
  <c r="B2768" i="20"/>
  <c r="B2772" i="20"/>
  <c r="B2776" i="20"/>
  <c r="B2780" i="20"/>
  <c r="B2784" i="20"/>
  <c r="B2788" i="20"/>
  <c r="B2792" i="20"/>
  <c r="B2796" i="20"/>
  <c r="B2800" i="20"/>
  <c r="B2804" i="20"/>
  <c r="B2808" i="20"/>
  <c r="B2812" i="20"/>
  <c r="B2816" i="20"/>
  <c r="B2820" i="20"/>
  <c r="B2824" i="20"/>
  <c r="B2828" i="20"/>
  <c r="B2832" i="20"/>
  <c r="B2836" i="20"/>
  <c r="B2840" i="20"/>
  <c r="B2844" i="20"/>
  <c r="B2848" i="20"/>
  <c r="B2852" i="20"/>
  <c r="B2856" i="20"/>
  <c r="B2860" i="20"/>
  <c r="B2864" i="20"/>
  <c r="B2868" i="20"/>
  <c r="B2872" i="20"/>
  <c r="B2876" i="20"/>
  <c r="B2880" i="20"/>
  <c r="B2884" i="20"/>
  <c r="B2888" i="20"/>
  <c r="B2892" i="20"/>
  <c r="B2896" i="20"/>
  <c r="B2900" i="20"/>
  <c r="B2904" i="20"/>
  <c r="B2908" i="20"/>
  <c r="B2912" i="20"/>
  <c r="B2916" i="20"/>
  <c r="B2920" i="20"/>
  <c r="B2924" i="20"/>
  <c r="B2928" i="20"/>
  <c r="B2932" i="20"/>
  <c r="B2936" i="20"/>
  <c r="B2940" i="20"/>
  <c r="B2944" i="20"/>
  <c r="B2948" i="20"/>
  <c r="B2952" i="20"/>
  <c r="B2956" i="20"/>
  <c r="B2960" i="20"/>
  <c r="B2964" i="20"/>
  <c r="B2968" i="20"/>
  <c r="B2972" i="20"/>
  <c r="B2976" i="20"/>
  <c r="B2980" i="20"/>
  <c r="B2984" i="20"/>
  <c r="B2988" i="20"/>
  <c r="B2992" i="20"/>
  <c r="B2996" i="20"/>
  <c r="B3000" i="20"/>
  <c r="B3004" i="20"/>
  <c r="B3008" i="20"/>
  <c r="B3012" i="20"/>
  <c r="B3016" i="20"/>
  <c r="B3020" i="20"/>
  <c r="B3024" i="20"/>
  <c r="B3028" i="20"/>
  <c r="B3032" i="20"/>
  <c r="B3036" i="20"/>
  <c r="B3040" i="20"/>
  <c r="B3044" i="20"/>
  <c r="B3048" i="20"/>
  <c r="B3052" i="20"/>
  <c r="B3056" i="20"/>
  <c r="B3060" i="20"/>
  <c r="B3064" i="20"/>
  <c r="B3068" i="20"/>
  <c r="B3072" i="20"/>
  <c r="B3076" i="20"/>
  <c r="B3080" i="20"/>
  <c r="B3084" i="20"/>
  <c r="B3088" i="20"/>
  <c r="B3092" i="20"/>
  <c r="B3096" i="20"/>
  <c r="B3100" i="20"/>
  <c r="B3104" i="20"/>
  <c r="B3108" i="20"/>
  <c r="B3112" i="20"/>
  <c r="B3116" i="20"/>
  <c r="B3120" i="20"/>
  <c r="B3124" i="20"/>
  <c r="B3128" i="20"/>
  <c r="B3132" i="20"/>
  <c r="B3136" i="20"/>
  <c r="B3140" i="20"/>
  <c r="B3144" i="20"/>
  <c r="B3148" i="20"/>
  <c r="B3152" i="20"/>
  <c r="B3156" i="20"/>
  <c r="B3160" i="20"/>
  <c r="B3164" i="20"/>
  <c r="B3168" i="20"/>
  <c r="B3172" i="20"/>
  <c r="B3176" i="20"/>
  <c r="B3180" i="20"/>
  <c r="B3184" i="20"/>
  <c r="B3188" i="20"/>
  <c r="B3192" i="20"/>
  <c r="B3196" i="20"/>
  <c r="B3200" i="20"/>
  <c r="B3204" i="20"/>
  <c r="B3208" i="20"/>
  <c r="B3212" i="20"/>
  <c r="B3216" i="20"/>
  <c r="B3220" i="20"/>
  <c r="B3224" i="20"/>
  <c r="B3228" i="20"/>
  <c r="B3232" i="20"/>
  <c r="B3236" i="20"/>
  <c r="B3240" i="20"/>
  <c r="B3244" i="20"/>
  <c r="B3248" i="20"/>
  <c r="B3252" i="20"/>
  <c r="B3256" i="20"/>
  <c r="B3260" i="20"/>
  <c r="B3264" i="20"/>
  <c r="B3268" i="20"/>
  <c r="B3272" i="20"/>
  <c r="B3276" i="20"/>
  <c r="B3280" i="20"/>
  <c r="B3284" i="20"/>
  <c r="B3288" i="20"/>
  <c r="B3292" i="20"/>
  <c r="B3296" i="20"/>
  <c r="B3300" i="20"/>
  <c r="B3304" i="20"/>
  <c r="B3308" i="20"/>
  <c r="B3312" i="20"/>
  <c r="B3316" i="20"/>
  <c r="B3320" i="20"/>
  <c r="B3324" i="20"/>
  <c r="B3328" i="20"/>
  <c r="B3332" i="20"/>
  <c r="B3336" i="20"/>
  <c r="B3340" i="20"/>
  <c r="B3344" i="20"/>
  <c r="B3348" i="20"/>
  <c r="B3352" i="20"/>
  <c r="B3356" i="20"/>
  <c r="B3360" i="20"/>
  <c r="B3364" i="20"/>
  <c r="B3368" i="20"/>
  <c r="B3372" i="20"/>
  <c r="B3376" i="20"/>
  <c r="B3380" i="20"/>
  <c r="B3384" i="20"/>
  <c r="B3388" i="20"/>
  <c r="B3392" i="20"/>
  <c r="B3396" i="20"/>
  <c r="B3400" i="20"/>
  <c r="B3404" i="20"/>
  <c r="B3408" i="20"/>
  <c r="B3412" i="20"/>
  <c r="B3416" i="20"/>
  <c r="B3420" i="20"/>
  <c r="B3424" i="20"/>
  <c r="B3428" i="20"/>
  <c r="B3432" i="20"/>
  <c r="B3436" i="20"/>
  <c r="B3440" i="20"/>
  <c r="B3444" i="20"/>
  <c r="B3448" i="20"/>
  <c r="B3452" i="20"/>
  <c r="B3456" i="20"/>
  <c r="B3460" i="20"/>
  <c r="B3464" i="20"/>
  <c r="B3468" i="20"/>
  <c r="B3472" i="20"/>
  <c r="B3476" i="20"/>
  <c r="B3480" i="20"/>
  <c r="B3484" i="20"/>
  <c r="B3488" i="20"/>
  <c r="B3492" i="20"/>
  <c r="B3496" i="20"/>
  <c r="B3500" i="20"/>
  <c r="B3504" i="20"/>
  <c r="B3508" i="20"/>
  <c r="B3512" i="20"/>
  <c r="B3516" i="20"/>
  <c r="B3520" i="20"/>
  <c r="B3524" i="20"/>
  <c r="B3528" i="20"/>
  <c r="B3532" i="20"/>
  <c r="B3536" i="20"/>
  <c r="B3540" i="20"/>
  <c r="B3544" i="20"/>
  <c r="B3548" i="20"/>
  <c r="B3552" i="20"/>
  <c r="B3556" i="20"/>
  <c r="B3560" i="20"/>
  <c r="B3564" i="20"/>
  <c r="B3568" i="20"/>
  <c r="B3572" i="20"/>
  <c r="B3576" i="20"/>
  <c r="B3580" i="20"/>
  <c r="B3584" i="20"/>
  <c r="B3588" i="20"/>
  <c r="B3592" i="20"/>
  <c r="B3596" i="20"/>
  <c r="B3600" i="20"/>
  <c r="B3604" i="20"/>
  <c r="B3608" i="20"/>
  <c r="B3612" i="20"/>
  <c r="B3616" i="20"/>
  <c r="B3620" i="20"/>
  <c r="B3624" i="20"/>
  <c r="B3628" i="20"/>
  <c r="B3632" i="20"/>
  <c r="B3636" i="20"/>
  <c r="B3640" i="20"/>
  <c r="B3644" i="20"/>
  <c r="B3648" i="20"/>
  <c r="B3652" i="20"/>
  <c r="B3656" i="20"/>
  <c r="B3660" i="20"/>
  <c r="B3664" i="20"/>
  <c r="B3668" i="20"/>
  <c r="B3672" i="20"/>
  <c r="B3676" i="20"/>
  <c r="B3680" i="20"/>
  <c r="B3684" i="20"/>
  <c r="B2240" i="20"/>
  <c r="C2276" i="20"/>
  <c r="C2308" i="20"/>
  <c r="A2336" i="20"/>
  <c r="B2357" i="20"/>
  <c r="C2378" i="20"/>
  <c r="A2400" i="20"/>
  <c r="B2421" i="20"/>
  <c r="C2442" i="20"/>
  <c r="A2464" i="20"/>
  <c r="B2485" i="20"/>
  <c r="C2506" i="20"/>
  <c r="A2528" i="20"/>
  <c r="B2549" i="20"/>
  <c r="C2570" i="20"/>
  <c r="A2591" i="20"/>
  <c r="A2607" i="20"/>
  <c r="A2623" i="20"/>
  <c r="A2639" i="20"/>
  <c r="A2655" i="20"/>
  <c r="A2671" i="20"/>
  <c r="D2686" i="20"/>
  <c r="C2691" i="20"/>
  <c r="C2695" i="20"/>
  <c r="C2699" i="20"/>
  <c r="C2703" i="20"/>
  <c r="C2707" i="20"/>
  <c r="C2711" i="20"/>
  <c r="C2715" i="20"/>
  <c r="C2719" i="20"/>
  <c r="C2723" i="20"/>
  <c r="C2727" i="20"/>
  <c r="C2731" i="20"/>
  <c r="C2735" i="20"/>
  <c r="C2739" i="20"/>
  <c r="C2743" i="20"/>
  <c r="C2747" i="20"/>
  <c r="C2751" i="20"/>
  <c r="C2755" i="20"/>
  <c r="C2759" i="20"/>
  <c r="C2763" i="20"/>
  <c r="C2767" i="20"/>
  <c r="C2771" i="20"/>
  <c r="C2775" i="20"/>
  <c r="C2779" i="20"/>
  <c r="C2783" i="20"/>
  <c r="C2787" i="20"/>
  <c r="C2791" i="20"/>
  <c r="C2795" i="20"/>
  <c r="C2799" i="20"/>
  <c r="C2803" i="20"/>
  <c r="C2807" i="20"/>
  <c r="C2811" i="20"/>
  <c r="C2815" i="20"/>
  <c r="C2819" i="20"/>
  <c r="C2823" i="20"/>
  <c r="C2827" i="20"/>
  <c r="C2831" i="20"/>
  <c r="C2835" i="20"/>
  <c r="C2839" i="20"/>
  <c r="C2843" i="20"/>
  <c r="C2847" i="20"/>
  <c r="C2851" i="20"/>
  <c r="C2855" i="20"/>
  <c r="C2859" i="20"/>
  <c r="C2863" i="20"/>
  <c r="C2867" i="20"/>
  <c r="C2871" i="20"/>
  <c r="C2875" i="20"/>
  <c r="C2879" i="20"/>
  <c r="C2883" i="20"/>
  <c r="C2887" i="20"/>
  <c r="C2891" i="20"/>
  <c r="C2895" i="20"/>
  <c r="C2899" i="20"/>
  <c r="C2903" i="20"/>
  <c r="C2907" i="20"/>
  <c r="C2911" i="20"/>
  <c r="C2915" i="20"/>
  <c r="C2919" i="20"/>
  <c r="C2923" i="20"/>
  <c r="C2927" i="20"/>
  <c r="C2931" i="20"/>
  <c r="C2935" i="20"/>
  <c r="C2939" i="20"/>
  <c r="C2943" i="20"/>
  <c r="C2947" i="20"/>
  <c r="C2951" i="20"/>
  <c r="C2955" i="20"/>
  <c r="C2959" i="20"/>
  <c r="C2963" i="20"/>
  <c r="C2967" i="20"/>
  <c r="C2971" i="20"/>
  <c r="C2975" i="20"/>
  <c r="C2979" i="20"/>
  <c r="C2983" i="20"/>
  <c r="C2987" i="20"/>
  <c r="C2991" i="20"/>
  <c r="C2995" i="20"/>
  <c r="C2999" i="20"/>
  <c r="C3003" i="20"/>
  <c r="C3007" i="20"/>
  <c r="C3011" i="20"/>
  <c r="C3015" i="20"/>
  <c r="C3019" i="20"/>
  <c r="C3023" i="20"/>
  <c r="C3027" i="20"/>
  <c r="C3031" i="20"/>
  <c r="C3035" i="20"/>
  <c r="C3039" i="20"/>
  <c r="C3043" i="20"/>
  <c r="C3047" i="20"/>
  <c r="C3051" i="20"/>
  <c r="C3055" i="20"/>
  <c r="C3059" i="20"/>
  <c r="C3063" i="20"/>
  <c r="C3067" i="20"/>
  <c r="C3071" i="20"/>
  <c r="C3075" i="20"/>
  <c r="C3079" i="20"/>
  <c r="C3083" i="20"/>
  <c r="C3087" i="20"/>
  <c r="C3091" i="20"/>
  <c r="C3095" i="20"/>
  <c r="C3099" i="20"/>
  <c r="C3103" i="20"/>
  <c r="C3107" i="20"/>
  <c r="C3111" i="20"/>
  <c r="C3115" i="20"/>
  <c r="C3119" i="20"/>
  <c r="C3123" i="20"/>
  <c r="C3127" i="20"/>
  <c r="C3131" i="20"/>
  <c r="C3135" i="20"/>
  <c r="C3139" i="20"/>
  <c r="C3143" i="20"/>
  <c r="C3147" i="20"/>
  <c r="C3151" i="20"/>
  <c r="C3155" i="20"/>
  <c r="C3159" i="20"/>
  <c r="C3163" i="20"/>
  <c r="C3167" i="20"/>
  <c r="C3171" i="20"/>
  <c r="C3175" i="20"/>
  <c r="C3179" i="20"/>
  <c r="C3183" i="20"/>
  <c r="C3187" i="20"/>
  <c r="C3191" i="20"/>
  <c r="C3195" i="20"/>
  <c r="C3199" i="20"/>
  <c r="C3203" i="20"/>
  <c r="C3207" i="20"/>
  <c r="C3211" i="20"/>
  <c r="C3215" i="20"/>
  <c r="C3219" i="20"/>
  <c r="C3223" i="20"/>
  <c r="C3227" i="20"/>
  <c r="C3231" i="20"/>
  <c r="C3235" i="20"/>
  <c r="C3239" i="20"/>
  <c r="C3243" i="20"/>
  <c r="C3247" i="20"/>
  <c r="C3251" i="20"/>
  <c r="C3255" i="20"/>
  <c r="C3259" i="20"/>
  <c r="C3263" i="20"/>
  <c r="C3267" i="20"/>
  <c r="C3271" i="20"/>
  <c r="C3275" i="20"/>
  <c r="C3279" i="20"/>
  <c r="C3283" i="20"/>
  <c r="C2262" i="20"/>
  <c r="C2294" i="20"/>
  <c r="C2326" i="20"/>
  <c r="A2348" i="20"/>
  <c r="B2369" i="20"/>
  <c r="C2390" i="20"/>
  <c r="A2412" i="20"/>
  <c r="B2433" i="20"/>
  <c r="C2454" i="20"/>
  <c r="A2476" i="20"/>
  <c r="B2497" i="20"/>
  <c r="C2518" i="20"/>
  <c r="A2540" i="20"/>
  <c r="B2561" i="20"/>
  <c r="C2582" i="20"/>
  <c r="A2600" i="20"/>
  <c r="A2616" i="20"/>
  <c r="A2632" i="20"/>
  <c r="A2648" i="20"/>
  <c r="A2664" i="20"/>
  <c r="A2680" i="20"/>
  <c r="D2689" i="20"/>
  <c r="D2693" i="20"/>
  <c r="D2697" i="20"/>
  <c r="D2701" i="20"/>
  <c r="D2705" i="20"/>
  <c r="D2709" i="20"/>
  <c r="D2713" i="20"/>
  <c r="D2717" i="20"/>
  <c r="D2721" i="20"/>
  <c r="D2725" i="20"/>
  <c r="D2729" i="20"/>
  <c r="D2733" i="20"/>
  <c r="D2737" i="20"/>
  <c r="D2741" i="20"/>
  <c r="D2745" i="20"/>
  <c r="D2749" i="20"/>
  <c r="D2753" i="20"/>
  <c r="D2757" i="20"/>
  <c r="D2761" i="20"/>
  <c r="D2765" i="20"/>
  <c r="D2769" i="20"/>
  <c r="D2773" i="20"/>
  <c r="D2777" i="20"/>
  <c r="D2781" i="20"/>
  <c r="D2785" i="20"/>
  <c r="D2789" i="20"/>
  <c r="D2793" i="20"/>
  <c r="D2797" i="20"/>
  <c r="D2801" i="20"/>
  <c r="D2805" i="20"/>
  <c r="D2809" i="20"/>
  <c r="D2813" i="20"/>
  <c r="D2817" i="20"/>
  <c r="D2821" i="20"/>
  <c r="D2825" i="20"/>
  <c r="D2829" i="20"/>
  <c r="D2833" i="20"/>
  <c r="D2837" i="20"/>
  <c r="D2841" i="20"/>
  <c r="D2845" i="20"/>
  <c r="D2849" i="20"/>
  <c r="D2853" i="20"/>
  <c r="D2857" i="20"/>
  <c r="D2861" i="20"/>
  <c r="D2865" i="20"/>
  <c r="D2869" i="20"/>
  <c r="D2873" i="20"/>
  <c r="D2877" i="20"/>
  <c r="D2881" i="20"/>
  <c r="D2885" i="20"/>
  <c r="D2889" i="20"/>
  <c r="D2893" i="20"/>
  <c r="D2897" i="20"/>
  <c r="D2901" i="20"/>
  <c r="D2905" i="20"/>
  <c r="D2909" i="20"/>
  <c r="D2913" i="20"/>
  <c r="D2917" i="20"/>
  <c r="D2921" i="20"/>
  <c r="D2925" i="20"/>
  <c r="D2929" i="20"/>
  <c r="D2933" i="20"/>
  <c r="D2937" i="20"/>
  <c r="D2941" i="20"/>
  <c r="D2945" i="20"/>
  <c r="D2949" i="20"/>
  <c r="D2953" i="20"/>
  <c r="D2957" i="20"/>
  <c r="D2961" i="20"/>
  <c r="D2965" i="20"/>
  <c r="D2969" i="20"/>
  <c r="D2973" i="20"/>
  <c r="D2977" i="20"/>
  <c r="D2981" i="20"/>
  <c r="D2985" i="20"/>
  <c r="D2989" i="20"/>
  <c r="D2993" i="20"/>
  <c r="D2997" i="20"/>
  <c r="D3001" i="20"/>
  <c r="D3005" i="20"/>
  <c r="D3009" i="20"/>
  <c r="D3013" i="20"/>
  <c r="D3017" i="20"/>
  <c r="D3021" i="20"/>
  <c r="D3025" i="20"/>
  <c r="D3029" i="20"/>
  <c r="D3033" i="20"/>
  <c r="D3037" i="20"/>
  <c r="D3041" i="20"/>
  <c r="D3045" i="20"/>
  <c r="D3049" i="20"/>
  <c r="D3053" i="20"/>
  <c r="D3057" i="20"/>
  <c r="D3061" i="20"/>
  <c r="D3065" i="20"/>
  <c r="D3069" i="20"/>
  <c r="D3073" i="20"/>
  <c r="D3077" i="20"/>
  <c r="D3081" i="20"/>
  <c r="D3085" i="20"/>
  <c r="D3089" i="20"/>
  <c r="D3093" i="20"/>
  <c r="D3097" i="20"/>
  <c r="D3101" i="20"/>
  <c r="D3105" i="20"/>
  <c r="D3109" i="20"/>
  <c r="D3113" i="20"/>
  <c r="D3117" i="20"/>
  <c r="D3121" i="20"/>
  <c r="D3125" i="20"/>
  <c r="D3129" i="20"/>
  <c r="D3133" i="20"/>
  <c r="D3137" i="20"/>
  <c r="D3141" i="20"/>
  <c r="D3145" i="20"/>
  <c r="D3149" i="20"/>
  <c r="D3153" i="20"/>
  <c r="D3157" i="20"/>
  <c r="B2232" i="20"/>
  <c r="C2272" i="20"/>
  <c r="C2304" i="20"/>
  <c r="B2333" i="20"/>
  <c r="C2354" i="20"/>
  <c r="A2376" i="20"/>
  <c r="B2397" i="20"/>
  <c r="C2418" i="20"/>
  <c r="A2440" i="20"/>
  <c r="B2461" i="20"/>
  <c r="C2482" i="20"/>
  <c r="A2504" i="20"/>
  <c r="B2525" i="20"/>
  <c r="C2546" i="20"/>
  <c r="A2568" i="20"/>
  <c r="A2589" i="20"/>
  <c r="A2605" i="20"/>
  <c r="A2621" i="20"/>
  <c r="A2637" i="20"/>
  <c r="A2653" i="20"/>
  <c r="A2669" i="20"/>
  <c r="A2685" i="20"/>
  <c r="A2691" i="20"/>
  <c r="A2695" i="20"/>
  <c r="A2699" i="20"/>
  <c r="A2703" i="20"/>
  <c r="A2707" i="20"/>
  <c r="A2711" i="20"/>
  <c r="A2715" i="20"/>
  <c r="A2719" i="20"/>
  <c r="A2723" i="20"/>
  <c r="A2727" i="20"/>
  <c r="A2731" i="20"/>
  <c r="A2735" i="20"/>
  <c r="A2739" i="20"/>
  <c r="A1795" i="20"/>
  <c r="A1817" i="20"/>
  <c r="A1838" i="20"/>
  <c r="A1859" i="20"/>
  <c r="A1881" i="20"/>
  <c r="A1902" i="20"/>
  <c r="A1923" i="20"/>
  <c r="A1945" i="20"/>
  <c r="A1966" i="20"/>
  <c r="A1987" i="20"/>
  <c r="A2009" i="20"/>
  <c r="A2030" i="20"/>
  <c r="A2051" i="20"/>
  <c r="A2073" i="20"/>
  <c r="A2094" i="20"/>
  <c r="A2115" i="20"/>
  <c r="A2137" i="20"/>
  <c r="B1403" i="20"/>
  <c r="B1427" i="20"/>
  <c r="A1446" i="20"/>
  <c r="B1459" i="20"/>
  <c r="A1474" i="20"/>
  <c r="C1488" i="20"/>
  <c r="A1502" i="20"/>
  <c r="C1516" i="20"/>
  <c r="B1531" i="20"/>
  <c r="C1544" i="20"/>
  <c r="B1559" i="20"/>
  <c r="A1574" i="20"/>
  <c r="B1587" i="20"/>
  <c r="A1602" i="20"/>
  <c r="C1616" i="20"/>
  <c r="A1630" i="20"/>
  <c r="C1644" i="20"/>
  <c r="B1659" i="20"/>
  <c r="C1672" i="20"/>
  <c r="B1686" i="20"/>
  <c r="B1697" i="20"/>
  <c r="B1707" i="20"/>
  <c r="B1718" i="20"/>
  <c r="B1729" i="20"/>
  <c r="B1739" i="20"/>
  <c r="B1750" i="20"/>
  <c r="B1761" i="20"/>
  <c r="B1771" i="20"/>
  <c r="B1782" i="20"/>
  <c r="B1793" i="20"/>
  <c r="B1801" i="20"/>
  <c r="B1809" i="20"/>
  <c r="B1817" i="20"/>
  <c r="B1825" i="20"/>
  <c r="B1833" i="20"/>
  <c r="B1841" i="20"/>
  <c r="B1849" i="20"/>
  <c r="B1857" i="20"/>
  <c r="B1865" i="20"/>
  <c r="B1873" i="20"/>
  <c r="B1881" i="20"/>
  <c r="C1379" i="20"/>
  <c r="C1395" i="20"/>
  <c r="C1411" i="20"/>
  <c r="C1427" i="20"/>
  <c r="B1442" i="20"/>
  <c r="A1453" i="20"/>
  <c r="C1463" i="20"/>
  <c r="B1474" i="20"/>
  <c r="A1485" i="20"/>
  <c r="C1495" i="20"/>
  <c r="B1506" i="20"/>
  <c r="A1517" i="20"/>
  <c r="C1527" i="20"/>
  <c r="B1538" i="20"/>
  <c r="A1549" i="20"/>
  <c r="C1559" i="20"/>
  <c r="B1570" i="20"/>
  <c r="A1581" i="20"/>
  <c r="C1591" i="20"/>
  <c r="B1602" i="20"/>
  <c r="A1613" i="20"/>
  <c r="C1623" i="20"/>
  <c r="B1634" i="20"/>
  <c r="A1645" i="20"/>
  <c r="C1655" i="20"/>
  <c r="B1666" i="20"/>
  <c r="A1677" i="20"/>
  <c r="C1686" i="20"/>
  <c r="C1694" i="20"/>
  <c r="C1702" i="20"/>
  <c r="C1710" i="20"/>
  <c r="C1718" i="20"/>
  <c r="C1726" i="20"/>
  <c r="C1734" i="20"/>
  <c r="C1742" i="20"/>
  <c r="C1750" i="20"/>
  <c r="C1758" i="20"/>
  <c r="C1766" i="20"/>
  <c r="C1774" i="20"/>
  <c r="C1782" i="20"/>
  <c r="C1790" i="20"/>
  <c r="C1798" i="20"/>
  <c r="B1382" i="20"/>
  <c r="B1398" i="20"/>
  <c r="B1414" i="20"/>
  <c r="B1430" i="20"/>
  <c r="A1444" i="20"/>
  <c r="C1454" i="20"/>
  <c r="B1465" i="20"/>
  <c r="A1476" i="20"/>
  <c r="C1486" i="20"/>
  <c r="B1497" i="20"/>
  <c r="A1508" i="20"/>
  <c r="C1518" i="20"/>
  <c r="B1529" i="20"/>
  <c r="A1540" i="20"/>
  <c r="C1550" i="20"/>
  <c r="B1561" i="20"/>
  <c r="A1572" i="20"/>
  <c r="C1582" i="20"/>
  <c r="B1593" i="20"/>
  <c r="A1604" i="20"/>
  <c r="C1614" i="20"/>
  <c r="B1625" i="20"/>
  <c r="A1636" i="20"/>
  <c r="C1646" i="20"/>
  <c r="B1657" i="20"/>
  <c r="A1668" i="20"/>
  <c r="C1678" i="20"/>
  <c r="D1687" i="20"/>
  <c r="D1695" i="20"/>
  <c r="D1703" i="20"/>
  <c r="D1711" i="20"/>
  <c r="D1719" i="20"/>
  <c r="D1727" i="20"/>
  <c r="D1735" i="20"/>
  <c r="D1743" i="20"/>
  <c r="D1751" i="20"/>
  <c r="D1759" i="20"/>
  <c r="D1767" i="20"/>
  <c r="D1775" i="20"/>
  <c r="D1783" i="20"/>
  <c r="D1791" i="20"/>
  <c r="D1799" i="20"/>
  <c r="C1806" i="20"/>
  <c r="C1822" i="20"/>
  <c r="C1838" i="20"/>
  <c r="C1854" i="20"/>
  <c r="C1868" i="20"/>
  <c r="C1878" i="20"/>
  <c r="D1887" i="20"/>
  <c r="C1894" i="20"/>
  <c r="B1901" i="20"/>
  <c r="B1909" i="20"/>
  <c r="D1915" i="20"/>
  <c r="C1922" i="20"/>
  <c r="C1930" i="20"/>
  <c r="B1937" i="20"/>
  <c r="D1943" i="20"/>
  <c r="D1951" i="20"/>
  <c r="C1958" i="20"/>
  <c r="B1965" i="20"/>
  <c r="B1973" i="20"/>
  <c r="D1979" i="20"/>
  <c r="C1986" i="20"/>
  <c r="C1994" i="20"/>
  <c r="B2001" i="20"/>
  <c r="D2007" i="20"/>
  <c r="D2015" i="20"/>
  <c r="C2022" i="20"/>
  <c r="B2029" i="20"/>
  <c r="B2037" i="20"/>
  <c r="D2043" i="20"/>
  <c r="C2050" i="20"/>
  <c r="C2058" i="20"/>
  <c r="B2065" i="20"/>
  <c r="D2071" i="20"/>
  <c r="D2079" i="20"/>
  <c r="C2086" i="20"/>
  <c r="B2093" i="20"/>
  <c r="B2101" i="20"/>
  <c r="D2107" i="20"/>
  <c r="C2114" i="20"/>
  <c r="C2122" i="20"/>
  <c r="B2129" i="20"/>
  <c r="D2135" i="20"/>
  <c r="D2142" i="20"/>
  <c r="D2147" i="20"/>
  <c r="D2152" i="20"/>
  <c r="D2158" i="20"/>
  <c r="D2163" i="20"/>
  <c r="D2168" i="20"/>
  <c r="D2174" i="20"/>
  <c r="D2179" i="20"/>
  <c r="D2184" i="20"/>
  <c r="D2190" i="20"/>
  <c r="D2195" i="20"/>
  <c r="D2200" i="20"/>
  <c r="D2206" i="20"/>
  <c r="D2211" i="20"/>
  <c r="D2216" i="20"/>
  <c r="D2222" i="20"/>
  <c r="D2227" i="20"/>
  <c r="D2232" i="20"/>
  <c r="D2238" i="20"/>
  <c r="D2243" i="20"/>
  <c r="D2248" i="20"/>
  <c r="D2254" i="20"/>
  <c r="D2259" i="20"/>
  <c r="D2264" i="20"/>
  <c r="D2270" i="20"/>
  <c r="D2275" i="20"/>
  <c r="D2280" i="20"/>
  <c r="D2286" i="20"/>
  <c r="D2291" i="20"/>
  <c r="D2296" i="20"/>
  <c r="D2302" i="20"/>
  <c r="D2307" i="20"/>
  <c r="D2312" i="20"/>
  <c r="D2318" i="20"/>
  <c r="D2323" i="20"/>
  <c r="D2328" i="20"/>
  <c r="D2334" i="20"/>
  <c r="D2339" i="20"/>
  <c r="D2344" i="20"/>
  <c r="D2350" i="20"/>
  <c r="D2355" i="20"/>
  <c r="D2360" i="20"/>
  <c r="D2366" i="20"/>
  <c r="D2371" i="20"/>
  <c r="D2376" i="20"/>
  <c r="D2382" i="20"/>
  <c r="D2387" i="20"/>
  <c r="D2392" i="20"/>
  <c r="D2398" i="20"/>
  <c r="D2403" i="20"/>
  <c r="D2408" i="20"/>
  <c r="D2414" i="20"/>
  <c r="D2419" i="20"/>
  <c r="D2424" i="20"/>
  <c r="D2430" i="20"/>
  <c r="D2435" i="20"/>
  <c r="D2440" i="20"/>
  <c r="D2446" i="20"/>
  <c r="D2451" i="20"/>
  <c r="D2456" i="20"/>
  <c r="D2462" i="20"/>
  <c r="D2467" i="20"/>
  <c r="D2472" i="20"/>
  <c r="D2478" i="20"/>
  <c r="D2483" i="20"/>
  <c r="D2488" i="20"/>
  <c r="D2494" i="20"/>
  <c r="D2499" i="20"/>
  <c r="D2504" i="20"/>
  <c r="D2510" i="20"/>
  <c r="D2515" i="20"/>
  <c r="D2520" i="20"/>
  <c r="D2526" i="20"/>
  <c r="D2531" i="20"/>
  <c r="D2536" i="20"/>
  <c r="D2542" i="20"/>
  <c r="D2547" i="20"/>
  <c r="D2552" i="20"/>
  <c r="D2558" i="20"/>
  <c r="D2563" i="20"/>
  <c r="D2568" i="20"/>
  <c r="D2574" i="20"/>
  <c r="D2579" i="20"/>
  <c r="D2584" i="20"/>
  <c r="D1806" i="20"/>
  <c r="D1816" i="20"/>
  <c r="D1826" i="20"/>
  <c r="D1838" i="20"/>
  <c r="D1848" i="20"/>
  <c r="D1858" i="20"/>
  <c r="D1870" i="20"/>
  <c r="D1880" i="20"/>
  <c r="B1888" i="20"/>
  <c r="B1896" i="20"/>
  <c r="D1902" i="20"/>
  <c r="C1909" i="20"/>
  <c r="C1917" i="20"/>
  <c r="B1924" i="20"/>
  <c r="D1930" i="20"/>
  <c r="D1938" i="20"/>
  <c r="C1945" i="20"/>
  <c r="B1952" i="20"/>
  <c r="B1960" i="20"/>
  <c r="D1966" i="20"/>
  <c r="C1973" i="20"/>
  <c r="C1981" i="20"/>
  <c r="B1988" i="20"/>
  <c r="D1994" i="20"/>
  <c r="D2002" i="20"/>
  <c r="C2009" i="20"/>
  <c r="B2016" i="20"/>
  <c r="B2024" i="20"/>
  <c r="D2030" i="20"/>
  <c r="C2037" i="20"/>
  <c r="C2045" i="20"/>
  <c r="B2052" i="20"/>
  <c r="D2058" i="20"/>
  <c r="D2066" i="20"/>
  <c r="C2073" i="20"/>
  <c r="B2080" i="20"/>
  <c r="B2088" i="20"/>
  <c r="D2094" i="20"/>
  <c r="C2101" i="20"/>
  <c r="C2109" i="20"/>
  <c r="B2116" i="20"/>
  <c r="D2122" i="20"/>
  <c r="D2130" i="20"/>
  <c r="C2137" i="20"/>
  <c r="A2143" i="20"/>
  <c r="A2149" i="20"/>
  <c r="A2154" i="20"/>
  <c r="A2159" i="20"/>
  <c r="A2165" i="20"/>
  <c r="A2170" i="20"/>
  <c r="A2175" i="20"/>
  <c r="A2181" i="20"/>
  <c r="A2186" i="20"/>
  <c r="A2191" i="20"/>
  <c r="A2197" i="20"/>
  <c r="A2202" i="20"/>
  <c r="A2207" i="20"/>
  <c r="A2213" i="20"/>
  <c r="A2218" i="20"/>
  <c r="A2223" i="20"/>
  <c r="A2229" i="20"/>
  <c r="A2234" i="20"/>
  <c r="A2239" i="20"/>
  <c r="A2245" i="20"/>
  <c r="A2250" i="20"/>
  <c r="A2255" i="20"/>
  <c r="A2261" i="20"/>
  <c r="A2266" i="20"/>
  <c r="A2271" i="20"/>
  <c r="A2277" i="20"/>
  <c r="A2282" i="20"/>
  <c r="A2287" i="20"/>
  <c r="A2293" i="20"/>
  <c r="A2298" i="20"/>
  <c r="A2303" i="20"/>
  <c r="A2309" i="20"/>
  <c r="A2314" i="20"/>
  <c r="A2319" i="20"/>
  <c r="A2325" i="20"/>
  <c r="C1809" i="20"/>
  <c r="C1819" i="20"/>
  <c r="C1831" i="20"/>
  <c r="C1841" i="20"/>
  <c r="C1851" i="20"/>
  <c r="C1863" i="20"/>
  <c r="C1873" i="20"/>
  <c r="B1883" i="20"/>
  <c r="B1891" i="20"/>
  <c r="D1897" i="20"/>
  <c r="C1904" i="20"/>
  <c r="C1912" i="20"/>
  <c r="B1919" i="20"/>
  <c r="D1925" i="20"/>
  <c r="D1933" i="20"/>
  <c r="C1940" i="20"/>
  <c r="B1947" i="20"/>
  <c r="B1955" i="20"/>
  <c r="D1961" i="20"/>
  <c r="C1968" i="20"/>
  <c r="C1976" i="20"/>
  <c r="B1983" i="20"/>
  <c r="D1989" i="20"/>
  <c r="D1997" i="20"/>
  <c r="C2004" i="20"/>
  <c r="B2011" i="20"/>
  <c r="B2019" i="20"/>
  <c r="D2025" i="20"/>
  <c r="C2032" i="20"/>
  <c r="C2040" i="20"/>
  <c r="B2047" i="20"/>
  <c r="D2053" i="20"/>
  <c r="D2061" i="20"/>
  <c r="C2068" i="20"/>
  <c r="B2075" i="20"/>
  <c r="B2083" i="20"/>
  <c r="D2089" i="20"/>
  <c r="C2096" i="20"/>
  <c r="C2104" i="20"/>
  <c r="B2111" i="20"/>
  <c r="D2117" i="20"/>
  <c r="D2125" i="20"/>
  <c r="C2132" i="20"/>
  <c r="B2139" i="20"/>
  <c r="B2145" i="20"/>
  <c r="B2150" i="20"/>
  <c r="B2155" i="20"/>
  <c r="B2161" i="20"/>
  <c r="B2166" i="20"/>
  <c r="B2171" i="20"/>
  <c r="B2177" i="20"/>
  <c r="B2182" i="20"/>
  <c r="B2187" i="20"/>
  <c r="B2193" i="20"/>
  <c r="B2198" i="20"/>
  <c r="B2203" i="20"/>
  <c r="B2209" i="20"/>
  <c r="B2214" i="20"/>
  <c r="D1807" i="20"/>
  <c r="D1819" i="20"/>
  <c r="D1829" i="20"/>
  <c r="D1839" i="20"/>
  <c r="D1851" i="20"/>
  <c r="D1861" i="20"/>
  <c r="D1871" i="20"/>
  <c r="C1883" i="20"/>
  <c r="B1890" i="20"/>
  <c r="D1896" i="20"/>
  <c r="D1904" i="20"/>
  <c r="C1911" i="20"/>
  <c r="B1918" i="20"/>
  <c r="B1926" i="20"/>
  <c r="D1932" i="20"/>
  <c r="C1939" i="20"/>
  <c r="C1947" i="20"/>
  <c r="B1954" i="20"/>
  <c r="D1960" i="20"/>
  <c r="D1968" i="20"/>
  <c r="C1975" i="20"/>
  <c r="B1982" i="20"/>
  <c r="B1990" i="20"/>
  <c r="D1996" i="20"/>
  <c r="C2003" i="20"/>
  <c r="C2011" i="20"/>
  <c r="B2018" i="20"/>
  <c r="D2024" i="20"/>
  <c r="D2032" i="20"/>
  <c r="C2039" i="20"/>
  <c r="B2046" i="20"/>
  <c r="B2054" i="20"/>
  <c r="D2060" i="20"/>
  <c r="C2067" i="20"/>
  <c r="C2075" i="20"/>
  <c r="B2082" i="20"/>
  <c r="D2088" i="20"/>
  <c r="D2096" i="20"/>
  <c r="C2103" i="20"/>
  <c r="B2110" i="20"/>
  <c r="B2118" i="20"/>
  <c r="D2124" i="20"/>
  <c r="C2131" i="20"/>
  <c r="C2139" i="20"/>
  <c r="C2144" i="20"/>
  <c r="C2149" i="20"/>
  <c r="C2155" i="20"/>
  <c r="C2160" i="20"/>
  <c r="C2165" i="20"/>
  <c r="C2171" i="20"/>
  <c r="C2176" i="20"/>
  <c r="C2181" i="20"/>
  <c r="C2187" i="20"/>
  <c r="C2192" i="20"/>
  <c r="C2197" i="20"/>
  <c r="C2203" i="20"/>
  <c r="C2208" i="20"/>
  <c r="C2213" i="20"/>
  <c r="C2219" i="20"/>
  <c r="C2224" i="20"/>
  <c r="C2229" i="20"/>
  <c r="C2235" i="20"/>
  <c r="C2240" i="20"/>
  <c r="C2245" i="20"/>
  <c r="B2225" i="20"/>
  <c r="B2245" i="20"/>
  <c r="B2257" i="20"/>
  <c r="B2269" i="20"/>
  <c r="B2279" i="20"/>
  <c r="B2289" i="20"/>
  <c r="B2301" i="20"/>
  <c r="B2311" i="20"/>
  <c r="B2321" i="20"/>
  <c r="A2331" i="20"/>
  <c r="C2337" i="20"/>
  <c r="B2344" i="20"/>
  <c r="B2352" i="20"/>
  <c r="A2359" i="20"/>
  <c r="C2365" i="20"/>
  <c r="C2373" i="20"/>
  <c r="B2380" i="20"/>
  <c r="A2387" i="20"/>
  <c r="A2395" i="20"/>
  <c r="C2401" i="20"/>
  <c r="B2408" i="20"/>
  <c r="B2416" i="20"/>
  <c r="A2423" i="20"/>
  <c r="C2429" i="20"/>
  <c r="C2437" i="20"/>
  <c r="B2444" i="20"/>
  <c r="A2451" i="20"/>
  <c r="A2459" i="20"/>
  <c r="C2465" i="20"/>
  <c r="B2472" i="20"/>
  <c r="B2480" i="20"/>
  <c r="A2487" i="20"/>
  <c r="C2493" i="20"/>
  <c r="C2501" i="20"/>
  <c r="B2508" i="20"/>
  <c r="A2515" i="20"/>
  <c r="A2523" i="20"/>
  <c r="C2529" i="20"/>
  <c r="B2536" i="20"/>
  <c r="B2544" i="20"/>
  <c r="A2551" i="20"/>
  <c r="C2557" i="20"/>
  <c r="C2565" i="20"/>
  <c r="B2572" i="20"/>
  <c r="A2579" i="20"/>
  <c r="A2587" i="20"/>
  <c r="B2592" i="20"/>
  <c r="B2597" i="20"/>
  <c r="B2603" i="20"/>
  <c r="B2608" i="20"/>
  <c r="B2612" i="20"/>
  <c r="B2616" i="20"/>
  <c r="B2620" i="20"/>
  <c r="B2624" i="20"/>
  <c r="B2628" i="20"/>
  <c r="B2632" i="20"/>
  <c r="B2636" i="20"/>
  <c r="B2640" i="20"/>
  <c r="B2644" i="20"/>
  <c r="B2648" i="20"/>
  <c r="B2652" i="20"/>
  <c r="B2656" i="20"/>
  <c r="B2660" i="20"/>
  <c r="B2664" i="20"/>
  <c r="B2668" i="20"/>
  <c r="B2672" i="20"/>
  <c r="B2676" i="20"/>
  <c r="B2680" i="20"/>
  <c r="B2684" i="20"/>
  <c r="B2222" i="20"/>
  <c r="B2238" i="20"/>
  <c r="C2251" i="20"/>
  <c r="C2259" i="20"/>
  <c r="C2267" i="20"/>
  <c r="C2275" i="20"/>
  <c r="C2283" i="20"/>
  <c r="C2291" i="20"/>
  <c r="C2299" i="20"/>
  <c r="C2307" i="20"/>
  <c r="C2315" i="20"/>
  <c r="C2323" i="20"/>
  <c r="A2330" i="20"/>
  <c r="B2335" i="20"/>
  <c r="C2340" i="20"/>
  <c r="A2346" i="20"/>
  <c r="B2351" i="20"/>
  <c r="C2356" i="20"/>
  <c r="A2362" i="20"/>
  <c r="B2367" i="20"/>
  <c r="C2372" i="20"/>
  <c r="A2378" i="20"/>
  <c r="B2383" i="20"/>
  <c r="C2388" i="20"/>
  <c r="A2394" i="20"/>
  <c r="B2399" i="20"/>
  <c r="C2404" i="20"/>
  <c r="A2410" i="20"/>
  <c r="B2415" i="20"/>
  <c r="C2420" i="20"/>
  <c r="A2426" i="20"/>
  <c r="B2431" i="20"/>
  <c r="C2436" i="20"/>
  <c r="A2442" i="20"/>
  <c r="B2447" i="20"/>
  <c r="C2452" i="20"/>
  <c r="A2458" i="20"/>
  <c r="B2463" i="20"/>
  <c r="C2468" i="20"/>
  <c r="A2474" i="20"/>
  <c r="B2479" i="20"/>
  <c r="C2484" i="20"/>
  <c r="A2490" i="20"/>
  <c r="B2495" i="20"/>
  <c r="C2500" i="20"/>
  <c r="A2506" i="20"/>
  <c r="B2511" i="20"/>
  <c r="C2516" i="20"/>
  <c r="A2522" i="20"/>
  <c r="B2527" i="20"/>
  <c r="C2532" i="20"/>
  <c r="A2538" i="20"/>
  <c r="B2543" i="20"/>
  <c r="C2548" i="20"/>
  <c r="A2554" i="20"/>
  <c r="B2559" i="20"/>
  <c r="C2564" i="20"/>
  <c r="A2570" i="20"/>
  <c r="B2575" i="20"/>
  <c r="C2580" i="20"/>
  <c r="A2586" i="20"/>
  <c r="C2590" i="20"/>
  <c r="C2594" i="20"/>
  <c r="C2598" i="20"/>
  <c r="C2602" i="20"/>
  <c r="C2606" i="20"/>
  <c r="C2610" i="20"/>
  <c r="C2614" i="20"/>
  <c r="C2618" i="20"/>
  <c r="C2622" i="20"/>
  <c r="C2626" i="20"/>
  <c r="C2630" i="20"/>
  <c r="C2634" i="20"/>
  <c r="C2638" i="20"/>
  <c r="C2642" i="20"/>
  <c r="C2646" i="20"/>
  <c r="C2650" i="20"/>
  <c r="C2654" i="20"/>
  <c r="C2658" i="20"/>
  <c r="C2662" i="20"/>
  <c r="C2666" i="20"/>
  <c r="C2670" i="20"/>
  <c r="C2674" i="20"/>
  <c r="C2678" i="20"/>
  <c r="C2682" i="20"/>
  <c r="C2686" i="20"/>
  <c r="B2219" i="20"/>
  <c r="B2235" i="20"/>
  <c r="B2250" i="20"/>
  <c r="B2258" i="20"/>
  <c r="B2266" i="20"/>
  <c r="B2274" i="20"/>
  <c r="B2282" i="20"/>
  <c r="B2290" i="20"/>
  <c r="B2298" i="20"/>
  <c r="B2306" i="20"/>
  <c r="B2314" i="20"/>
  <c r="B2322" i="20"/>
  <c r="A2329" i="20"/>
  <c r="B2334" i="20"/>
  <c r="C2339" i="20"/>
  <c r="A2345" i="20"/>
  <c r="B2350" i="20"/>
  <c r="C2355" i="20"/>
  <c r="A2361" i="20"/>
  <c r="B2366" i="20"/>
  <c r="C2371" i="20"/>
  <c r="A2377" i="20"/>
  <c r="B2382" i="20"/>
  <c r="C2387" i="20"/>
  <c r="A2393" i="20"/>
  <c r="B2398" i="20"/>
  <c r="C2403" i="20"/>
  <c r="A2409" i="20"/>
  <c r="B2414" i="20"/>
  <c r="C2419" i="20"/>
  <c r="A2425" i="20"/>
  <c r="B2430" i="20"/>
  <c r="C2435" i="20"/>
  <c r="A2441" i="20"/>
  <c r="B2446" i="20"/>
  <c r="C2451" i="20"/>
  <c r="A2457" i="20"/>
  <c r="B2462" i="20"/>
  <c r="C2467" i="20"/>
  <c r="A2473" i="20"/>
  <c r="B2478" i="20"/>
  <c r="C2483" i="20"/>
  <c r="A2489" i="20"/>
  <c r="B2494" i="20"/>
  <c r="C2499" i="20"/>
  <c r="A2505" i="20"/>
  <c r="B2510" i="20"/>
  <c r="C2515" i="20"/>
  <c r="A2521" i="20"/>
  <c r="B2526" i="20"/>
  <c r="C2531" i="20"/>
  <c r="A2537" i="20"/>
  <c r="B2542" i="20"/>
  <c r="C2547" i="20"/>
  <c r="A2553" i="20"/>
  <c r="B2558" i="20"/>
  <c r="C2563" i="20"/>
  <c r="A2569" i="20"/>
  <c r="B2574" i="20"/>
  <c r="C2579" i="20"/>
  <c r="A2585" i="20"/>
  <c r="D2589" i="20"/>
  <c r="D2593" i="20"/>
  <c r="D2597" i="20"/>
  <c r="D2601" i="20"/>
  <c r="D2605" i="20"/>
  <c r="D2609" i="20"/>
  <c r="D2613" i="20"/>
  <c r="D2617" i="20"/>
  <c r="D2621" i="20"/>
  <c r="D2625" i="20"/>
  <c r="D2629" i="20"/>
  <c r="D2633" i="20"/>
  <c r="D2637" i="20"/>
  <c r="D2641" i="20"/>
  <c r="D2645" i="20"/>
  <c r="D2649" i="20"/>
  <c r="D2653" i="20"/>
  <c r="D2657" i="20"/>
  <c r="D2661" i="20"/>
  <c r="D2665" i="20"/>
  <c r="D2669" i="20"/>
  <c r="D2673" i="20"/>
  <c r="D2677" i="20"/>
  <c r="D2681" i="20"/>
  <c r="D2685" i="20"/>
  <c r="C2258" i="20"/>
  <c r="C2290" i="20"/>
  <c r="C2322" i="20"/>
  <c r="B2345" i="20"/>
  <c r="C2366" i="20"/>
  <c r="A2388" i="20"/>
  <c r="B2409" i="20"/>
  <c r="C2430" i="20"/>
  <c r="A2452" i="20"/>
  <c r="B2473" i="20"/>
  <c r="C2494" i="20"/>
  <c r="A2516" i="20"/>
  <c r="B2537" i="20"/>
  <c r="C2558" i="20"/>
  <c r="A2580" i="20"/>
  <c r="A2598" i="20"/>
  <c r="A2614" i="20"/>
  <c r="A2630" i="20"/>
  <c r="A2646" i="20"/>
  <c r="A2662" i="20"/>
  <c r="A2678" i="20"/>
  <c r="A2689" i="20"/>
  <c r="B2693" i="20"/>
  <c r="B2697" i="20"/>
  <c r="B2701" i="20"/>
  <c r="B2705" i="20"/>
  <c r="B2709" i="20"/>
  <c r="B2713" i="20"/>
  <c r="B2717" i="20"/>
  <c r="B2721" i="20"/>
  <c r="B2725" i="20"/>
  <c r="B2729" i="20"/>
  <c r="B2733" i="20"/>
  <c r="B2737" i="20"/>
  <c r="B2741" i="20"/>
  <c r="B2745" i="20"/>
  <c r="B2749" i="20"/>
  <c r="B2753" i="20"/>
  <c r="B2757" i="20"/>
  <c r="B2761" i="20"/>
  <c r="B2765" i="20"/>
  <c r="B2769" i="20"/>
  <c r="B2773" i="20"/>
  <c r="B2777" i="20"/>
  <c r="B2781" i="20"/>
  <c r="B2785" i="20"/>
  <c r="B2789" i="20"/>
  <c r="B2793" i="20"/>
  <c r="B2797" i="20"/>
  <c r="B2801" i="20"/>
  <c r="B2805" i="20"/>
  <c r="B2809" i="20"/>
  <c r="B2813" i="20"/>
  <c r="B2817" i="20"/>
  <c r="B2821" i="20"/>
  <c r="B2825" i="20"/>
  <c r="B2829" i="20"/>
  <c r="B2833" i="20"/>
  <c r="B2837" i="20"/>
  <c r="B2841" i="20"/>
  <c r="B2845" i="20"/>
  <c r="B2849" i="20"/>
  <c r="B2853" i="20"/>
  <c r="B2857" i="20"/>
  <c r="B2861" i="20"/>
  <c r="B2865" i="20"/>
  <c r="B2869" i="20"/>
  <c r="B2873" i="20"/>
  <c r="B2877" i="20"/>
  <c r="B2881" i="20"/>
  <c r="B2885" i="20"/>
  <c r="B2889" i="20"/>
  <c r="B2893" i="20"/>
  <c r="B2897" i="20"/>
  <c r="B2901" i="20"/>
  <c r="B2905" i="20"/>
  <c r="B2909" i="20"/>
  <c r="B2913" i="20"/>
  <c r="B2917" i="20"/>
  <c r="B2921" i="20"/>
  <c r="B2925" i="20"/>
  <c r="B2929" i="20"/>
  <c r="B2933" i="20"/>
  <c r="B2937" i="20"/>
  <c r="B2941" i="20"/>
  <c r="B2945" i="20"/>
  <c r="B2949" i="20"/>
  <c r="B2953" i="20"/>
  <c r="B2957" i="20"/>
  <c r="B2961" i="20"/>
  <c r="B2965" i="20"/>
  <c r="B2969" i="20"/>
  <c r="B2973" i="20"/>
  <c r="B2977" i="20"/>
  <c r="B2981" i="20"/>
  <c r="B2985" i="20"/>
  <c r="B2989" i="20"/>
  <c r="B2993" i="20"/>
  <c r="B2997" i="20"/>
  <c r="B3001" i="20"/>
  <c r="B3005" i="20"/>
  <c r="B3009" i="20"/>
  <c r="B3013" i="20"/>
  <c r="B3017" i="20"/>
  <c r="B3021" i="20"/>
  <c r="B3025" i="20"/>
  <c r="B3029" i="20"/>
  <c r="B3033" i="20"/>
  <c r="B3037" i="20"/>
  <c r="B3041" i="20"/>
  <c r="B3045" i="20"/>
  <c r="B3049" i="20"/>
  <c r="B3053" i="20"/>
  <c r="B3057" i="20"/>
  <c r="B3061" i="20"/>
  <c r="B3065" i="20"/>
  <c r="B3069" i="20"/>
  <c r="B3073" i="20"/>
  <c r="B3077" i="20"/>
  <c r="B3081" i="20"/>
  <c r="B3085" i="20"/>
  <c r="B3089" i="20"/>
  <c r="B3093" i="20"/>
  <c r="B3097" i="20"/>
  <c r="B3101" i="20"/>
  <c r="B3105" i="20"/>
  <c r="B3109" i="20"/>
  <c r="B3113" i="20"/>
  <c r="B3117" i="20"/>
  <c r="B3121" i="20"/>
  <c r="B3125" i="20"/>
  <c r="B3129" i="20"/>
  <c r="B3133" i="20"/>
  <c r="B3137" i="20"/>
  <c r="B3141" i="20"/>
  <c r="B3145" i="20"/>
  <c r="B3149" i="20"/>
  <c r="B3153" i="20"/>
  <c r="B3157" i="20"/>
  <c r="B3161" i="20"/>
  <c r="B3165" i="20"/>
  <c r="B3169" i="20"/>
  <c r="B3173" i="20"/>
  <c r="B3177" i="20"/>
  <c r="B3181" i="20"/>
  <c r="B3185" i="20"/>
  <c r="B3189" i="20"/>
  <c r="B3193" i="20"/>
  <c r="B3197" i="20"/>
  <c r="B3201" i="20"/>
  <c r="B3205" i="20"/>
  <c r="B3209" i="20"/>
  <c r="B3213" i="20"/>
  <c r="B3217" i="20"/>
  <c r="B3221" i="20"/>
  <c r="B3225" i="20"/>
  <c r="B3229" i="20"/>
  <c r="B3233" i="20"/>
  <c r="B3237" i="20"/>
  <c r="B3241" i="20"/>
  <c r="B3245" i="20"/>
  <c r="B3249" i="20"/>
  <c r="B3253" i="20"/>
  <c r="B3257" i="20"/>
  <c r="B3261" i="20"/>
  <c r="B3265" i="20"/>
  <c r="B3269" i="20"/>
  <c r="B3273" i="20"/>
  <c r="B3277" i="20"/>
  <c r="B3281" i="20"/>
  <c r="B3285" i="20"/>
  <c r="B3289" i="20"/>
  <c r="B3293" i="20"/>
  <c r="B3297" i="20"/>
  <c r="B3301" i="20"/>
  <c r="B3305" i="20"/>
  <c r="B3309" i="20"/>
  <c r="B3313" i="20"/>
  <c r="B3317" i="20"/>
  <c r="B3321" i="20"/>
  <c r="B3325" i="20"/>
  <c r="B3329" i="20"/>
  <c r="B3333" i="20"/>
  <c r="B3337" i="20"/>
  <c r="A1801" i="20"/>
  <c r="A1822" i="20"/>
  <c r="A1843" i="20"/>
  <c r="A1865" i="20"/>
  <c r="A1886" i="20"/>
  <c r="A1907" i="20"/>
  <c r="A1929" i="20"/>
  <c r="A1950" i="20"/>
  <c r="A1971" i="20"/>
  <c r="A1993" i="20"/>
  <c r="A2014" i="20"/>
  <c r="A2035" i="20"/>
  <c r="A2057" i="20"/>
  <c r="A2078" i="20"/>
  <c r="A2099" i="20"/>
  <c r="A2121" i="20"/>
  <c r="B1371" i="20"/>
  <c r="B1413" i="20"/>
  <c r="B1435" i="20"/>
  <c r="B1451" i="20"/>
  <c r="C1464" i="20"/>
  <c r="B1479" i="20"/>
  <c r="A1494" i="20"/>
  <c r="B1507" i="20"/>
  <c r="A1522" i="20"/>
  <c r="C1536" i="20"/>
  <c r="A1550" i="20"/>
  <c r="C1564" i="20"/>
  <c r="B1579" i="20"/>
  <c r="C1592" i="20"/>
  <c r="B1607" i="20"/>
  <c r="A1622" i="20"/>
  <c r="B1635" i="20"/>
  <c r="A1650" i="20"/>
  <c r="C1664" i="20"/>
  <c r="A1678" i="20"/>
  <c r="B1690" i="20"/>
  <c r="B1701" i="20"/>
  <c r="B1711" i="20"/>
  <c r="B1722" i="20"/>
  <c r="B1733" i="20"/>
  <c r="B1743" i="20"/>
  <c r="B1754" i="20"/>
  <c r="B1765" i="20"/>
  <c r="B1775" i="20"/>
  <c r="B1786" i="20"/>
  <c r="B1796" i="20"/>
  <c r="B1804" i="20"/>
  <c r="B1812" i="20"/>
  <c r="B1820" i="20"/>
  <c r="B1828" i="20"/>
  <c r="B1836" i="20"/>
  <c r="B1844" i="20"/>
  <c r="B1852" i="20"/>
  <c r="B1860" i="20"/>
  <c r="B1868" i="20"/>
  <c r="B1876" i="20"/>
  <c r="C1369" i="20"/>
  <c r="C1385" i="20"/>
  <c r="C1401" i="20"/>
  <c r="C1417" i="20"/>
  <c r="C1433" i="20"/>
  <c r="B1446" i="20"/>
  <c r="A1457" i="20"/>
  <c r="C1467" i="20"/>
  <c r="B1478" i="20"/>
  <c r="A1489" i="20"/>
  <c r="C1499" i="20"/>
  <c r="B1510" i="20"/>
  <c r="A1521" i="20"/>
  <c r="C1531" i="20"/>
  <c r="B1542" i="20"/>
  <c r="A1553" i="20"/>
  <c r="C1563" i="20"/>
  <c r="B1574" i="20"/>
  <c r="A1585" i="20"/>
  <c r="C1595" i="20"/>
  <c r="B1606" i="20"/>
  <c r="A1617" i="20"/>
  <c r="C1627" i="20"/>
  <c r="B1638" i="20"/>
  <c r="A1649" i="20"/>
  <c r="C1659" i="20"/>
  <c r="B1670" i="20"/>
  <c r="A1681" i="20"/>
  <c r="C1689" i="20"/>
  <c r="C1697" i="20"/>
  <c r="C1705" i="20"/>
  <c r="C1713" i="20"/>
  <c r="C1721" i="20"/>
  <c r="C1729" i="20"/>
  <c r="C1737" i="20"/>
  <c r="C1745" i="20"/>
  <c r="C1753" i="20"/>
  <c r="C1761" i="20"/>
  <c r="C1769" i="20"/>
  <c r="C1777" i="20"/>
  <c r="C1785" i="20"/>
  <c r="C1793" i="20"/>
  <c r="B1372" i="20"/>
  <c r="B1388" i="20"/>
  <c r="B1404" i="20"/>
  <c r="B1420" i="20"/>
  <c r="B1436" i="20"/>
  <c r="A1448" i="20"/>
  <c r="C1458" i="20"/>
  <c r="B1469" i="20"/>
  <c r="A1480" i="20"/>
  <c r="C1490" i="20"/>
  <c r="B1501" i="20"/>
  <c r="A1512" i="20"/>
  <c r="C1522" i="20"/>
  <c r="B1533" i="20"/>
  <c r="A1544" i="20"/>
  <c r="C1554" i="20"/>
  <c r="B1565" i="20"/>
  <c r="A1576" i="20"/>
  <c r="C1586" i="20"/>
  <c r="B1597" i="20"/>
  <c r="A1608" i="20"/>
  <c r="C1618" i="20"/>
  <c r="B1629" i="20"/>
  <c r="A1640" i="20"/>
  <c r="C1650" i="20"/>
  <c r="B1661" i="20"/>
  <c r="A1672" i="20"/>
  <c r="C1682" i="20"/>
  <c r="D1690" i="20"/>
  <c r="D1698" i="20"/>
  <c r="D1706" i="20"/>
  <c r="D1714" i="20"/>
  <c r="D1722" i="20"/>
  <c r="D1730" i="20"/>
  <c r="D1738" i="20"/>
  <c r="D1746" i="20"/>
  <c r="D1754" i="20"/>
  <c r="D1762" i="20"/>
  <c r="D1770" i="20"/>
  <c r="D1778" i="20"/>
  <c r="D1786" i="20"/>
  <c r="D1794" i="20"/>
  <c r="D1802" i="20"/>
  <c r="C1812" i="20"/>
  <c r="C1828" i="20"/>
  <c r="C1844" i="20"/>
  <c r="C1860" i="20"/>
  <c r="C1870" i="20"/>
  <c r="C1882" i="20"/>
  <c r="B1889" i="20"/>
  <c r="D1895" i="20"/>
  <c r="D1903" i="20"/>
  <c r="C1910" i="20"/>
  <c r="B1917" i="20"/>
  <c r="B1925" i="20"/>
  <c r="D1931" i="20"/>
  <c r="C1938" i="20"/>
  <c r="C1946" i="20"/>
  <c r="B1953" i="20"/>
  <c r="D1959" i="20"/>
  <c r="D1967" i="20"/>
  <c r="C1974" i="20"/>
  <c r="B1981" i="20"/>
  <c r="B1989" i="20"/>
  <c r="D1995" i="20"/>
  <c r="C2002" i="20"/>
  <c r="C2010" i="20"/>
  <c r="B2017" i="20"/>
  <c r="D2023" i="20"/>
  <c r="D2031" i="20"/>
  <c r="C2038" i="20"/>
  <c r="B2045" i="20"/>
  <c r="B2053" i="20"/>
  <c r="D2059" i="20"/>
  <c r="C2066" i="20"/>
  <c r="C2074" i="20"/>
  <c r="B2081" i="20"/>
  <c r="D2087" i="20"/>
  <c r="D2095" i="20"/>
  <c r="C2102" i="20"/>
  <c r="B2109" i="20"/>
  <c r="B2117" i="20"/>
  <c r="D2123" i="20"/>
  <c r="C2130" i="20"/>
  <c r="C2138" i="20"/>
  <c r="D2143" i="20"/>
  <c r="D2148" i="20"/>
  <c r="D2154" i="20"/>
  <c r="D2159" i="20"/>
  <c r="D2164" i="20"/>
  <c r="D2170" i="20"/>
  <c r="D2175" i="20"/>
  <c r="D2180" i="20"/>
  <c r="D2186" i="20"/>
  <c r="D2191" i="20"/>
  <c r="D2196" i="20"/>
  <c r="D2202" i="20"/>
  <c r="D2207" i="20"/>
  <c r="D2212" i="20"/>
  <c r="D2218" i="20"/>
  <c r="D2223" i="20"/>
  <c r="D2228" i="20"/>
  <c r="D2234" i="20"/>
  <c r="D2239" i="20"/>
  <c r="D2244" i="20"/>
  <c r="D2250" i="20"/>
  <c r="D2255" i="20"/>
  <c r="D2260" i="20"/>
  <c r="D2266" i="20"/>
  <c r="D2271" i="20"/>
  <c r="D2276" i="20"/>
  <c r="D2282" i="20"/>
  <c r="D2287" i="20"/>
  <c r="D2292" i="20"/>
  <c r="D2298" i="20"/>
  <c r="D2303" i="20"/>
  <c r="D2308" i="20"/>
  <c r="D2314" i="20"/>
  <c r="D2319" i="20"/>
  <c r="D2324" i="20"/>
  <c r="D2330" i="20"/>
  <c r="D2335" i="20"/>
  <c r="D2340" i="20"/>
  <c r="D2346" i="20"/>
  <c r="D2351" i="20"/>
  <c r="D2356" i="20"/>
  <c r="D2362" i="20"/>
  <c r="D2367" i="20"/>
  <c r="D2372" i="20"/>
  <c r="D2378" i="20"/>
  <c r="D2383" i="20"/>
  <c r="D2388" i="20"/>
  <c r="D2394" i="20"/>
  <c r="D2399" i="20"/>
  <c r="D2404" i="20"/>
  <c r="D2410" i="20"/>
  <c r="D2415" i="20"/>
  <c r="D2420" i="20"/>
  <c r="D2426" i="20"/>
  <c r="D2431" i="20"/>
  <c r="D2436" i="20"/>
  <c r="D2442" i="20"/>
  <c r="D2447" i="20"/>
  <c r="D2452" i="20"/>
  <c r="D2458" i="20"/>
  <c r="D2463" i="20"/>
  <c r="D2468" i="20"/>
  <c r="D2474" i="20"/>
  <c r="D2479" i="20"/>
  <c r="D2484" i="20"/>
  <c r="D2490" i="20"/>
  <c r="D2495" i="20"/>
  <c r="D2500" i="20"/>
  <c r="D2506" i="20"/>
  <c r="D2511" i="20"/>
  <c r="D2516" i="20"/>
  <c r="D2522" i="20"/>
  <c r="D2527" i="20"/>
  <c r="D2532" i="20"/>
  <c r="D2538" i="20"/>
  <c r="D2543" i="20"/>
  <c r="D2548" i="20"/>
  <c r="D2554" i="20"/>
  <c r="D2559" i="20"/>
  <c r="D2564" i="20"/>
  <c r="D2570" i="20"/>
  <c r="D2575" i="20"/>
  <c r="D2580" i="20"/>
  <c r="D2586" i="20"/>
  <c r="D1808" i="20"/>
  <c r="D1818" i="20"/>
  <c r="D1830" i="20"/>
  <c r="D1840" i="20"/>
  <c r="D1850" i="20"/>
  <c r="D1862" i="20"/>
  <c r="D1872" i="20"/>
  <c r="D1882" i="20"/>
  <c r="D1890" i="20"/>
  <c r="C1897" i="20"/>
  <c r="B1904" i="20"/>
  <c r="B1912" i="20"/>
  <c r="D1918" i="20"/>
  <c r="C1925" i="20"/>
  <c r="C1933" i="20"/>
  <c r="B1940" i="20"/>
  <c r="D1946" i="20"/>
  <c r="D1954" i="20"/>
  <c r="C1961" i="20"/>
  <c r="B1968" i="20"/>
  <c r="B1976" i="20"/>
  <c r="D1982" i="20"/>
  <c r="C1989" i="20"/>
  <c r="C1997" i="20"/>
  <c r="B2004" i="20"/>
  <c r="D2010" i="20"/>
  <c r="D2018" i="20"/>
  <c r="C2025" i="20"/>
  <c r="B2032" i="20"/>
  <c r="B2040" i="20"/>
  <c r="D2046" i="20"/>
  <c r="C2053" i="20"/>
  <c r="C2061" i="20"/>
  <c r="B2068" i="20"/>
  <c r="D2074" i="20"/>
  <c r="D2082" i="20"/>
  <c r="C2089" i="20"/>
  <c r="B2096" i="20"/>
  <c r="B2104" i="20"/>
  <c r="D2110" i="20"/>
  <c r="C2117" i="20"/>
  <c r="C2125" i="20"/>
  <c r="B2132" i="20"/>
  <c r="D2138" i="20"/>
  <c r="A2145" i="20"/>
  <c r="A2150" i="20"/>
  <c r="A2155" i="20"/>
  <c r="A2161" i="20"/>
  <c r="A2166" i="20"/>
  <c r="A2171" i="20"/>
  <c r="A2177" i="20"/>
  <c r="A2182" i="20"/>
  <c r="A2187" i="20"/>
  <c r="A2193" i="20"/>
  <c r="A2198" i="20"/>
  <c r="A2203" i="20"/>
  <c r="A2209" i="20"/>
  <c r="A2214" i="20"/>
  <c r="A2219" i="20"/>
  <c r="A2225" i="20"/>
  <c r="A2230" i="20"/>
  <c r="A2235" i="20"/>
  <c r="A2241" i="20"/>
  <c r="A2246" i="20"/>
  <c r="A2251" i="20"/>
  <c r="A2257" i="20"/>
  <c r="A2262" i="20"/>
  <c r="A2267" i="20"/>
  <c r="A2273" i="20"/>
  <c r="A2278" i="20"/>
  <c r="A2283" i="20"/>
  <c r="A2289" i="20"/>
  <c r="A2294" i="20"/>
  <c r="A2299" i="20"/>
  <c r="A2305" i="20"/>
  <c r="A2310" i="20"/>
  <c r="A2315" i="20"/>
  <c r="A2321" i="20"/>
  <c r="A2326" i="20"/>
  <c r="C1811" i="20"/>
  <c r="C1823" i="20"/>
  <c r="C1833" i="20"/>
  <c r="C1843" i="20"/>
  <c r="C1855" i="20"/>
  <c r="C1865" i="20"/>
  <c r="C1875" i="20"/>
  <c r="D1885" i="20"/>
  <c r="C1892" i="20"/>
  <c r="B1899" i="20"/>
  <c r="B1907" i="20"/>
  <c r="D1913" i="20"/>
  <c r="C1920" i="20"/>
  <c r="C1928" i="20"/>
  <c r="B1935" i="20"/>
  <c r="D1941" i="20"/>
  <c r="D1949" i="20"/>
  <c r="C1956" i="20"/>
  <c r="B1963" i="20"/>
  <c r="B1971" i="20"/>
  <c r="D1977" i="20"/>
  <c r="C1984" i="20"/>
  <c r="C1992" i="20"/>
  <c r="B1999" i="20"/>
  <c r="D2005" i="20"/>
  <c r="D2013" i="20"/>
  <c r="C2020" i="20"/>
  <c r="B2027" i="20"/>
  <c r="B2035" i="20"/>
  <c r="D2041" i="20"/>
  <c r="C2048" i="20"/>
  <c r="C2056" i="20"/>
  <c r="B2063" i="20"/>
  <c r="D2069" i="20"/>
  <c r="D2077" i="20"/>
  <c r="C2084" i="20"/>
  <c r="B2091" i="20"/>
  <c r="B2099" i="20"/>
  <c r="D2105" i="20"/>
  <c r="C2112" i="20"/>
  <c r="C2120" i="20"/>
  <c r="B2127" i="20"/>
  <c r="D2133" i="20"/>
  <c r="B2141" i="20"/>
  <c r="B2146" i="20"/>
  <c r="B2151" i="20"/>
  <c r="B2157" i="20"/>
  <c r="B2162" i="20"/>
  <c r="B2167" i="20"/>
  <c r="B2173" i="20"/>
  <c r="B2178" i="20"/>
  <c r="B2183" i="20"/>
  <c r="B2189" i="20"/>
  <c r="B2194" i="20"/>
  <c r="B2199" i="20"/>
  <c r="B2205" i="20"/>
  <c r="B2210" i="20"/>
  <c r="B2215" i="20"/>
  <c r="D1811" i="20"/>
  <c r="D1821" i="20"/>
  <c r="D1831" i="20"/>
  <c r="D1843" i="20"/>
  <c r="D1853" i="20"/>
  <c r="D1863" i="20"/>
  <c r="D1875" i="20"/>
  <c r="D1884" i="20"/>
  <c r="C1891" i="20"/>
  <c r="C1899" i="20"/>
  <c r="B1906" i="20"/>
  <c r="D1912" i="20"/>
  <c r="D1920" i="20"/>
  <c r="C1927" i="20"/>
  <c r="B1934" i="20"/>
  <c r="B1942" i="20"/>
  <c r="D1948" i="20"/>
  <c r="C1955" i="20"/>
  <c r="C1963" i="20"/>
  <c r="B1970" i="20"/>
  <c r="D1976" i="20"/>
  <c r="D1984" i="20"/>
  <c r="C1991" i="20"/>
  <c r="B1998" i="20"/>
  <c r="B2006" i="20"/>
  <c r="D2012" i="20"/>
  <c r="C2019" i="20"/>
  <c r="C2027" i="20"/>
  <c r="B2034" i="20"/>
  <c r="D2040" i="20"/>
  <c r="D2048" i="20"/>
  <c r="C2055" i="20"/>
  <c r="B2062" i="20"/>
  <c r="B2070" i="20"/>
  <c r="D2076" i="20"/>
  <c r="C2083" i="20"/>
  <c r="C2091" i="20"/>
  <c r="B2098" i="20"/>
  <c r="D2104" i="20"/>
  <c r="D2112" i="20"/>
  <c r="C2119" i="20"/>
  <c r="B2126" i="20"/>
  <c r="B2134" i="20"/>
  <c r="C2140" i="20"/>
  <c r="C2145" i="20"/>
  <c r="C2151" i="20"/>
  <c r="C2156" i="20"/>
  <c r="C2161" i="20"/>
  <c r="C2167" i="20"/>
  <c r="C2172" i="20"/>
  <c r="C2177" i="20"/>
  <c r="C2183" i="20"/>
  <c r="C2188" i="20"/>
  <c r="C2193" i="20"/>
  <c r="C2199" i="20"/>
  <c r="C2204" i="20"/>
  <c r="C2209" i="20"/>
  <c r="C2215" i="20"/>
  <c r="C2220" i="20"/>
  <c r="C2225" i="20"/>
  <c r="C2231" i="20"/>
  <c r="C2236" i="20"/>
  <c r="C2241" i="20"/>
  <c r="C2247" i="20"/>
  <c r="B2229" i="20"/>
  <c r="B2249" i="20"/>
  <c r="B2261" i="20"/>
  <c r="B2271" i="20"/>
  <c r="B2281" i="20"/>
  <c r="B2293" i="20"/>
  <c r="B2303" i="20"/>
  <c r="B2313" i="20"/>
  <c r="B2325" i="20"/>
  <c r="B2332" i="20"/>
  <c r="A2339" i="20"/>
  <c r="A2347" i="20"/>
  <c r="C2353" i="20"/>
  <c r="B2360" i="20"/>
  <c r="B2368" i="20"/>
  <c r="A2375" i="20"/>
  <c r="C2381" i="20"/>
  <c r="C2389" i="20"/>
  <c r="B2396" i="20"/>
  <c r="A2403" i="20"/>
  <c r="A2411" i="20"/>
  <c r="C2417" i="20"/>
  <c r="B2424" i="20"/>
  <c r="B2432" i="20"/>
  <c r="A2439" i="20"/>
  <c r="C2445" i="20"/>
  <c r="C2453" i="20"/>
  <c r="B2460" i="20"/>
  <c r="A2467" i="20"/>
  <c r="A2475" i="20"/>
  <c r="C2481" i="20"/>
  <c r="B2488" i="20"/>
  <c r="B2496" i="20"/>
  <c r="A2503" i="20"/>
  <c r="C2509" i="20"/>
  <c r="C2517" i="20"/>
  <c r="B2524" i="20"/>
  <c r="A2531" i="20"/>
  <c r="A2539" i="20"/>
  <c r="C2545" i="20"/>
  <c r="B2552" i="20"/>
  <c r="B2560" i="20"/>
  <c r="A2567" i="20"/>
  <c r="C2573" i="20"/>
  <c r="C2581" i="20"/>
  <c r="B2588" i="20"/>
  <c r="B2593" i="20"/>
  <c r="B2599" i="20"/>
  <c r="B2604" i="20"/>
  <c r="B2609" i="20"/>
  <c r="B2613" i="20"/>
  <c r="B2617" i="20"/>
  <c r="B2621" i="20"/>
  <c r="B2625" i="20"/>
  <c r="B2629" i="20"/>
  <c r="B2633" i="20"/>
  <c r="B2637" i="20"/>
  <c r="B2641" i="20"/>
  <c r="B2645" i="20"/>
  <c r="B2649" i="20"/>
  <c r="B2653" i="20"/>
  <c r="B2657" i="20"/>
  <c r="B2661" i="20"/>
  <c r="B2665" i="20"/>
  <c r="B2669" i="20"/>
  <c r="B2673" i="20"/>
  <c r="B2677" i="20"/>
  <c r="B2681" i="20"/>
  <c r="B2685" i="20"/>
  <c r="B2226" i="20"/>
  <c r="B2242" i="20"/>
  <c r="C2253" i="20"/>
  <c r="C2261" i="20"/>
  <c r="C2269" i="20"/>
  <c r="C2277" i="20"/>
  <c r="C2285" i="20"/>
  <c r="C2293" i="20"/>
  <c r="A1806" i="20"/>
  <c r="A1827" i="20"/>
  <c r="A1849" i="20"/>
  <c r="A1870" i="20"/>
  <c r="A1891" i="20"/>
  <c r="A1913" i="20"/>
  <c r="A1934" i="20"/>
  <c r="A1955" i="20"/>
  <c r="A1977" i="20"/>
  <c r="A1998" i="20"/>
  <c r="A2019" i="20"/>
  <c r="A2041" i="20"/>
  <c r="A2062" i="20"/>
  <c r="A2083" i="20"/>
  <c r="A2105" i="20"/>
  <c r="A2126" i="20"/>
  <c r="B1381" i="20"/>
  <c r="B1417" i="20"/>
  <c r="B1437" i="20"/>
  <c r="C1452" i="20"/>
  <c r="B1467" i="20"/>
  <c r="C1480" i="20"/>
  <c r="B1495" i="20"/>
  <c r="A1510" i="20"/>
  <c r="B1523" i="20"/>
  <c r="A1538" i="20"/>
  <c r="C1552" i="20"/>
  <c r="A1566" i="20"/>
  <c r="C1580" i="20"/>
  <c r="B1595" i="20"/>
  <c r="C1608" i="20"/>
  <c r="B1623" i="20"/>
  <c r="A1638" i="20"/>
  <c r="B1651" i="20"/>
  <c r="A1666" i="20"/>
  <c r="C1680" i="20"/>
  <c r="B1691" i="20"/>
  <c r="B1702" i="20"/>
  <c r="B1713" i="20"/>
  <c r="B1723" i="20"/>
  <c r="B1734" i="20"/>
  <c r="B1745" i="20"/>
  <c r="B1755" i="20"/>
  <c r="B1766" i="20"/>
  <c r="B1777" i="20"/>
  <c r="B1787" i="20"/>
  <c r="B1797" i="20"/>
  <c r="B1805" i="20"/>
  <c r="B1813" i="20"/>
  <c r="B1821" i="20"/>
  <c r="B1829" i="20"/>
  <c r="B1837" i="20"/>
  <c r="B1845" i="20"/>
  <c r="B1853" i="20"/>
  <c r="B1861" i="20"/>
  <c r="B1869" i="20"/>
  <c r="B1877" i="20"/>
  <c r="C1371" i="20"/>
  <c r="C1387" i="20"/>
  <c r="C1403" i="20"/>
  <c r="C1419" i="20"/>
  <c r="C1435" i="20"/>
  <c r="C1447" i="20"/>
  <c r="B1458" i="20"/>
  <c r="A1469" i="20"/>
  <c r="C1479" i="20"/>
  <c r="B1490" i="20"/>
  <c r="A1501" i="20"/>
  <c r="C1511" i="20"/>
  <c r="B1522" i="20"/>
  <c r="A1533" i="20"/>
  <c r="C1543" i="20"/>
  <c r="B1554" i="20"/>
  <c r="A1565" i="20"/>
  <c r="C1575" i="20"/>
  <c r="B1586" i="20"/>
  <c r="A1597" i="20"/>
  <c r="C1607" i="20"/>
  <c r="B1618" i="20"/>
  <c r="A1629" i="20"/>
  <c r="C1639" i="20"/>
  <c r="B1650" i="20"/>
  <c r="A1661" i="20"/>
  <c r="C1671" i="20"/>
  <c r="B1682" i="20"/>
  <c r="C1690" i="20"/>
  <c r="C1698" i="20"/>
  <c r="C1706" i="20"/>
  <c r="C1714" i="20"/>
  <c r="C1722" i="20"/>
  <c r="C1730" i="20"/>
  <c r="C1738" i="20"/>
  <c r="C1746" i="20"/>
  <c r="C1754" i="20"/>
  <c r="C1762" i="20"/>
  <c r="C1770" i="20"/>
  <c r="C1778" i="20"/>
  <c r="C1786" i="20"/>
  <c r="C1794" i="20"/>
  <c r="B1374" i="20"/>
  <c r="B1390" i="20"/>
  <c r="B1406" i="20"/>
  <c r="B1422" i="20"/>
  <c r="B1438" i="20"/>
  <c r="B1449" i="20"/>
  <c r="A1460" i="20"/>
  <c r="C1470" i="20"/>
  <c r="B1481" i="20"/>
  <c r="A1492" i="20"/>
  <c r="C1502" i="20"/>
  <c r="B1513" i="20"/>
  <c r="A1524" i="20"/>
  <c r="C1534" i="20"/>
  <c r="B1545" i="20"/>
  <c r="A1556" i="20"/>
  <c r="C1566" i="20"/>
  <c r="B1577" i="20"/>
  <c r="A1588" i="20"/>
  <c r="C1598" i="20"/>
  <c r="B1609" i="20"/>
  <c r="A1620" i="20"/>
  <c r="C1630" i="20"/>
  <c r="B1641" i="20"/>
  <c r="A1652" i="20"/>
  <c r="C1662" i="20"/>
  <c r="B1673" i="20"/>
  <c r="D1683" i="20"/>
  <c r="D1691" i="20"/>
  <c r="D1699" i="20"/>
  <c r="D1707" i="20"/>
  <c r="D1715" i="20"/>
  <c r="D1723" i="20"/>
  <c r="D1731" i="20"/>
  <c r="D1739" i="20"/>
  <c r="D1747" i="20"/>
  <c r="D1755" i="20"/>
  <c r="D1763" i="20"/>
  <c r="D1771" i="20"/>
  <c r="D1779" i="20"/>
  <c r="D1787" i="20"/>
  <c r="D1795" i="20"/>
  <c r="D1803" i="20"/>
  <c r="C1814" i="20"/>
  <c r="C1830" i="20"/>
  <c r="C1846" i="20"/>
  <c r="C1862" i="20"/>
  <c r="C1874" i="20"/>
  <c r="D1883" i="20"/>
  <c r="C1890" i="20"/>
  <c r="C1898" i="20"/>
  <c r="B1905" i="20"/>
  <c r="D1911" i="20"/>
  <c r="D1919" i="20"/>
  <c r="C1926" i="20"/>
  <c r="B1933" i="20"/>
  <c r="B1941" i="20"/>
  <c r="D1947" i="20"/>
  <c r="C1954" i="20"/>
  <c r="C1962" i="20"/>
  <c r="B1969" i="20"/>
  <c r="D1975" i="20"/>
  <c r="D1983" i="20"/>
  <c r="C1990" i="20"/>
  <c r="B1997" i="20"/>
  <c r="B2005" i="20"/>
  <c r="D2011" i="20"/>
  <c r="C2018" i="20"/>
  <c r="C2026" i="20"/>
  <c r="B2033" i="20"/>
  <c r="D2039" i="20"/>
  <c r="D2047" i="20"/>
  <c r="C2054" i="20"/>
  <c r="B2061" i="20"/>
  <c r="B2069" i="20"/>
  <c r="D2075" i="20"/>
  <c r="C2082" i="20"/>
  <c r="C2090" i="20"/>
  <c r="B2097" i="20"/>
  <c r="D2103" i="20"/>
  <c r="D2111" i="20"/>
  <c r="C2118" i="20"/>
  <c r="B2125" i="20"/>
  <c r="B2133" i="20"/>
  <c r="D2139" i="20"/>
  <c r="D2144" i="20"/>
  <c r="D2150" i="20"/>
  <c r="D2155" i="20"/>
  <c r="D2160" i="20"/>
  <c r="D2166" i="20"/>
  <c r="D2171" i="20"/>
  <c r="D2176" i="20"/>
  <c r="D2182" i="20"/>
  <c r="D2187" i="20"/>
  <c r="D2192" i="20"/>
  <c r="D2198" i="20"/>
  <c r="D2203" i="20"/>
  <c r="D2208" i="20"/>
  <c r="D2214" i="20"/>
  <c r="D2219" i="20"/>
  <c r="D2224" i="20"/>
  <c r="D2230" i="20"/>
  <c r="D2235" i="20"/>
  <c r="D2240" i="20"/>
  <c r="D2246" i="20"/>
  <c r="D2251" i="20"/>
  <c r="D2256" i="20"/>
  <c r="D2262" i="20"/>
  <c r="D2267" i="20"/>
  <c r="D2272" i="20"/>
  <c r="D2278" i="20"/>
  <c r="D2283" i="20"/>
  <c r="D2288" i="20"/>
  <c r="D2294" i="20"/>
  <c r="D2299" i="20"/>
  <c r="D2304" i="20"/>
  <c r="D2310" i="20"/>
  <c r="D2315" i="20"/>
  <c r="D2320" i="20"/>
  <c r="D2326" i="20"/>
  <c r="D2331" i="20"/>
  <c r="D2336" i="20"/>
  <c r="D2342" i="20"/>
  <c r="D2347" i="20"/>
  <c r="D2352" i="20"/>
  <c r="D2358" i="20"/>
  <c r="D2363" i="20"/>
  <c r="D2368" i="20"/>
  <c r="D2374" i="20"/>
  <c r="D2379" i="20"/>
  <c r="D2384" i="20"/>
  <c r="D2390" i="20"/>
  <c r="D2395" i="20"/>
  <c r="D2400" i="20"/>
  <c r="D2406" i="20"/>
  <c r="D2411" i="20"/>
  <c r="D2416" i="20"/>
  <c r="D2422" i="20"/>
  <c r="D2427" i="20"/>
  <c r="D2432" i="20"/>
  <c r="D2438" i="20"/>
  <c r="D2443" i="20"/>
  <c r="D2448" i="20"/>
  <c r="D2454" i="20"/>
  <c r="D2459" i="20"/>
  <c r="D2464" i="20"/>
  <c r="D2470" i="20"/>
  <c r="D2475" i="20"/>
  <c r="D2480" i="20"/>
  <c r="D2486" i="20"/>
  <c r="D2491" i="20"/>
  <c r="D2496" i="20"/>
  <c r="D2502" i="20"/>
  <c r="D2507" i="20"/>
  <c r="D2512" i="20"/>
  <c r="D2518" i="20"/>
  <c r="D2523" i="20"/>
  <c r="D2528" i="20"/>
  <c r="D2534" i="20"/>
  <c r="D2539" i="20"/>
  <c r="D2544" i="20"/>
  <c r="D2550" i="20"/>
  <c r="D2555" i="20"/>
  <c r="D2560" i="20"/>
  <c r="D2566" i="20"/>
  <c r="D2571" i="20"/>
  <c r="D2576" i="20"/>
  <c r="D2582" i="20"/>
  <c r="D2587" i="20"/>
  <c r="D1810" i="20"/>
  <c r="D1822" i="20"/>
  <c r="D1832" i="20"/>
  <c r="D1842" i="20"/>
  <c r="D1854" i="20"/>
  <c r="D1864" i="20"/>
  <c r="D1874" i="20"/>
  <c r="C1885" i="20"/>
  <c r="B1892" i="20"/>
  <c r="D1898" i="20"/>
  <c r="D1906" i="20"/>
  <c r="C1913" i="20"/>
  <c r="B1920" i="20"/>
  <c r="B1928" i="20"/>
  <c r="D1934" i="20"/>
  <c r="C1941" i="20"/>
  <c r="C1949" i="20"/>
  <c r="B1956" i="20"/>
  <c r="D1962" i="20"/>
  <c r="D1970" i="20"/>
  <c r="C1977" i="20"/>
  <c r="B1984" i="20"/>
  <c r="B1992" i="20"/>
  <c r="D1998" i="20"/>
  <c r="C2005" i="20"/>
  <c r="C2013" i="20"/>
  <c r="B2020" i="20"/>
  <c r="D2026" i="20"/>
  <c r="D2034" i="20"/>
  <c r="C2041" i="20"/>
  <c r="B2048" i="20"/>
  <c r="B2056" i="20"/>
  <c r="D2062" i="20"/>
  <c r="C2069" i="20"/>
  <c r="C2077" i="20"/>
  <c r="B2084" i="20"/>
  <c r="D2090" i="20"/>
  <c r="D2098" i="20"/>
  <c r="C2105" i="20"/>
  <c r="B2112" i="20"/>
  <c r="B2120" i="20"/>
  <c r="D2126" i="20"/>
  <c r="C2133" i="20"/>
  <c r="A2141" i="20"/>
  <c r="A2146" i="20"/>
  <c r="A2151" i="20"/>
  <c r="A2157" i="20"/>
  <c r="A2162" i="20"/>
  <c r="A2167" i="20"/>
  <c r="A2173" i="20"/>
  <c r="A2178" i="20"/>
  <c r="A2183" i="20"/>
  <c r="A2189" i="20"/>
  <c r="A2194" i="20"/>
  <c r="A2199" i="20"/>
  <c r="A2205" i="20"/>
  <c r="A2210" i="20"/>
  <c r="A2215" i="20"/>
  <c r="A2221" i="20"/>
  <c r="A2226" i="20"/>
  <c r="A2231" i="20"/>
  <c r="A2237" i="20"/>
  <c r="A2242" i="20"/>
  <c r="A2247" i="20"/>
  <c r="A2253" i="20"/>
  <c r="A2258" i="20"/>
  <c r="A2263" i="20"/>
  <c r="A2269" i="20"/>
  <c r="A2274" i="20"/>
  <c r="A2279" i="20"/>
  <c r="A2285" i="20"/>
  <c r="A2290" i="20"/>
  <c r="A2295" i="20"/>
  <c r="A2301" i="20"/>
  <c r="A2306" i="20"/>
  <c r="A2311" i="20"/>
  <c r="A2317" i="20"/>
  <c r="A2322" i="20"/>
  <c r="C1801" i="20"/>
  <c r="C1815" i="20"/>
  <c r="C1825" i="20"/>
  <c r="C1835" i="20"/>
  <c r="C1847" i="20"/>
  <c r="C1857" i="20"/>
  <c r="C1867" i="20"/>
  <c r="C1879" i="20"/>
  <c r="B1887" i="20"/>
  <c r="D1893" i="20"/>
  <c r="D1901" i="20"/>
  <c r="C1908" i="20"/>
  <c r="B1915" i="20"/>
  <c r="B1923" i="20"/>
  <c r="D1929" i="20"/>
  <c r="C1936" i="20"/>
  <c r="C1944" i="20"/>
  <c r="B1951" i="20"/>
  <c r="D1957" i="20"/>
  <c r="D1965" i="20"/>
  <c r="C1972" i="20"/>
  <c r="B1979" i="20"/>
  <c r="B1987" i="20"/>
  <c r="D1993" i="20"/>
  <c r="C2000" i="20"/>
  <c r="C2008" i="20"/>
  <c r="B2015" i="20"/>
  <c r="D2021" i="20"/>
  <c r="D2029" i="20"/>
  <c r="C2036" i="20"/>
  <c r="B2043" i="20"/>
  <c r="B2051" i="20"/>
  <c r="D2057" i="20"/>
  <c r="C2064" i="20"/>
  <c r="C2072" i="20"/>
  <c r="B2079" i="20"/>
  <c r="D2085" i="20"/>
  <c r="D2093" i="20"/>
  <c r="C2100" i="20"/>
  <c r="B2107" i="20"/>
  <c r="B2115" i="20"/>
  <c r="D2121" i="20"/>
  <c r="C2128" i="20"/>
  <c r="C2136" i="20"/>
  <c r="B2142" i="20"/>
  <c r="B2147" i="20"/>
  <c r="B2153" i="20"/>
  <c r="B2158" i="20"/>
  <c r="B2163" i="20"/>
  <c r="B2169" i="20"/>
  <c r="B2174" i="20"/>
  <c r="B2179" i="20"/>
  <c r="B2185" i="20"/>
  <c r="B2190" i="20"/>
  <c r="B2195" i="20"/>
  <c r="B2201" i="20"/>
  <c r="B2206" i="20"/>
  <c r="B2211" i="20"/>
  <c r="C1802" i="20"/>
  <c r="D1813" i="20"/>
  <c r="D1823" i="20"/>
  <c r="D1835" i="20"/>
  <c r="D1845" i="20"/>
  <c r="D1855" i="20"/>
  <c r="D1867" i="20"/>
  <c r="D1877" i="20"/>
  <c r="B1886" i="20"/>
  <c r="B1894" i="20"/>
  <c r="D1900" i="20"/>
  <c r="C1907" i="20"/>
  <c r="C1915" i="20"/>
  <c r="B1922" i="20"/>
  <c r="D1928" i="20"/>
  <c r="D1936" i="20"/>
  <c r="C1943" i="20"/>
  <c r="B1950" i="20"/>
  <c r="B1958" i="20"/>
  <c r="D1964" i="20"/>
  <c r="C1971" i="20"/>
  <c r="C1979" i="20"/>
  <c r="B1986" i="20"/>
  <c r="D1992" i="20"/>
  <c r="D2000" i="20"/>
  <c r="C2007" i="20"/>
  <c r="B2014" i="20"/>
  <c r="B2022" i="20"/>
  <c r="D2028" i="20"/>
  <c r="C2035" i="20"/>
  <c r="C2043" i="20"/>
  <c r="B2050" i="20"/>
  <c r="D2056" i="20"/>
  <c r="D2064" i="20"/>
  <c r="C2071" i="20"/>
  <c r="B2078" i="20"/>
  <c r="B2086" i="20"/>
  <c r="D2092" i="20"/>
  <c r="C2099" i="20"/>
  <c r="C2107" i="20"/>
  <c r="B2114" i="20"/>
  <c r="D2120" i="20"/>
  <c r="D2128" i="20"/>
  <c r="C2135" i="20"/>
  <c r="C2141" i="20"/>
  <c r="C2147" i="20"/>
  <c r="C2152" i="20"/>
  <c r="C2157" i="20"/>
  <c r="C2163" i="20"/>
  <c r="C2168" i="20"/>
  <c r="C2173" i="20"/>
  <c r="C2179" i="20"/>
  <c r="C2184" i="20"/>
  <c r="C2189" i="20"/>
  <c r="C2195" i="20"/>
  <c r="C2200" i="20"/>
  <c r="C2205" i="20"/>
  <c r="C2211" i="20"/>
  <c r="C2216" i="20"/>
  <c r="C2221" i="20"/>
  <c r="C2227" i="20"/>
  <c r="C2232" i="20"/>
  <c r="C2237" i="20"/>
  <c r="C2243" i="20"/>
  <c r="C2248" i="20"/>
  <c r="B2233" i="20"/>
  <c r="B2253" i="20"/>
  <c r="B2263" i="20"/>
  <c r="B2273" i="20"/>
  <c r="B2285" i="20"/>
  <c r="B2295" i="20"/>
  <c r="B2305" i="20"/>
  <c r="B2317" i="20"/>
  <c r="A2327" i="20"/>
  <c r="C2333" i="20"/>
  <c r="C2341" i="20"/>
  <c r="B2348" i="20"/>
  <c r="A2355" i="20"/>
  <c r="A2363" i="20"/>
  <c r="C2369" i="20"/>
  <c r="B2376" i="20"/>
  <c r="B2384" i="20"/>
  <c r="A2391" i="20"/>
  <c r="C2397" i="20"/>
  <c r="C2405" i="20"/>
  <c r="B2412" i="20"/>
  <c r="A2419" i="20"/>
  <c r="A2427" i="20"/>
  <c r="C2433" i="20"/>
  <c r="B2440" i="20"/>
  <c r="B2448" i="20"/>
  <c r="A2455" i="20"/>
  <c r="C2461" i="20"/>
  <c r="C2469" i="20"/>
  <c r="B2476" i="20"/>
  <c r="A2483" i="20"/>
  <c r="A2491" i="20"/>
  <c r="C2497" i="20"/>
  <c r="B2504" i="20"/>
  <c r="B2512" i="20"/>
  <c r="A2519" i="20"/>
  <c r="C2525" i="20"/>
  <c r="C2533" i="20"/>
  <c r="B2540" i="20"/>
  <c r="A2547" i="20"/>
  <c r="A2555" i="20"/>
  <c r="C2561" i="20"/>
  <c r="B2568" i="20"/>
  <c r="B2576" i="20"/>
  <c r="A2583" i="20"/>
  <c r="B2589" i="20"/>
  <c r="B2595" i="20"/>
  <c r="B2600" i="20"/>
  <c r="B2605" i="20"/>
  <c r="B2610" i="20"/>
  <c r="B2614" i="20"/>
  <c r="B2618" i="20"/>
  <c r="B2622" i="20"/>
  <c r="B2626" i="20"/>
  <c r="B2630" i="20"/>
  <c r="B2634" i="20"/>
  <c r="B2638" i="20"/>
  <c r="B2642" i="20"/>
  <c r="B2646" i="20"/>
  <c r="B2650" i="20"/>
  <c r="B2654" i="20"/>
  <c r="B2658" i="20"/>
  <c r="B2662" i="20"/>
  <c r="B2666" i="20"/>
  <c r="B2670" i="20"/>
  <c r="B2674" i="20"/>
  <c r="B2678" i="20"/>
  <c r="B2682" i="20"/>
  <c r="B2686" i="20"/>
  <c r="B2230" i="20"/>
  <c r="B2246" i="20"/>
  <c r="C2255" i="20"/>
  <c r="C2263" i="20"/>
  <c r="C2271" i="20"/>
  <c r="C2279" i="20"/>
  <c r="C2287" i="20"/>
  <c r="C2295" i="20"/>
  <c r="C2303" i="20"/>
  <c r="C2311" i="20"/>
  <c r="C2319" i="20"/>
  <c r="B2327" i="20"/>
  <c r="C2332" i="20"/>
  <c r="A2338" i="20"/>
  <c r="B2343" i="20"/>
  <c r="C2348" i="20"/>
  <c r="A2354" i="20"/>
  <c r="B2359" i="20"/>
  <c r="C2364" i="20"/>
  <c r="A2370" i="20"/>
  <c r="B2375" i="20"/>
  <c r="C2380" i="20"/>
  <c r="A2386" i="20"/>
  <c r="B2391" i="20"/>
  <c r="C2396" i="20"/>
  <c r="A2402" i="20"/>
  <c r="B2407" i="20"/>
  <c r="C2412" i="20"/>
  <c r="A2418" i="20"/>
  <c r="B2423" i="20"/>
  <c r="C2428" i="20"/>
  <c r="A2434" i="20"/>
  <c r="B2439" i="20"/>
  <c r="C2444" i="20"/>
  <c r="A2450" i="20"/>
  <c r="B2455" i="20"/>
  <c r="C2460" i="20"/>
  <c r="A2466" i="20"/>
  <c r="B2471" i="20"/>
  <c r="C2476" i="20"/>
  <c r="A2482" i="20"/>
  <c r="B2487" i="20"/>
  <c r="C2492" i="20"/>
  <c r="A2498" i="20"/>
  <c r="B2503" i="20"/>
  <c r="C2508" i="20"/>
  <c r="A2514" i="20"/>
  <c r="B2519" i="20"/>
  <c r="C2524" i="20"/>
  <c r="A2530" i="20"/>
  <c r="B2535" i="20"/>
  <c r="C2540" i="20"/>
  <c r="A2546" i="20"/>
  <c r="B2551" i="20"/>
  <c r="C2556" i="20"/>
  <c r="A2562" i="20"/>
  <c r="B2567" i="20"/>
  <c r="C2572" i="20"/>
  <c r="A2578" i="20"/>
  <c r="B2583" i="20"/>
  <c r="C2588" i="20"/>
  <c r="C2592" i="20"/>
  <c r="C2596" i="20"/>
  <c r="C2600" i="20"/>
  <c r="C2604" i="20"/>
  <c r="C2608" i="20"/>
  <c r="C2612" i="20"/>
  <c r="C2616" i="20"/>
  <c r="C2620" i="20"/>
  <c r="C2624" i="20"/>
  <c r="C2628" i="20"/>
  <c r="C2632" i="20"/>
  <c r="C2636" i="20"/>
  <c r="C2640" i="20"/>
  <c r="C2644" i="20"/>
  <c r="C2648" i="20"/>
  <c r="C2652" i="20"/>
  <c r="C2656" i="20"/>
  <c r="C2660" i="20"/>
  <c r="C2664" i="20"/>
  <c r="C2668" i="20"/>
  <c r="C2672" i="20"/>
  <c r="C2676" i="20"/>
  <c r="C2680" i="20"/>
  <c r="C2684" i="20"/>
  <c r="C2688" i="20"/>
  <c r="B2227" i="20"/>
  <c r="B2243" i="20"/>
  <c r="B2254" i="20"/>
  <c r="B2262" i="20"/>
  <c r="B2270" i="20"/>
  <c r="B2278" i="20"/>
  <c r="B2286" i="20"/>
  <c r="B2294" i="20"/>
  <c r="B2302" i="20"/>
  <c r="B2310" i="20"/>
  <c r="B2318" i="20"/>
  <c r="B2326" i="20"/>
  <c r="C2331" i="20"/>
  <c r="A2337" i="20"/>
  <c r="B2342" i="20"/>
  <c r="C2347" i="20"/>
  <c r="A2353" i="20"/>
  <c r="B2358" i="20"/>
  <c r="C2363" i="20"/>
  <c r="A2369" i="20"/>
  <c r="B2374" i="20"/>
  <c r="C2379" i="20"/>
  <c r="A2385" i="20"/>
  <c r="B2390" i="20"/>
  <c r="C2395" i="20"/>
  <c r="A2401" i="20"/>
  <c r="B2406" i="20"/>
  <c r="C2411" i="20"/>
  <c r="A2417" i="20"/>
  <c r="B2422" i="20"/>
  <c r="C2427" i="20"/>
  <c r="A2433" i="20"/>
  <c r="B2438" i="20"/>
  <c r="C2443" i="20"/>
  <c r="A2449" i="20"/>
  <c r="B2454" i="20"/>
  <c r="C2459" i="20"/>
  <c r="A2465" i="20"/>
  <c r="B2470" i="20"/>
  <c r="C2475" i="20"/>
  <c r="A2481" i="20"/>
  <c r="B2486" i="20"/>
  <c r="C2491" i="20"/>
  <c r="A2497" i="20"/>
  <c r="B2502" i="20"/>
  <c r="C2507" i="20"/>
  <c r="A2513" i="20"/>
  <c r="B2518" i="20"/>
  <c r="C2523" i="20"/>
  <c r="A2529" i="20"/>
  <c r="B2534" i="20"/>
  <c r="C2539" i="20"/>
  <c r="A2545" i="20"/>
  <c r="B2550" i="20"/>
  <c r="C2555" i="20"/>
  <c r="A2561" i="20"/>
  <c r="B2566" i="20"/>
  <c r="C2571" i="20"/>
  <c r="C2301" i="20"/>
  <c r="B2331" i="20"/>
  <c r="C2352" i="20"/>
  <c r="A2374" i="20"/>
  <c r="B2395" i="20"/>
  <c r="C2416" i="20"/>
  <c r="A2438" i="20"/>
  <c r="B2459" i="20"/>
  <c r="C2480" i="20"/>
  <c r="A2502" i="20"/>
  <c r="B2523" i="20"/>
  <c r="C2544" i="20"/>
  <c r="A2566" i="20"/>
  <c r="B2587" i="20"/>
  <c r="C2603" i="20"/>
  <c r="C2619" i="20"/>
  <c r="C2635" i="20"/>
  <c r="C2651" i="20"/>
  <c r="C2667" i="20"/>
  <c r="C2683" i="20"/>
  <c r="B2252" i="20"/>
  <c r="B2284" i="20"/>
  <c r="B2316" i="20"/>
  <c r="A2341" i="20"/>
  <c r="B2362" i="20"/>
  <c r="C2383" i="20"/>
  <c r="A2405" i="20"/>
  <c r="B2426" i="20"/>
  <c r="C2447" i="20"/>
  <c r="A2469" i="20"/>
  <c r="B2490" i="20"/>
  <c r="C2511" i="20"/>
  <c r="A2533" i="20"/>
  <c r="B2554" i="20"/>
  <c r="C2575" i="20"/>
  <c r="B2586" i="20"/>
  <c r="D2594" i="20"/>
  <c r="D2602" i="20"/>
  <c r="D2610" i="20"/>
  <c r="D2618" i="20"/>
  <c r="D2626" i="20"/>
  <c r="D2634" i="20"/>
  <c r="D2642" i="20"/>
  <c r="D2650" i="20"/>
  <c r="D2658" i="20"/>
  <c r="D2666" i="20"/>
  <c r="D2674" i="20"/>
  <c r="D2682" i="20"/>
  <c r="C2266" i="20"/>
  <c r="B2329" i="20"/>
  <c r="A2372" i="20"/>
  <c r="C2414" i="20"/>
  <c r="B2457" i="20"/>
  <c r="A2500" i="20"/>
  <c r="C2542" i="20"/>
  <c r="B2585" i="20"/>
  <c r="A2618" i="20"/>
  <c r="A2650" i="20"/>
  <c r="A2682" i="20"/>
  <c r="B2694" i="20"/>
  <c r="B2702" i="20"/>
  <c r="B2710" i="20"/>
  <c r="B2718" i="20"/>
  <c r="B2726" i="20"/>
  <c r="B2734" i="20"/>
  <c r="B2742" i="20"/>
  <c r="B2750" i="20"/>
  <c r="B2758" i="20"/>
  <c r="B2766" i="20"/>
  <c r="B2774" i="20"/>
  <c r="B2782" i="20"/>
  <c r="B2790" i="20"/>
  <c r="B2798" i="20"/>
  <c r="B2806" i="20"/>
  <c r="B2814" i="20"/>
  <c r="B2822" i="20"/>
  <c r="B2830" i="20"/>
  <c r="B2838" i="20"/>
  <c r="B2846" i="20"/>
  <c r="B2854" i="20"/>
  <c r="B2862" i="20"/>
  <c r="B2870" i="20"/>
  <c r="B2878" i="20"/>
  <c r="B2886" i="20"/>
  <c r="B2894" i="20"/>
  <c r="B2902" i="20"/>
  <c r="B2910" i="20"/>
  <c r="B2918" i="20"/>
  <c r="B2926" i="20"/>
  <c r="B2934" i="20"/>
  <c r="B2942" i="20"/>
  <c r="B2950" i="20"/>
  <c r="B2958" i="20"/>
  <c r="B2966" i="20"/>
  <c r="B2974" i="20"/>
  <c r="B2982" i="20"/>
  <c r="B2990" i="20"/>
  <c r="B2998" i="20"/>
  <c r="B3006" i="20"/>
  <c r="B3014" i="20"/>
  <c r="B3022" i="20"/>
  <c r="B3030" i="20"/>
  <c r="B3038" i="20"/>
  <c r="B3046" i="20"/>
  <c r="B3054" i="20"/>
  <c r="B3062" i="20"/>
  <c r="B3070" i="20"/>
  <c r="B3078" i="20"/>
  <c r="B3086" i="20"/>
  <c r="B3094" i="20"/>
  <c r="B3102" i="20"/>
  <c r="B3110" i="20"/>
  <c r="B3118" i="20"/>
  <c r="B3126" i="20"/>
  <c r="B3134" i="20"/>
  <c r="B3142" i="20"/>
  <c r="B3150" i="20"/>
  <c r="B3158" i="20"/>
  <c r="B3166" i="20"/>
  <c r="B3174" i="20"/>
  <c r="B3182" i="20"/>
  <c r="B3190" i="20"/>
  <c r="B3198" i="20"/>
  <c r="B3206" i="20"/>
  <c r="B3214" i="20"/>
  <c r="B3222" i="20"/>
  <c r="B3230" i="20"/>
  <c r="B3238" i="20"/>
  <c r="B3246" i="20"/>
  <c r="B3254" i="20"/>
  <c r="B3262" i="20"/>
  <c r="B3270" i="20"/>
  <c r="B3278" i="20"/>
  <c r="B3286" i="20"/>
  <c r="B3294" i="20"/>
  <c r="B3302" i="20"/>
  <c r="B3310" i="20"/>
  <c r="B3318" i="20"/>
  <c r="B3326" i="20"/>
  <c r="B3334" i="20"/>
  <c r="B3341" i="20"/>
  <c r="B3346" i="20"/>
  <c r="B3351" i="20"/>
  <c r="B3357" i="20"/>
  <c r="B3362" i="20"/>
  <c r="B3367" i="20"/>
  <c r="B3373" i="20"/>
  <c r="B3378" i="20"/>
  <c r="B3383" i="20"/>
  <c r="B3389" i="20"/>
  <c r="B3394" i="20"/>
  <c r="B3399" i="20"/>
  <c r="B3405" i="20"/>
  <c r="B3410" i="20"/>
  <c r="B3415" i="20"/>
  <c r="B3421" i="20"/>
  <c r="B3426" i="20"/>
  <c r="B3431" i="20"/>
  <c r="B3437" i="20"/>
  <c r="B3442" i="20"/>
  <c r="B3447" i="20"/>
  <c r="B3453" i="20"/>
  <c r="B3458" i="20"/>
  <c r="B3463" i="20"/>
  <c r="B3469" i="20"/>
  <c r="B3474" i="20"/>
  <c r="B3479" i="20"/>
  <c r="B3485" i="20"/>
  <c r="B3490" i="20"/>
  <c r="B3495" i="20"/>
  <c r="B3501" i="20"/>
  <c r="B3506" i="20"/>
  <c r="B3511" i="20"/>
  <c r="B3517" i="20"/>
  <c r="B3522" i="20"/>
  <c r="B3527" i="20"/>
  <c r="B3533" i="20"/>
  <c r="B3538" i="20"/>
  <c r="B3543" i="20"/>
  <c r="B3549" i="20"/>
  <c r="B3554" i="20"/>
  <c r="B3559" i="20"/>
  <c r="B3565" i="20"/>
  <c r="B3570" i="20"/>
  <c r="B3575" i="20"/>
  <c r="B3581" i="20"/>
  <c r="B3586" i="20"/>
  <c r="B3591" i="20"/>
  <c r="B3597" i="20"/>
  <c r="B3602" i="20"/>
  <c r="B3607" i="20"/>
  <c r="B3613" i="20"/>
  <c r="B3618" i="20"/>
  <c r="B3623" i="20"/>
  <c r="B3629" i="20"/>
  <c r="B3634" i="20"/>
  <c r="B3639" i="20"/>
  <c r="B3645" i="20"/>
  <c r="B3650" i="20"/>
  <c r="B3655" i="20"/>
  <c r="B3661" i="20"/>
  <c r="B3666" i="20"/>
  <c r="B3671" i="20"/>
  <c r="B3677" i="20"/>
  <c r="B3682" i="20"/>
  <c r="B2224" i="20"/>
  <c r="C2284" i="20"/>
  <c r="C2324" i="20"/>
  <c r="A2352" i="20"/>
  <c r="A2384" i="20"/>
  <c r="C2410" i="20"/>
  <c r="B2437" i="20"/>
  <c r="B2469" i="20"/>
  <c r="A2496" i="20"/>
  <c r="C2522" i="20"/>
  <c r="C2554" i="20"/>
  <c r="B2581" i="20"/>
  <c r="A2603" i="20"/>
  <c r="A2627" i="20"/>
  <c r="A2647" i="20"/>
  <c r="A2667" i="20"/>
  <c r="A2688" i="20"/>
  <c r="C2693" i="20"/>
  <c r="C2698" i="20"/>
  <c r="C2704" i="20"/>
  <c r="C2709" i="20"/>
  <c r="C2714" i="20"/>
  <c r="C2720" i="20"/>
  <c r="C2725" i="20"/>
  <c r="C2730" i="20"/>
  <c r="C2736" i="20"/>
  <c r="C2741" i="20"/>
  <c r="C2746" i="20"/>
  <c r="C2752" i="20"/>
  <c r="C2757" i="20"/>
  <c r="C2762" i="20"/>
  <c r="C2768" i="20"/>
  <c r="C2773" i="20"/>
  <c r="C2778" i="20"/>
  <c r="C2784" i="20"/>
  <c r="C2789" i="20"/>
  <c r="C2794" i="20"/>
  <c r="C2800" i="20"/>
  <c r="C2805" i="20"/>
  <c r="C2810" i="20"/>
  <c r="C2816" i="20"/>
  <c r="C2821" i="20"/>
  <c r="C2826" i="20"/>
  <c r="C2832" i="20"/>
  <c r="C2837" i="20"/>
  <c r="C2842" i="20"/>
  <c r="C2848" i="20"/>
  <c r="C2853" i="20"/>
  <c r="C2858" i="20"/>
  <c r="C2864" i="20"/>
  <c r="C2869" i="20"/>
  <c r="C2874" i="20"/>
  <c r="C2880" i="20"/>
  <c r="C2885" i="20"/>
  <c r="C2890" i="20"/>
  <c r="C2896" i="20"/>
  <c r="C2901" i="20"/>
  <c r="C2906" i="20"/>
  <c r="C2912" i="20"/>
  <c r="C2917" i="20"/>
  <c r="C2922" i="20"/>
  <c r="C2928" i="20"/>
  <c r="C2933" i="20"/>
  <c r="C2938" i="20"/>
  <c r="C2944" i="20"/>
  <c r="C2949" i="20"/>
  <c r="C2954" i="20"/>
  <c r="C2960" i="20"/>
  <c r="C2965" i="20"/>
  <c r="C2970" i="20"/>
  <c r="C2976" i="20"/>
  <c r="C2981" i="20"/>
  <c r="C2986" i="20"/>
  <c r="C2992" i="20"/>
  <c r="C2997" i="20"/>
  <c r="C3002" i="20"/>
  <c r="C3008" i="20"/>
  <c r="C3013" i="20"/>
  <c r="C3018" i="20"/>
  <c r="C3024" i="20"/>
  <c r="C3029" i="20"/>
  <c r="C3034" i="20"/>
  <c r="C3040" i="20"/>
  <c r="C3045" i="20"/>
  <c r="C3050" i="20"/>
  <c r="C3056" i="20"/>
  <c r="C3061" i="20"/>
  <c r="C3066" i="20"/>
  <c r="C3072" i="20"/>
  <c r="C3077" i="20"/>
  <c r="C3082" i="20"/>
  <c r="C3088" i="20"/>
  <c r="C3093" i="20"/>
  <c r="C3098" i="20"/>
  <c r="C3104" i="20"/>
  <c r="C3109" i="20"/>
  <c r="C3114" i="20"/>
  <c r="C3120" i="20"/>
  <c r="C3125" i="20"/>
  <c r="C3130" i="20"/>
  <c r="C3136" i="20"/>
  <c r="C3141" i="20"/>
  <c r="C3146" i="20"/>
  <c r="C3152" i="20"/>
  <c r="C3157" i="20"/>
  <c r="C3162" i="20"/>
  <c r="C3168" i="20"/>
  <c r="C3173" i="20"/>
  <c r="C3178" i="20"/>
  <c r="C3184" i="20"/>
  <c r="C3189" i="20"/>
  <c r="C3194" i="20"/>
  <c r="C3200" i="20"/>
  <c r="C3205" i="20"/>
  <c r="C3210" i="20"/>
  <c r="C3216" i="20"/>
  <c r="C3221" i="20"/>
  <c r="C3226" i="20"/>
  <c r="C3232" i="20"/>
  <c r="C3237" i="20"/>
  <c r="C3242" i="20"/>
  <c r="C3248" i="20"/>
  <c r="C3253" i="20"/>
  <c r="C3258" i="20"/>
  <c r="C3264" i="20"/>
  <c r="C3269" i="20"/>
  <c r="C3274" i="20"/>
  <c r="C3280" i="20"/>
  <c r="B2244" i="20"/>
  <c r="C2286" i="20"/>
  <c r="A2332" i="20"/>
  <c r="C2358" i="20"/>
  <c r="B2385" i="20"/>
  <c r="B2417" i="20"/>
  <c r="A2444" i="20"/>
  <c r="C2470" i="20"/>
  <c r="C2502" i="20"/>
  <c r="B2529" i="20"/>
  <c r="A2556" i="20"/>
  <c r="A2588" i="20"/>
  <c r="A2608" i="20"/>
  <c r="A2628" i="20"/>
  <c r="A2652" i="20"/>
  <c r="A2672" i="20"/>
  <c r="B2688" i="20"/>
  <c r="D2694" i="20"/>
  <c r="D2699" i="20"/>
  <c r="D2704" i="20"/>
  <c r="D2710" i="20"/>
  <c r="D2715" i="20"/>
  <c r="D2720" i="20"/>
  <c r="D2726" i="20"/>
  <c r="D2731" i="20"/>
  <c r="D2736" i="20"/>
  <c r="D2742" i="20"/>
  <c r="D2747" i="20"/>
  <c r="D2752" i="20"/>
  <c r="D2758" i="20"/>
  <c r="D2763" i="20"/>
  <c r="D2768" i="20"/>
  <c r="D2774" i="20"/>
  <c r="D2779" i="20"/>
  <c r="D2784" i="20"/>
  <c r="D2790" i="20"/>
  <c r="D2795" i="20"/>
  <c r="D2800" i="20"/>
  <c r="D2806" i="20"/>
  <c r="D2811" i="20"/>
  <c r="D2816" i="20"/>
  <c r="D2822" i="20"/>
  <c r="D2827" i="20"/>
  <c r="D2832" i="20"/>
  <c r="D2838" i="20"/>
  <c r="D2843" i="20"/>
  <c r="D2848" i="20"/>
  <c r="D2854" i="20"/>
  <c r="D2859" i="20"/>
  <c r="D2864" i="20"/>
  <c r="D2870" i="20"/>
  <c r="D2875" i="20"/>
  <c r="D2880" i="20"/>
  <c r="D2886" i="20"/>
  <c r="D2891" i="20"/>
  <c r="D2896" i="20"/>
  <c r="D2902" i="20"/>
  <c r="D2907" i="20"/>
  <c r="D2912" i="20"/>
  <c r="D2918" i="20"/>
  <c r="D2923" i="20"/>
  <c r="D2928" i="20"/>
  <c r="D2934" i="20"/>
  <c r="D2939" i="20"/>
  <c r="D2944" i="20"/>
  <c r="D2950" i="20"/>
  <c r="D2955" i="20"/>
  <c r="D2960" i="20"/>
  <c r="D2966" i="20"/>
  <c r="D2971" i="20"/>
  <c r="D2976" i="20"/>
  <c r="D2982" i="20"/>
  <c r="D2987" i="20"/>
  <c r="D2992" i="20"/>
  <c r="D2998" i="20"/>
  <c r="D3003" i="20"/>
  <c r="D3008" i="20"/>
  <c r="D3014" i="20"/>
  <c r="D3019" i="20"/>
  <c r="D3024" i="20"/>
  <c r="D3030" i="20"/>
  <c r="D3035" i="20"/>
  <c r="D3040" i="20"/>
  <c r="D3046" i="20"/>
  <c r="D3051" i="20"/>
  <c r="D3056" i="20"/>
  <c r="D3062" i="20"/>
  <c r="D3067" i="20"/>
  <c r="D3072" i="20"/>
  <c r="D3078" i="20"/>
  <c r="D3083" i="20"/>
  <c r="D3088" i="20"/>
  <c r="D3094" i="20"/>
  <c r="D3099" i="20"/>
  <c r="D3104" i="20"/>
  <c r="D3110" i="20"/>
  <c r="D3115" i="20"/>
  <c r="D3120" i="20"/>
  <c r="D3126" i="20"/>
  <c r="D3131" i="20"/>
  <c r="D3136" i="20"/>
  <c r="D3142" i="20"/>
  <c r="D3147" i="20"/>
  <c r="D3152" i="20"/>
  <c r="D3158" i="20"/>
  <c r="C2256" i="20"/>
  <c r="C2296" i="20"/>
  <c r="C2338" i="20"/>
  <c r="B2365" i="20"/>
  <c r="A2392" i="20"/>
  <c r="A2424" i="20"/>
  <c r="C2450" i="20"/>
  <c r="B2477" i="20"/>
  <c r="B2509" i="20"/>
  <c r="A2536" i="20"/>
  <c r="C2562" i="20"/>
  <c r="A2593" i="20"/>
  <c r="A2613" i="20"/>
  <c r="A2633" i="20"/>
  <c r="A2657" i="20"/>
  <c r="A2677" i="20"/>
  <c r="A2690" i="20"/>
  <c r="A2696" i="20"/>
  <c r="A2701" i="20"/>
  <c r="A2706" i="20"/>
  <c r="A2712" i="20"/>
  <c r="A2717" i="20"/>
  <c r="A2722" i="20"/>
  <c r="A2728" i="20"/>
  <c r="A2733" i="20"/>
  <c r="A2738" i="20"/>
  <c r="A2743" i="20"/>
  <c r="A2747" i="20"/>
  <c r="A2751" i="20"/>
  <c r="A2755" i="20"/>
  <c r="A2759" i="20"/>
  <c r="A2763" i="20"/>
  <c r="A2767" i="20"/>
  <c r="A2771" i="20"/>
  <c r="A2775" i="20"/>
  <c r="A2779" i="20"/>
  <c r="A2783" i="20"/>
  <c r="A2787" i="20"/>
  <c r="A2791" i="20"/>
  <c r="A2795" i="20"/>
  <c r="A2799" i="20"/>
  <c r="A2803" i="20"/>
  <c r="A2807" i="20"/>
  <c r="A2811" i="20"/>
  <c r="A2815" i="20"/>
  <c r="A2819" i="20"/>
  <c r="A2823" i="20"/>
  <c r="A2827" i="20"/>
  <c r="A2831" i="20"/>
  <c r="A2835" i="20"/>
  <c r="A2839" i="20"/>
  <c r="A2843" i="20"/>
  <c r="A2847" i="20"/>
  <c r="A2851" i="20"/>
  <c r="A2855" i="20"/>
  <c r="A2859" i="20"/>
  <c r="A2863" i="20"/>
  <c r="A2867" i="20"/>
  <c r="A2871" i="20"/>
  <c r="A2875" i="20"/>
  <c r="A2879" i="20"/>
  <c r="A2883" i="20"/>
  <c r="A2887" i="20"/>
  <c r="A2891" i="20"/>
  <c r="A2895" i="20"/>
  <c r="A2899" i="20"/>
  <c r="A2903" i="20"/>
  <c r="A2907" i="20"/>
  <c r="A2911" i="20"/>
  <c r="A2915" i="20"/>
  <c r="A2919" i="20"/>
  <c r="A2923" i="20"/>
  <c r="A2927" i="20"/>
  <c r="A2931" i="20"/>
  <c r="A2935" i="20"/>
  <c r="A2939" i="20"/>
  <c r="A2943" i="20"/>
  <c r="A2947" i="20"/>
  <c r="A2951" i="20"/>
  <c r="A2955" i="20"/>
  <c r="A2959" i="20"/>
  <c r="A2963" i="20"/>
  <c r="A2967" i="20"/>
  <c r="A2971" i="20"/>
  <c r="A2975" i="20"/>
  <c r="A2979" i="20"/>
  <c r="A2983" i="20"/>
  <c r="A2987" i="20"/>
  <c r="A2991" i="20"/>
  <c r="A2995" i="20"/>
  <c r="A2999" i="20"/>
  <c r="A3003" i="20"/>
  <c r="A3007" i="20"/>
  <c r="A3011" i="20"/>
  <c r="A3015" i="20"/>
  <c r="A3019" i="20"/>
  <c r="A3023" i="20"/>
  <c r="A3027" i="20"/>
  <c r="A3031" i="20"/>
  <c r="A3035" i="20"/>
  <c r="A3039" i="20"/>
  <c r="A3043" i="20"/>
  <c r="A3047" i="20"/>
  <c r="A3051" i="20"/>
  <c r="A3055" i="20"/>
  <c r="A3059" i="20"/>
  <c r="A3063" i="20"/>
  <c r="A3067" i="20"/>
  <c r="A3071" i="20"/>
  <c r="A3075" i="20"/>
  <c r="A3079" i="20"/>
  <c r="A3083" i="20"/>
  <c r="A3087" i="20"/>
  <c r="A3091" i="20"/>
  <c r="A3095" i="20"/>
  <c r="A3099" i="20"/>
  <c r="A3103" i="20"/>
  <c r="A3107" i="20"/>
  <c r="A3111" i="20"/>
  <c r="A3115" i="20"/>
  <c r="A3119" i="20"/>
  <c r="A3123" i="20"/>
  <c r="A3127" i="20"/>
  <c r="A3131" i="20"/>
  <c r="A3135" i="20"/>
  <c r="A3139" i="20"/>
  <c r="A3143" i="20"/>
  <c r="A3147" i="20"/>
  <c r="A3151" i="20"/>
  <c r="A3155" i="20"/>
  <c r="A3159" i="20"/>
  <c r="A3165" i="20"/>
  <c r="A3173" i="20"/>
  <c r="A3181" i="20"/>
  <c r="A3189" i="20"/>
  <c r="A3197" i="20"/>
  <c r="A3205" i="20"/>
  <c r="A3213" i="20"/>
  <c r="A3221" i="20"/>
  <c r="A3229" i="20"/>
  <c r="A3237" i="20"/>
  <c r="A3245" i="20"/>
  <c r="A3253" i="20"/>
  <c r="A3261" i="20"/>
  <c r="A3269" i="20"/>
  <c r="A3277" i="20"/>
  <c r="D3284" i="20"/>
  <c r="A3290" i="20"/>
  <c r="C3295" i="20"/>
  <c r="D3300" i="20"/>
  <c r="A3306" i="20"/>
  <c r="C3311" i="20"/>
  <c r="D3316" i="20"/>
  <c r="A3322" i="20"/>
  <c r="C3327" i="20"/>
  <c r="D3332" i="20"/>
  <c r="A3338" i="20"/>
  <c r="C3343" i="20"/>
  <c r="D3348" i="20"/>
  <c r="A3354" i="20"/>
  <c r="C3359" i="20"/>
  <c r="D3364" i="20"/>
  <c r="A3370" i="20"/>
  <c r="C3375" i="20"/>
  <c r="D3380" i="20"/>
  <c r="A3386" i="20"/>
  <c r="C3391" i="20"/>
  <c r="D3396" i="20"/>
  <c r="A3402" i="20"/>
  <c r="C3407" i="20"/>
  <c r="D3412" i="20"/>
  <c r="A3418" i="20"/>
  <c r="C3423" i="20"/>
  <c r="D3428" i="20"/>
  <c r="A3434" i="20"/>
  <c r="C3439" i="20"/>
  <c r="D3444" i="20"/>
  <c r="A3450" i="20"/>
  <c r="C3455" i="20"/>
  <c r="D3460" i="20"/>
  <c r="A3466" i="20"/>
  <c r="C3471" i="20"/>
  <c r="D3476" i="20"/>
  <c r="A3482" i="20"/>
  <c r="C3487" i="20"/>
  <c r="D3492" i="20"/>
  <c r="A3498" i="20"/>
  <c r="C3503" i="20"/>
  <c r="D3508" i="20"/>
  <c r="A3514" i="20"/>
  <c r="C3519" i="20"/>
  <c r="D3524" i="20"/>
  <c r="A3530" i="20"/>
  <c r="C3535" i="20"/>
  <c r="D3540" i="20"/>
  <c r="A3546" i="20"/>
  <c r="C3551" i="20"/>
  <c r="D3556" i="20"/>
  <c r="A3562" i="20"/>
  <c r="C3567" i="20"/>
  <c r="D3572" i="20"/>
  <c r="A3578" i="20"/>
  <c r="C3583" i="20"/>
  <c r="D3588" i="20"/>
  <c r="A3594" i="20"/>
  <c r="C3599" i="20"/>
  <c r="D3604" i="20"/>
  <c r="A3610" i="20"/>
  <c r="C3615" i="20"/>
  <c r="D3620" i="20"/>
  <c r="A3626" i="20"/>
  <c r="C3631" i="20"/>
  <c r="D3636" i="20"/>
  <c r="A3642" i="20"/>
  <c r="C3647" i="20"/>
  <c r="D3652" i="20"/>
  <c r="A3658" i="20"/>
  <c r="C3663" i="20"/>
  <c r="D3668" i="20"/>
  <c r="A3674" i="20"/>
  <c r="C3679" i="20"/>
  <c r="D3684" i="20"/>
  <c r="B3689" i="20"/>
  <c r="B3693" i="20"/>
  <c r="B3697" i="20"/>
  <c r="B3701" i="20"/>
  <c r="B3705" i="20"/>
  <c r="B3709" i="20"/>
  <c r="B3713" i="20"/>
  <c r="B3717" i="20"/>
  <c r="B3721" i="20"/>
  <c r="B3725" i="20"/>
  <c r="B3729" i="20"/>
  <c r="B3733" i="20"/>
  <c r="B3737" i="20"/>
  <c r="B3741" i="20"/>
  <c r="B3745" i="20"/>
  <c r="B3749" i="20"/>
  <c r="B3753" i="20"/>
  <c r="B3757" i="20"/>
  <c r="B3761" i="20"/>
  <c r="B3765" i="20"/>
  <c r="B3769" i="20"/>
  <c r="B3773" i="20"/>
  <c r="B3777" i="20"/>
  <c r="B3781" i="20"/>
  <c r="B3785" i="20"/>
  <c r="B3789" i="20"/>
  <c r="B3793" i="20"/>
  <c r="B3797" i="20"/>
  <c r="B3801" i="20"/>
  <c r="B3805" i="20"/>
  <c r="B3809" i="20"/>
  <c r="B3813" i="20"/>
  <c r="B3817" i="20"/>
  <c r="B3821" i="20"/>
  <c r="B3825" i="20"/>
  <c r="B3829" i="20"/>
  <c r="B3833" i="20"/>
  <c r="B3837" i="20"/>
  <c r="B3841" i="20"/>
  <c r="B3845" i="20"/>
  <c r="B3849" i="20"/>
  <c r="B3853" i="20"/>
  <c r="B3857" i="20"/>
  <c r="B3861" i="20"/>
  <c r="B3865" i="20"/>
  <c r="B3869" i="20"/>
  <c r="B3873" i="20"/>
  <c r="B3877" i="20"/>
  <c r="B3881" i="20"/>
  <c r="B3885" i="20"/>
  <c r="B3889" i="20"/>
  <c r="B3893" i="20"/>
  <c r="B3897" i="20"/>
  <c r="B3901" i="20"/>
  <c r="B3905" i="20"/>
  <c r="B3909" i="20"/>
  <c r="B3913" i="20"/>
  <c r="B3917" i="20"/>
  <c r="B3921" i="20"/>
  <c r="B3925" i="20"/>
  <c r="B3929" i="20"/>
  <c r="B3933" i="20"/>
  <c r="B3937" i="20"/>
  <c r="B3941" i="20"/>
  <c r="B3945" i="20"/>
  <c r="B3949" i="20"/>
  <c r="B3953" i="20"/>
  <c r="B3957" i="20"/>
  <c r="B3961" i="20"/>
  <c r="B3965" i="20"/>
  <c r="B3969" i="20"/>
  <c r="B3973" i="20"/>
  <c r="B3977" i="20"/>
  <c r="B3981" i="20"/>
  <c r="B3985" i="20"/>
  <c r="B3989" i="20"/>
  <c r="B3993" i="20"/>
  <c r="B3997" i="20"/>
  <c r="B4001" i="20"/>
  <c r="B4005" i="20"/>
  <c r="B4009" i="20"/>
  <c r="B4013" i="20"/>
  <c r="B4017" i="20"/>
  <c r="B4021" i="20"/>
  <c r="B4025" i="20"/>
  <c r="C2309" i="20"/>
  <c r="C2336" i="20"/>
  <c r="A2358" i="20"/>
  <c r="B2379" i="20"/>
  <c r="C2400" i="20"/>
  <c r="A2422" i="20"/>
  <c r="B2443" i="20"/>
  <c r="C2464" i="20"/>
  <c r="A2486" i="20"/>
  <c r="B2507" i="20"/>
  <c r="C2528" i="20"/>
  <c r="A2550" i="20"/>
  <c r="B2571" i="20"/>
  <c r="C2591" i="20"/>
  <c r="C2607" i="20"/>
  <c r="C2623" i="20"/>
  <c r="C2639" i="20"/>
  <c r="C2655" i="20"/>
  <c r="C2671" i="20"/>
  <c r="C2687" i="20"/>
  <c r="B2260" i="20"/>
  <c r="B2292" i="20"/>
  <c r="B2324" i="20"/>
  <c r="B2346" i="20"/>
  <c r="C2367" i="20"/>
  <c r="A2389" i="20"/>
  <c r="B2410" i="20"/>
  <c r="C2431" i="20"/>
  <c r="A2453" i="20"/>
  <c r="B2474" i="20"/>
  <c r="C2495" i="20"/>
  <c r="A2517" i="20"/>
  <c r="B2538" i="20"/>
  <c r="C2559" i="20"/>
  <c r="A2577" i="20"/>
  <c r="C2587" i="20"/>
  <c r="D2595" i="20"/>
  <c r="D2603" i="20"/>
  <c r="D2611" i="20"/>
  <c r="D2619" i="20"/>
  <c r="D2627" i="20"/>
  <c r="D2635" i="20"/>
  <c r="D2643" i="20"/>
  <c r="D2651" i="20"/>
  <c r="D2659" i="20"/>
  <c r="D2667" i="20"/>
  <c r="D2675" i="20"/>
  <c r="D2683" i="20"/>
  <c r="C2274" i="20"/>
  <c r="C2334" i="20"/>
  <c r="B2377" i="20"/>
  <c r="A2420" i="20"/>
  <c r="C2462" i="20"/>
  <c r="B2505" i="20"/>
  <c r="A2548" i="20"/>
  <c r="A2590" i="20"/>
  <c r="A2622" i="20"/>
  <c r="A2654" i="20"/>
  <c r="A2686" i="20"/>
  <c r="B2695" i="20"/>
  <c r="B2703" i="20"/>
  <c r="B2711" i="20"/>
  <c r="B2719" i="20"/>
  <c r="B2727" i="20"/>
  <c r="B2735" i="20"/>
  <c r="B2743" i="20"/>
  <c r="B2751" i="20"/>
  <c r="B2759" i="20"/>
  <c r="B2767" i="20"/>
  <c r="B2775" i="20"/>
  <c r="B2783" i="20"/>
  <c r="B2791" i="20"/>
  <c r="B2799" i="20"/>
  <c r="B2807" i="20"/>
  <c r="B2815" i="20"/>
  <c r="B2823" i="20"/>
  <c r="B2831" i="20"/>
  <c r="B2839" i="20"/>
  <c r="B2847" i="20"/>
  <c r="B2855" i="20"/>
  <c r="B2863" i="20"/>
  <c r="B2871" i="20"/>
  <c r="B2879" i="20"/>
  <c r="B2887" i="20"/>
  <c r="B2895" i="20"/>
  <c r="B2903" i="20"/>
  <c r="B2911" i="20"/>
  <c r="B2919" i="20"/>
  <c r="B2927" i="20"/>
  <c r="B2935" i="20"/>
  <c r="B2943" i="20"/>
  <c r="B2951" i="20"/>
  <c r="B2959" i="20"/>
  <c r="B2967" i="20"/>
  <c r="B2975" i="20"/>
  <c r="B2983" i="20"/>
  <c r="B2991" i="20"/>
  <c r="B2999" i="20"/>
  <c r="B3007" i="20"/>
  <c r="B3015" i="20"/>
  <c r="B3023" i="20"/>
  <c r="B3031" i="20"/>
  <c r="B3039" i="20"/>
  <c r="B3047" i="20"/>
  <c r="B3055" i="20"/>
  <c r="B3063" i="20"/>
  <c r="B3071" i="20"/>
  <c r="B3079" i="20"/>
  <c r="B3087" i="20"/>
  <c r="B3095" i="20"/>
  <c r="B3103" i="20"/>
  <c r="B3111" i="20"/>
  <c r="B3119" i="20"/>
  <c r="B3127" i="20"/>
  <c r="B3135" i="20"/>
  <c r="B3143" i="20"/>
  <c r="B3151" i="20"/>
  <c r="B3159" i="20"/>
  <c r="B3167" i="20"/>
  <c r="B3175" i="20"/>
  <c r="B3183" i="20"/>
  <c r="B3191" i="20"/>
  <c r="B3199" i="20"/>
  <c r="B3207" i="20"/>
  <c r="B3215" i="20"/>
  <c r="B3223" i="20"/>
  <c r="B3231" i="20"/>
  <c r="B3239" i="20"/>
  <c r="B3247" i="20"/>
  <c r="B3255" i="20"/>
  <c r="B3263" i="20"/>
  <c r="B3271" i="20"/>
  <c r="B3279" i="20"/>
  <c r="B3287" i="20"/>
  <c r="B3295" i="20"/>
  <c r="B3303" i="20"/>
  <c r="B3311" i="20"/>
  <c r="B3319" i="20"/>
  <c r="B3327" i="20"/>
  <c r="B3335" i="20"/>
  <c r="B3342" i="20"/>
  <c r="B3347" i="20"/>
  <c r="B3353" i="20"/>
  <c r="B3358" i="20"/>
  <c r="B3363" i="20"/>
  <c r="B3369" i="20"/>
  <c r="B3374" i="20"/>
  <c r="B3379" i="20"/>
  <c r="B3385" i="20"/>
  <c r="B3390" i="20"/>
  <c r="B3395" i="20"/>
  <c r="B3401" i="20"/>
  <c r="B3406" i="20"/>
  <c r="B3411" i="20"/>
  <c r="B3417" i="20"/>
  <c r="B3422" i="20"/>
  <c r="B3427" i="20"/>
  <c r="B3433" i="20"/>
  <c r="B3438" i="20"/>
  <c r="B3443" i="20"/>
  <c r="B3449" i="20"/>
  <c r="B3454" i="20"/>
  <c r="B3459" i="20"/>
  <c r="B3465" i="20"/>
  <c r="B3470" i="20"/>
  <c r="B3475" i="20"/>
  <c r="B3481" i="20"/>
  <c r="B3486" i="20"/>
  <c r="B3491" i="20"/>
  <c r="B3497" i="20"/>
  <c r="B3502" i="20"/>
  <c r="B3507" i="20"/>
  <c r="B3513" i="20"/>
  <c r="B3518" i="20"/>
  <c r="B3523" i="20"/>
  <c r="B3529" i="20"/>
  <c r="B3534" i="20"/>
  <c r="B3539" i="20"/>
  <c r="B3545" i="20"/>
  <c r="B3550" i="20"/>
  <c r="B3555" i="20"/>
  <c r="B3561" i="20"/>
  <c r="B3566" i="20"/>
  <c r="B3571" i="20"/>
  <c r="B3577" i="20"/>
  <c r="B3582" i="20"/>
  <c r="B3587" i="20"/>
  <c r="B3593" i="20"/>
  <c r="B3598" i="20"/>
  <c r="B3603" i="20"/>
  <c r="B3609" i="20"/>
  <c r="B3614" i="20"/>
  <c r="B3619" i="20"/>
  <c r="B3625" i="20"/>
  <c r="B3630" i="20"/>
  <c r="B3635" i="20"/>
  <c r="B3641" i="20"/>
  <c r="B3646" i="20"/>
  <c r="B3651" i="20"/>
  <c r="B3657" i="20"/>
  <c r="B3662" i="20"/>
  <c r="B3667" i="20"/>
  <c r="B3673" i="20"/>
  <c r="B3678" i="20"/>
  <c r="B3683" i="20"/>
  <c r="C2252" i="20"/>
  <c r="C2292" i="20"/>
  <c r="C2330" i="20"/>
  <c r="C2362" i="20"/>
  <c r="B2389" i="20"/>
  <c r="A2416" i="20"/>
  <c r="A2448" i="20"/>
  <c r="C2474" i="20"/>
  <c r="B2501" i="20"/>
  <c r="B2533" i="20"/>
  <c r="A2560" i="20"/>
  <c r="C2586" i="20"/>
  <c r="A2611" i="20"/>
  <c r="A2631" i="20"/>
  <c r="A2651" i="20"/>
  <c r="A2675" i="20"/>
  <c r="B2689" i="20"/>
  <c r="C2694" i="20"/>
  <c r="C2700" i="20"/>
  <c r="C2705" i="20"/>
  <c r="C2710" i="20"/>
  <c r="C2716" i="20"/>
  <c r="C2721" i="20"/>
  <c r="C2726" i="20"/>
  <c r="C2732" i="20"/>
  <c r="C2737" i="20"/>
  <c r="C2742" i="20"/>
  <c r="C2748" i="20"/>
  <c r="C2753" i="20"/>
  <c r="C2758" i="20"/>
  <c r="C2764" i="20"/>
  <c r="C2769" i="20"/>
  <c r="C2774" i="20"/>
  <c r="C2780" i="20"/>
  <c r="C2785" i="20"/>
  <c r="C2790" i="20"/>
  <c r="C2796" i="20"/>
  <c r="C2801" i="20"/>
  <c r="C2806" i="20"/>
  <c r="C2812" i="20"/>
  <c r="C2817" i="20"/>
  <c r="C2822" i="20"/>
  <c r="C2828" i="20"/>
  <c r="C2833" i="20"/>
  <c r="C2838" i="20"/>
  <c r="C2844" i="20"/>
  <c r="C2849" i="20"/>
  <c r="C2854" i="20"/>
  <c r="C2860" i="20"/>
  <c r="C2865" i="20"/>
  <c r="C2870" i="20"/>
  <c r="C2876" i="20"/>
  <c r="C2881" i="20"/>
  <c r="C2886" i="20"/>
  <c r="C2892" i="20"/>
  <c r="C2897" i="20"/>
  <c r="C2902" i="20"/>
  <c r="C2908" i="20"/>
  <c r="C2913" i="20"/>
  <c r="C2918" i="20"/>
  <c r="C2924" i="20"/>
  <c r="C2929" i="20"/>
  <c r="C2934" i="20"/>
  <c r="C2940" i="20"/>
  <c r="C2945" i="20"/>
  <c r="C2950" i="20"/>
  <c r="C2956" i="20"/>
  <c r="C2961" i="20"/>
  <c r="C2966" i="20"/>
  <c r="C2972" i="20"/>
  <c r="C2977" i="20"/>
  <c r="C2982" i="20"/>
  <c r="C2988" i="20"/>
  <c r="C2993" i="20"/>
  <c r="C2998" i="20"/>
  <c r="C3004" i="20"/>
  <c r="C3009" i="20"/>
  <c r="C3014" i="20"/>
  <c r="C3020" i="20"/>
  <c r="C3025" i="20"/>
  <c r="C3030" i="20"/>
  <c r="C3036" i="20"/>
  <c r="C3041" i="20"/>
  <c r="C3046" i="20"/>
  <c r="C3052" i="20"/>
  <c r="C3057" i="20"/>
  <c r="C3062" i="20"/>
  <c r="C3068" i="20"/>
  <c r="C3073" i="20"/>
  <c r="C3078" i="20"/>
  <c r="C3084" i="20"/>
  <c r="C3089" i="20"/>
  <c r="C3094" i="20"/>
  <c r="C3100" i="20"/>
  <c r="C3105" i="20"/>
  <c r="C3110" i="20"/>
  <c r="C3116" i="20"/>
  <c r="C3121" i="20"/>
  <c r="C3126" i="20"/>
  <c r="C3132" i="20"/>
  <c r="C3137" i="20"/>
  <c r="C3142" i="20"/>
  <c r="C3148" i="20"/>
  <c r="C3153" i="20"/>
  <c r="C3158" i="20"/>
  <c r="C3164" i="20"/>
  <c r="C3169" i="20"/>
  <c r="C3174" i="20"/>
  <c r="C3180" i="20"/>
  <c r="C3185" i="20"/>
  <c r="C3190" i="20"/>
  <c r="C3196" i="20"/>
  <c r="C3201" i="20"/>
  <c r="C3206" i="20"/>
  <c r="C3212" i="20"/>
  <c r="C3217" i="20"/>
  <c r="C3222" i="20"/>
  <c r="C3228" i="20"/>
  <c r="C3233" i="20"/>
  <c r="C3238" i="20"/>
  <c r="C3244" i="20"/>
  <c r="C3249" i="20"/>
  <c r="C3254" i="20"/>
  <c r="C3260" i="20"/>
  <c r="C3265" i="20"/>
  <c r="C3270" i="20"/>
  <c r="C3276" i="20"/>
  <c r="C3281" i="20"/>
  <c r="C2254" i="20"/>
  <c r="C2302" i="20"/>
  <c r="B2337" i="20"/>
  <c r="A2364" i="20"/>
  <c r="A2396" i="20"/>
  <c r="C2422" i="20"/>
  <c r="B2449" i="20"/>
  <c r="B2481" i="20"/>
  <c r="A2508" i="20"/>
  <c r="C2534" i="20"/>
  <c r="C2566" i="20"/>
  <c r="A2592" i="20"/>
  <c r="A2612" i="20"/>
  <c r="A2636" i="20"/>
  <c r="A2656" i="20"/>
  <c r="A2676" i="20"/>
  <c r="D2690" i="20"/>
  <c r="D2695" i="20"/>
  <c r="D2700" i="20"/>
  <c r="D2706" i="20"/>
  <c r="D2711" i="20"/>
  <c r="D2716" i="20"/>
  <c r="D2722" i="20"/>
  <c r="D2727" i="20"/>
  <c r="D2732" i="20"/>
  <c r="D2738" i="20"/>
  <c r="D2743" i="20"/>
  <c r="D2748" i="20"/>
  <c r="D2754" i="20"/>
  <c r="D2759" i="20"/>
  <c r="D2764" i="20"/>
  <c r="D2770" i="20"/>
  <c r="D2775" i="20"/>
  <c r="D2780" i="20"/>
  <c r="D2786" i="20"/>
  <c r="D2791" i="20"/>
  <c r="D2796" i="20"/>
  <c r="D2802" i="20"/>
  <c r="D2807" i="20"/>
  <c r="D2812" i="20"/>
  <c r="D2818" i="20"/>
  <c r="D2823" i="20"/>
  <c r="D2828" i="20"/>
  <c r="D2834" i="20"/>
  <c r="D2839" i="20"/>
  <c r="D2844" i="20"/>
  <c r="D2850" i="20"/>
  <c r="D2855" i="20"/>
  <c r="D2860" i="20"/>
  <c r="D2866" i="20"/>
  <c r="D2871" i="20"/>
  <c r="D2876" i="20"/>
  <c r="D2882" i="20"/>
  <c r="D2887" i="20"/>
  <c r="D2892" i="20"/>
  <c r="D2898" i="20"/>
  <c r="D2903" i="20"/>
  <c r="D2908" i="20"/>
  <c r="D2914" i="20"/>
  <c r="D2919" i="20"/>
  <c r="D2924" i="20"/>
  <c r="D2930" i="20"/>
  <c r="D2935" i="20"/>
  <c r="D2940" i="20"/>
  <c r="D2946" i="20"/>
  <c r="D2951" i="20"/>
  <c r="D2956" i="20"/>
  <c r="D2962" i="20"/>
  <c r="D2967" i="20"/>
  <c r="D2972" i="20"/>
  <c r="D2978" i="20"/>
  <c r="D2983" i="20"/>
  <c r="D2988" i="20"/>
  <c r="D2994" i="20"/>
  <c r="D2999" i="20"/>
  <c r="D3004" i="20"/>
  <c r="D3010" i="20"/>
  <c r="D3015" i="20"/>
  <c r="D3020" i="20"/>
  <c r="D3026" i="20"/>
  <c r="D3031" i="20"/>
  <c r="D3036" i="20"/>
  <c r="D3042" i="20"/>
  <c r="D3047" i="20"/>
  <c r="D3052" i="20"/>
  <c r="D3058" i="20"/>
  <c r="D3063" i="20"/>
  <c r="D3068" i="20"/>
  <c r="D3074" i="20"/>
  <c r="D3079" i="20"/>
  <c r="D3084" i="20"/>
  <c r="D3090" i="20"/>
  <c r="D3095" i="20"/>
  <c r="D3100" i="20"/>
  <c r="D3106" i="20"/>
  <c r="D3111" i="20"/>
  <c r="D3116" i="20"/>
  <c r="D3122" i="20"/>
  <c r="D3127" i="20"/>
  <c r="D3132" i="20"/>
  <c r="D3138" i="20"/>
  <c r="D3143" i="20"/>
  <c r="D3148" i="20"/>
  <c r="D3154" i="20"/>
  <c r="D3159" i="20"/>
  <c r="C2264" i="20"/>
  <c r="C2312" i="20"/>
  <c r="A2344" i="20"/>
  <c r="C2370" i="20"/>
  <c r="C2402" i="20"/>
  <c r="B2429" i="20"/>
  <c r="A2456" i="20"/>
  <c r="A2488" i="20"/>
  <c r="C2514" i="20"/>
  <c r="B2541" i="20"/>
  <c r="B2573" i="20"/>
  <c r="A2597" i="20"/>
  <c r="A2617" i="20"/>
  <c r="A2641" i="20"/>
  <c r="A2661" i="20"/>
  <c r="A2681" i="20"/>
  <c r="A2692" i="20"/>
  <c r="A2697" i="20"/>
  <c r="A2702" i="20"/>
  <c r="A2708" i="20"/>
  <c r="A2713" i="20"/>
  <c r="A2718" i="20"/>
  <c r="A2724" i="20"/>
  <c r="A2729" i="20"/>
  <c r="A2734" i="20"/>
  <c r="A2740" i="20"/>
  <c r="A2744" i="20"/>
  <c r="A2748" i="20"/>
  <c r="A2752" i="20"/>
  <c r="A2756" i="20"/>
  <c r="A2760" i="20"/>
  <c r="A2764" i="20"/>
  <c r="A2768" i="20"/>
  <c r="A2772" i="20"/>
  <c r="A2776" i="20"/>
  <c r="A2780" i="20"/>
  <c r="A2784" i="20"/>
  <c r="A2788" i="20"/>
  <c r="A2792" i="20"/>
  <c r="A2796" i="20"/>
  <c r="A2800" i="20"/>
  <c r="A2804" i="20"/>
  <c r="A2808" i="20"/>
  <c r="A2812" i="20"/>
  <c r="A2816" i="20"/>
  <c r="A2820" i="20"/>
  <c r="A2824" i="20"/>
  <c r="A2828" i="20"/>
  <c r="A2832" i="20"/>
  <c r="A2836" i="20"/>
  <c r="A2840" i="20"/>
  <c r="A2844" i="20"/>
  <c r="A2848" i="20"/>
  <c r="A2852" i="20"/>
  <c r="A2856" i="20"/>
  <c r="A2860" i="20"/>
  <c r="A2864" i="20"/>
  <c r="A2868" i="20"/>
  <c r="A2872" i="20"/>
  <c r="A2876" i="20"/>
  <c r="A2880" i="20"/>
  <c r="A2884" i="20"/>
  <c r="A2888" i="20"/>
  <c r="A2892" i="20"/>
  <c r="A2896" i="20"/>
  <c r="A2900" i="20"/>
  <c r="A2904" i="20"/>
  <c r="A2908" i="20"/>
  <c r="A2912" i="20"/>
  <c r="A2916" i="20"/>
  <c r="A2920" i="20"/>
  <c r="A2924" i="20"/>
  <c r="A2928" i="20"/>
  <c r="A2932" i="20"/>
  <c r="A2936" i="20"/>
  <c r="A2940" i="20"/>
  <c r="A2944" i="20"/>
  <c r="A2948" i="20"/>
  <c r="A2952" i="20"/>
  <c r="A2956" i="20"/>
  <c r="A2960" i="20"/>
  <c r="A2964" i="20"/>
  <c r="A2968" i="20"/>
  <c r="A2972" i="20"/>
  <c r="A2976" i="20"/>
  <c r="A2980" i="20"/>
  <c r="A2984" i="20"/>
  <c r="A2988" i="20"/>
  <c r="A2992" i="20"/>
  <c r="A2996" i="20"/>
  <c r="A3000" i="20"/>
  <c r="A3004" i="20"/>
  <c r="A3008" i="20"/>
  <c r="A3012" i="20"/>
  <c r="A3016" i="20"/>
  <c r="A3020" i="20"/>
  <c r="A3024" i="20"/>
  <c r="A3028" i="20"/>
  <c r="A3032" i="20"/>
  <c r="A3036" i="20"/>
  <c r="A3040" i="20"/>
  <c r="A3044" i="20"/>
  <c r="A3048" i="20"/>
  <c r="A3052" i="20"/>
  <c r="A3056" i="20"/>
  <c r="A3060" i="20"/>
  <c r="A3064" i="20"/>
  <c r="A3068" i="20"/>
  <c r="A3072" i="20"/>
  <c r="A3076" i="20"/>
  <c r="A3080" i="20"/>
  <c r="A3084" i="20"/>
  <c r="A3088" i="20"/>
  <c r="A3092" i="20"/>
  <c r="A3096" i="20"/>
  <c r="A3100" i="20"/>
  <c r="A3104" i="20"/>
  <c r="A3108" i="20"/>
  <c r="A3112" i="20"/>
  <c r="A3116" i="20"/>
  <c r="A3120" i="20"/>
  <c r="A3124" i="20"/>
  <c r="A3128" i="20"/>
  <c r="A3132" i="20"/>
  <c r="A3136" i="20"/>
  <c r="A3140" i="20"/>
  <c r="A3144" i="20"/>
  <c r="A3148" i="20"/>
  <c r="A3152" i="20"/>
  <c r="A3156" i="20"/>
  <c r="A3160" i="20"/>
  <c r="A3167" i="20"/>
  <c r="A3175" i="20"/>
  <c r="A3183" i="20"/>
  <c r="A3191" i="20"/>
  <c r="A3199" i="20"/>
  <c r="A3207" i="20"/>
  <c r="A3215" i="20"/>
  <c r="A3223" i="20"/>
  <c r="A3231" i="20"/>
  <c r="A3239" i="20"/>
  <c r="A3247" i="20"/>
  <c r="A3255" i="20"/>
  <c r="A3263" i="20"/>
  <c r="A3271" i="20"/>
  <c r="A3279" i="20"/>
  <c r="A3286" i="20"/>
  <c r="C3291" i="20"/>
  <c r="D3296" i="20"/>
  <c r="A3302" i="20"/>
  <c r="C3307" i="20"/>
  <c r="D3312" i="20"/>
  <c r="A3318" i="20"/>
  <c r="C3323" i="20"/>
  <c r="D3328" i="20"/>
  <c r="A3334" i="20"/>
  <c r="C3339" i="20"/>
  <c r="D3344" i="20"/>
  <c r="A3350" i="20"/>
  <c r="C3355" i="20"/>
  <c r="D3360" i="20"/>
  <c r="A3366" i="20"/>
  <c r="C3371" i="20"/>
  <c r="D3376" i="20"/>
  <c r="A3382" i="20"/>
  <c r="C3387" i="20"/>
  <c r="D3392" i="20"/>
  <c r="A3398" i="20"/>
  <c r="C3403" i="20"/>
  <c r="D3408" i="20"/>
  <c r="A3414" i="20"/>
  <c r="C3419" i="20"/>
  <c r="D3424" i="20"/>
  <c r="A3430" i="20"/>
  <c r="C3435" i="20"/>
  <c r="D3440" i="20"/>
  <c r="A3446" i="20"/>
  <c r="C3451" i="20"/>
  <c r="D3456" i="20"/>
  <c r="A3462" i="20"/>
  <c r="C3467" i="20"/>
  <c r="D3472" i="20"/>
  <c r="A3478" i="20"/>
  <c r="C3483" i="20"/>
  <c r="D3488" i="20"/>
  <c r="A3494" i="20"/>
  <c r="C3499" i="20"/>
  <c r="D3504" i="20"/>
  <c r="A3510" i="20"/>
  <c r="C3515" i="20"/>
  <c r="D3520" i="20"/>
  <c r="A3526" i="20"/>
  <c r="C3531" i="20"/>
  <c r="D3536" i="20"/>
  <c r="A3542" i="20"/>
  <c r="C3547" i="20"/>
  <c r="D3552" i="20"/>
  <c r="A3558" i="20"/>
  <c r="C3563" i="20"/>
  <c r="D3568" i="20"/>
  <c r="A3574" i="20"/>
  <c r="C3579" i="20"/>
  <c r="D3584" i="20"/>
  <c r="A3590" i="20"/>
  <c r="C3595" i="20"/>
  <c r="D3600" i="20"/>
  <c r="A3606" i="20"/>
  <c r="C3611" i="20"/>
  <c r="D3616" i="20"/>
  <c r="A3622" i="20"/>
  <c r="C3627" i="20"/>
  <c r="D3632" i="20"/>
  <c r="A3638" i="20"/>
  <c r="C3643" i="20"/>
  <c r="D3648" i="20"/>
  <c r="A3654" i="20"/>
  <c r="C3659" i="20"/>
  <c r="D3664" i="20"/>
  <c r="A3670" i="20"/>
  <c r="C3675" i="20"/>
  <c r="D3680" i="20"/>
  <c r="A3686" i="20"/>
  <c r="B3690" i="20"/>
  <c r="B3694" i="20"/>
  <c r="B3698" i="20"/>
  <c r="B3702" i="20"/>
  <c r="B3706" i="20"/>
  <c r="B3710" i="20"/>
  <c r="B3714" i="20"/>
  <c r="B3718" i="20"/>
  <c r="B3722" i="20"/>
  <c r="B3726" i="20"/>
  <c r="C2317" i="20"/>
  <c r="A2342" i="20"/>
  <c r="B2363" i="20"/>
  <c r="C2384" i="20"/>
  <c r="A2406" i="20"/>
  <c r="B2427" i="20"/>
  <c r="C2448" i="20"/>
  <c r="A2470" i="20"/>
  <c r="B2491" i="20"/>
  <c r="C2512" i="20"/>
  <c r="A2534" i="20"/>
  <c r="B2555" i="20"/>
  <c r="C2576" i="20"/>
  <c r="C2595" i="20"/>
  <c r="C2611" i="20"/>
  <c r="C2627" i="20"/>
  <c r="C2643" i="20"/>
  <c r="C2659" i="20"/>
  <c r="C2675" i="20"/>
  <c r="B2223" i="20"/>
  <c r="B2268" i="20"/>
  <c r="B2300" i="20"/>
  <c r="B2330" i="20"/>
  <c r="C2351" i="20"/>
  <c r="A2373" i="20"/>
  <c r="B2394" i="20"/>
  <c r="C2415" i="20"/>
  <c r="A2437" i="20"/>
  <c r="B2458" i="20"/>
  <c r="C2479" i="20"/>
  <c r="A2501" i="20"/>
  <c r="B2522" i="20"/>
  <c r="C2543" i="20"/>
  <c r="A2565" i="20"/>
  <c r="A2581" i="20"/>
  <c r="D2590" i="20"/>
  <c r="D2598" i="20"/>
  <c r="D2606" i="20"/>
  <c r="D2614" i="20"/>
  <c r="D2622" i="20"/>
  <c r="D2630" i="20"/>
  <c r="D2638" i="20"/>
  <c r="D2646" i="20"/>
  <c r="D2654" i="20"/>
  <c r="D2662" i="20"/>
  <c r="D2670" i="20"/>
  <c r="D2678" i="20"/>
  <c r="B2220" i="20"/>
  <c r="C2298" i="20"/>
  <c r="C2350" i="20"/>
  <c r="B2393" i="20"/>
  <c r="A2436" i="20"/>
  <c r="C2478" i="20"/>
  <c r="B2521" i="20"/>
  <c r="A2564" i="20"/>
  <c r="A2602" i="20"/>
  <c r="A2634" i="20"/>
  <c r="A2666" i="20"/>
  <c r="B2690" i="20"/>
  <c r="B2698" i="20"/>
  <c r="B2706" i="20"/>
  <c r="B2714" i="20"/>
  <c r="B2722" i="20"/>
  <c r="B2730" i="20"/>
  <c r="B2738" i="20"/>
  <c r="B2746" i="20"/>
  <c r="B2754" i="20"/>
  <c r="B2762" i="20"/>
  <c r="B2770" i="20"/>
  <c r="B2778" i="20"/>
  <c r="B2786" i="20"/>
  <c r="B2794" i="20"/>
  <c r="B2802" i="20"/>
  <c r="B2810" i="20"/>
  <c r="B2818" i="20"/>
  <c r="B2826" i="20"/>
  <c r="B2834" i="20"/>
  <c r="B2842" i="20"/>
  <c r="B2850" i="20"/>
  <c r="B2858" i="20"/>
  <c r="B2866" i="20"/>
  <c r="B2874" i="20"/>
  <c r="B2882" i="20"/>
  <c r="B2890" i="20"/>
  <c r="B2898" i="20"/>
  <c r="B2906" i="20"/>
  <c r="B2914" i="20"/>
  <c r="B2922" i="20"/>
  <c r="B2930" i="20"/>
  <c r="B2938" i="20"/>
  <c r="B2946" i="20"/>
  <c r="B2954" i="20"/>
  <c r="B2962" i="20"/>
  <c r="B2970" i="20"/>
  <c r="B2978" i="20"/>
  <c r="B2986" i="20"/>
  <c r="B2994" i="20"/>
  <c r="B3002" i="20"/>
  <c r="B3010" i="20"/>
  <c r="B3018" i="20"/>
  <c r="B3026" i="20"/>
  <c r="B3034" i="20"/>
  <c r="B3042" i="20"/>
  <c r="B3050" i="20"/>
  <c r="B3058" i="20"/>
  <c r="B3066" i="20"/>
  <c r="B3074" i="20"/>
  <c r="B3082" i="20"/>
  <c r="B3090" i="20"/>
  <c r="B3098" i="20"/>
  <c r="B3106" i="20"/>
  <c r="B3114" i="20"/>
  <c r="B3122" i="20"/>
  <c r="B3130" i="20"/>
  <c r="B3138" i="20"/>
  <c r="B3146" i="20"/>
  <c r="B3154" i="20"/>
  <c r="B3162" i="20"/>
  <c r="B3170" i="20"/>
  <c r="B3178" i="20"/>
  <c r="B3186" i="20"/>
  <c r="B3194" i="20"/>
  <c r="B3202" i="20"/>
  <c r="B3210" i="20"/>
  <c r="B3218" i="20"/>
  <c r="B3226" i="20"/>
  <c r="B3234" i="20"/>
  <c r="B3242" i="20"/>
  <c r="B3250" i="20"/>
  <c r="B3258" i="20"/>
  <c r="B3266" i="20"/>
  <c r="B3274" i="20"/>
  <c r="B3282" i="20"/>
  <c r="B3290" i="20"/>
  <c r="B3298" i="20"/>
  <c r="B3306" i="20"/>
  <c r="B3314" i="20"/>
  <c r="B3322" i="20"/>
  <c r="B3330" i="20"/>
  <c r="B3338" i="20"/>
  <c r="B3343" i="20"/>
  <c r="B3349" i="20"/>
  <c r="B3354" i="20"/>
  <c r="B3359" i="20"/>
  <c r="B3365" i="20"/>
  <c r="B3370" i="20"/>
  <c r="B3375" i="20"/>
  <c r="B3381" i="20"/>
  <c r="B3386" i="20"/>
  <c r="B3391" i="20"/>
  <c r="B3397" i="20"/>
  <c r="B3402" i="20"/>
  <c r="B3407" i="20"/>
  <c r="B3413" i="20"/>
  <c r="B3418" i="20"/>
  <c r="B3423" i="20"/>
  <c r="B3429" i="20"/>
  <c r="B3434" i="20"/>
  <c r="B3439" i="20"/>
  <c r="B3445" i="20"/>
  <c r="B3450" i="20"/>
  <c r="B3455" i="20"/>
  <c r="B3461" i="20"/>
  <c r="B3466" i="20"/>
  <c r="B3471" i="20"/>
  <c r="B3477" i="20"/>
  <c r="B3482" i="20"/>
  <c r="B3487" i="20"/>
  <c r="B3493" i="20"/>
  <c r="B3498" i="20"/>
  <c r="B3503" i="20"/>
  <c r="B3509" i="20"/>
  <c r="B3514" i="20"/>
  <c r="B3519" i="20"/>
  <c r="B3525" i="20"/>
  <c r="B3530" i="20"/>
  <c r="B3535" i="20"/>
  <c r="B3541" i="20"/>
  <c r="B3546" i="20"/>
  <c r="B3551" i="20"/>
  <c r="B3557" i="20"/>
  <c r="B3562" i="20"/>
  <c r="B3567" i="20"/>
  <c r="B3573" i="20"/>
  <c r="B3578" i="20"/>
  <c r="B3583" i="20"/>
  <c r="B3589" i="20"/>
  <c r="B3594" i="20"/>
  <c r="B3599" i="20"/>
  <c r="B3605" i="20"/>
  <c r="B3610" i="20"/>
  <c r="B3615" i="20"/>
  <c r="B3621" i="20"/>
  <c r="B3626" i="20"/>
  <c r="B3631" i="20"/>
  <c r="B3637" i="20"/>
  <c r="B3642" i="20"/>
  <c r="B3647" i="20"/>
  <c r="B3653" i="20"/>
  <c r="B3658" i="20"/>
  <c r="B3663" i="20"/>
  <c r="B3669" i="20"/>
  <c r="B3674" i="20"/>
  <c r="B3679" i="20"/>
  <c r="B3685" i="20"/>
  <c r="C2260" i="20"/>
  <c r="C2300" i="20"/>
  <c r="B2341" i="20"/>
  <c r="A2368" i="20"/>
  <c r="C2394" i="20"/>
  <c r="C2426" i="20"/>
  <c r="B2453" i="20"/>
  <c r="A2480" i="20"/>
  <c r="A2512" i="20"/>
  <c r="C2538" i="20"/>
  <c r="B2565" i="20"/>
  <c r="A2595" i="20"/>
  <c r="A2615" i="20"/>
  <c r="A2635" i="20"/>
  <c r="A2659" i="20"/>
  <c r="A2679" i="20"/>
  <c r="C2690" i="20"/>
  <c r="C2696" i="20"/>
  <c r="C2701" i="20"/>
  <c r="C2706" i="20"/>
  <c r="C2712" i="20"/>
  <c r="C2717" i="20"/>
  <c r="C2722" i="20"/>
  <c r="C2728" i="20"/>
  <c r="C2733" i="20"/>
  <c r="C2738" i="20"/>
  <c r="C2744" i="20"/>
  <c r="C2749" i="20"/>
  <c r="C2754" i="20"/>
  <c r="C2760" i="20"/>
  <c r="C2765" i="20"/>
  <c r="C2770" i="20"/>
  <c r="C2776" i="20"/>
  <c r="C2781" i="20"/>
  <c r="C2786" i="20"/>
  <c r="C2792" i="20"/>
  <c r="C2797" i="20"/>
  <c r="C2802" i="20"/>
  <c r="C2808" i="20"/>
  <c r="C2813" i="20"/>
  <c r="C2818" i="20"/>
  <c r="C2824" i="20"/>
  <c r="C2829" i="20"/>
  <c r="C2834" i="20"/>
  <c r="C2840" i="20"/>
  <c r="C2845" i="20"/>
  <c r="C2850" i="20"/>
  <c r="C2856" i="20"/>
  <c r="C2861" i="20"/>
  <c r="C2866" i="20"/>
  <c r="C2872" i="20"/>
  <c r="C2877" i="20"/>
  <c r="C2882" i="20"/>
  <c r="C2888" i="20"/>
  <c r="C2893" i="20"/>
  <c r="C2898" i="20"/>
  <c r="C2904" i="20"/>
  <c r="C2909" i="20"/>
  <c r="C2914" i="20"/>
  <c r="C2920" i="20"/>
  <c r="C2925" i="20"/>
  <c r="C2930" i="20"/>
  <c r="C2936" i="20"/>
  <c r="C2941" i="20"/>
  <c r="C2946" i="20"/>
  <c r="C2952" i="20"/>
  <c r="C2957" i="20"/>
  <c r="C2962" i="20"/>
  <c r="C2968" i="20"/>
  <c r="C2973" i="20"/>
  <c r="C2978" i="20"/>
  <c r="C2984" i="20"/>
  <c r="C2989" i="20"/>
  <c r="C2994" i="20"/>
  <c r="C3000" i="20"/>
  <c r="C3005" i="20"/>
  <c r="C3010" i="20"/>
  <c r="C3016" i="20"/>
  <c r="C3021" i="20"/>
  <c r="C3026" i="20"/>
  <c r="C3032" i="20"/>
  <c r="C3037" i="20"/>
  <c r="C3042" i="20"/>
  <c r="C3048" i="20"/>
  <c r="C3053" i="20"/>
  <c r="C3058" i="20"/>
  <c r="C3064" i="20"/>
  <c r="C3069" i="20"/>
  <c r="C3074" i="20"/>
  <c r="C3080" i="20"/>
  <c r="C3085" i="20"/>
  <c r="C3090" i="20"/>
  <c r="C3096" i="20"/>
  <c r="C3101" i="20"/>
  <c r="C3106" i="20"/>
  <c r="C3112" i="20"/>
  <c r="C3117" i="20"/>
  <c r="C3122" i="20"/>
  <c r="C3128" i="20"/>
  <c r="C3133" i="20"/>
  <c r="C3138" i="20"/>
  <c r="C3144" i="20"/>
  <c r="C3149" i="20"/>
  <c r="C3154" i="20"/>
  <c r="C3160" i="20"/>
  <c r="C3165" i="20"/>
  <c r="C3170" i="20"/>
  <c r="C3176" i="20"/>
  <c r="C3181" i="20"/>
  <c r="C3186" i="20"/>
  <c r="C3192" i="20"/>
  <c r="C3197" i="20"/>
  <c r="C3202" i="20"/>
  <c r="C3208" i="20"/>
  <c r="C3213" i="20"/>
  <c r="C3218" i="20"/>
  <c r="C3224" i="20"/>
  <c r="C3229" i="20"/>
  <c r="C3234" i="20"/>
  <c r="C3240" i="20"/>
  <c r="C3245" i="20"/>
  <c r="C3250" i="20"/>
  <c r="C3256" i="20"/>
  <c r="C3261" i="20"/>
  <c r="C3266" i="20"/>
  <c r="C3272" i="20"/>
  <c r="C3277" i="20"/>
  <c r="C3282" i="20"/>
  <c r="C2270" i="20"/>
  <c r="C2310" i="20"/>
  <c r="C2342" i="20"/>
  <c r="C2374" i="20"/>
  <c r="B2401" i="20"/>
  <c r="A2428" i="20"/>
  <c r="A2460" i="20"/>
  <c r="C2486" i="20"/>
  <c r="B2513" i="20"/>
  <c r="B2545" i="20"/>
  <c r="A2572" i="20"/>
  <c r="A2596" i="20"/>
  <c r="A2620" i="20"/>
  <c r="A2640" i="20"/>
  <c r="A2660" i="20"/>
  <c r="A2684" i="20"/>
  <c r="D2691" i="20"/>
  <c r="D2696" i="20"/>
  <c r="D2702" i="20"/>
  <c r="D2707" i="20"/>
  <c r="D2712" i="20"/>
  <c r="D2718" i="20"/>
  <c r="D2723" i="20"/>
  <c r="D2728" i="20"/>
  <c r="D2734" i="20"/>
  <c r="D2739" i="20"/>
  <c r="D2744" i="20"/>
  <c r="D2750" i="20"/>
  <c r="D2755" i="20"/>
  <c r="D2760" i="20"/>
  <c r="D2766" i="20"/>
  <c r="D2771" i="20"/>
  <c r="D2776" i="20"/>
  <c r="D2782" i="20"/>
  <c r="D2787" i="20"/>
  <c r="D2792" i="20"/>
  <c r="D2798" i="20"/>
  <c r="D2803" i="20"/>
  <c r="D2808" i="20"/>
  <c r="D2814" i="20"/>
  <c r="D2819" i="20"/>
  <c r="D2824" i="20"/>
  <c r="D2830" i="20"/>
  <c r="D2835" i="20"/>
  <c r="D2840" i="20"/>
  <c r="D2846" i="20"/>
  <c r="D2851" i="20"/>
  <c r="D2856" i="20"/>
  <c r="D2862" i="20"/>
  <c r="D2867" i="20"/>
  <c r="D2872" i="20"/>
  <c r="D2878" i="20"/>
  <c r="D2883" i="20"/>
  <c r="D2888" i="20"/>
  <c r="D2894" i="20"/>
  <c r="D2899" i="20"/>
  <c r="D2904" i="20"/>
  <c r="D2910" i="20"/>
  <c r="D2915" i="20"/>
  <c r="D2920" i="20"/>
  <c r="D2926" i="20"/>
  <c r="D2931" i="20"/>
  <c r="D2936" i="20"/>
  <c r="D2942" i="20"/>
  <c r="D2947" i="20"/>
  <c r="D2952" i="20"/>
  <c r="D2958" i="20"/>
  <c r="D2963" i="20"/>
  <c r="D2968" i="20"/>
  <c r="D2974" i="20"/>
  <c r="D2979" i="20"/>
  <c r="D2984" i="20"/>
  <c r="D2990" i="20"/>
  <c r="D2995" i="20"/>
  <c r="D3000" i="20"/>
  <c r="D3006" i="20"/>
  <c r="D3011" i="20"/>
  <c r="D3016" i="20"/>
  <c r="D3022" i="20"/>
  <c r="D3027" i="20"/>
  <c r="D3032" i="20"/>
  <c r="D3038" i="20"/>
  <c r="D3043" i="20"/>
  <c r="D3048" i="20"/>
  <c r="D3054" i="20"/>
  <c r="D3059" i="20"/>
  <c r="D3064" i="20"/>
  <c r="D3070" i="20"/>
  <c r="D3075" i="20"/>
  <c r="D3080" i="20"/>
  <c r="D3086" i="20"/>
  <c r="D3091" i="20"/>
  <c r="D3096" i="20"/>
  <c r="D3102" i="20"/>
  <c r="D3107" i="20"/>
  <c r="D3112" i="20"/>
  <c r="D3118" i="20"/>
  <c r="D3123" i="20"/>
  <c r="D3128" i="20"/>
  <c r="D3134" i="20"/>
  <c r="D3139" i="20"/>
  <c r="D3144" i="20"/>
  <c r="D3150" i="20"/>
  <c r="D3155" i="20"/>
  <c r="D3160" i="20"/>
  <c r="C2280" i="20"/>
  <c r="C2320" i="20"/>
  <c r="B2349" i="20"/>
  <c r="B2381" i="20"/>
  <c r="A2408" i="20"/>
  <c r="C2434" i="20"/>
  <c r="C2466" i="20"/>
  <c r="B2493" i="20"/>
  <c r="A2520" i="20"/>
  <c r="A2552" i="20"/>
  <c r="C2578" i="20"/>
  <c r="A2601" i="20"/>
  <c r="A2625" i="20"/>
  <c r="A2645" i="20"/>
  <c r="A2665" i="20"/>
  <c r="B2687" i="20"/>
  <c r="A2693" i="20"/>
  <c r="A2698" i="20"/>
  <c r="A2704" i="20"/>
  <c r="A2709" i="20"/>
  <c r="A2714" i="20"/>
  <c r="A2720" i="20"/>
  <c r="A2725" i="20"/>
  <c r="A2730" i="20"/>
  <c r="A2736" i="20"/>
  <c r="A2741" i="20"/>
  <c r="A2745" i="20"/>
  <c r="A2749" i="20"/>
  <c r="A2753" i="20"/>
  <c r="A2757" i="20"/>
  <c r="A2761" i="20"/>
  <c r="A2765" i="20"/>
  <c r="A2769" i="20"/>
  <c r="A2773" i="20"/>
  <c r="A2777" i="20"/>
  <c r="A2781" i="20"/>
  <c r="A2785" i="20"/>
  <c r="A2789" i="20"/>
  <c r="A2793" i="20"/>
  <c r="A2797" i="20"/>
  <c r="A2801" i="20"/>
  <c r="A2805" i="20"/>
  <c r="A2809" i="20"/>
  <c r="A2813" i="20"/>
  <c r="A2817" i="20"/>
  <c r="A2821" i="20"/>
  <c r="A2825" i="20"/>
  <c r="A2829" i="20"/>
  <c r="A2833" i="20"/>
  <c r="A2837" i="20"/>
  <c r="A2841" i="20"/>
  <c r="A2845" i="20"/>
  <c r="A2849" i="20"/>
  <c r="A2853" i="20"/>
  <c r="A2857" i="20"/>
  <c r="A2861" i="20"/>
  <c r="A2865" i="20"/>
  <c r="A2869" i="20"/>
  <c r="A2873" i="20"/>
  <c r="A2877" i="20"/>
  <c r="A2881" i="20"/>
  <c r="A2885" i="20"/>
  <c r="A2889" i="20"/>
  <c r="A2893" i="20"/>
  <c r="A2897" i="20"/>
  <c r="A2901" i="20"/>
  <c r="A2905" i="20"/>
  <c r="A2909" i="20"/>
  <c r="A2913" i="20"/>
  <c r="A2917" i="20"/>
  <c r="A2921" i="20"/>
  <c r="A2925" i="20"/>
  <c r="A2929" i="20"/>
  <c r="A2933" i="20"/>
  <c r="A2937" i="20"/>
  <c r="A2941" i="20"/>
  <c r="A2945" i="20"/>
  <c r="A2949" i="20"/>
  <c r="A2953" i="20"/>
  <c r="A2957" i="20"/>
  <c r="A2961" i="20"/>
  <c r="A2965" i="20"/>
  <c r="A2969" i="20"/>
  <c r="A2973" i="20"/>
  <c r="A2977" i="20"/>
  <c r="A2981" i="20"/>
  <c r="A2985" i="20"/>
  <c r="A2989" i="20"/>
  <c r="A2993" i="20"/>
  <c r="A2997" i="20"/>
  <c r="A3001" i="20"/>
  <c r="A3005" i="20"/>
  <c r="A3009" i="20"/>
  <c r="A3013" i="20"/>
  <c r="A3017" i="20"/>
  <c r="A3021" i="20"/>
  <c r="A3025" i="20"/>
  <c r="A3029" i="20"/>
  <c r="A3033" i="20"/>
  <c r="A3037" i="20"/>
  <c r="A3041" i="20"/>
  <c r="A3045" i="20"/>
  <c r="A3049" i="20"/>
  <c r="A3053" i="20"/>
  <c r="A3057" i="20"/>
  <c r="A3061" i="20"/>
  <c r="A3065" i="20"/>
  <c r="A3069" i="20"/>
  <c r="A3073" i="20"/>
  <c r="A3077" i="20"/>
  <c r="A3081" i="20"/>
  <c r="A3085" i="20"/>
  <c r="A3089" i="20"/>
  <c r="A3093" i="20"/>
  <c r="A3097" i="20"/>
  <c r="A3101" i="20"/>
  <c r="A3105" i="20"/>
  <c r="A3109" i="20"/>
  <c r="A3113" i="20"/>
  <c r="A3117" i="20"/>
  <c r="A3121" i="20"/>
  <c r="A3125" i="20"/>
  <c r="A3129" i="20"/>
  <c r="A3133" i="20"/>
  <c r="A3137" i="20"/>
  <c r="A3141" i="20"/>
  <c r="A3145" i="20"/>
  <c r="A3149" i="20"/>
  <c r="A3153" i="20"/>
  <c r="A3157" i="20"/>
  <c r="A3161" i="20"/>
  <c r="A3169" i="20"/>
  <c r="A3177" i="20"/>
  <c r="A3185" i="20"/>
  <c r="A3193" i="20"/>
  <c r="A3201" i="20"/>
  <c r="A3209" i="20"/>
  <c r="A3217" i="20"/>
  <c r="A3225" i="20"/>
  <c r="A3233" i="20"/>
  <c r="A3241" i="20"/>
  <c r="A3249" i="20"/>
  <c r="A3257" i="20"/>
  <c r="A3265" i="20"/>
  <c r="A3273" i="20"/>
  <c r="A3281" i="20"/>
  <c r="C3287" i="20"/>
  <c r="D3292" i="20"/>
  <c r="A3298" i="20"/>
  <c r="C3303" i="20"/>
  <c r="D3308" i="20"/>
  <c r="A3314" i="20"/>
  <c r="C3319" i="20"/>
  <c r="D3324" i="20"/>
  <c r="A3330" i="20"/>
  <c r="C3335" i="20"/>
  <c r="D3340" i="20"/>
  <c r="A3346" i="20"/>
  <c r="C3351" i="20"/>
  <c r="D3356" i="20"/>
  <c r="A3362" i="20"/>
  <c r="C3367" i="20"/>
  <c r="D3372" i="20"/>
  <c r="A3378" i="20"/>
  <c r="C3383" i="20"/>
  <c r="D3388" i="20"/>
  <c r="A3394" i="20"/>
  <c r="C3399" i="20"/>
  <c r="D3404" i="20"/>
  <c r="A3410" i="20"/>
  <c r="C3415" i="20"/>
  <c r="D3420" i="20"/>
  <c r="A3426" i="20"/>
  <c r="C3431" i="20"/>
  <c r="D3436" i="20"/>
  <c r="A3442" i="20"/>
  <c r="C3447" i="20"/>
  <c r="D3452" i="20"/>
  <c r="A3458" i="20"/>
  <c r="C3463" i="20"/>
  <c r="D3468" i="20"/>
  <c r="A3474" i="20"/>
  <c r="C3479" i="20"/>
  <c r="D3484" i="20"/>
  <c r="A3490" i="20"/>
  <c r="C3495" i="20"/>
  <c r="D3500" i="20"/>
  <c r="A3506" i="20"/>
  <c r="C3511" i="20"/>
  <c r="D3516" i="20"/>
  <c r="A3522" i="20"/>
  <c r="C3527" i="20"/>
  <c r="D3532" i="20"/>
  <c r="A3538" i="20"/>
  <c r="C3543" i="20"/>
  <c r="D3548" i="20"/>
  <c r="A3554" i="20"/>
  <c r="C3559" i="20"/>
  <c r="D3564" i="20"/>
  <c r="A3570" i="20"/>
  <c r="C3575" i="20"/>
  <c r="D3580" i="20"/>
  <c r="A3586" i="20"/>
  <c r="C3591" i="20"/>
  <c r="D3596" i="20"/>
  <c r="A3602" i="20"/>
  <c r="C3607" i="20"/>
  <c r="D3612" i="20"/>
  <c r="A3618" i="20"/>
  <c r="C3623" i="20"/>
  <c r="D3628" i="20"/>
  <c r="A3634" i="20"/>
  <c r="C3639" i="20"/>
  <c r="D3644" i="20"/>
  <c r="A3650" i="20"/>
  <c r="C3655" i="20"/>
  <c r="D3660" i="20"/>
  <c r="A3666" i="20"/>
  <c r="C3671" i="20"/>
  <c r="D3676" i="20"/>
  <c r="A3682" i="20"/>
  <c r="B3687" i="20"/>
  <c r="B3691" i="20"/>
  <c r="B3695" i="20"/>
  <c r="B3699" i="20"/>
  <c r="B3703" i="20"/>
  <c r="B3707" i="20"/>
  <c r="B3711" i="20"/>
  <c r="B3715" i="20"/>
  <c r="B3719" i="20"/>
  <c r="B3723" i="20"/>
  <c r="B3727" i="20"/>
  <c r="B3731" i="20"/>
  <c r="B3735" i="20"/>
  <c r="B3739" i="20"/>
  <c r="B3743" i="20"/>
  <c r="B3747" i="20"/>
  <c r="B3751" i="20"/>
  <c r="B3755" i="20"/>
  <c r="B3759" i="20"/>
  <c r="B3763" i="20"/>
  <c r="B3767" i="20"/>
  <c r="B3771" i="20"/>
  <c r="B3775" i="20"/>
  <c r="C2325" i="20"/>
  <c r="B2347" i="20"/>
  <c r="C2368" i="20"/>
  <c r="A2390" i="20"/>
  <c r="B2411" i="20"/>
  <c r="C2432" i="20"/>
  <c r="A2454" i="20"/>
  <c r="B2475" i="20"/>
  <c r="C2496" i="20"/>
  <c r="A2518" i="20"/>
  <c r="B2539" i="20"/>
  <c r="C2560" i="20"/>
  <c r="A2582" i="20"/>
  <c r="C2599" i="20"/>
  <c r="C2615" i="20"/>
  <c r="C2631" i="20"/>
  <c r="C2647" i="20"/>
  <c r="C2663" i="20"/>
  <c r="C2679" i="20"/>
  <c r="B2239" i="20"/>
  <c r="B2276" i="20"/>
  <c r="B2308" i="20"/>
  <c r="C2335" i="20"/>
  <c r="A2357" i="20"/>
  <c r="B2378" i="20"/>
  <c r="C2399" i="20"/>
  <c r="A2421" i="20"/>
  <c r="B2442" i="20"/>
  <c r="C2463" i="20"/>
  <c r="A2485" i="20"/>
  <c r="B2506" i="20"/>
  <c r="C2527" i="20"/>
  <c r="A2549" i="20"/>
  <c r="B2570" i="20"/>
  <c r="B2582" i="20"/>
  <c r="D2591" i="20"/>
  <c r="D2599" i="20"/>
  <c r="D2607" i="20"/>
  <c r="D2615" i="20"/>
  <c r="D2623" i="20"/>
  <c r="D2631" i="20"/>
  <c r="D2639" i="20"/>
  <c r="D2647" i="20"/>
  <c r="D2655" i="20"/>
  <c r="D2663" i="20"/>
  <c r="D2671" i="20"/>
  <c r="D2679" i="20"/>
  <c r="B2236" i="20"/>
  <c r="C2306" i="20"/>
  <c r="A2356" i="20"/>
  <c r="C2398" i="20"/>
  <c r="B2441" i="20"/>
  <c r="A2484" i="20"/>
  <c r="C2526" i="20"/>
  <c r="B2569" i="20"/>
  <c r="A2606" i="20"/>
  <c r="A2638" i="20"/>
  <c r="A2670" i="20"/>
  <c r="B2691" i="20"/>
  <c r="B2699" i="20"/>
  <c r="B2707" i="20"/>
  <c r="B2715" i="20"/>
  <c r="B2723" i="20"/>
  <c r="B2731" i="20"/>
  <c r="B2739" i="20"/>
  <c r="B2747" i="20"/>
  <c r="B2755" i="20"/>
  <c r="B2763" i="20"/>
  <c r="B2771" i="20"/>
  <c r="B2779" i="20"/>
  <c r="B2787" i="20"/>
  <c r="B2795" i="20"/>
  <c r="B2803" i="20"/>
  <c r="B2811" i="20"/>
  <c r="B2819" i="20"/>
  <c r="B2827" i="20"/>
  <c r="B2835" i="20"/>
  <c r="B2843" i="20"/>
  <c r="B2851" i="20"/>
  <c r="B2859" i="20"/>
  <c r="B2867" i="20"/>
  <c r="B2875" i="20"/>
  <c r="B2883" i="20"/>
  <c r="B2891" i="20"/>
  <c r="B2899" i="20"/>
  <c r="B2907" i="20"/>
  <c r="B2915" i="20"/>
  <c r="B2923" i="20"/>
  <c r="B2931" i="20"/>
  <c r="B2939" i="20"/>
  <c r="B2947" i="20"/>
  <c r="B2955" i="20"/>
  <c r="B2963" i="20"/>
  <c r="B2971" i="20"/>
  <c r="B2979" i="20"/>
  <c r="B2987" i="20"/>
  <c r="B2995" i="20"/>
  <c r="B3003" i="20"/>
  <c r="B3011" i="20"/>
  <c r="B3019" i="20"/>
  <c r="B3027" i="20"/>
  <c r="B3035" i="20"/>
  <c r="B3043" i="20"/>
  <c r="B3051" i="20"/>
  <c r="B3059" i="20"/>
  <c r="B3067" i="20"/>
  <c r="B3075" i="20"/>
  <c r="B3083" i="20"/>
  <c r="B3091" i="20"/>
  <c r="B3099" i="20"/>
  <c r="B3107" i="20"/>
  <c r="B3115" i="20"/>
  <c r="B3123" i="20"/>
  <c r="B3131" i="20"/>
  <c r="B3139" i="20"/>
  <c r="B3147" i="20"/>
  <c r="B3155" i="20"/>
  <c r="B3163" i="20"/>
  <c r="B3171" i="20"/>
  <c r="B3179" i="20"/>
  <c r="B3187" i="20"/>
  <c r="B3195" i="20"/>
  <c r="B3203" i="20"/>
  <c r="B3211" i="20"/>
  <c r="B3219" i="20"/>
  <c r="B3227" i="20"/>
  <c r="B3235" i="20"/>
  <c r="B3243" i="20"/>
  <c r="B3251" i="20"/>
  <c r="B3259" i="20"/>
  <c r="B3267" i="20"/>
  <c r="B3275" i="20"/>
  <c r="B3283" i="20"/>
  <c r="B3291" i="20"/>
  <c r="B3299" i="20"/>
  <c r="B3307" i="20"/>
  <c r="B3315" i="20"/>
  <c r="B3323" i="20"/>
  <c r="B3331" i="20"/>
  <c r="B3339" i="20"/>
  <c r="B3345" i="20"/>
  <c r="B3350" i="20"/>
  <c r="B3355" i="20"/>
  <c r="B3361" i="20"/>
  <c r="B3366" i="20"/>
  <c r="B3371" i="20"/>
  <c r="B3377" i="20"/>
  <c r="B3382" i="20"/>
  <c r="B3387" i="20"/>
  <c r="B3393" i="20"/>
  <c r="B3398" i="20"/>
  <c r="B3403" i="20"/>
  <c r="B3409" i="20"/>
  <c r="B3414" i="20"/>
  <c r="B3419" i="20"/>
  <c r="B3425" i="20"/>
  <c r="B3430" i="20"/>
  <c r="B3435" i="20"/>
  <c r="B3441" i="20"/>
  <c r="B3446" i="20"/>
  <c r="B3451" i="20"/>
  <c r="B3457" i="20"/>
  <c r="B3462" i="20"/>
  <c r="B3467" i="20"/>
  <c r="B3473" i="20"/>
  <c r="B3478" i="20"/>
  <c r="B3483" i="20"/>
  <c r="B3489" i="20"/>
  <c r="B3494" i="20"/>
  <c r="B3499" i="20"/>
  <c r="B3505" i="20"/>
  <c r="B3510" i="20"/>
  <c r="B3515" i="20"/>
  <c r="B3521" i="20"/>
  <c r="B3526" i="20"/>
  <c r="B3531" i="20"/>
  <c r="B3537" i="20"/>
  <c r="B3542" i="20"/>
  <c r="B3547" i="20"/>
  <c r="B3553" i="20"/>
  <c r="B3558" i="20"/>
  <c r="B3563" i="20"/>
  <c r="B3569" i="20"/>
  <c r="B3574" i="20"/>
  <c r="B3579" i="20"/>
  <c r="B3585" i="20"/>
  <c r="B3590" i="20"/>
  <c r="B3595" i="20"/>
  <c r="B3601" i="20"/>
  <c r="B3606" i="20"/>
  <c r="B3611" i="20"/>
  <c r="B3617" i="20"/>
  <c r="B3622" i="20"/>
  <c r="B3627" i="20"/>
  <c r="B3633" i="20"/>
  <c r="B3638" i="20"/>
  <c r="B3643" i="20"/>
  <c r="B3649" i="20"/>
  <c r="B3654" i="20"/>
  <c r="B3659" i="20"/>
  <c r="B3665" i="20"/>
  <c r="B3670" i="20"/>
  <c r="B3675" i="20"/>
  <c r="B3681" i="20"/>
  <c r="B3686" i="20"/>
  <c r="C2268" i="20"/>
  <c r="C2316" i="20"/>
  <c r="C2346" i="20"/>
  <c r="B2373" i="20"/>
  <c r="B2405" i="20"/>
  <c r="A2432" i="20"/>
  <c r="C2458" i="20"/>
  <c r="C2490" i="20"/>
  <c r="B2517" i="20"/>
  <c r="A2544" i="20"/>
  <c r="A2576" i="20"/>
  <c r="A2599" i="20"/>
  <c r="A2619" i="20"/>
  <c r="A2643" i="20"/>
  <c r="A2663" i="20"/>
  <c r="A2683" i="20"/>
  <c r="C2692" i="20"/>
  <c r="C2697" i="20"/>
  <c r="C2702" i="20"/>
  <c r="C2708" i="20"/>
  <c r="C2713" i="20"/>
  <c r="C2718" i="20"/>
  <c r="C2724" i="20"/>
  <c r="C2729" i="20"/>
  <c r="C2734" i="20"/>
  <c r="C2740" i="20"/>
  <c r="C2745" i="20"/>
  <c r="C2750" i="20"/>
  <c r="C2756" i="20"/>
  <c r="C2761" i="20"/>
  <c r="C2766" i="20"/>
  <c r="C2772" i="20"/>
  <c r="C2777" i="20"/>
  <c r="C2782" i="20"/>
  <c r="C2788" i="20"/>
  <c r="C2793" i="20"/>
  <c r="C2798" i="20"/>
  <c r="C2804" i="20"/>
  <c r="C2809" i="20"/>
  <c r="C2814" i="20"/>
  <c r="C2820" i="20"/>
  <c r="C2825" i="20"/>
  <c r="C2830" i="20"/>
  <c r="C2836" i="20"/>
  <c r="C2841" i="20"/>
  <c r="C2846" i="20"/>
  <c r="C2852" i="20"/>
  <c r="C2857" i="20"/>
  <c r="C2862" i="20"/>
  <c r="C2868" i="20"/>
  <c r="C2873" i="20"/>
  <c r="C2878" i="20"/>
  <c r="C2884" i="20"/>
  <c r="C2889" i="20"/>
  <c r="C2894" i="20"/>
  <c r="C2900" i="20"/>
  <c r="C2905" i="20"/>
  <c r="C2910" i="20"/>
  <c r="C2916" i="20"/>
  <c r="C2921" i="20"/>
  <c r="C2926" i="20"/>
  <c r="C2932" i="20"/>
  <c r="C2937" i="20"/>
  <c r="C2942" i="20"/>
  <c r="C2948" i="20"/>
  <c r="C2953" i="20"/>
  <c r="C2958" i="20"/>
  <c r="C2964" i="20"/>
  <c r="C2969" i="20"/>
  <c r="C2974" i="20"/>
  <c r="C2980" i="20"/>
  <c r="C2985" i="20"/>
  <c r="C2990" i="20"/>
  <c r="C2996" i="20"/>
  <c r="C3001" i="20"/>
  <c r="C3006" i="20"/>
  <c r="C3012" i="20"/>
  <c r="C3017" i="20"/>
  <c r="C3022" i="20"/>
  <c r="C3028" i="20"/>
  <c r="C3033" i="20"/>
  <c r="C3038" i="20"/>
  <c r="C3044" i="20"/>
  <c r="C3049" i="20"/>
  <c r="C3054" i="20"/>
  <c r="C3060" i="20"/>
  <c r="C3065" i="20"/>
  <c r="C3070" i="20"/>
  <c r="C3076" i="20"/>
  <c r="C3081" i="20"/>
  <c r="C3086" i="20"/>
  <c r="C3092" i="20"/>
  <c r="C3097" i="20"/>
  <c r="C3102" i="20"/>
  <c r="C3108" i="20"/>
  <c r="C3113" i="20"/>
  <c r="C3118" i="20"/>
  <c r="C3124" i="20"/>
  <c r="C3129" i="20"/>
  <c r="C3134" i="20"/>
  <c r="C3140" i="20"/>
  <c r="C3145" i="20"/>
  <c r="C3150" i="20"/>
  <c r="C3156" i="20"/>
  <c r="C3161" i="20"/>
  <c r="C3166" i="20"/>
  <c r="C3172" i="20"/>
  <c r="C3177" i="20"/>
  <c r="C3182" i="20"/>
  <c r="C3188" i="20"/>
  <c r="C3193" i="20"/>
  <c r="C3198" i="20"/>
  <c r="C3204" i="20"/>
  <c r="C3209" i="20"/>
  <c r="C3214" i="20"/>
  <c r="C3220" i="20"/>
  <c r="C3225" i="20"/>
  <c r="C3230" i="20"/>
  <c r="C3236" i="20"/>
  <c r="C3241" i="20"/>
  <c r="C3246" i="20"/>
  <c r="C3252" i="20"/>
  <c r="C3257" i="20"/>
  <c r="C3262" i="20"/>
  <c r="C3268" i="20"/>
  <c r="C3273" i="20"/>
  <c r="C3278" i="20"/>
  <c r="B2228" i="20"/>
  <c r="C2278" i="20"/>
  <c r="C2318" i="20"/>
  <c r="B2353" i="20"/>
  <c r="A2380" i="20"/>
  <c r="C2406" i="20"/>
  <c r="C2438" i="20"/>
  <c r="B2465" i="20"/>
  <c r="A2492" i="20"/>
  <c r="A2524" i="20"/>
  <c r="C2550" i="20"/>
  <c r="B2577" i="20"/>
  <c r="A2604" i="20"/>
  <c r="A2624" i="20"/>
  <c r="A2644" i="20"/>
  <c r="A2668" i="20"/>
  <c r="A2687" i="20"/>
  <c r="D2692" i="20"/>
  <c r="D2698" i="20"/>
  <c r="D2703" i="20"/>
  <c r="D2708" i="20"/>
  <c r="D2714" i="20"/>
  <c r="D2719" i="20"/>
  <c r="D2724" i="20"/>
  <c r="D2730" i="20"/>
  <c r="D2735" i="20"/>
  <c r="D2740" i="20"/>
  <c r="D2746" i="20"/>
  <c r="D2751" i="20"/>
  <c r="D2756" i="20"/>
  <c r="D2762" i="20"/>
  <c r="D2767" i="20"/>
  <c r="D2772" i="20"/>
  <c r="D2778" i="20"/>
  <c r="D2783" i="20"/>
  <c r="D2788" i="20"/>
  <c r="D2794" i="20"/>
  <c r="D2799" i="20"/>
  <c r="D2804" i="20"/>
  <c r="D2810" i="20"/>
  <c r="D2815" i="20"/>
  <c r="D2820" i="20"/>
  <c r="D2826" i="20"/>
  <c r="D2831" i="20"/>
  <c r="D2836" i="20"/>
  <c r="D2842" i="20"/>
  <c r="D2847" i="20"/>
  <c r="D2852" i="20"/>
  <c r="D2858" i="20"/>
  <c r="D2863" i="20"/>
  <c r="D2868" i="20"/>
  <c r="D2874" i="20"/>
  <c r="D2879" i="20"/>
  <c r="D2884" i="20"/>
  <c r="D2890" i="20"/>
  <c r="D2895" i="20"/>
  <c r="D2900" i="20"/>
  <c r="D2906" i="20"/>
  <c r="D2911" i="20"/>
  <c r="D2916" i="20"/>
  <c r="D2922" i="20"/>
  <c r="D2927" i="20"/>
  <c r="D2932" i="20"/>
  <c r="D2938" i="20"/>
  <c r="D2943" i="20"/>
  <c r="D2948" i="20"/>
  <c r="D2954" i="20"/>
  <c r="D2959" i="20"/>
  <c r="D2964" i="20"/>
  <c r="D2970" i="20"/>
  <c r="D2975" i="20"/>
  <c r="D2980" i="20"/>
  <c r="D2986" i="20"/>
  <c r="D2991" i="20"/>
  <c r="D2996" i="20"/>
  <c r="D3002" i="20"/>
  <c r="D3007" i="20"/>
  <c r="D3012" i="20"/>
  <c r="D3018" i="20"/>
  <c r="D3023" i="20"/>
  <c r="D3028" i="20"/>
  <c r="D3034" i="20"/>
  <c r="D3039" i="20"/>
  <c r="D3044" i="20"/>
  <c r="D3050" i="20"/>
  <c r="D3055" i="20"/>
  <c r="D3060" i="20"/>
  <c r="D3066" i="20"/>
  <c r="D3071" i="20"/>
  <c r="D3076" i="20"/>
  <c r="D3082" i="20"/>
  <c r="D3087" i="20"/>
  <c r="D3092" i="20"/>
  <c r="D3098" i="20"/>
  <c r="D3103" i="20"/>
  <c r="D3108" i="20"/>
  <c r="D3114" i="20"/>
  <c r="D3119" i="20"/>
  <c r="D3124" i="20"/>
  <c r="D3130" i="20"/>
  <c r="D3135" i="20"/>
  <c r="D3140" i="20"/>
  <c r="D3146" i="20"/>
  <c r="D3151" i="20"/>
  <c r="D3156" i="20"/>
  <c r="B2248" i="20"/>
  <c r="C2288" i="20"/>
  <c r="A2328" i="20"/>
  <c r="A2360" i="20"/>
  <c r="C2386" i="20"/>
  <c r="B2413" i="20"/>
  <c r="B2445" i="20"/>
  <c r="A2472" i="20"/>
  <c r="C2498" i="20"/>
  <c r="C2530" i="20"/>
  <c r="B2557" i="20"/>
  <c r="A2584" i="20"/>
  <c r="A2609" i="20"/>
  <c r="A2629" i="20"/>
  <c r="A2649" i="20"/>
  <c r="A2673" i="20"/>
  <c r="D2688" i="20"/>
  <c r="A2694" i="20"/>
  <c r="A2700" i="20"/>
  <c r="A2705" i="20"/>
  <c r="A2710" i="20"/>
  <c r="A2716" i="20"/>
  <c r="A2721" i="20"/>
  <c r="A2726" i="20"/>
  <c r="A2732" i="20"/>
  <c r="A2737" i="20"/>
  <c r="A2742" i="20"/>
  <c r="A2746" i="20"/>
  <c r="A2750" i="20"/>
  <c r="A2754" i="20"/>
  <c r="A2758" i="20"/>
  <c r="A2762" i="20"/>
  <c r="A2766" i="20"/>
  <c r="A2770" i="20"/>
  <c r="A2774" i="20"/>
  <c r="A2778" i="20"/>
  <c r="A2782" i="20"/>
  <c r="A2786" i="20"/>
  <c r="A2790" i="20"/>
  <c r="A2794" i="20"/>
  <c r="A2798" i="20"/>
  <c r="A2802" i="20"/>
  <c r="A2806" i="20"/>
  <c r="A2810" i="20"/>
  <c r="A2814" i="20"/>
  <c r="A2818" i="20"/>
  <c r="A2822" i="20"/>
  <c r="A2826" i="20"/>
  <c r="A2830" i="20"/>
  <c r="A2834" i="20"/>
  <c r="A2838" i="20"/>
  <c r="A2842" i="20"/>
  <c r="A2846" i="20"/>
  <c r="A2850" i="20"/>
  <c r="A2854" i="20"/>
  <c r="A2858" i="20"/>
  <c r="A2862" i="20"/>
  <c r="A2866" i="20"/>
  <c r="A2870" i="20"/>
  <c r="A2874" i="20"/>
  <c r="A2878" i="20"/>
  <c r="A2882" i="20"/>
  <c r="A2886" i="20"/>
  <c r="A2890" i="20"/>
  <c r="A2894" i="20"/>
  <c r="A2898" i="20"/>
  <c r="A2902" i="20"/>
  <c r="A2906" i="20"/>
  <c r="A2910" i="20"/>
  <c r="A2914" i="20"/>
  <c r="A2918" i="20"/>
  <c r="A2922" i="20"/>
  <c r="A2926" i="20"/>
  <c r="A2930" i="20"/>
  <c r="A2934" i="20"/>
  <c r="A2938" i="20"/>
  <c r="A2942" i="20"/>
  <c r="A2946" i="20"/>
  <c r="A2950" i="20"/>
  <c r="A2954" i="20"/>
  <c r="A2958" i="20"/>
  <c r="A2962" i="20"/>
  <c r="A2966" i="20"/>
  <c r="A2970" i="20"/>
  <c r="A2974" i="20"/>
  <c r="A2978" i="20"/>
  <c r="A2982" i="20"/>
  <c r="A2986" i="20"/>
  <c r="A2990" i="20"/>
  <c r="A2994" i="20"/>
  <c r="A2998" i="20"/>
  <c r="A3002" i="20"/>
  <c r="A3006" i="20"/>
  <c r="A3010" i="20"/>
  <c r="A3014" i="20"/>
  <c r="A3018" i="20"/>
  <c r="A3022" i="20"/>
  <c r="A3026" i="20"/>
  <c r="A3030" i="20"/>
  <c r="A3034" i="20"/>
  <c r="A3038" i="20"/>
  <c r="A3042" i="20"/>
  <c r="A3046" i="20"/>
  <c r="A3050" i="20"/>
  <c r="A3054" i="20"/>
  <c r="A3058" i="20"/>
  <c r="A3062" i="20"/>
  <c r="A3066" i="20"/>
  <c r="A3070" i="20"/>
  <c r="A3074" i="20"/>
  <c r="A3078" i="20"/>
  <c r="A3082" i="20"/>
  <c r="A3086" i="20"/>
  <c r="A3090" i="20"/>
  <c r="A3094" i="20"/>
  <c r="A3098" i="20"/>
  <c r="A3102" i="20"/>
  <c r="A3106" i="20"/>
  <c r="A3110" i="20"/>
  <c r="A3114" i="20"/>
  <c r="A3118" i="20"/>
  <c r="A3122" i="20"/>
  <c r="A3126" i="20"/>
  <c r="A3130" i="20"/>
  <c r="A3134" i="20"/>
  <c r="A3138" i="20"/>
  <c r="A3142" i="20"/>
  <c r="A3146" i="20"/>
  <c r="A3150" i="20"/>
  <c r="A3154" i="20"/>
  <c r="A3158" i="20"/>
  <c r="A3163" i="20"/>
  <c r="A3171" i="20"/>
  <c r="A3179" i="20"/>
  <c r="A3187" i="20"/>
  <c r="A3195" i="20"/>
  <c r="A3203" i="20"/>
  <c r="A3211" i="20"/>
  <c r="A3219" i="20"/>
  <c r="A3227" i="20"/>
  <c r="A3235" i="20"/>
  <c r="A3243" i="20"/>
  <c r="A3251" i="20"/>
  <c r="A3259" i="20"/>
  <c r="A3267" i="20"/>
  <c r="A3275" i="20"/>
  <c r="A3283" i="20"/>
  <c r="D3288" i="20"/>
  <c r="A3294" i="20"/>
  <c r="C3299" i="20"/>
  <c r="D3304" i="20"/>
  <c r="A3310" i="20"/>
  <c r="C3315" i="20"/>
  <c r="D3320" i="20"/>
  <c r="A3326" i="20"/>
  <c r="C3331" i="20"/>
  <c r="D3336" i="20"/>
  <c r="A3342" i="20"/>
  <c r="C3347" i="20"/>
  <c r="D3352" i="20"/>
  <c r="A3358" i="20"/>
  <c r="C3363" i="20"/>
  <c r="D3368" i="20"/>
  <c r="A3374" i="20"/>
  <c r="C3379" i="20"/>
  <c r="D3384" i="20"/>
  <c r="A3390" i="20"/>
  <c r="C3395" i="20"/>
  <c r="D3400" i="20"/>
  <c r="A3406" i="20"/>
  <c r="C3411" i="20"/>
  <c r="D3416" i="20"/>
  <c r="A3422" i="20"/>
  <c r="C3427" i="20"/>
  <c r="D3432" i="20"/>
  <c r="A3438" i="20"/>
  <c r="C3443" i="20"/>
  <c r="D3448" i="20"/>
  <c r="A3454" i="20"/>
  <c r="C3459" i="20"/>
  <c r="D3464" i="20"/>
  <c r="A3470" i="20"/>
  <c r="C3475" i="20"/>
  <c r="D3480" i="20"/>
  <c r="A3486" i="20"/>
  <c r="C3491" i="20"/>
  <c r="D3496" i="20"/>
  <c r="A3502" i="20"/>
  <c r="C3507" i="20"/>
  <c r="D3512" i="20"/>
  <c r="A3518" i="20"/>
  <c r="C3523" i="20"/>
  <c r="D3528" i="20"/>
  <c r="A3534" i="20"/>
  <c r="C3539" i="20"/>
  <c r="D3544" i="20"/>
  <c r="A3550" i="20"/>
  <c r="C3555" i="20"/>
  <c r="D3560" i="20"/>
  <c r="A3566" i="20"/>
  <c r="C3571" i="20"/>
  <c r="D3576" i="20"/>
  <c r="A3582" i="20"/>
  <c r="C3587" i="20"/>
  <c r="D3592" i="20"/>
  <c r="A3598" i="20"/>
  <c r="C3603" i="20"/>
  <c r="D3608" i="20"/>
  <c r="A3614" i="20"/>
  <c r="C3619" i="20"/>
  <c r="D3624" i="20"/>
  <c r="A3630" i="20"/>
  <c r="C3635" i="20"/>
  <c r="D3640" i="20"/>
  <c r="A3646" i="20"/>
  <c r="C3651" i="20"/>
  <c r="D3656" i="20"/>
  <c r="A3662" i="20"/>
  <c r="C3667" i="20"/>
  <c r="D3672" i="20"/>
  <c r="A3678" i="20"/>
  <c r="C3683" i="20"/>
  <c r="B3688" i="20"/>
  <c r="B3692" i="20"/>
  <c r="B3696" i="20"/>
  <c r="B3700" i="20"/>
  <c r="B3704" i="20"/>
  <c r="B3708" i="20"/>
  <c r="B3712" i="20"/>
  <c r="B3716" i="20"/>
  <c r="B3720" i="20"/>
  <c r="B3724" i="20"/>
  <c r="B3728" i="20"/>
  <c r="B3732" i="20"/>
  <c r="B3736" i="20"/>
  <c r="B3740" i="20"/>
  <c r="B3744" i="20"/>
  <c r="B3748" i="20"/>
  <c r="B3752" i="20"/>
  <c r="B3756" i="20"/>
  <c r="B3760" i="20"/>
  <c r="B3764" i="20"/>
  <c r="B3768" i="20"/>
  <c r="B3772" i="20"/>
  <c r="B3776" i="20"/>
  <c r="B3780" i="20"/>
  <c r="B3784" i="20"/>
  <c r="B3788" i="20"/>
  <c r="B3792" i="20"/>
  <c r="B3796" i="20"/>
  <c r="B3800" i="20"/>
  <c r="B3804" i="20"/>
  <c r="B3808" i="20"/>
  <c r="B3812" i="20"/>
  <c r="B3816" i="20"/>
  <c r="B3820" i="20"/>
  <c r="B3824" i="20"/>
  <c r="B3828" i="20"/>
  <c r="B3832" i="20"/>
  <c r="B3836" i="20"/>
  <c r="B3840" i="20"/>
  <c r="B3844" i="20"/>
  <c r="B3848" i="20"/>
  <c r="B3852" i="20"/>
  <c r="B3856" i="20"/>
  <c r="B3860" i="20"/>
  <c r="B3864" i="20"/>
  <c r="B3868" i="20"/>
  <c r="B3872" i="20"/>
  <c r="B3876" i="20"/>
  <c r="B3880" i="20"/>
  <c r="B3884" i="20"/>
  <c r="B3888" i="20"/>
  <c r="B3892" i="20"/>
  <c r="B3896" i="20"/>
  <c r="B3900" i="20"/>
  <c r="B3904" i="20"/>
  <c r="B3908" i="20"/>
  <c r="B3912" i="20"/>
  <c r="B3916" i="20"/>
  <c r="B3920" i="20"/>
  <c r="B3924" i="20"/>
  <c r="B3928" i="20"/>
  <c r="B3932" i="20"/>
  <c r="B3936" i="20"/>
  <c r="B3940" i="20"/>
  <c r="B3944" i="20"/>
  <c r="B3948" i="20"/>
  <c r="B3952" i="20"/>
  <c r="B3956" i="20"/>
  <c r="B3960" i="20"/>
  <c r="B3964" i="20"/>
  <c r="B3968" i="20"/>
  <c r="B3972" i="20"/>
  <c r="B3976" i="20"/>
  <c r="B3980" i="20"/>
  <c r="B3984" i="20"/>
  <c r="B3988" i="20"/>
  <c r="B3992" i="20"/>
  <c r="B3996" i="20"/>
  <c r="B4000" i="20"/>
  <c r="B4004" i="20"/>
  <c r="B4008" i="20"/>
  <c r="B4012" i="20"/>
  <c r="B4016" i="20"/>
  <c r="B4020" i="20"/>
  <c r="B3730" i="20"/>
  <c r="B3746" i="20"/>
  <c r="B3762" i="20"/>
  <c r="B3778" i="20"/>
  <c r="B3786" i="20"/>
  <c r="B3794" i="20"/>
  <c r="B3802" i="20"/>
  <c r="B3810" i="20"/>
  <c r="B3818" i="20"/>
  <c r="B3826" i="20"/>
  <c r="B3834" i="20"/>
  <c r="B3842" i="20"/>
  <c r="B3850" i="20"/>
  <c r="B3858" i="20"/>
  <c r="B3866" i="20"/>
  <c r="B3874" i="20"/>
  <c r="B3882" i="20"/>
  <c r="B3890" i="20"/>
  <c r="B3898" i="20"/>
  <c r="B3906" i="20"/>
  <c r="B3914" i="20"/>
  <c r="B3922" i="20"/>
  <c r="B3930" i="20"/>
  <c r="B3938" i="20"/>
  <c r="B3946" i="20"/>
  <c r="B3954" i="20"/>
  <c r="B3962" i="20"/>
  <c r="B3970" i="20"/>
  <c r="B3978" i="20"/>
  <c r="B3986" i="20"/>
  <c r="B3994" i="20"/>
  <c r="B4002" i="20"/>
  <c r="B4010" i="20"/>
  <c r="B4018" i="20"/>
  <c r="B4024" i="20"/>
  <c r="B4029" i="20"/>
  <c r="B4033" i="20"/>
  <c r="B4037" i="20"/>
  <c r="B4041" i="20"/>
  <c r="B4045" i="20"/>
  <c r="B4049" i="20"/>
  <c r="B4053" i="20"/>
  <c r="B4057" i="20"/>
  <c r="B4061" i="20"/>
  <c r="B4065" i="20"/>
  <c r="B4069" i="20"/>
  <c r="B4073" i="20"/>
  <c r="B4077" i="20"/>
  <c r="B4081" i="20"/>
  <c r="B4085" i="20"/>
  <c r="B4089" i="20"/>
  <c r="B4093" i="20"/>
  <c r="B4097" i="20"/>
  <c r="B4101" i="20"/>
  <c r="B4105" i="20"/>
  <c r="B4109" i="20"/>
  <c r="B4113" i="20"/>
  <c r="B4117" i="20"/>
  <c r="B4121" i="20"/>
  <c r="B4125" i="20"/>
  <c r="B4129" i="20"/>
  <c r="B4133" i="20"/>
  <c r="B4137" i="20"/>
  <c r="B4141" i="20"/>
  <c r="B4145" i="20"/>
  <c r="B4149" i="20"/>
  <c r="B4153" i="20"/>
  <c r="B4157" i="20"/>
  <c r="B4161" i="20"/>
  <c r="B4165" i="20"/>
  <c r="B4169" i="20"/>
  <c r="B4173" i="20"/>
  <c r="B4177" i="20"/>
  <c r="B4181" i="20"/>
  <c r="B4185" i="20"/>
  <c r="B4189" i="20"/>
  <c r="B4193" i="20"/>
  <c r="B4197" i="20"/>
  <c r="B4201" i="20"/>
  <c r="B4205" i="20"/>
  <c r="B4209" i="20"/>
  <c r="B4213" i="20"/>
  <c r="B4217" i="20"/>
  <c r="B4221" i="20"/>
  <c r="B4225" i="20"/>
  <c r="B4229" i="20"/>
  <c r="B4233" i="20"/>
  <c r="B4237" i="20"/>
  <c r="B4241" i="20"/>
  <c r="B4245" i="20"/>
  <c r="B4249" i="20"/>
  <c r="B4253" i="20"/>
  <c r="B4257" i="20"/>
  <c r="B4261" i="20"/>
  <c r="B4265" i="20"/>
  <c r="B4269" i="20"/>
  <c r="B4273" i="20"/>
  <c r="B4277" i="20"/>
  <c r="B4281" i="20"/>
  <c r="B4285" i="20"/>
  <c r="B4289" i="20"/>
  <c r="B4293" i="20"/>
  <c r="B4297" i="20"/>
  <c r="B4301" i="20"/>
  <c r="B4305" i="20"/>
  <c r="B4309" i="20"/>
  <c r="B4313" i="20"/>
  <c r="B4317" i="20"/>
  <c r="B4321" i="20"/>
  <c r="B4325" i="20"/>
  <c r="B4329" i="20"/>
  <c r="B4333" i="20"/>
  <c r="B4337" i="20"/>
  <c r="B4341" i="20"/>
  <c r="B4345" i="20"/>
  <c r="B4349" i="20"/>
  <c r="B4353" i="20"/>
  <c r="B4357" i="20"/>
  <c r="B4361" i="20"/>
  <c r="B4365" i="20"/>
  <c r="B4369" i="20"/>
  <c r="B4373" i="20"/>
  <c r="B4377" i="20"/>
  <c r="B4381" i="20"/>
  <c r="B4385" i="20"/>
  <c r="B4389" i="20"/>
  <c r="B4393" i="20"/>
  <c r="B4397" i="20"/>
  <c r="B4401" i="20"/>
  <c r="B4405" i="20"/>
  <c r="B4409" i="20"/>
  <c r="B4413" i="20"/>
  <c r="B4417" i="20"/>
  <c r="B4421" i="20"/>
  <c r="B4425" i="20"/>
  <c r="B4429" i="20"/>
  <c r="B4433" i="20"/>
  <c r="B4437" i="20"/>
  <c r="B4441" i="20"/>
  <c r="B4445" i="20"/>
  <c r="B4449" i="20"/>
  <c r="B4453" i="20"/>
  <c r="B4457" i="20"/>
  <c r="B4461" i="20"/>
  <c r="B4465" i="20"/>
  <c r="B4469" i="20"/>
  <c r="B4473" i="20"/>
  <c r="B4477" i="20"/>
  <c r="B4481" i="20"/>
  <c r="B4485" i="20"/>
  <c r="B4489" i="20"/>
  <c r="B4493" i="20"/>
  <c r="B4497" i="20"/>
  <c r="B4501" i="20"/>
  <c r="B4505" i="20"/>
  <c r="B4509" i="20"/>
  <c r="B4513" i="20"/>
  <c r="B4517" i="20"/>
  <c r="B4521" i="20"/>
  <c r="B4525" i="20"/>
  <c r="B4529" i="20"/>
  <c r="B4533" i="20"/>
  <c r="B4537" i="20"/>
  <c r="B4541" i="20"/>
  <c r="B4545" i="20"/>
  <c r="B4549" i="20"/>
  <c r="B4553" i="20"/>
  <c r="B4557" i="20"/>
  <c r="B4561" i="20"/>
  <c r="B4565" i="20"/>
  <c r="B4569" i="20"/>
  <c r="B4573" i="20"/>
  <c r="B4577" i="20"/>
  <c r="B4581" i="20"/>
  <c r="B4585" i="20"/>
  <c r="B4589" i="20"/>
  <c r="B4593" i="20"/>
  <c r="B4597" i="20"/>
  <c r="B4601" i="20"/>
  <c r="B4605" i="20"/>
  <c r="B4609" i="20"/>
  <c r="D3165" i="20"/>
  <c r="D3173" i="20"/>
  <c r="D3181" i="20"/>
  <c r="D3189" i="20"/>
  <c r="D3197" i="20"/>
  <c r="D3205" i="20"/>
  <c r="D3213" i="20"/>
  <c r="D3221" i="20"/>
  <c r="D3229" i="20"/>
  <c r="D3237" i="20"/>
  <c r="D3245" i="20"/>
  <c r="D3253" i="20"/>
  <c r="D3261" i="20"/>
  <c r="D3269" i="20"/>
  <c r="D3277" i="20"/>
  <c r="A3285" i="20"/>
  <c r="C3290" i="20"/>
  <c r="D3295" i="20"/>
  <c r="A3301" i="20"/>
  <c r="C3306" i="20"/>
  <c r="D3311" i="20"/>
  <c r="A3317" i="20"/>
  <c r="C3322" i="20"/>
  <c r="D3327" i="20"/>
  <c r="A3333" i="20"/>
  <c r="C3338" i="20"/>
  <c r="D3343" i="20"/>
  <c r="A3349" i="20"/>
  <c r="C3354" i="20"/>
  <c r="D3359" i="20"/>
  <c r="A3365" i="20"/>
  <c r="C3370" i="20"/>
  <c r="D3375" i="20"/>
  <c r="A3381" i="20"/>
  <c r="C3386" i="20"/>
  <c r="D3391" i="20"/>
  <c r="A3397" i="20"/>
  <c r="C3402" i="20"/>
  <c r="D3407" i="20"/>
  <c r="A3413" i="20"/>
  <c r="C3418" i="20"/>
  <c r="D3423" i="20"/>
  <c r="A3429" i="20"/>
  <c r="C3434" i="20"/>
  <c r="D3439" i="20"/>
  <c r="A3445" i="20"/>
  <c r="C3450" i="20"/>
  <c r="D3455" i="20"/>
  <c r="A3461" i="20"/>
  <c r="C3466" i="20"/>
  <c r="D3471" i="20"/>
  <c r="A3477" i="20"/>
  <c r="C3482" i="20"/>
  <c r="D3487" i="20"/>
  <c r="A3493" i="20"/>
  <c r="C3498" i="20"/>
  <c r="D3503" i="20"/>
  <c r="A3509" i="20"/>
  <c r="C3514" i="20"/>
  <c r="D3519" i="20"/>
  <c r="A3525" i="20"/>
  <c r="C3530" i="20"/>
  <c r="D3535" i="20"/>
  <c r="A3541" i="20"/>
  <c r="C3546" i="20"/>
  <c r="D3551" i="20"/>
  <c r="A3557" i="20"/>
  <c r="C3562" i="20"/>
  <c r="D3567" i="20"/>
  <c r="A3573" i="20"/>
  <c r="C3578" i="20"/>
  <c r="D3583" i="20"/>
  <c r="A3589" i="20"/>
  <c r="C3594" i="20"/>
  <c r="D3599" i="20"/>
  <c r="A3605" i="20"/>
  <c r="C3610" i="20"/>
  <c r="D3615" i="20"/>
  <c r="A3621" i="20"/>
  <c r="C3626" i="20"/>
  <c r="D3631" i="20"/>
  <c r="A3637" i="20"/>
  <c r="C3642" i="20"/>
  <c r="D3647" i="20"/>
  <c r="A3653" i="20"/>
  <c r="C3658" i="20"/>
  <c r="D3663" i="20"/>
  <c r="A3669" i="20"/>
  <c r="C3674" i="20"/>
  <c r="D3679" i="20"/>
  <c r="A3685" i="20"/>
  <c r="C3689" i="20"/>
  <c r="C3693" i="20"/>
  <c r="C3697" i="20"/>
  <c r="C3701" i="20"/>
  <c r="C3705" i="20"/>
  <c r="C3709" i="20"/>
  <c r="C3713" i="20"/>
  <c r="C3717" i="20"/>
  <c r="C3721" i="20"/>
  <c r="C3725" i="20"/>
  <c r="C3729" i="20"/>
  <c r="C3733" i="20"/>
  <c r="C3737" i="20"/>
  <c r="C3741" i="20"/>
  <c r="C3745" i="20"/>
  <c r="C3749" i="20"/>
  <c r="C3753" i="20"/>
  <c r="C3757" i="20"/>
  <c r="C3761" i="20"/>
  <c r="C3765" i="20"/>
  <c r="C3769" i="20"/>
  <c r="C3773" i="20"/>
  <c r="C3777" i="20"/>
  <c r="C3781" i="20"/>
  <c r="C3785" i="20"/>
  <c r="C3789" i="20"/>
  <c r="C3793" i="20"/>
  <c r="C3797" i="20"/>
  <c r="C3801" i="20"/>
  <c r="C3805" i="20"/>
  <c r="C3809" i="20"/>
  <c r="C3813" i="20"/>
  <c r="C3817" i="20"/>
  <c r="C3821" i="20"/>
  <c r="C3825" i="20"/>
  <c r="C3829" i="20"/>
  <c r="C3833" i="20"/>
  <c r="C3837" i="20"/>
  <c r="C3841" i="20"/>
  <c r="C3845" i="20"/>
  <c r="C3849" i="20"/>
  <c r="C3853" i="20"/>
  <c r="C3857" i="20"/>
  <c r="C3861" i="20"/>
  <c r="C3865" i="20"/>
  <c r="C3869" i="20"/>
  <c r="C3873" i="20"/>
  <c r="C3877" i="20"/>
  <c r="C3881" i="20"/>
  <c r="C3885" i="20"/>
  <c r="C3889" i="20"/>
  <c r="C3893" i="20"/>
  <c r="C3897" i="20"/>
  <c r="C3901" i="20"/>
  <c r="C3905" i="20"/>
  <c r="C3909" i="20"/>
  <c r="C3913" i="20"/>
  <c r="C3917" i="20"/>
  <c r="C3921" i="20"/>
  <c r="C3925" i="20"/>
  <c r="C3929" i="20"/>
  <c r="C3933" i="20"/>
  <c r="C3937" i="20"/>
  <c r="C3941" i="20"/>
  <c r="C3945" i="20"/>
  <c r="C3949" i="20"/>
  <c r="C3953" i="20"/>
  <c r="C3957" i="20"/>
  <c r="C3961" i="20"/>
  <c r="C3965" i="20"/>
  <c r="C3969" i="20"/>
  <c r="C3973" i="20"/>
  <c r="C3977" i="20"/>
  <c r="C3981" i="20"/>
  <c r="C3985" i="20"/>
  <c r="C3989" i="20"/>
  <c r="C3993" i="20"/>
  <c r="C3997" i="20"/>
  <c r="C4001" i="20"/>
  <c r="C4005" i="20"/>
  <c r="C4009" i="20"/>
  <c r="C4013" i="20"/>
  <c r="C4017" i="20"/>
  <c r="C4021" i="20"/>
  <c r="C4025" i="20"/>
  <c r="C4029" i="20"/>
  <c r="C4033" i="20"/>
  <c r="C4037" i="20"/>
  <c r="C4041" i="20"/>
  <c r="C4045" i="20"/>
  <c r="C4049" i="20"/>
  <c r="C4053" i="20"/>
  <c r="C4057" i="20"/>
  <c r="C4061" i="20"/>
  <c r="C4065" i="20"/>
  <c r="C4069" i="20"/>
  <c r="C4073" i="20"/>
  <c r="C4077" i="20"/>
  <c r="C4081" i="20"/>
  <c r="C4085" i="20"/>
  <c r="C4090" i="20"/>
  <c r="C4094" i="20"/>
  <c r="C4098" i="20"/>
  <c r="C4102" i="20"/>
  <c r="C4106" i="20"/>
  <c r="C4110" i="20"/>
  <c r="C4114" i="20"/>
  <c r="C4118" i="20"/>
  <c r="C4122" i="20"/>
  <c r="A3164" i="20"/>
  <c r="A3172" i="20"/>
  <c r="A3180" i="20"/>
  <c r="A3188" i="20"/>
  <c r="A3196" i="20"/>
  <c r="A3204" i="20"/>
  <c r="A3212" i="20"/>
  <c r="A3220" i="20"/>
  <c r="A3228" i="20"/>
  <c r="A3236" i="20"/>
  <c r="A3244" i="20"/>
  <c r="A3252" i="20"/>
  <c r="A3260" i="20"/>
  <c r="A3268" i="20"/>
  <c r="A3276" i="20"/>
  <c r="A3284" i="20"/>
  <c r="C3289" i="20"/>
  <c r="D3294" i="20"/>
  <c r="A3300" i="20"/>
  <c r="C3305" i="20"/>
  <c r="D3310" i="20"/>
  <c r="A3316" i="20"/>
  <c r="C3321" i="20"/>
  <c r="D3326" i="20"/>
  <c r="A3332" i="20"/>
  <c r="C3337" i="20"/>
  <c r="D3342" i="20"/>
  <c r="A3348" i="20"/>
  <c r="C3353" i="20"/>
  <c r="D3358" i="20"/>
  <c r="A3364" i="20"/>
  <c r="C3369" i="20"/>
  <c r="D3374" i="20"/>
  <c r="A3380" i="20"/>
  <c r="C3385" i="20"/>
  <c r="D3390" i="20"/>
  <c r="A3396" i="20"/>
  <c r="C3401" i="20"/>
  <c r="D3406" i="20"/>
  <c r="A3412" i="20"/>
  <c r="C3417" i="20"/>
  <c r="D3422" i="20"/>
  <c r="A3428" i="20"/>
  <c r="C3433" i="20"/>
  <c r="D3438" i="20"/>
  <c r="A3444" i="20"/>
  <c r="C3449" i="20"/>
  <c r="D3454" i="20"/>
  <c r="A3460" i="20"/>
  <c r="C3465" i="20"/>
  <c r="D3470" i="20"/>
  <c r="A3476" i="20"/>
  <c r="C3481" i="20"/>
  <c r="D3486" i="20"/>
  <c r="A3492" i="20"/>
  <c r="C3497" i="20"/>
  <c r="D3502" i="20"/>
  <c r="A3508" i="20"/>
  <c r="C3513" i="20"/>
  <c r="D3518" i="20"/>
  <c r="A3524" i="20"/>
  <c r="C3529" i="20"/>
  <c r="D3534" i="20"/>
  <c r="A3540" i="20"/>
  <c r="C3545" i="20"/>
  <c r="D3550" i="20"/>
  <c r="A3556" i="20"/>
  <c r="C3561" i="20"/>
  <c r="D3566" i="20"/>
  <c r="A3572" i="20"/>
  <c r="C3577" i="20"/>
  <c r="D3582" i="20"/>
  <c r="A3588" i="20"/>
  <c r="C3593" i="20"/>
  <c r="D3598" i="20"/>
  <c r="A3604" i="20"/>
  <c r="C3609" i="20"/>
  <c r="D3614" i="20"/>
  <c r="A3620" i="20"/>
  <c r="C3625" i="20"/>
  <c r="D3630" i="20"/>
  <c r="A3636" i="20"/>
  <c r="C3641" i="20"/>
  <c r="D3646" i="20"/>
  <c r="A3652" i="20"/>
  <c r="C3657" i="20"/>
  <c r="D3662" i="20"/>
  <c r="A3668" i="20"/>
  <c r="C3673" i="20"/>
  <c r="D3678" i="20"/>
  <c r="A3684" i="20"/>
  <c r="D3688" i="20"/>
  <c r="D3692" i="20"/>
  <c r="D3696" i="20"/>
  <c r="D3700" i="20"/>
  <c r="D3704" i="20"/>
  <c r="D3708" i="20"/>
  <c r="D3712" i="20"/>
  <c r="D3716" i="20"/>
  <c r="D3720" i="20"/>
  <c r="D3724" i="20"/>
  <c r="D3728" i="20"/>
  <c r="D3732" i="20"/>
  <c r="D3736" i="20"/>
  <c r="D3740" i="20"/>
  <c r="D3744" i="20"/>
  <c r="D3748" i="20"/>
  <c r="D3752" i="20"/>
  <c r="D3756" i="20"/>
  <c r="D3760" i="20"/>
  <c r="D3764" i="20"/>
  <c r="D3768" i="20"/>
  <c r="D3772" i="20"/>
  <c r="D3776" i="20"/>
  <c r="D3780" i="20"/>
  <c r="D3784" i="20"/>
  <c r="D3788" i="20"/>
  <c r="D3792" i="20"/>
  <c r="D3796" i="20"/>
  <c r="D3800" i="20"/>
  <c r="D3804" i="20"/>
  <c r="D3808" i="20"/>
  <c r="D3812" i="20"/>
  <c r="D3816" i="20"/>
  <c r="D3820" i="20"/>
  <c r="D3824" i="20"/>
  <c r="D3828" i="20"/>
  <c r="D3832" i="20"/>
  <c r="D3836" i="20"/>
  <c r="D3840" i="20"/>
  <c r="D3844" i="20"/>
  <c r="D3848" i="20"/>
  <c r="D3852" i="20"/>
  <c r="D3856" i="20"/>
  <c r="D3860" i="20"/>
  <c r="D3864" i="20"/>
  <c r="D3868" i="20"/>
  <c r="D3872" i="20"/>
  <c r="D3876" i="20"/>
  <c r="D3880" i="20"/>
  <c r="D3884" i="20"/>
  <c r="D3888" i="20"/>
  <c r="D3892" i="20"/>
  <c r="D3896" i="20"/>
  <c r="D3900" i="20"/>
  <c r="D3904" i="20"/>
  <c r="D3908" i="20"/>
  <c r="D3912" i="20"/>
  <c r="D3916" i="20"/>
  <c r="D3920" i="20"/>
  <c r="D3924" i="20"/>
  <c r="D3928" i="20"/>
  <c r="D3932" i="20"/>
  <c r="D3936" i="20"/>
  <c r="D3940" i="20"/>
  <c r="D3944" i="20"/>
  <c r="D3948" i="20"/>
  <c r="D3952" i="20"/>
  <c r="D3956" i="20"/>
  <c r="D3960" i="20"/>
  <c r="D3964" i="20"/>
  <c r="D3968" i="20"/>
  <c r="D3972" i="20"/>
  <c r="D3976" i="20"/>
  <c r="D3980" i="20"/>
  <c r="D3984" i="20"/>
  <c r="D3988" i="20"/>
  <c r="D3992" i="20"/>
  <c r="D3996" i="20"/>
  <c r="D4000" i="20"/>
  <c r="D3166" i="20"/>
  <c r="D3174" i="20"/>
  <c r="D3182" i="20"/>
  <c r="D3190" i="20"/>
  <c r="D3198" i="20"/>
  <c r="D3206" i="20"/>
  <c r="D3214" i="20"/>
  <c r="D3222" i="20"/>
  <c r="D3230" i="20"/>
  <c r="D3238" i="20"/>
  <c r="D3246" i="20"/>
  <c r="D3254" i="20"/>
  <c r="D3262" i="20"/>
  <c r="D3270" i="20"/>
  <c r="D3278" i="20"/>
  <c r="D3285" i="20"/>
  <c r="A3291" i="20"/>
  <c r="C3296" i="20"/>
  <c r="D3301" i="20"/>
  <c r="A3307" i="20"/>
  <c r="C3312" i="20"/>
  <c r="D3317" i="20"/>
  <c r="A3323" i="20"/>
  <c r="C3328" i="20"/>
  <c r="D3333" i="20"/>
  <c r="A3339" i="20"/>
  <c r="C3344" i="20"/>
  <c r="D3349" i="20"/>
  <c r="A3355" i="20"/>
  <c r="C3360" i="20"/>
  <c r="D3365" i="20"/>
  <c r="A3371" i="20"/>
  <c r="C3376" i="20"/>
  <c r="D3381" i="20"/>
  <c r="A3387" i="20"/>
  <c r="C3392" i="20"/>
  <c r="D3397" i="20"/>
  <c r="A3403" i="20"/>
  <c r="C3408" i="20"/>
  <c r="D3413" i="20"/>
  <c r="A3419" i="20"/>
  <c r="C3424" i="20"/>
  <c r="D3429" i="20"/>
  <c r="A3435" i="20"/>
  <c r="C3440" i="20"/>
  <c r="D3445" i="20"/>
  <c r="A3451" i="20"/>
  <c r="C3456" i="20"/>
  <c r="D3461" i="20"/>
  <c r="A3467" i="20"/>
  <c r="C3472" i="20"/>
  <c r="D3477" i="20"/>
  <c r="A3483" i="20"/>
  <c r="C3488" i="20"/>
  <c r="D3493" i="20"/>
  <c r="A3499" i="20"/>
  <c r="C3504" i="20"/>
  <c r="D3509" i="20"/>
  <c r="A3515" i="20"/>
  <c r="C3520" i="20"/>
  <c r="D3525" i="20"/>
  <c r="A3531" i="20"/>
  <c r="C3536" i="20"/>
  <c r="D3541" i="20"/>
  <c r="A3547" i="20"/>
  <c r="C3552" i="20"/>
  <c r="D3557" i="20"/>
  <c r="A3563" i="20"/>
  <c r="C3568" i="20"/>
  <c r="D3573" i="20"/>
  <c r="A3579" i="20"/>
  <c r="C3584" i="20"/>
  <c r="D3589" i="20"/>
  <c r="A3595" i="20"/>
  <c r="C3600" i="20"/>
  <c r="D3605" i="20"/>
  <c r="A3611" i="20"/>
  <c r="C3616" i="20"/>
  <c r="D3621" i="20"/>
  <c r="A3627" i="20"/>
  <c r="C3632" i="20"/>
  <c r="D3637" i="20"/>
  <c r="A3643" i="20"/>
  <c r="C3648" i="20"/>
  <c r="D3653" i="20"/>
  <c r="A3659" i="20"/>
  <c r="C3664" i="20"/>
  <c r="D3669" i="20"/>
  <c r="A3675" i="20"/>
  <c r="C3680" i="20"/>
  <c r="D3685" i="20"/>
  <c r="A3690" i="20"/>
  <c r="A3694" i="20"/>
  <c r="A3698" i="20"/>
  <c r="A3702" i="20"/>
  <c r="A3706" i="20"/>
  <c r="A3710" i="20"/>
  <c r="A3714" i="20"/>
  <c r="A3718" i="20"/>
  <c r="A3722" i="20"/>
  <c r="A3726" i="20"/>
  <c r="A3730" i="20"/>
  <c r="A3734" i="20"/>
  <c r="A3738" i="20"/>
  <c r="A3742" i="20"/>
  <c r="A3746" i="20"/>
  <c r="A3750" i="20"/>
  <c r="A3754" i="20"/>
  <c r="A3758" i="20"/>
  <c r="A3762" i="20"/>
  <c r="A3766" i="20"/>
  <c r="A3770" i="20"/>
  <c r="A3774" i="20"/>
  <c r="A3778" i="20"/>
  <c r="A3782" i="20"/>
  <c r="A3786" i="20"/>
  <c r="A3790" i="20"/>
  <c r="A3794" i="20"/>
  <c r="A3798" i="20"/>
  <c r="A3802" i="20"/>
  <c r="A3806" i="20"/>
  <c r="A3810" i="20"/>
  <c r="A3814" i="20"/>
  <c r="A3818" i="20"/>
  <c r="A3822" i="20"/>
  <c r="A3826" i="20"/>
  <c r="A3830" i="20"/>
  <c r="A3834" i="20"/>
  <c r="A3838" i="20"/>
  <c r="A3842" i="20"/>
  <c r="A3846" i="20"/>
  <c r="A3850" i="20"/>
  <c r="A3854" i="20"/>
  <c r="A3858" i="20"/>
  <c r="A3862" i="20"/>
  <c r="A3866" i="20"/>
  <c r="A3870" i="20"/>
  <c r="A3874" i="20"/>
  <c r="A3878" i="20"/>
  <c r="A3882" i="20"/>
  <c r="A3886" i="20"/>
  <c r="A3890" i="20"/>
  <c r="A3894" i="20"/>
  <c r="A3898" i="20"/>
  <c r="A3902" i="20"/>
  <c r="A3906" i="20"/>
  <c r="A3910" i="20"/>
  <c r="A3914" i="20"/>
  <c r="A3918" i="20"/>
  <c r="A3922" i="20"/>
  <c r="A3926" i="20"/>
  <c r="A3930" i="20"/>
  <c r="A3934" i="20"/>
  <c r="A3938" i="20"/>
  <c r="A3942" i="20"/>
  <c r="A3946" i="20"/>
  <c r="A3950" i="20"/>
  <c r="A3954" i="20"/>
  <c r="A3958" i="20"/>
  <c r="A3962" i="20"/>
  <c r="A3966" i="20"/>
  <c r="A3970" i="20"/>
  <c r="A3974" i="20"/>
  <c r="A3978" i="20"/>
  <c r="A3982" i="20"/>
  <c r="A3986" i="20"/>
  <c r="A3990" i="20"/>
  <c r="A3994" i="20"/>
  <c r="A3998" i="20"/>
  <c r="A4002" i="20"/>
  <c r="D4002" i="20"/>
  <c r="A4012" i="20"/>
  <c r="A4020" i="20"/>
  <c r="A4028" i="20"/>
  <c r="A4036" i="20"/>
  <c r="A4044" i="20"/>
  <c r="A4052" i="20"/>
  <c r="A4060" i="20"/>
  <c r="A4068" i="20"/>
  <c r="A4076" i="20"/>
  <c r="A4084" i="20"/>
  <c r="D4091" i="20"/>
  <c r="D4099" i="20"/>
  <c r="D4107" i="20"/>
  <c r="D4115" i="20"/>
  <c r="D4123" i="20"/>
  <c r="C4129" i="20"/>
  <c r="D4134" i="20"/>
  <c r="A4140" i="20"/>
  <c r="C4145" i="20"/>
  <c r="D4150" i="20"/>
  <c r="A4156" i="20"/>
  <c r="C4161" i="20"/>
  <c r="D4166" i="20"/>
  <c r="A4172" i="20"/>
  <c r="C4177" i="20"/>
  <c r="D4182" i="20"/>
  <c r="A4188" i="20"/>
  <c r="C4193" i="20"/>
  <c r="D4198" i="20"/>
  <c r="A4204" i="20"/>
  <c r="C4209" i="20"/>
  <c r="D4214" i="20"/>
  <c r="A4220" i="20"/>
  <c r="C4225" i="20"/>
  <c r="D4230" i="20"/>
  <c r="A4236" i="20"/>
  <c r="C4241" i="20"/>
  <c r="D4246" i="20"/>
  <c r="A4252" i="20"/>
  <c r="C4257" i="20"/>
  <c r="D4262" i="20"/>
  <c r="A4268" i="20"/>
  <c r="C4273" i="20"/>
  <c r="D4278" i="20"/>
  <c r="A4284" i="20"/>
  <c r="C4289" i="20"/>
  <c r="D4294" i="20"/>
  <c r="A4300" i="20"/>
  <c r="C4305" i="20"/>
  <c r="D4310" i="20"/>
  <c r="A4316" i="20"/>
  <c r="C4321" i="20"/>
  <c r="D4326" i="20"/>
  <c r="A4332" i="20"/>
  <c r="C4337" i="20"/>
  <c r="D4342" i="20"/>
  <c r="A4348" i="20"/>
  <c r="C4353" i="20"/>
  <c r="D4358" i="20"/>
  <c r="A4364" i="20"/>
  <c r="C4369" i="20"/>
  <c r="D4374" i="20"/>
  <c r="A4380" i="20"/>
  <c r="C4385" i="20"/>
  <c r="D4390" i="20"/>
  <c r="A4396" i="20"/>
  <c r="C4401" i="20"/>
  <c r="D4406" i="20"/>
  <c r="A4412" i="20"/>
  <c r="C4417" i="20"/>
  <c r="D4422" i="20"/>
  <c r="A4428" i="20"/>
  <c r="C4433" i="20"/>
  <c r="D4438" i="20"/>
  <c r="A4444" i="20"/>
  <c r="C4449" i="20"/>
  <c r="D4454" i="20"/>
  <c r="A4460" i="20"/>
  <c r="C4465" i="20"/>
  <c r="D4470" i="20"/>
  <c r="A4476" i="20"/>
  <c r="C4481" i="20"/>
  <c r="D4486" i="20"/>
  <c r="A4492" i="20"/>
  <c r="C4497" i="20"/>
  <c r="D4502" i="20"/>
  <c r="A4508" i="20"/>
  <c r="C4513" i="20"/>
  <c r="D4518" i="20"/>
  <c r="A4524" i="20"/>
  <c r="C4529" i="20"/>
  <c r="D4534" i="20"/>
  <c r="A4540" i="20"/>
  <c r="C4545" i="20"/>
  <c r="D4550" i="20"/>
  <c r="A4556" i="20"/>
  <c r="C4561" i="20"/>
  <c r="D4566" i="20"/>
  <c r="A4572" i="20"/>
  <c r="C4577" i="20"/>
  <c r="D4582" i="20"/>
  <c r="A4588" i="20"/>
  <c r="C4593" i="20"/>
  <c r="D4598" i="20"/>
  <c r="A4604" i="20"/>
  <c r="C4609" i="20"/>
  <c r="C4420" i="20"/>
  <c r="C4428" i="20"/>
  <c r="C4436" i="20"/>
  <c r="C4444" i="20"/>
  <c r="C4452" i="20"/>
  <c r="A4459" i="20"/>
  <c r="A4467" i="20"/>
  <c r="A4475" i="20"/>
  <c r="D4481" i="20"/>
  <c r="D4489" i="20"/>
  <c r="C4496" i="20"/>
  <c r="C4504" i="20"/>
  <c r="A4511" i="20"/>
  <c r="A4519" i="20"/>
  <c r="A4527" i="20"/>
  <c r="A4535" i="20"/>
  <c r="A4543" i="20"/>
  <c r="A4551" i="20"/>
  <c r="D4557" i="20"/>
  <c r="D4565" i="20"/>
  <c r="D4573" i="20"/>
  <c r="D4581" i="20"/>
  <c r="C4588" i="20"/>
  <c r="C4596" i="20"/>
  <c r="C4604" i="20"/>
  <c r="A4478" i="20"/>
  <c r="D4500" i="20"/>
  <c r="C4515" i="20"/>
  <c r="D4528" i="20"/>
  <c r="A4542" i="20"/>
  <c r="D4552" i="20"/>
  <c r="C4563" i="20"/>
  <c r="D4576" i="20"/>
  <c r="C4587" i="20"/>
  <c r="A4598" i="20"/>
  <c r="A4610" i="20"/>
  <c r="D4579" i="20"/>
  <c r="A4601" i="20"/>
  <c r="D4006" i="20"/>
  <c r="D4014" i="20"/>
  <c r="D4022" i="20"/>
  <c r="D4030" i="20"/>
  <c r="D4038" i="20"/>
  <c r="D4046" i="20"/>
  <c r="D4054" i="20"/>
  <c r="D4062" i="20"/>
  <c r="D4070" i="20"/>
  <c r="D4078" i="20"/>
  <c r="C4086" i="20"/>
  <c r="A4094" i="20"/>
  <c r="A4102" i="20"/>
  <c r="A4110" i="20"/>
  <c r="A4118" i="20"/>
  <c r="D4125" i="20"/>
  <c r="A4131" i="20"/>
  <c r="C4136" i="20"/>
  <c r="D4141" i="20"/>
  <c r="A4147" i="20"/>
  <c r="C4152" i="20"/>
  <c r="D4157" i="20"/>
  <c r="A4163" i="20"/>
  <c r="C4168" i="20"/>
  <c r="D4173" i="20"/>
  <c r="A4179" i="20"/>
  <c r="C4184" i="20"/>
  <c r="D4189" i="20"/>
  <c r="A4195" i="20"/>
  <c r="C4200" i="20"/>
  <c r="D4205" i="20"/>
  <c r="A4211" i="20"/>
  <c r="C4216" i="20"/>
  <c r="D4221" i="20"/>
  <c r="A4227" i="20"/>
  <c r="C4232" i="20"/>
  <c r="D4237" i="20"/>
  <c r="A4243" i="20"/>
  <c r="C4248" i="20"/>
  <c r="D4253" i="20"/>
  <c r="A4259" i="20"/>
  <c r="C4264" i="20"/>
  <c r="D4269" i="20"/>
  <c r="A4275" i="20"/>
  <c r="C4280" i="20"/>
  <c r="D4285" i="20"/>
  <c r="A4291" i="20"/>
  <c r="C4296" i="20"/>
  <c r="D4301" i="20"/>
  <c r="A4307" i="20"/>
  <c r="C4312" i="20"/>
  <c r="D4317" i="20"/>
  <c r="A4323" i="20"/>
  <c r="C4328" i="20"/>
  <c r="D4333" i="20"/>
  <c r="A4339" i="20"/>
  <c r="C4344" i="20"/>
  <c r="D4349" i="20"/>
  <c r="A4355" i="20"/>
  <c r="C4360" i="20"/>
  <c r="D4365" i="20"/>
  <c r="A4371" i="20"/>
  <c r="C4376" i="20"/>
  <c r="D4381" i="20"/>
  <c r="A4387" i="20"/>
  <c r="C4392" i="20"/>
  <c r="A4399" i="20"/>
  <c r="C4404" i="20"/>
  <c r="D4409" i="20"/>
  <c r="A4415" i="20"/>
  <c r="D4425" i="20"/>
  <c r="A4443" i="20"/>
  <c r="C4460" i="20"/>
  <c r="A4479" i="20"/>
  <c r="D4497" i="20"/>
  <c r="C4516" i="20"/>
  <c r="D4533" i="20"/>
  <c r="D4549" i="20"/>
  <c r="A4567" i="20"/>
  <c r="C4584" i="20"/>
  <c r="A4603" i="20"/>
  <c r="C4499" i="20"/>
  <c r="D4512" i="20"/>
  <c r="A4526" i="20"/>
  <c r="D4540" i="20"/>
  <c r="D4556" i="20"/>
  <c r="C4571" i="20"/>
  <c r="D4588" i="20"/>
  <c r="C4603" i="20"/>
  <c r="A4577" i="20"/>
  <c r="C4598" i="20"/>
  <c r="A4007" i="20"/>
  <c r="A4015" i="20"/>
  <c r="A4023" i="20"/>
  <c r="A4031" i="20"/>
  <c r="A4039" i="20"/>
  <c r="A4047" i="20"/>
  <c r="A4055" i="20"/>
  <c r="A4063" i="20"/>
  <c r="A4071" i="20"/>
  <c r="A4079" i="20"/>
  <c r="D4086" i="20"/>
  <c r="D4094" i="20"/>
  <c r="D4102" i="20"/>
  <c r="D4110" i="20"/>
  <c r="D4118" i="20"/>
  <c r="A4126" i="20"/>
  <c r="C4131" i="20"/>
  <c r="D4136" i="20"/>
  <c r="A4142" i="20"/>
  <c r="C4147" i="20"/>
  <c r="D4152" i="20"/>
  <c r="A4158" i="20"/>
  <c r="C4163" i="20"/>
  <c r="D4168" i="20"/>
  <c r="A4174" i="20"/>
  <c r="C4179" i="20"/>
  <c r="D4184" i="20"/>
  <c r="A4190" i="20"/>
  <c r="C4195" i="20"/>
  <c r="D4200" i="20"/>
  <c r="A4206" i="20"/>
  <c r="C4211" i="20"/>
  <c r="D4216" i="20"/>
  <c r="A4222" i="20"/>
  <c r="C4227" i="20"/>
  <c r="D4232" i="20"/>
  <c r="A4238" i="20"/>
  <c r="C4243" i="20"/>
  <c r="D4248" i="20"/>
  <c r="A4254" i="20"/>
  <c r="C4259" i="20"/>
  <c r="D4264" i="20"/>
  <c r="A4270" i="20"/>
  <c r="C4275" i="20"/>
  <c r="D4280" i="20"/>
  <c r="A4286" i="20"/>
  <c r="C4291" i="20"/>
  <c r="D4296" i="20"/>
  <c r="A4302" i="20"/>
  <c r="C4307" i="20"/>
  <c r="D4312" i="20"/>
  <c r="A4318" i="20"/>
  <c r="C4323" i="20"/>
  <c r="D4328" i="20"/>
  <c r="A4334" i="20"/>
  <c r="C4339" i="20"/>
  <c r="D4344" i="20"/>
  <c r="A4350" i="20"/>
  <c r="C4355" i="20"/>
  <c r="D4360" i="20"/>
  <c r="A4366" i="20"/>
  <c r="C4371" i="20"/>
  <c r="D4376" i="20"/>
  <c r="A4382" i="20"/>
  <c r="C4387" i="20"/>
  <c r="D4392" i="20"/>
  <c r="A4398" i="20"/>
  <c r="C4403" i="20"/>
  <c r="D4408" i="20"/>
  <c r="A4414" i="20"/>
  <c r="C4419" i="20"/>
  <c r="D4424" i="20"/>
  <c r="A4430" i="20"/>
  <c r="C4435" i="20"/>
  <c r="D4440" i="20"/>
  <c r="A4446" i="20"/>
  <c r="C4451" i="20"/>
  <c r="D4456" i="20"/>
  <c r="A4462" i="20"/>
  <c r="C4467" i="20"/>
  <c r="D4472" i="20"/>
  <c r="C4479" i="20"/>
  <c r="A4486" i="20"/>
  <c r="D4492" i="20"/>
  <c r="A4514" i="20"/>
  <c r="A4538" i="20"/>
  <c r="C4567" i="20"/>
  <c r="A4594" i="20"/>
  <c r="C4586" i="20"/>
  <c r="D4603" i="20"/>
  <c r="D4009" i="20"/>
  <c r="D4017" i="20"/>
  <c r="D4025" i="20"/>
  <c r="D4033" i="20"/>
  <c r="D4041" i="20"/>
  <c r="D4049" i="20"/>
  <c r="D4057" i="20"/>
  <c r="D4065" i="20"/>
  <c r="D4073" i="20"/>
  <c r="D4081" i="20"/>
  <c r="A4089" i="20"/>
  <c r="A4097" i="20"/>
  <c r="A4105" i="20"/>
  <c r="A4113" i="20"/>
  <c r="A4121" i="20"/>
  <c r="D4127" i="20"/>
  <c r="A4133" i="20"/>
  <c r="C4138" i="20"/>
  <c r="D4143" i="20"/>
  <c r="A4149" i="20"/>
  <c r="C4154" i="20"/>
  <c r="D4159" i="20"/>
  <c r="A4165" i="20"/>
  <c r="C4170" i="20"/>
  <c r="D4175" i="20"/>
  <c r="A4181" i="20"/>
  <c r="C4186" i="20"/>
  <c r="D4191" i="20"/>
  <c r="A4197" i="20"/>
  <c r="C4202" i="20"/>
  <c r="D4207" i="20"/>
  <c r="A4213" i="20"/>
  <c r="C4218" i="20"/>
  <c r="D4223" i="20"/>
  <c r="A4229" i="20"/>
  <c r="C4234" i="20"/>
  <c r="D4239" i="20"/>
  <c r="A4245" i="20"/>
  <c r="C4250" i="20"/>
  <c r="D4255" i="20"/>
  <c r="A4261" i="20"/>
  <c r="C4266" i="20"/>
  <c r="D4271" i="20"/>
  <c r="A4277" i="20"/>
  <c r="C4282" i="20"/>
  <c r="D4287" i="20"/>
  <c r="A4293" i="20"/>
  <c r="C4298" i="20"/>
  <c r="D4303" i="20"/>
  <c r="A4309" i="20"/>
  <c r="C4314" i="20"/>
  <c r="D4319" i="20"/>
  <c r="A4325" i="20"/>
  <c r="C4330" i="20"/>
  <c r="D4335" i="20"/>
  <c r="A4341" i="20"/>
  <c r="C4346" i="20"/>
  <c r="D4351" i="20"/>
  <c r="A4357" i="20"/>
  <c r="C4362" i="20"/>
  <c r="D4367" i="20"/>
  <c r="A4373" i="20"/>
  <c r="C4378" i="20"/>
  <c r="D4383" i="20"/>
  <c r="A4389" i="20"/>
  <c r="C4394" i="20"/>
  <c r="D4399" i="20"/>
  <c r="A4405" i="20"/>
  <c r="C4410" i="20"/>
  <c r="D4415" i="20"/>
  <c r="A4421" i="20"/>
  <c r="C4426" i="20"/>
  <c r="D4431" i="20"/>
  <c r="A4437" i="20"/>
  <c r="C4442" i="20"/>
  <c r="D4447" i="20"/>
  <c r="A4453" i="20"/>
  <c r="C4458" i="20"/>
  <c r="D4463" i="20"/>
  <c r="A4469" i="20"/>
  <c r="C4474" i="20"/>
  <c r="D4479" i="20"/>
  <c r="A4485" i="20"/>
  <c r="C4490" i="20"/>
  <c r="D4495" i="20"/>
  <c r="A4501" i="20"/>
  <c r="C4506" i="20"/>
  <c r="D4511" i="20"/>
  <c r="A4517" i="20"/>
  <c r="C4522" i="20"/>
  <c r="D4527" i="20"/>
  <c r="A4533" i="20"/>
  <c r="C4538" i="20"/>
  <c r="D4543" i="20"/>
  <c r="A4549" i="20"/>
  <c r="C4554" i="20"/>
  <c r="D4559" i="20"/>
  <c r="A4565" i="20"/>
  <c r="C4574" i="20"/>
  <c r="A4605" i="20"/>
  <c r="A3951" i="20"/>
  <c r="D4048" i="20"/>
  <c r="D4345" i="20"/>
  <c r="A4571" i="20"/>
  <c r="D4592" i="20"/>
  <c r="A4017" i="20"/>
  <c r="A4049" i="20"/>
  <c r="A4065" i="20"/>
  <c r="A4073" i="20"/>
  <c r="D4088" i="20"/>
  <c r="D4096" i="20"/>
  <c r="D4112" i="20"/>
  <c r="D4120" i="20"/>
  <c r="D4132" i="20"/>
  <c r="A4138" i="20"/>
  <c r="D4148" i="20"/>
  <c r="A4154" i="20"/>
  <c r="D4164" i="20"/>
  <c r="A4170" i="20"/>
  <c r="C4175" i="20"/>
  <c r="A4186" i="20"/>
  <c r="D4196" i="20"/>
  <c r="C4207" i="20"/>
  <c r="D4212" i="20"/>
  <c r="C4223" i="20"/>
  <c r="D4228" i="20"/>
  <c r="A4234" i="20"/>
  <c r="D4244" i="20"/>
  <c r="A4250" i="20"/>
  <c r="D4260" i="20"/>
  <c r="A4266" i="20"/>
  <c r="D4276" i="20"/>
  <c r="C4287" i="20"/>
  <c r="A4298" i="20"/>
  <c r="C4303" i="20"/>
  <c r="A4314" i="20"/>
  <c r="C4319" i="20"/>
  <c r="A4330" i="20"/>
  <c r="D4340" i="20"/>
  <c r="A4346" i="20"/>
  <c r="D4356" i="20"/>
  <c r="A4362" i="20"/>
  <c r="D4372" i="20"/>
  <c r="A4378" i="20"/>
  <c r="C4383" i="20"/>
  <c r="A4394" i="20"/>
  <c r="C4399" i="20"/>
  <c r="A4410" i="20"/>
  <c r="C4415" i="20"/>
  <c r="A4426" i="20"/>
  <c r="C4431" i="20"/>
  <c r="A4442" i="20"/>
  <c r="C4447" i="20"/>
  <c r="A4458" i="20"/>
  <c r="D4468" i="20"/>
  <c r="A4474" i="20"/>
  <c r="C4487" i="20"/>
  <c r="D4496" i="20"/>
  <c r="D4548" i="20"/>
  <c r="A4574" i="20"/>
  <c r="D4591" i="20"/>
  <c r="A4609" i="20"/>
  <c r="D4019" i="20"/>
  <c r="D4027" i="20"/>
  <c r="D4035" i="20"/>
  <c r="D4051" i="20"/>
  <c r="D4059" i="20"/>
  <c r="D4067" i="20"/>
  <c r="D4075" i="20"/>
  <c r="A4091" i="20"/>
  <c r="A4099" i="20"/>
  <c r="A4115" i="20"/>
  <c r="A4123" i="20"/>
  <c r="C4134" i="20"/>
  <c r="D4139" i="20"/>
  <c r="C4150" i="20"/>
  <c r="D4155" i="20"/>
  <c r="A4161" i="20"/>
  <c r="D4171" i="20"/>
  <c r="A4177" i="20"/>
  <c r="C4182" i="20"/>
  <c r="A4193" i="20"/>
  <c r="C4198" i="20"/>
  <c r="D4203" i="20"/>
  <c r="A4209" i="20"/>
  <c r="D4219" i="20"/>
  <c r="A4225" i="20"/>
  <c r="D4235" i="20"/>
  <c r="A4241" i="20"/>
  <c r="D4251" i="20"/>
  <c r="A4257" i="20"/>
  <c r="C4262" i="20"/>
  <c r="A4273" i="20"/>
  <c r="C4278" i="20"/>
  <c r="A4289" i="20"/>
  <c r="C4294" i="20"/>
  <c r="A4305" i="20"/>
  <c r="C4310" i="20"/>
  <c r="A4321" i="20"/>
  <c r="C4326" i="20"/>
  <c r="A4337" i="20"/>
  <c r="C4342" i="20"/>
  <c r="A4353" i="20"/>
  <c r="C4358" i="20"/>
  <c r="D4363" i="20"/>
  <c r="C4374" i="20"/>
  <c r="A4385" i="20"/>
  <c r="C4390" i="20"/>
  <c r="A4401" i="20"/>
  <c r="C4406" i="20"/>
  <c r="A4417" i="20"/>
  <c r="C4422" i="20"/>
  <c r="A4433" i="20"/>
  <c r="D4443" i="20"/>
  <c r="A4449" i="20"/>
  <c r="D4459" i="20"/>
  <c r="A4465" i="20"/>
  <c r="D4475" i="20"/>
  <c r="A4481" i="20"/>
  <c r="D4491" i="20"/>
  <c r="A4497" i="20"/>
  <c r="D4507" i="20"/>
  <c r="A4513" i="20"/>
  <c r="D4523" i="20"/>
  <c r="A4529" i="20"/>
  <c r="D4539" i="20"/>
  <c r="A4545" i="20"/>
  <c r="D4555" i="20"/>
  <c r="A4561" i="20"/>
  <c r="A4581" i="20"/>
  <c r="A3728" i="20"/>
  <c r="C4591" i="20"/>
  <c r="D4433" i="20"/>
  <c r="C4139" i="20"/>
  <c r="C4283" i="20"/>
  <c r="C4379" i="20"/>
  <c r="C4443" i="20"/>
  <c r="D4488" i="20"/>
  <c r="D4005" i="20"/>
  <c r="D4069" i="20"/>
  <c r="A4117" i="20"/>
  <c r="C4146" i="20"/>
  <c r="D4167" i="20"/>
  <c r="A4189" i="20"/>
  <c r="A4205" i="20"/>
  <c r="A4221" i="20"/>
  <c r="D4231" i="20"/>
  <c r="A4253" i="20"/>
  <c r="A4269" i="20"/>
  <c r="A4285" i="20"/>
  <c r="A4301" i="20"/>
  <c r="A4317" i="20"/>
  <c r="A4333" i="20"/>
  <c r="A4349" i="20"/>
  <c r="A4365" i="20"/>
  <c r="A4381" i="20"/>
  <c r="A4397" i="20"/>
  <c r="A4413" i="20"/>
  <c r="A4429" i="20"/>
  <c r="A4445" i="20"/>
  <c r="A4461" i="20"/>
  <c r="A4477" i="20"/>
  <c r="C4498" i="20"/>
  <c r="A4509" i="20"/>
  <c r="D4519" i="20"/>
  <c r="D4535" i="20"/>
  <c r="D4551" i="20"/>
  <c r="C4562" i="20"/>
  <c r="B3734" i="20"/>
  <c r="B3750" i="20"/>
  <c r="B3766" i="20"/>
  <c r="B3779" i="20"/>
  <c r="B3787" i="20"/>
  <c r="B3795" i="20"/>
  <c r="B3803" i="20"/>
  <c r="B3811" i="20"/>
  <c r="B3819" i="20"/>
  <c r="B3827" i="20"/>
  <c r="B3835" i="20"/>
  <c r="B3843" i="20"/>
  <c r="B3851" i="20"/>
  <c r="B3859" i="20"/>
  <c r="B3867" i="20"/>
  <c r="B3875" i="20"/>
  <c r="B3883" i="20"/>
  <c r="B3891" i="20"/>
  <c r="B3899" i="20"/>
  <c r="B3907" i="20"/>
  <c r="B3915" i="20"/>
  <c r="B3923" i="20"/>
  <c r="B3931" i="20"/>
  <c r="B3939" i="20"/>
  <c r="B3947" i="20"/>
  <c r="B3955" i="20"/>
  <c r="B3963" i="20"/>
  <c r="B3971" i="20"/>
  <c r="B3979" i="20"/>
  <c r="B3987" i="20"/>
  <c r="B3995" i="20"/>
  <c r="B4003" i="20"/>
  <c r="B4011" i="20"/>
  <c r="B4019" i="20"/>
  <c r="B4026" i="20"/>
  <c r="B4030" i="20"/>
  <c r="B4034" i="20"/>
  <c r="B4038" i="20"/>
  <c r="B4042" i="20"/>
  <c r="B4046" i="20"/>
  <c r="B4050" i="20"/>
  <c r="B4054" i="20"/>
  <c r="B4058" i="20"/>
  <c r="B4062" i="20"/>
  <c r="B4066" i="20"/>
  <c r="B4070" i="20"/>
  <c r="B4074" i="20"/>
  <c r="B4078" i="20"/>
  <c r="B4082" i="20"/>
  <c r="B4086" i="20"/>
  <c r="B4090" i="20"/>
  <c r="B4094" i="20"/>
  <c r="B4098" i="20"/>
  <c r="B4102" i="20"/>
  <c r="B4106" i="20"/>
  <c r="B4110" i="20"/>
  <c r="B4114" i="20"/>
  <c r="B4118" i="20"/>
  <c r="B4122" i="20"/>
  <c r="B4126" i="20"/>
  <c r="B4130" i="20"/>
  <c r="B4134" i="20"/>
  <c r="B4138" i="20"/>
  <c r="B4142" i="20"/>
  <c r="B4146" i="20"/>
  <c r="B4150" i="20"/>
  <c r="B4154" i="20"/>
  <c r="B4158" i="20"/>
  <c r="B4162" i="20"/>
  <c r="B4166" i="20"/>
  <c r="B4170" i="20"/>
  <c r="B4174" i="20"/>
  <c r="B4178" i="20"/>
  <c r="B4182" i="20"/>
  <c r="B4186" i="20"/>
  <c r="B4190" i="20"/>
  <c r="B4194" i="20"/>
  <c r="B4198" i="20"/>
  <c r="B4202" i="20"/>
  <c r="B4206" i="20"/>
  <c r="B4210" i="20"/>
  <c r="B4214" i="20"/>
  <c r="B4218" i="20"/>
  <c r="B4222" i="20"/>
  <c r="B4226" i="20"/>
  <c r="B4230" i="20"/>
  <c r="B4234" i="20"/>
  <c r="B4238" i="20"/>
  <c r="B4242" i="20"/>
  <c r="B4246" i="20"/>
  <c r="B4250" i="20"/>
  <c r="B4254" i="20"/>
  <c r="B4258" i="20"/>
  <c r="B4262" i="20"/>
  <c r="B4266" i="20"/>
  <c r="B4270" i="20"/>
  <c r="B4274" i="20"/>
  <c r="B4278" i="20"/>
  <c r="B4282" i="20"/>
  <c r="B4286" i="20"/>
  <c r="B4290" i="20"/>
  <c r="B4294" i="20"/>
  <c r="B4298" i="20"/>
  <c r="B4302" i="20"/>
  <c r="B4306" i="20"/>
  <c r="B4310" i="20"/>
  <c r="B4314" i="20"/>
  <c r="B4318" i="20"/>
  <c r="B4322" i="20"/>
  <c r="B4326" i="20"/>
  <c r="B4330" i="20"/>
  <c r="B4334" i="20"/>
  <c r="B4338" i="20"/>
  <c r="B4342" i="20"/>
  <c r="B4346" i="20"/>
  <c r="B4350" i="20"/>
  <c r="B4354" i="20"/>
  <c r="B4358" i="20"/>
  <c r="B4362" i="20"/>
  <c r="B4366" i="20"/>
  <c r="B4370" i="20"/>
  <c r="B4374" i="20"/>
  <c r="B4378" i="20"/>
  <c r="B4382" i="20"/>
  <c r="B4386" i="20"/>
  <c r="B4390" i="20"/>
  <c r="B4394" i="20"/>
  <c r="B4398" i="20"/>
  <c r="B4402" i="20"/>
  <c r="B4406" i="20"/>
  <c r="B4410" i="20"/>
  <c r="B4414" i="20"/>
  <c r="B4418" i="20"/>
  <c r="B4422" i="20"/>
  <c r="B4426" i="20"/>
  <c r="B4430" i="20"/>
  <c r="B4434" i="20"/>
  <c r="B4438" i="20"/>
  <c r="B4442" i="20"/>
  <c r="B4446" i="20"/>
  <c r="B4450" i="20"/>
  <c r="B4454" i="20"/>
  <c r="B4458" i="20"/>
  <c r="B4462" i="20"/>
  <c r="B4466" i="20"/>
  <c r="B4470" i="20"/>
  <c r="B4474" i="20"/>
  <c r="B4478" i="20"/>
  <c r="B4482" i="20"/>
  <c r="B4486" i="20"/>
  <c r="B4490" i="20"/>
  <c r="B4494" i="20"/>
  <c r="B4498" i="20"/>
  <c r="B4502" i="20"/>
  <c r="B4506" i="20"/>
  <c r="B4510" i="20"/>
  <c r="B4514" i="20"/>
  <c r="B4518" i="20"/>
  <c r="B4522" i="20"/>
  <c r="B4526" i="20"/>
  <c r="B4530" i="20"/>
  <c r="B4534" i="20"/>
  <c r="B4538" i="20"/>
  <c r="B4542" i="20"/>
  <c r="B4546" i="20"/>
  <c r="B4550" i="20"/>
  <c r="B4554" i="20"/>
  <c r="B4558" i="20"/>
  <c r="B4562" i="20"/>
  <c r="B4566" i="20"/>
  <c r="B4570" i="20"/>
  <c r="B4574" i="20"/>
  <c r="B4578" i="20"/>
  <c r="B4582" i="20"/>
  <c r="B4586" i="20"/>
  <c r="B4590" i="20"/>
  <c r="B4594" i="20"/>
  <c r="B4598" i="20"/>
  <c r="B4602" i="20"/>
  <c r="B4606" i="20"/>
  <c r="B4610" i="20"/>
  <c r="D3167" i="20"/>
  <c r="D3175" i="20"/>
  <c r="D3183" i="20"/>
  <c r="D3191" i="20"/>
  <c r="D3199" i="20"/>
  <c r="D3207" i="20"/>
  <c r="D3215" i="20"/>
  <c r="D3223" i="20"/>
  <c r="D3231" i="20"/>
  <c r="D3239" i="20"/>
  <c r="D3247" i="20"/>
  <c r="D3255" i="20"/>
  <c r="D3263" i="20"/>
  <c r="D3271" i="20"/>
  <c r="D3279" i="20"/>
  <c r="C3286" i="20"/>
  <c r="D3291" i="20"/>
  <c r="A3297" i="20"/>
  <c r="C3302" i="20"/>
  <c r="D3307" i="20"/>
  <c r="A3313" i="20"/>
  <c r="C3318" i="20"/>
  <c r="D3323" i="20"/>
  <c r="A3329" i="20"/>
  <c r="C3334" i="20"/>
  <c r="D3339" i="20"/>
  <c r="A3345" i="20"/>
  <c r="C3350" i="20"/>
  <c r="D3355" i="20"/>
  <c r="A3361" i="20"/>
  <c r="C3366" i="20"/>
  <c r="D3371" i="20"/>
  <c r="A3377" i="20"/>
  <c r="C3382" i="20"/>
  <c r="D3387" i="20"/>
  <c r="A3393" i="20"/>
  <c r="C3398" i="20"/>
  <c r="D3403" i="20"/>
  <c r="A3409" i="20"/>
  <c r="C3414" i="20"/>
  <c r="D3419" i="20"/>
  <c r="A3425" i="20"/>
  <c r="C3430" i="20"/>
  <c r="D3435" i="20"/>
  <c r="A3441" i="20"/>
  <c r="C3446" i="20"/>
  <c r="D3451" i="20"/>
  <c r="A3457" i="20"/>
  <c r="C3462" i="20"/>
  <c r="D3467" i="20"/>
  <c r="A3473" i="20"/>
  <c r="C3478" i="20"/>
  <c r="D3483" i="20"/>
  <c r="A3489" i="20"/>
  <c r="C3494" i="20"/>
  <c r="D3499" i="20"/>
  <c r="A3505" i="20"/>
  <c r="C3510" i="20"/>
  <c r="D3515" i="20"/>
  <c r="A3521" i="20"/>
  <c r="C3526" i="20"/>
  <c r="D3531" i="20"/>
  <c r="A3537" i="20"/>
  <c r="C3542" i="20"/>
  <c r="D3547" i="20"/>
  <c r="A3553" i="20"/>
  <c r="C3558" i="20"/>
  <c r="D3563" i="20"/>
  <c r="A3569" i="20"/>
  <c r="C3574" i="20"/>
  <c r="D3579" i="20"/>
  <c r="A3585" i="20"/>
  <c r="C3590" i="20"/>
  <c r="D3595" i="20"/>
  <c r="A3601" i="20"/>
  <c r="C3606" i="20"/>
  <c r="D3611" i="20"/>
  <c r="A3617" i="20"/>
  <c r="C3622" i="20"/>
  <c r="D3627" i="20"/>
  <c r="A3633" i="20"/>
  <c r="C3638" i="20"/>
  <c r="D3643" i="20"/>
  <c r="A3649" i="20"/>
  <c r="C3654" i="20"/>
  <c r="D3659" i="20"/>
  <c r="A3665" i="20"/>
  <c r="C3670" i="20"/>
  <c r="D3675" i="20"/>
  <c r="A3681" i="20"/>
  <c r="C3686" i="20"/>
  <c r="C3690" i="20"/>
  <c r="C3694" i="20"/>
  <c r="C3698" i="20"/>
  <c r="C3702" i="20"/>
  <c r="C3706" i="20"/>
  <c r="C3710" i="20"/>
  <c r="C3714" i="20"/>
  <c r="C3718" i="20"/>
  <c r="C3722" i="20"/>
  <c r="C3726" i="20"/>
  <c r="C3730" i="20"/>
  <c r="C3734" i="20"/>
  <c r="C3738" i="20"/>
  <c r="C3742" i="20"/>
  <c r="C3746" i="20"/>
  <c r="C3750" i="20"/>
  <c r="C3754" i="20"/>
  <c r="C3758" i="20"/>
  <c r="C3762" i="20"/>
  <c r="C3766" i="20"/>
  <c r="C3770" i="20"/>
  <c r="C3774" i="20"/>
  <c r="C3778" i="20"/>
  <c r="C3782" i="20"/>
  <c r="C3786" i="20"/>
  <c r="C3790" i="20"/>
  <c r="C3794" i="20"/>
  <c r="C3798" i="20"/>
  <c r="C3802" i="20"/>
  <c r="C3806" i="20"/>
  <c r="C3810" i="20"/>
  <c r="C3814" i="20"/>
  <c r="C3818" i="20"/>
  <c r="C3822" i="20"/>
  <c r="C3826" i="20"/>
  <c r="C3830" i="20"/>
  <c r="C3834" i="20"/>
  <c r="C3838" i="20"/>
  <c r="C3842" i="20"/>
  <c r="C3846" i="20"/>
  <c r="C3850" i="20"/>
  <c r="C3854" i="20"/>
  <c r="C3858" i="20"/>
  <c r="C3862" i="20"/>
  <c r="C3866" i="20"/>
  <c r="C3870" i="20"/>
  <c r="C3874" i="20"/>
  <c r="C3878" i="20"/>
  <c r="C3882" i="20"/>
  <c r="C3886" i="20"/>
  <c r="C3890" i="20"/>
  <c r="C3894" i="20"/>
  <c r="C3898" i="20"/>
  <c r="C3902" i="20"/>
  <c r="C3906" i="20"/>
  <c r="C3910" i="20"/>
  <c r="C3914" i="20"/>
  <c r="C3918" i="20"/>
  <c r="C3922" i="20"/>
  <c r="C3926" i="20"/>
  <c r="C3930" i="20"/>
  <c r="C3934" i="20"/>
  <c r="C3938" i="20"/>
  <c r="C3942" i="20"/>
  <c r="C3946" i="20"/>
  <c r="C3950" i="20"/>
  <c r="C3954" i="20"/>
  <c r="C3958" i="20"/>
  <c r="C3962" i="20"/>
  <c r="C3966" i="20"/>
  <c r="C3970" i="20"/>
  <c r="C3974" i="20"/>
  <c r="C3978" i="20"/>
  <c r="C3982" i="20"/>
  <c r="C3986" i="20"/>
  <c r="C3990" i="20"/>
  <c r="C3994" i="20"/>
  <c r="C3998" i="20"/>
  <c r="C4002" i="20"/>
  <c r="C4006" i="20"/>
  <c r="C4010" i="20"/>
  <c r="C4014" i="20"/>
  <c r="C4018" i="20"/>
  <c r="C4022" i="20"/>
  <c r="C4026" i="20"/>
  <c r="C4030" i="20"/>
  <c r="C4034" i="20"/>
  <c r="C4038" i="20"/>
  <c r="C4042" i="20"/>
  <c r="C4046" i="20"/>
  <c r="C4050" i="20"/>
  <c r="C4054" i="20"/>
  <c r="C4058" i="20"/>
  <c r="C4062" i="20"/>
  <c r="C4066" i="20"/>
  <c r="C4070" i="20"/>
  <c r="C4074" i="20"/>
  <c r="C4078" i="20"/>
  <c r="C4082" i="20"/>
  <c r="C4087" i="20"/>
  <c r="C4091" i="20"/>
  <c r="C4095" i="20"/>
  <c r="C4099" i="20"/>
  <c r="C4103" i="20"/>
  <c r="C4107" i="20"/>
  <c r="C4111" i="20"/>
  <c r="C4115" i="20"/>
  <c r="C4119" i="20"/>
  <c r="C4123" i="20"/>
  <c r="A3166" i="20"/>
  <c r="A3174" i="20"/>
  <c r="A3182" i="20"/>
  <c r="A3190" i="20"/>
  <c r="A3198" i="20"/>
  <c r="A3206" i="20"/>
  <c r="A3214" i="20"/>
  <c r="A3222" i="20"/>
  <c r="A3230" i="20"/>
  <c r="A3238" i="20"/>
  <c r="A3246" i="20"/>
  <c r="A3254" i="20"/>
  <c r="A3262" i="20"/>
  <c r="A3270" i="20"/>
  <c r="A3278" i="20"/>
  <c r="C3285" i="20"/>
  <c r="D3290" i="20"/>
  <c r="A3296" i="20"/>
  <c r="C3301" i="20"/>
  <c r="D3306" i="20"/>
  <c r="A3312" i="20"/>
  <c r="C3317" i="20"/>
  <c r="D3322" i="20"/>
  <c r="A3328" i="20"/>
  <c r="C3333" i="20"/>
  <c r="D3338" i="20"/>
  <c r="A3344" i="20"/>
  <c r="C3349" i="20"/>
  <c r="D3354" i="20"/>
  <c r="A3360" i="20"/>
  <c r="C3365" i="20"/>
  <c r="D3370" i="20"/>
  <c r="A3376" i="20"/>
  <c r="C3381" i="20"/>
  <c r="D3386" i="20"/>
  <c r="A3392" i="20"/>
  <c r="C3397" i="20"/>
  <c r="D3402" i="20"/>
  <c r="A3408" i="20"/>
  <c r="C3413" i="20"/>
  <c r="D3418" i="20"/>
  <c r="A3424" i="20"/>
  <c r="C3429" i="20"/>
  <c r="D3434" i="20"/>
  <c r="A3440" i="20"/>
  <c r="C3445" i="20"/>
  <c r="D3450" i="20"/>
  <c r="A3456" i="20"/>
  <c r="C3461" i="20"/>
  <c r="D3466" i="20"/>
  <c r="A3472" i="20"/>
  <c r="C3477" i="20"/>
  <c r="D3482" i="20"/>
  <c r="A3488" i="20"/>
  <c r="C3493" i="20"/>
  <c r="D3498" i="20"/>
  <c r="A3504" i="20"/>
  <c r="C3509" i="20"/>
  <c r="D3514" i="20"/>
  <c r="A3520" i="20"/>
  <c r="C3525" i="20"/>
  <c r="D3530" i="20"/>
  <c r="A3536" i="20"/>
  <c r="C3541" i="20"/>
  <c r="D3546" i="20"/>
  <c r="A3552" i="20"/>
  <c r="C3557" i="20"/>
  <c r="D3562" i="20"/>
  <c r="A3568" i="20"/>
  <c r="C3573" i="20"/>
  <c r="D3578" i="20"/>
  <c r="A3584" i="20"/>
  <c r="C3589" i="20"/>
  <c r="D3594" i="20"/>
  <c r="A3600" i="20"/>
  <c r="C3605" i="20"/>
  <c r="D3610" i="20"/>
  <c r="A3616" i="20"/>
  <c r="C3621" i="20"/>
  <c r="D3626" i="20"/>
  <c r="A3632" i="20"/>
  <c r="C3637" i="20"/>
  <c r="D3642" i="20"/>
  <c r="A3648" i="20"/>
  <c r="C3653" i="20"/>
  <c r="D3658" i="20"/>
  <c r="A3664" i="20"/>
  <c r="C3669" i="20"/>
  <c r="D3674" i="20"/>
  <c r="A3680" i="20"/>
  <c r="C3685" i="20"/>
  <c r="D3689" i="20"/>
  <c r="D3693" i="20"/>
  <c r="D3697" i="20"/>
  <c r="D3701" i="20"/>
  <c r="D3705" i="20"/>
  <c r="D3709" i="20"/>
  <c r="D3713" i="20"/>
  <c r="D3717" i="20"/>
  <c r="D3721" i="20"/>
  <c r="D3725" i="20"/>
  <c r="D3729" i="20"/>
  <c r="D3733" i="20"/>
  <c r="D3737" i="20"/>
  <c r="D3741" i="20"/>
  <c r="D3745" i="20"/>
  <c r="D3749" i="20"/>
  <c r="D3753" i="20"/>
  <c r="D3757" i="20"/>
  <c r="D3761" i="20"/>
  <c r="D3765" i="20"/>
  <c r="D3769" i="20"/>
  <c r="D3773" i="20"/>
  <c r="D3777" i="20"/>
  <c r="D3781" i="20"/>
  <c r="D3785" i="20"/>
  <c r="D3789" i="20"/>
  <c r="D3793" i="20"/>
  <c r="D3797" i="20"/>
  <c r="D3801" i="20"/>
  <c r="D3805" i="20"/>
  <c r="D3809" i="20"/>
  <c r="D3813" i="20"/>
  <c r="D3817" i="20"/>
  <c r="D3821" i="20"/>
  <c r="D3825" i="20"/>
  <c r="D3829" i="20"/>
  <c r="D3833" i="20"/>
  <c r="D3837" i="20"/>
  <c r="D3841" i="20"/>
  <c r="D3845" i="20"/>
  <c r="D3849" i="20"/>
  <c r="D3853" i="20"/>
  <c r="D3857" i="20"/>
  <c r="D3861" i="20"/>
  <c r="D3865" i="20"/>
  <c r="D3869" i="20"/>
  <c r="D3873" i="20"/>
  <c r="D3877" i="20"/>
  <c r="D3881" i="20"/>
  <c r="D3885" i="20"/>
  <c r="D3889" i="20"/>
  <c r="D3893" i="20"/>
  <c r="D3897" i="20"/>
  <c r="D3901" i="20"/>
  <c r="D3905" i="20"/>
  <c r="D3909" i="20"/>
  <c r="D3913" i="20"/>
  <c r="D3917" i="20"/>
  <c r="D3921" i="20"/>
  <c r="D3925" i="20"/>
  <c r="D3929" i="20"/>
  <c r="D3933" i="20"/>
  <c r="D3937" i="20"/>
  <c r="D3941" i="20"/>
  <c r="D3945" i="20"/>
  <c r="D3949" i="20"/>
  <c r="D3953" i="20"/>
  <c r="D3957" i="20"/>
  <c r="D3961" i="20"/>
  <c r="D3965" i="20"/>
  <c r="D3969" i="20"/>
  <c r="D3973" i="20"/>
  <c r="D3977" i="20"/>
  <c r="D3981" i="20"/>
  <c r="D3985" i="20"/>
  <c r="D3989" i="20"/>
  <c r="D3993" i="20"/>
  <c r="D3997" i="20"/>
  <c r="D4001" i="20"/>
  <c r="D3168" i="20"/>
  <c r="D3176" i="20"/>
  <c r="D3184" i="20"/>
  <c r="D3192" i="20"/>
  <c r="D3200" i="20"/>
  <c r="D3208" i="20"/>
  <c r="D3216" i="20"/>
  <c r="D3224" i="20"/>
  <c r="D3232" i="20"/>
  <c r="D3240" i="20"/>
  <c r="D3248" i="20"/>
  <c r="D3256" i="20"/>
  <c r="D3264" i="20"/>
  <c r="D3272" i="20"/>
  <c r="D3280" i="20"/>
  <c r="A3287" i="20"/>
  <c r="C3292" i="20"/>
  <c r="D3297" i="20"/>
  <c r="A3303" i="20"/>
  <c r="C3308" i="20"/>
  <c r="D3313" i="20"/>
  <c r="A3319" i="20"/>
  <c r="C3324" i="20"/>
  <c r="D3329" i="20"/>
  <c r="A3335" i="20"/>
  <c r="C3340" i="20"/>
  <c r="D3345" i="20"/>
  <c r="A3351" i="20"/>
  <c r="C3356" i="20"/>
  <c r="D3361" i="20"/>
  <c r="A3367" i="20"/>
  <c r="C3372" i="20"/>
  <c r="D3377" i="20"/>
  <c r="A3383" i="20"/>
  <c r="C3388" i="20"/>
  <c r="D3393" i="20"/>
  <c r="A3399" i="20"/>
  <c r="C3404" i="20"/>
  <c r="D3409" i="20"/>
  <c r="A3415" i="20"/>
  <c r="C3420" i="20"/>
  <c r="D3425" i="20"/>
  <c r="A3431" i="20"/>
  <c r="C3436" i="20"/>
  <c r="D3441" i="20"/>
  <c r="A3447" i="20"/>
  <c r="C3452" i="20"/>
  <c r="D3457" i="20"/>
  <c r="A3463" i="20"/>
  <c r="C3468" i="20"/>
  <c r="D3473" i="20"/>
  <c r="A3479" i="20"/>
  <c r="C3484" i="20"/>
  <c r="D3489" i="20"/>
  <c r="A3495" i="20"/>
  <c r="C3500" i="20"/>
  <c r="D3505" i="20"/>
  <c r="A3511" i="20"/>
  <c r="C3516" i="20"/>
  <c r="D3521" i="20"/>
  <c r="A3527" i="20"/>
  <c r="C3532" i="20"/>
  <c r="D3537" i="20"/>
  <c r="A3543" i="20"/>
  <c r="C3548" i="20"/>
  <c r="D3553" i="20"/>
  <c r="A3559" i="20"/>
  <c r="C3564" i="20"/>
  <c r="D3569" i="20"/>
  <c r="A3575" i="20"/>
  <c r="C3580" i="20"/>
  <c r="D3585" i="20"/>
  <c r="A3591" i="20"/>
  <c r="C3596" i="20"/>
  <c r="D3601" i="20"/>
  <c r="A3607" i="20"/>
  <c r="C3612" i="20"/>
  <c r="D3617" i="20"/>
  <c r="A3623" i="20"/>
  <c r="C3628" i="20"/>
  <c r="D3633" i="20"/>
  <c r="A3639" i="20"/>
  <c r="C3644" i="20"/>
  <c r="D3649" i="20"/>
  <c r="A3655" i="20"/>
  <c r="C3660" i="20"/>
  <c r="D3665" i="20"/>
  <c r="A3671" i="20"/>
  <c r="C3676" i="20"/>
  <c r="D3681" i="20"/>
  <c r="A3687" i="20"/>
  <c r="A3691" i="20"/>
  <c r="A3695" i="20"/>
  <c r="A3699" i="20"/>
  <c r="A3703" i="20"/>
  <c r="A3707" i="20"/>
  <c r="A3711" i="20"/>
  <c r="A3715" i="20"/>
  <c r="A3719" i="20"/>
  <c r="A3723" i="20"/>
  <c r="A3727" i="20"/>
  <c r="A3731" i="20"/>
  <c r="A3735" i="20"/>
  <c r="A3739" i="20"/>
  <c r="A3743" i="20"/>
  <c r="A3747" i="20"/>
  <c r="A3751" i="20"/>
  <c r="A3755" i="20"/>
  <c r="A3759" i="20"/>
  <c r="A3763" i="20"/>
  <c r="A3767" i="20"/>
  <c r="A3771" i="20"/>
  <c r="A3775" i="20"/>
  <c r="A3779" i="20"/>
  <c r="A3783" i="20"/>
  <c r="A3787" i="20"/>
  <c r="A3791" i="20"/>
  <c r="A3795" i="20"/>
  <c r="A3799" i="20"/>
  <c r="A3803" i="20"/>
  <c r="A3807" i="20"/>
  <c r="A3811" i="20"/>
  <c r="A3815" i="20"/>
  <c r="A3819" i="20"/>
  <c r="A3823" i="20"/>
  <c r="A3827" i="20"/>
  <c r="A3831" i="20"/>
  <c r="A3835" i="20"/>
  <c r="A3839" i="20"/>
  <c r="A3843" i="20"/>
  <c r="A3847" i="20"/>
  <c r="A3851" i="20"/>
  <c r="A3855" i="20"/>
  <c r="A3859" i="20"/>
  <c r="A3863" i="20"/>
  <c r="A3867" i="20"/>
  <c r="A3871" i="20"/>
  <c r="A3875" i="20"/>
  <c r="A3879" i="20"/>
  <c r="A3883" i="20"/>
  <c r="A3887" i="20"/>
  <c r="A3891" i="20"/>
  <c r="A3895" i="20"/>
  <c r="A3899" i="20"/>
  <c r="A3903" i="20"/>
  <c r="A3907" i="20"/>
  <c r="A3911" i="20"/>
  <c r="A3915" i="20"/>
  <c r="A3919" i="20"/>
  <c r="A3923" i="20"/>
  <c r="A3927" i="20"/>
  <c r="A3931" i="20"/>
  <c r="A3935" i="20"/>
  <c r="A3939" i="20"/>
  <c r="A3943" i="20"/>
  <c r="A3947" i="20"/>
  <c r="A3955" i="20"/>
  <c r="A3959" i="20"/>
  <c r="A3963" i="20"/>
  <c r="A3967" i="20"/>
  <c r="A3971" i="20"/>
  <c r="A3975" i="20"/>
  <c r="A3979" i="20"/>
  <c r="A3983" i="20"/>
  <c r="A3987" i="20"/>
  <c r="A3991" i="20"/>
  <c r="A3995" i="20"/>
  <c r="A3999" i="20"/>
  <c r="A4003" i="20"/>
  <c r="A4006" i="20"/>
  <c r="A4014" i="20"/>
  <c r="A4022" i="20"/>
  <c r="A4030" i="20"/>
  <c r="A4038" i="20"/>
  <c r="A4046" i="20"/>
  <c r="A4054" i="20"/>
  <c r="A4062" i="20"/>
  <c r="A4070" i="20"/>
  <c r="A4078" i="20"/>
  <c r="A4086" i="20"/>
  <c r="D4093" i="20"/>
  <c r="D4101" i="20"/>
  <c r="D4109" i="20"/>
  <c r="D4117" i="20"/>
  <c r="C4125" i="20"/>
  <c r="D4130" i="20"/>
  <c r="A4136" i="20"/>
  <c r="C4141" i="20"/>
  <c r="D4146" i="20"/>
  <c r="A4152" i="20"/>
  <c r="C4157" i="20"/>
  <c r="D4162" i="20"/>
  <c r="A4168" i="20"/>
  <c r="C4173" i="20"/>
  <c r="D4178" i="20"/>
  <c r="A4184" i="20"/>
  <c r="C4189" i="20"/>
  <c r="D4194" i="20"/>
  <c r="A4200" i="20"/>
  <c r="C4205" i="20"/>
  <c r="D4210" i="20"/>
  <c r="A4216" i="20"/>
  <c r="C4221" i="20"/>
  <c r="D4226" i="20"/>
  <c r="A4232" i="20"/>
  <c r="C4237" i="20"/>
  <c r="D4242" i="20"/>
  <c r="A4248" i="20"/>
  <c r="C4253" i="20"/>
  <c r="D4258" i="20"/>
  <c r="A4264" i="20"/>
  <c r="C4269" i="20"/>
  <c r="D4274" i="20"/>
  <c r="A4280" i="20"/>
  <c r="C4285" i="20"/>
  <c r="D4290" i="20"/>
  <c r="A4296" i="20"/>
  <c r="C4301" i="20"/>
  <c r="D4306" i="20"/>
  <c r="A4312" i="20"/>
  <c r="C4317" i="20"/>
  <c r="D4322" i="20"/>
  <c r="A4328" i="20"/>
  <c r="C4333" i="20"/>
  <c r="D4338" i="20"/>
  <c r="A4344" i="20"/>
  <c r="C4349" i="20"/>
  <c r="D4354" i="20"/>
  <c r="A4360" i="20"/>
  <c r="C4365" i="20"/>
  <c r="D4370" i="20"/>
  <c r="A4376" i="20"/>
  <c r="C4381" i="20"/>
  <c r="D4386" i="20"/>
  <c r="A4392" i="20"/>
  <c r="C4397" i="20"/>
  <c r="D4402" i="20"/>
  <c r="A4408" i="20"/>
  <c r="C4413" i="20"/>
  <c r="D4418" i="20"/>
  <c r="A4424" i="20"/>
  <c r="C4429" i="20"/>
  <c r="D4434" i="20"/>
  <c r="A4440" i="20"/>
  <c r="C4445" i="20"/>
  <c r="D4450" i="20"/>
  <c r="A4456" i="20"/>
  <c r="C4461" i="20"/>
  <c r="D4466" i="20"/>
  <c r="A4472" i="20"/>
  <c r="C4477" i="20"/>
  <c r="D4482" i="20"/>
  <c r="A4488" i="20"/>
  <c r="C4493" i="20"/>
  <c r="D4498" i="20"/>
  <c r="A4504" i="20"/>
  <c r="C4509" i="20"/>
  <c r="D4514" i="20"/>
  <c r="A4520" i="20"/>
  <c r="C4525" i="20"/>
  <c r="D4530" i="20"/>
  <c r="A4536" i="20"/>
  <c r="C4541" i="20"/>
  <c r="D4546" i="20"/>
  <c r="A4552" i="20"/>
  <c r="C4557" i="20"/>
  <c r="D4562" i="20"/>
  <c r="A4568" i="20"/>
  <c r="C4573" i="20"/>
  <c r="D4578" i="20"/>
  <c r="A4584" i="20"/>
  <c r="C4589" i="20"/>
  <c r="D4594" i="20"/>
  <c r="A4600" i="20"/>
  <c r="C4605" i="20"/>
  <c r="D4610" i="20"/>
  <c r="A4423" i="20"/>
  <c r="A4431" i="20"/>
  <c r="A4439" i="20"/>
  <c r="D4445" i="20"/>
  <c r="D4453" i="20"/>
  <c r="D4461" i="20"/>
  <c r="D4469" i="20"/>
  <c r="C4476" i="20"/>
  <c r="A4483" i="20"/>
  <c r="A4491" i="20"/>
  <c r="A4499" i="20"/>
  <c r="D4505" i="20"/>
  <c r="D4513" i="20"/>
  <c r="C4520" i="20"/>
  <c r="C4528" i="20"/>
  <c r="C4536" i="20"/>
  <c r="C4544" i="20"/>
  <c r="C4552" i="20"/>
  <c r="C4560" i="20"/>
  <c r="C4568" i="20"/>
  <c r="C4576" i="20"/>
  <c r="A4583" i="20"/>
  <c r="A4591" i="20"/>
  <c r="A4599" i="20"/>
  <c r="D4605" i="20"/>
  <c r="C4491" i="20"/>
  <c r="D4504" i="20"/>
  <c r="A4518" i="20"/>
  <c r="D4532" i="20"/>
  <c r="D4544" i="20"/>
  <c r="C4555" i="20"/>
  <c r="A4566" i="20"/>
  <c r="C4579" i="20"/>
  <c r="A4590" i="20"/>
  <c r="D4600" i="20"/>
  <c r="C4570" i="20"/>
  <c r="A4585" i="20"/>
  <c r="C4606" i="20"/>
  <c r="D4008" i="20"/>
  <c r="D4016" i="20"/>
  <c r="D4024" i="20"/>
  <c r="D4032" i="20"/>
  <c r="D4040" i="20"/>
  <c r="D4056" i="20"/>
  <c r="D4064" i="20"/>
  <c r="D4072" i="20"/>
  <c r="D4080" i="20"/>
  <c r="A4088" i="20"/>
  <c r="A4096" i="20"/>
  <c r="A4104" i="20"/>
  <c r="A4112" i="20"/>
  <c r="A4120" i="20"/>
  <c r="A4127" i="20"/>
  <c r="C4132" i="20"/>
  <c r="D4137" i="20"/>
  <c r="A4143" i="20"/>
  <c r="C4148" i="20"/>
  <c r="D4153" i="20"/>
  <c r="A4159" i="20"/>
  <c r="C4164" i="20"/>
  <c r="D4169" i="20"/>
  <c r="A4175" i="20"/>
  <c r="C4180" i="20"/>
  <c r="D4185" i="20"/>
  <c r="A4191" i="20"/>
  <c r="C4196" i="20"/>
  <c r="D4201" i="20"/>
  <c r="A4207" i="20"/>
  <c r="C4212" i="20"/>
  <c r="D4217" i="20"/>
  <c r="A4223" i="20"/>
  <c r="C4228" i="20"/>
  <c r="D4233" i="20"/>
  <c r="A4239" i="20"/>
  <c r="C4244" i="20"/>
  <c r="D4249" i="20"/>
  <c r="A4255" i="20"/>
  <c r="C4260" i="20"/>
  <c r="D4265" i="20"/>
  <c r="A4271" i="20"/>
  <c r="C4276" i="20"/>
  <c r="D4281" i="20"/>
  <c r="A4287" i="20"/>
  <c r="C4292" i="20"/>
  <c r="D4297" i="20"/>
  <c r="A4303" i="20"/>
  <c r="C4308" i="20"/>
  <c r="D4313" i="20"/>
  <c r="A4319" i="20"/>
  <c r="C4324" i="20"/>
  <c r="D4329" i="20"/>
  <c r="A4335" i="20"/>
  <c r="C4340" i="20"/>
  <c r="A4351" i="20"/>
  <c r="C4356" i="20"/>
  <c r="D4361" i="20"/>
  <c r="A4367" i="20"/>
  <c r="C4372" i="20"/>
  <c r="D4377" i="20"/>
  <c r="A4383" i="20"/>
  <c r="C4388" i="20"/>
  <c r="A4395" i="20"/>
  <c r="C4400" i="20"/>
  <c r="D4405" i="20"/>
  <c r="A4411" i="20"/>
  <c r="D4417" i="20"/>
  <c r="D4429" i="20"/>
  <c r="A4447" i="20"/>
  <c r="C4464" i="20"/>
  <c r="C4484" i="20"/>
  <c r="A4503" i="20"/>
  <c r="D4521" i="20"/>
  <c r="D4537" i="20"/>
  <c r="D4553" i="20"/>
  <c r="D4589" i="20"/>
  <c r="A4607" i="20"/>
  <c r="C4503" i="20"/>
  <c r="D4516" i="20"/>
  <c r="A4530" i="20"/>
  <c r="C4543" i="20"/>
  <c r="A4562" i="20"/>
  <c r="C4575" i="20"/>
  <c r="A4606" i="20"/>
  <c r="D4583" i="20"/>
  <c r="C4602" i="20"/>
  <c r="A4009" i="20"/>
  <c r="A4025" i="20"/>
  <c r="A4033" i="20"/>
  <c r="A4041" i="20"/>
  <c r="A4057" i="20"/>
  <c r="A4081" i="20"/>
  <c r="D4104" i="20"/>
  <c r="C4127" i="20"/>
  <c r="C4143" i="20"/>
  <c r="C4159" i="20"/>
  <c r="D4180" i="20"/>
  <c r="C4191" i="20"/>
  <c r="A4202" i="20"/>
  <c r="A4218" i="20"/>
  <c r="C4239" i="20"/>
  <c r="C4255" i="20"/>
  <c r="C4271" i="20"/>
  <c r="A4282" i="20"/>
  <c r="D4292" i="20"/>
  <c r="D4308" i="20"/>
  <c r="D4324" i="20"/>
  <c r="C4335" i="20"/>
  <c r="C4351" i="20"/>
  <c r="C4367" i="20"/>
  <c r="D4388" i="20"/>
  <c r="D4404" i="20"/>
  <c r="D4420" i="20"/>
  <c r="D4436" i="20"/>
  <c r="D4452" i="20"/>
  <c r="C4463" i="20"/>
  <c r="A4482" i="20"/>
  <c r="D4520" i="20"/>
  <c r="A4602" i="20"/>
  <c r="D4011" i="20"/>
  <c r="D4043" i="20"/>
  <c r="D4083" i="20"/>
  <c r="A4107" i="20"/>
  <c r="A4129" i="20"/>
  <c r="A4145" i="20"/>
  <c r="C4166" i="20"/>
  <c r="D4187" i="20"/>
  <c r="C4214" i="20"/>
  <c r="C4230" i="20"/>
  <c r="C4246" i="20"/>
  <c r="D4267" i="20"/>
  <c r="D4283" i="20"/>
  <c r="D4299" i="20"/>
  <c r="D4315" i="20"/>
  <c r="D4331" i="20"/>
  <c r="D4347" i="20"/>
  <c r="A4369" i="20"/>
  <c r="D4379" i="20"/>
  <c r="D4395" i="20"/>
  <c r="D4411" i="20"/>
  <c r="D4427" i="20"/>
  <c r="C4438" i="20"/>
  <c r="C4454" i="20"/>
  <c r="C4470" i="20"/>
  <c r="C4486" i="20"/>
  <c r="C4502" i="20"/>
  <c r="C4518" i="20"/>
  <c r="C4534" i="20"/>
  <c r="C4550" i="20"/>
  <c r="C4566" i="20"/>
  <c r="A3736" i="20"/>
  <c r="D4575" i="20"/>
  <c r="C4468" i="20"/>
  <c r="A4150" i="20"/>
  <c r="A4294" i="20"/>
  <c r="C4395" i="20"/>
  <c r="C4459" i="20"/>
  <c r="A4573" i="20"/>
  <c r="D4077" i="20"/>
  <c r="D4247" i="20"/>
  <c r="D4375" i="20"/>
  <c r="A4493" i="20"/>
  <c r="B3738" i="20"/>
  <c r="B3754" i="20"/>
  <c r="B3770" i="20"/>
  <c r="B3782" i="20"/>
  <c r="B3790" i="20"/>
  <c r="B3798" i="20"/>
  <c r="B3806" i="20"/>
  <c r="B3814" i="20"/>
  <c r="B3822" i="20"/>
  <c r="B3830" i="20"/>
  <c r="B3838" i="20"/>
  <c r="B3846" i="20"/>
  <c r="B3854" i="20"/>
  <c r="B3862" i="20"/>
  <c r="B3870" i="20"/>
  <c r="B3878" i="20"/>
  <c r="B3886" i="20"/>
  <c r="B3894" i="20"/>
  <c r="B3902" i="20"/>
  <c r="B3910" i="20"/>
  <c r="B3918" i="20"/>
  <c r="B3926" i="20"/>
  <c r="B3934" i="20"/>
  <c r="B3942" i="20"/>
  <c r="B3950" i="20"/>
  <c r="B3958" i="20"/>
  <c r="B3966" i="20"/>
  <c r="B3974" i="20"/>
  <c r="B3982" i="20"/>
  <c r="B3990" i="20"/>
  <c r="B3998" i="20"/>
  <c r="B4006" i="20"/>
  <c r="B4014" i="20"/>
  <c r="B4022" i="20"/>
  <c r="B4027" i="20"/>
  <c r="B4031" i="20"/>
  <c r="B4035" i="20"/>
  <c r="B4039" i="20"/>
  <c r="B4043" i="20"/>
  <c r="B4047" i="20"/>
  <c r="B4051" i="20"/>
  <c r="B4055" i="20"/>
  <c r="B4059" i="20"/>
  <c r="B4063" i="20"/>
  <c r="B4067" i="20"/>
  <c r="B4071" i="20"/>
  <c r="B4075" i="20"/>
  <c r="B4079" i="20"/>
  <c r="B4083" i="20"/>
  <c r="B4087" i="20"/>
  <c r="B4091" i="20"/>
  <c r="B4095" i="20"/>
  <c r="B4099" i="20"/>
  <c r="B4103" i="20"/>
  <c r="B4107" i="20"/>
  <c r="B4111" i="20"/>
  <c r="B4115" i="20"/>
  <c r="B4119" i="20"/>
  <c r="B4123" i="20"/>
  <c r="B4127" i="20"/>
  <c r="B4131" i="20"/>
  <c r="B4135" i="20"/>
  <c r="B4139" i="20"/>
  <c r="B4143" i="20"/>
  <c r="B4147" i="20"/>
  <c r="B4151" i="20"/>
  <c r="B4155" i="20"/>
  <c r="B4159" i="20"/>
  <c r="B4163" i="20"/>
  <c r="B4167" i="20"/>
  <c r="B4171" i="20"/>
  <c r="B4175" i="20"/>
  <c r="B4179" i="20"/>
  <c r="B4183" i="20"/>
  <c r="B4187" i="20"/>
  <c r="B4191" i="20"/>
  <c r="B4195" i="20"/>
  <c r="B4199" i="20"/>
  <c r="B4203" i="20"/>
  <c r="B4207" i="20"/>
  <c r="B4211" i="20"/>
  <c r="B4215" i="20"/>
  <c r="B4219" i="20"/>
  <c r="B4223" i="20"/>
  <c r="B4227" i="20"/>
  <c r="B4231" i="20"/>
  <c r="B4235" i="20"/>
  <c r="B4239" i="20"/>
  <c r="B4243" i="20"/>
  <c r="B4247" i="20"/>
  <c r="B4251" i="20"/>
  <c r="B4255" i="20"/>
  <c r="B4259" i="20"/>
  <c r="B4263" i="20"/>
  <c r="B4267" i="20"/>
  <c r="B4271" i="20"/>
  <c r="B4275" i="20"/>
  <c r="B4279" i="20"/>
  <c r="B4283" i="20"/>
  <c r="B4287" i="20"/>
  <c r="B4291" i="20"/>
  <c r="B4295" i="20"/>
  <c r="B4299" i="20"/>
  <c r="B4303" i="20"/>
  <c r="B4307" i="20"/>
  <c r="B4311" i="20"/>
  <c r="B4315" i="20"/>
  <c r="B4319" i="20"/>
  <c r="B4323" i="20"/>
  <c r="B4327" i="20"/>
  <c r="B4331" i="20"/>
  <c r="B4335" i="20"/>
  <c r="B4339" i="20"/>
  <c r="B4343" i="20"/>
  <c r="B4347" i="20"/>
  <c r="B4351" i="20"/>
  <c r="B4355" i="20"/>
  <c r="B4359" i="20"/>
  <c r="B4363" i="20"/>
  <c r="B4367" i="20"/>
  <c r="B4371" i="20"/>
  <c r="B4375" i="20"/>
  <c r="B4379" i="20"/>
  <c r="B4383" i="20"/>
  <c r="B4387" i="20"/>
  <c r="B4391" i="20"/>
  <c r="B4395" i="20"/>
  <c r="B4399" i="20"/>
  <c r="B4403" i="20"/>
  <c r="B4407" i="20"/>
  <c r="B4411" i="20"/>
  <c r="B4415" i="20"/>
  <c r="B4419" i="20"/>
  <c r="B4423" i="20"/>
  <c r="B4427" i="20"/>
  <c r="B4431" i="20"/>
  <c r="B4435" i="20"/>
  <c r="B4439" i="20"/>
  <c r="B4443" i="20"/>
  <c r="B4447" i="20"/>
  <c r="B4451" i="20"/>
  <c r="B4455" i="20"/>
  <c r="B4459" i="20"/>
  <c r="B4463" i="20"/>
  <c r="B4467" i="20"/>
  <c r="B4471" i="20"/>
  <c r="B4475" i="20"/>
  <c r="B4479" i="20"/>
  <c r="B4483" i="20"/>
  <c r="B4487" i="20"/>
  <c r="B4491" i="20"/>
  <c r="B4495" i="20"/>
  <c r="B4499" i="20"/>
  <c r="B4503" i="20"/>
  <c r="B4507" i="20"/>
  <c r="B4511" i="20"/>
  <c r="B4515" i="20"/>
  <c r="B4519" i="20"/>
  <c r="B4523" i="20"/>
  <c r="B4527" i="20"/>
  <c r="B4531" i="20"/>
  <c r="B4535" i="20"/>
  <c r="B4539" i="20"/>
  <c r="B4543" i="20"/>
  <c r="B4547" i="20"/>
  <c r="B4551" i="20"/>
  <c r="B4555" i="20"/>
  <c r="B4559" i="20"/>
  <c r="B4563" i="20"/>
  <c r="B4567" i="20"/>
  <c r="B4571" i="20"/>
  <c r="B4575" i="20"/>
  <c r="B4579" i="20"/>
  <c r="B4583" i="20"/>
  <c r="B4587" i="20"/>
  <c r="B4591" i="20"/>
  <c r="B4595" i="20"/>
  <c r="B4599" i="20"/>
  <c r="B4603" i="20"/>
  <c r="B4607" i="20"/>
  <c r="D3161" i="20"/>
  <c r="D3169" i="20"/>
  <c r="D3177" i="20"/>
  <c r="D3185" i="20"/>
  <c r="D3193" i="20"/>
  <c r="D3201" i="20"/>
  <c r="D3209" i="20"/>
  <c r="D3217" i="20"/>
  <c r="D3225" i="20"/>
  <c r="D3233" i="20"/>
  <c r="D3241" i="20"/>
  <c r="D3249" i="20"/>
  <c r="D3257" i="20"/>
  <c r="D3265" i="20"/>
  <c r="D3273" i="20"/>
  <c r="D3281" i="20"/>
  <c r="D3287" i="20"/>
  <c r="A3293" i="20"/>
  <c r="C3298" i="20"/>
  <c r="D3303" i="20"/>
  <c r="A3309" i="20"/>
  <c r="C3314" i="20"/>
  <c r="D3319" i="20"/>
  <c r="A3325" i="20"/>
  <c r="C3330" i="20"/>
  <c r="D3335" i="20"/>
  <c r="A3341" i="20"/>
  <c r="C3346" i="20"/>
  <c r="D3351" i="20"/>
  <c r="A3357" i="20"/>
  <c r="C3362" i="20"/>
  <c r="D3367" i="20"/>
  <c r="A3373" i="20"/>
  <c r="C3378" i="20"/>
  <c r="D3383" i="20"/>
  <c r="A3389" i="20"/>
  <c r="C3394" i="20"/>
  <c r="D3399" i="20"/>
  <c r="A3405" i="20"/>
  <c r="C3410" i="20"/>
  <c r="D3415" i="20"/>
  <c r="A3421" i="20"/>
  <c r="C3426" i="20"/>
  <c r="D3431" i="20"/>
  <c r="A3437" i="20"/>
  <c r="C3442" i="20"/>
  <c r="D3447" i="20"/>
  <c r="A3453" i="20"/>
  <c r="C3458" i="20"/>
  <c r="D3463" i="20"/>
  <c r="A3469" i="20"/>
  <c r="C3474" i="20"/>
  <c r="D3479" i="20"/>
  <c r="A3485" i="20"/>
  <c r="C3490" i="20"/>
  <c r="D3495" i="20"/>
  <c r="A3501" i="20"/>
  <c r="C3506" i="20"/>
  <c r="D3511" i="20"/>
  <c r="A3517" i="20"/>
  <c r="C3522" i="20"/>
  <c r="D3527" i="20"/>
  <c r="A3533" i="20"/>
  <c r="C3538" i="20"/>
  <c r="D3543" i="20"/>
  <c r="A3549" i="20"/>
  <c r="C3554" i="20"/>
  <c r="D3559" i="20"/>
  <c r="A3565" i="20"/>
  <c r="C3570" i="20"/>
  <c r="D3575" i="20"/>
  <c r="A3581" i="20"/>
  <c r="C3586" i="20"/>
  <c r="D3591" i="20"/>
  <c r="A3597" i="20"/>
  <c r="C3602" i="20"/>
  <c r="D3607" i="20"/>
  <c r="A3613" i="20"/>
  <c r="C3618" i="20"/>
  <c r="D3623" i="20"/>
  <c r="A3629" i="20"/>
  <c r="C3634" i="20"/>
  <c r="D3639" i="20"/>
  <c r="A3645" i="20"/>
  <c r="C3650" i="20"/>
  <c r="D3655" i="20"/>
  <c r="A3661" i="20"/>
  <c r="C3666" i="20"/>
  <c r="D3671" i="20"/>
  <c r="A3677" i="20"/>
  <c r="C3682" i="20"/>
  <c r="C3687" i="20"/>
  <c r="C3691" i="20"/>
  <c r="C3695" i="20"/>
  <c r="C3699" i="20"/>
  <c r="C3703" i="20"/>
  <c r="C3707" i="20"/>
  <c r="C3711" i="20"/>
  <c r="C3715" i="20"/>
  <c r="C3719" i="20"/>
  <c r="C3723" i="20"/>
  <c r="C3727" i="20"/>
  <c r="C3731" i="20"/>
  <c r="C3735" i="20"/>
  <c r="C3739" i="20"/>
  <c r="C3743" i="20"/>
  <c r="C3747" i="20"/>
  <c r="C3751" i="20"/>
  <c r="C3755" i="20"/>
  <c r="C3759" i="20"/>
  <c r="C3763" i="20"/>
  <c r="C3767" i="20"/>
  <c r="C3771" i="20"/>
  <c r="C3775" i="20"/>
  <c r="C3779" i="20"/>
  <c r="C3783" i="20"/>
  <c r="C3787" i="20"/>
  <c r="C3791" i="20"/>
  <c r="C3795" i="20"/>
  <c r="C3799" i="20"/>
  <c r="C3803" i="20"/>
  <c r="C3807" i="20"/>
  <c r="C3811" i="20"/>
  <c r="C3815" i="20"/>
  <c r="C3819" i="20"/>
  <c r="C3823" i="20"/>
  <c r="C3827" i="20"/>
  <c r="C3831" i="20"/>
  <c r="C3835" i="20"/>
  <c r="C3839" i="20"/>
  <c r="C3843" i="20"/>
  <c r="C3847" i="20"/>
  <c r="C3851" i="20"/>
  <c r="C3855" i="20"/>
  <c r="C3859" i="20"/>
  <c r="C3863" i="20"/>
  <c r="C3867" i="20"/>
  <c r="C3871" i="20"/>
  <c r="C3875" i="20"/>
  <c r="C3879" i="20"/>
  <c r="C3883" i="20"/>
  <c r="C3887" i="20"/>
  <c r="C3891" i="20"/>
  <c r="C3895" i="20"/>
  <c r="C3899" i="20"/>
  <c r="C3903" i="20"/>
  <c r="C3907" i="20"/>
  <c r="C3911" i="20"/>
  <c r="C3915" i="20"/>
  <c r="C3919" i="20"/>
  <c r="C3923" i="20"/>
  <c r="C3927" i="20"/>
  <c r="C3931" i="20"/>
  <c r="C3935" i="20"/>
  <c r="C3939" i="20"/>
  <c r="C3943" i="20"/>
  <c r="C3947" i="20"/>
  <c r="C3951" i="20"/>
  <c r="C3955" i="20"/>
  <c r="C3959" i="20"/>
  <c r="C3963" i="20"/>
  <c r="C3967" i="20"/>
  <c r="C3971" i="20"/>
  <c r="C3975" i="20"/>
  <c r="C3979" i="20"/>
  <c r="C3983" i="20"/>
  <c r="C3987" i="20"/>
  <c r="C3991" i="20"/>
  <c r="C3995" i="20"/>
  <c r="C3999" i="20"/>
  <c r="C4003" i="20"/>
  <c r="C4007" i="20"/>
  <c r="C4011" i="20"/>
  <c r="C4015" i="20"/>
  <c r="C4019" i="20"/>
  <c r="C4023" i="20"/>
  <c r="C4027" i="20"/>
  <c r="C4031" i="20"/>
  <c r="C4035" i="20"/>
  <c r="C4039" i="20"/>
  <c r="C4043" i="20"/>
  <c r="C4047" i="20"/>
  <c r="C4051" i="20"/>
  <c r="C4055" i="20"/>
  <c r="C4059" i="20"/>
  <c r="C4063" i="20"/>
  <c r="C4067" i="20"/>
  <c r="C4071" i="20"/>
  <c r="C4075" i="20"/>
  <c r="C4079" i="20"/>
  <c r="C4083" i="20"/>
  <c r="C4088" i="20"/>
  <c r="C4092" i="20"/>
  <c r="C4096" i="20"/>
  <c r="C4100" i="20"/>
  <c r="C4104" i="20"/>
  <c r="C4108" i="20"/>
  <c r="C4112" i="20"/>
  <c r="C4116" i="20"/>
  <c r="C4120" i="20"/>
  <c r="C4124" i="20"/>
  <c r="A3168" i="20"/>
  <c r="A3176" i="20"/>
  <c r="A3184" i="20"/>
  <c r="A3192" i="20"/>
  <c r="A3200" i="20"/>
  <c r="A3208" i="20"/>
  <c r="A3216" i="20"/>
  <c r="A3224" i="20"/>
  <c r="A3232" i="20"/>
  <c r="A3240" i="20"/>
  <c r="A3248" i="20"/>
  <c r="A3256" i="20"/>
  <c r="A3264" i="20"/>
  <c r="A3272" i="20"/>
  <c r="A3280" i="20"/>
  <c r="D3286" i="20"/>
  <c r="A3292" i="20"/>
  <c r="C3297" i="20"/>
  <c r="D3302" i="20"/>
  <c r="A3308" i="20"/>
  <c r="C3313" i="20"/>
  <c r="D3318" i="20"/>
  <c r="A3324" i="20"/>
  <c r="C3329" i="20"/>
  <c r="D3334" i="20"/>
  <c r="A3340" i="20"/>
  <c r="C3345" i="20"/>
  <c r="D3350" i="20"/>
  <c r="A3356" i="20"/>
  <c r="C3361" i="20"/>
  <c r="D3366" i="20"/>
  <c r="A3372" i="20"/>
  <c r="C3377" i="20"/>
  <c r="D3382" i="20"/>
  <c r="A3388" i="20"/>
  <c r="C3393" i="20"/>
  <c r="D3398" i="20"/>
  <c r="A3404" i="20"/>
  <c r="C3409" i="20"/>
  <c r="D3414" i="20"/>
  <c r="A3420" i="20"/>
  <c r="C3425" i="20"/>
  <c r="D3430" i="20"/>
  <c r="A3436" i="20"/>
  <c r="C3441" i="20"/>
  <c r="D3446" i="20"/>
  <c r="A3452" i="20"/>
  <c r="C3457" i="20"/>
  <c r="D3462" i="20"/>
  <c r="A3468" i="20"/>
  <c r="C3473" i="20"/>
  <c r="D3478" i="20"/>
  <c r="A3484" i="20"/>
  <c r="C3489" i="20"/>
  <c r="D3494" i="20"/>
  <c r="A3500" i="20"/>
  <c r="C3505" i="20"/>
  <c r="D3510" i="20"/>
  <c r="A3516" i="20"/>
  <c r="C3521" i="20"/>
  <c r="D3526" i="20"/>
  <c r="A3532" i="20"/>
  <c r="C3537" i="20"/>
  <c r="D3542" i="20"/>
  <c r="A3548" i="20"/>
  <c r="C3553" i="20"/>
  <c r="D3558" i="20"/>
  <c r="A3564" i="20"/>
  <c r="C3569" i="20"/>
  <c r="D3574" i="20"/>
  <c r="A3580" i="20"/>
  <c r="C3585" i="20"/>
  <c r="D3590" i="20"/>
  <c r="A3596" i="20"/>
  <c r="C3601" i="20"/>
  <c r="D3606" i="20"/>
  <c r="A3612" i="20"/>
  <c r="C3617" i="20"/>
  <c r="D3622" i="20"/>
  <c r="A3628" i="20"/>
  <c r="C3633" i="20"/>
  <c r="D3638" i="20"/>
  <c r="A3644" i="20"/>
  <c r="C3649" i="20"/>
  <c r="D3654" i="20"/>
  <c r="A3660" i="20"/>
  <c r="C3665" i="20"/>
  <c r="D3670" i="20"/>
  <c r="A3676" i="20"/>
  <c r="C3681" i="20"/>
  <c r="D3686" i="20"/>
  <c r="D3690" i="20"/>
  <c r="D3694" i="20"/>
  <c r="D3698" i="20"/>
  <c r="D3702" i="20"/>
  <c r="D3706" i="20"/>
  <c r="D3710" i="20"/>
  <c r="D3714" i="20"/>
  <c r="D3718" i="20"/>
  <c r="D3722" i="20"/>
  <c r="D3726" i="20"/>
  <c r="D3730" i="20"/>
  <c r="D3734" i="20"/>
  <c r="D3738" i="20"/>
  <c r="D3742" i="20"/>
  <c r="D3746" i="20"/>
  <c r="D3750" i="20"/>
  <c r="D3754" i="20"/>
  <c r="D3758" i="20"/>
  <c r="D3762" i="20"/>
  <c r="D3766" i="20"/>
  <c r="D3770" i="20"/>
  <c r="D3774" i="20"/>
  <c r="D3778" i="20"/>
  <c r="D3782" i="20"/>
  <c r="D3786" i="20"/>
  <c r="D3790" i="20"/>
  <c r="D3794" i="20"/>
  <c r="D3798" i="20"/>
  <c r="D3802" i="20"/>
  <c r="D3806" i="20"/>
  <c r="D3810" i="20"/>
  <c r="D3814" i="20"/>
  <c r="D3818" i="20"/>
  <c r="D3822" i="20"/>
  <c r="D3826" i="20"/>
  <c r="D3830" i="20"/>
  <c r="D3834" i="20"/>
  <c r="D3838" i="20"/>
  <c r="D3842" i="20"/>
  <c r="D3846" i="20"/>
  <c r="D3850" i="20"/>
  <c r="D3854" i="20"/>
  <c r="D3858" i="20"/>
  <c r="D3862" i="20"/>
  <c r="D3866" i="20"/>
  <c r="D3870" i="20"/>
  <c r="D3874" i="20"/>
  <c r="D3878" i="20"/>
  <c r="D3882" i="20"/>
  <c r="D3886" i="20"/>
  <c r="D3890" i="20"/>
  <c r="D3894" i="20"/>
  <c r="D3898" i="20"/>
  <c r="D3902" i="20"/>
  <c r="D3906" i="20"/>
  <c r="D3910" i="20"/>
  <c r="D3914" i="20"/>
  <c r="D3918" i="20"/>
  <c r="D3922" i="20"/>
  <c r="D3926" i="20"/>
  <c r="D3930" i="20"/>
  <c r="D3934" i="20"/>
  <c r="D3938" i="20"/>
  <c r="D3942" i="20"/>
  <c r="D3946" i="20"/>
  <c r="D3950" i="20"/>
  <c r="D3954" i="20"/>
  <c r="D3958" i="20"/>
  <c r="D3962" i="20"/>
  <c r="D3966" i="20"/>
  <c r="D3970" i="20"/>
  <c r="D3974" i="20"/>
  <c r="D3978" i="20"/>
  <c r="D3982" i="20"/>
  <c r="D3986" i="20"/>
  <c r="D3990" i="20"/>
  <c r="D3994" i="20"/>
  <c r="D3998" i="20"/>
  <c r="D3162" i="20"/>
  <c r="D3170" i="20"/>
  <c r="D3178" i="20"/>
  <c r="D3186" i="20"/>
  <c r="D3194" i="20"/>
  <c r="D3202" i="20"/>
  <c r="D3210" i="20"/>
  <c r="D3218" i="20"/>
  <c r="D3226" i="20"/>
  <c r="D3234" i="20"/>
  <c r="D3242" i="20"/>
  <c r="D3250" i="20"/>
  <c r="D3258" i="20"/>
  <c r="D3266" i="20"/>
  <c r="D3274" i="20"/>
  <c r="D3282" i="20"/>
  <c r="C3288" i="20"/>
  <c r="D3293" i="20"/>
  <c r="A3299" i="20"/>
  <c r="C3304" i="20"/>
  <c r="D3309" i="20"/>
  <c r="A3315" i="20"/>
  <c r="C3320" i="20"/>
  <c r="D3325" i="20"/>
  <c r="A3331" i="20"/>
  <c r="C3336" i="20"/>
  <c r="D3341" i="20"/>
  <c r="A3347" i="20"/>
  <c r="C3352" i="20"/>
  <c r="D3357" i="20"/>
  <c r="A3363" i="20"/>
  <c r="C3368" i="20"/>
  <c r="D3373" i="20"/>
  <c r="A3379" i="20"/>
  <c r="C3384" i="20"/>
  <c r="D3389" i="20"/>
  <c r="A3395" i="20"/>
  <c r="C3400" i="20"/>
  <c r="D3405" i="20"/>
  <c r="A3411" i="20"/>
  <c r="C3416" i="20"/>
  <c r="D3421" i="20"/>
  <c r="A3427" i="20"/>
  <c r="C3432" i="20"/>
  <c r="D3437" i="20"/>
  <c r="A3443" i="20"/>
  <c r="C3448" i="20"/>
  <c r="D3453" i="20"/>
  <c r="A3459" i="20"/>
  <c r="C3464" i="20"/>
  <c r="D3469" i="20"/>
  <c r="A3475" i="20"/>
  <c r="C3480" i="20"/>
  <c r="D3485" i="20"/>
  <c r="A3491" i="20"/>
  <c r="C3496" i="20"/>
  <c r="D3501" i="20"/>
  <c r="A3507" i="20"/>
  <c r="C3512" i="20"/>
  <c r="D3517" i="20"/>
  <c r="A3523" i="20"/>
  <c r="C3528" i="20"/>
  <c r="D3533" i="20"/>
  <c r="A3539" i="20"/>
  <c r="C3544" i="20"/>
  <c r="D3549" i="20"/>
  <c r="A3555" i="20"/>
  <c r="C3560" i="20"/>
  <c r="D3565" i="20"/>
  <c r="A3571" i="20"/>
  <c r="C3576" i="20"/>
  <c r="D3581" i="20"/>
  <c r="A3587" i="20"/>
  <c r="C3592" i="20"/>
  <c r="D3597" i="20"/>
  <c r="A3603" i="20"/>
  <c r="C3608" i="20"/>
  <c r="D3613" i="20"/>
  <c r="A3619" i="20"/>
  <c r="C3624" i="20"/>
  <c r="D3629" i="20"/>
  <c r="A3635" i="20"/>
  <c r="C3640" i="20"/>
  <c r="D3645" i="20"/>
  <c r="A3651" i="20"/>
  <c r="C3656" i="20"/>
  <c r="D3661" i="20"/>
  <c r="A3667" i="20"/>
  <c r="C3672" i="20"/>
  <c r="D3677" i="20"/>
  <c r="A3683" i="20"/>
  <c r="A3688" i="20"/>
  <c r="A3692" i="20"/>
  <c r="A3696" i="20"/>
  <c r="A3700" i="20"/>
  <c r="A3704" i="20"/>
  <c r="A3708" i="20"/>
  <c r="A3712" i="20"/>
  <c r="A3716" i="20"/>
  <c r="A3720" i="20"/>
  <c r="A3724" i="20"/>
  <c r="A3732" i="20"/>
  <c r="A3740" i="20"/>
  <c r="A3744" i="20"/>
  <c r="A3748" i="20"/>
  <c r="A3752" i="20"/>
  <c r="A3756" i="20"/>
  <c r="A3760" i="20"/>
  <c r="A3764" i="20"/>
  <c r="A3768" i="20"/>
  <c r="A3772" i="20"/>
  <c r="A3776" i="20"/>
  <c r="A3780" i="20"/>
  <c r="A3784" i="20"/>
  <c r="A3788" i="20"/>
  <c r="A3792" i="20"/>
  <c r="A3796" i="20"/>
  <c r="A3800" i="20"/>
  <c r="A3804" i="20"/>
  <c r="A3808" i="20"/>
  <c r="A3812" i="20"/>
  <c r="A3816" i="20"/>
  <c r="A3820" i="20"/>
  <c r="A3824" i="20"/>
  <c r="A3828" i="20"/>
  <c r="A3832" i="20"/>
  <c r="A3836" i="20"/>
  <c r="A3840" i="20"/>
  <c r="A3844" i="20"/>
  <c r="A3848" i="20"/>
  <c r="A3852" i="20"/>
  <c r="A3856" i="20"/>
  <c r="A3860" i="20"/>
  <c r="A3864" i="20"/>
  <c r="A3868" i="20"/>
  <c r="A3872" i="20"/>
  <c r="A3876" i="20"/>
  <c r="A3880" i="20"/>
  <c r="A3884" i="20"/>
  <c r="A3888" i="20"/>
  <c r="A3892" i="20"/>
  <c r="A3896" i="20"/>
  <c r="A3900" i="20"/>
  <c r="A3904" i="20"/>
  <c r="A3908" i="20"/>
  <c r="A3912" i="20"/>
  <c r="A3916" i="20"/>
  <c r="A3920" i="20"/>
  <c r="A3924" i="20"/>
  <c r="A3928" i="20"/>
  <c r="A3932" i="20"/>
  <c r="A3936" i="20"/>
  <c r="A3940" i="20"/>
  <c r="A3944" i="20"/>
  <c r="A3948" i="20"/>
  <c r="A3952" i="20"/>
  <c r="A3956" i="20"/>
  <c r="A3960" i="20"/>
  <c r="A3964" i="20"/>
  <c r="A3968" i="20"/>
  <c r="A3972" i="20"/>
  <c r="A3976" i="20"/>
  <c r="A3980" i="20"/>
  <c r="A3984" i="20"/>
  <c r="A3988" i="20"/>
  <c r="A3992" i="20"/>
  <c r="A3996" i="20"/>
  <c r="A4000" i="20"/>
  <c r="A4004" i="20"/>
  <c r="A4008" i="20"/>
  <c r="A4016" i="20"/>
  <c r="A4024" i="20"/>
  <c r="A4032" i="20"/>
  <c r="A4040" i="20"/>
  <c r="A4048" i="20"/>
  <c r="A4056" i="20"/>
  <c r="A4064" i="20"/>
  <c r="A4072" i="20"/>
  <c r="A4080" i="20"/>
  <c r="D4087" i="20"/>
  <c r="D4095" i="20"/>
  <c r="D4103" i="20"/>
  <c r="D4111" i="20"/>
  <c r="D4119" i="20"/>
  <c r="D4126" i="20"/>
  <c r="A4132" i="20"/>
  <c r="C4137" i="20"/>
  <c r="D4142" i="20"/>
  <c r="A4148" i="20"/>
  <c r="C4153" i="20"/>
  <c r="D4158" i="20"/>
  <c r="A4164" i="20"/>
  <c r="C4169" i="20"/>
  <c r="D4174" i="20"/>
  <c r="A4180" i="20"/>
  <c r="C4185" i="20"/>
  <c r="D4190" i="20"/>
  <c r="A4196" i="20"/>
  <c r="C4201" i="20"/>
  <c r="D4206" i="20"/>
  <c r="A4212" i="20"/>
  <c r="C4217" i="20"/>
  <c r="D4222" i="20"/>
  <c r="A4228" i="20"/>
  <c r="C4233" i="20"/>
  <c r="D4238" i="20"/>
  <c r="A4244" i="20"/>
  <c r="C4249" i="20"/>
  <c r="D4254" i="20"/>
  <c r="A4260" i="20"/>
  <c r="C4265" i="20"/>
  <c r="D4270" i="20"/>
  <c r="A4276" i="20"/>
  <c r="C4281" i="20"/>
  <c r="D4286" i="20"/>
  <c r="A4292" i="20"/>
  <c r="C4297" i="20"/>
  <c r="D4302" i="20"/>
  <c r="A4308" i="20"/>
  <c r="C4313" i="20"/>
  <c r="D4318" i="20"/>
  <c r="A4324" i="20"/>
  <c r="C4329" i="20"/>
  <c r="D4334" i="20"/>
  <c r="A4340" i="20"/>
  <c r="C4345" i="20"/>
  <c r="D4350" i="20"/>
  <c r="A4356" i="20"/>
  <c r="C4361" i="20"/>
  <c r="D4366" i="20"/>
  <c r="A4372" i="20"/>
  <c r="C4377" i="20"/>
  <c r="D4382" i="20"/>
  <c r="A4388" i="20"/>
  <c r="C4393" i="20"/>
  <c r="D4398" i="20"/>
  <c r="A4404" i="20"/>
  <c r="C4409" i="20"/>
  <c r="D4414" i="20"/>
  <c r="A4420" i="20"/>
  <c r="C4425" i="20"/>
  <c r="D4430" i="20"/>
  <c r="A4436" i="20"/>
  <c r="C4441" i="20"/>
  <c r="D4446" i="20"/>
  <c r="A4452" i="20"/>
  <c r="C4457" i="20"/>
  <c r="D4462" i="20"/>
  <c r="A4468" i="20"/>
  <c r="C4473" i="20"/>
  <c r="D4478" i="20"/>
  <c r="A4484" i="20"/>
  <c r="C4489" i="20"/>
  <c r="D4494" i="20"/>
  <c r="A4500" i="20"/>
  <c r="C4505" i="20"/>
  <c r="D4510" i="20"/>
  <c r="A4516" i="20"/>
  <c r="C4521" i="20"/>
  <c r="D4526" i="20"/>
  <c r="A4532" i="20"/>
  <c r="C4537" i="20"/>
  <c r="D4542" i="20"/>
  <c r="A4548" i="20"/>
  <c r="C4553" i="20"/>
  <c r="D4558" i="20"/>
  <c r="A4564" i="20"/>
  <c r="C4569" i="20"/>
  <c r="D4574" i="20"/>
  <c r="A4580" i="20"/>
  <c r="C4585" i="20"/>
  <c r="D4590" i="20"/>
  <c r="A4596" i="20"/>
  <c r="C4601" i="20"/>
  <c r="D4606" i="20"/>
  <c r="D4393" i="20"/>
  <c r="C4424" i="20"/>
  <c r="C4432" i="20"/>
  <c r="C4440" i="20"/>
  <c r="C4448" i="20"/>
  <c r="A4455" i="20"/>
  <c r="A4463" i="20"/>
  <c r="A4471" i="20"/>
  <c r="D4477" i="20"/>
  <c r="D4485" i="20"/>
  <c r="D4493" i="20"/>
  <c r="C4500" i="20"/>
  <c r="A4507" i="20"/>
  <c r="A4515" i="20"/>
  <c r="A4523" i="20"/>
  <c r="A4531" i="20"/>
  <c r="A4539" i="20"/>
  <c r="A4547" i="20"/>
  <c r="A4555" i="20"/>
  <c r="D4561" i="20"/>
  <c r="D4569" i="20"/>
  <c r="D4577" i="20"/>
  <c r="D4585" i="20"/>
  <c r="C4592" i="20"/>
  <c r="C4600" i="20"/>
  <c r="C4608" i="20"/>
  <c r="C4495" i="20"/>
  <c r="D4508" i="20"/>
  <c r="A4522" i="20"/>
  <c r="C4535" i="20"/>
  <c r="C4547" i="20"/>
  <c r="A4558" i="20"/>
  <c r="A4570" i="20"/>
  <c r="A4582" i="20"/>
  <c r="D4604" i="20"/>
  <c r="C4590" i="20"/>
  <c r="C4610" i="20"/>
  <c r="D4010" i="20"/>
  <c r="D4018" i="20"/>
  <c r="D4026" i="20"/>
  <c r="D4034" i="20"/>
  <c r="D4042" i="20"/>
  <c r="D4050" i="20"/>
  <c r="D4058" i="20"/>
  <c r="D4066" i="20"/>
  <c r="D4074" i="20"/>
  <c r="D4082" i="20"/>
  <c r="A4090" i="20"/>
  <c r="A4098" i="20"/>
  <c r="A4106" i="20"/>
  <c r="A4114" i="20"/>
  <c r="A4122" i="20"/>
  <c r="C4128" i="20"/>
  <c r="D4133" i="20"/>
  <c r="A4139" i="20"/>
  <c r="C4144" i="20"/>
  <c r="D4149" i="20"/>
  <c r="A4155" i="20"/>
  <c r="C4160" i="20"/>
  <c r="D4165" i="20"/>
  <c r="A4171" i="20"/>
  <c r="C4176" i="20"/>
  <c r="D4181" i="20"/>
  <c r="A4187" i="20"/>
  <c r="C4192" i="20"/>
  <c r="D4197" i="20"/>
  <c r="A4203" i="20"/>
  <c r="C4208" i="20"/>
  <c r="D4213" i="20"/>
  <c r="A4219" i="20"/>
  <c r="C4224" i="20"/>
  <c r="D4229" i="20"/>
  <c r="A4235" i="20"/>
  <c r="C4240" i="20"/>
  <c r="D4245" i="20"/>
  <c r="A4251" i="20"/>
  <c r="C4256" i="20"/>
  <c r="D4261" i="20"/>
  <c r="A4267" i="20"/>
  <c r="C4272" i="20"/>
  <c r="D4277" i="20"/>
  <c r="A4283" i="20"/>
  <c r="C4288" i="20"/>
  <c r="D4293" i="20"/>
  <c r="A4299" i="20"/>
  <c r="C4304" i="20"/>
  <c r="D4309" i="20"/>
  <c r="A4315" i="20"/>
  <c r="C4320" i="20"/>
  <c r="D4325" i="20"/>
  <c r="A4331" i="20"/>
  <c r="C4336" i="20"/>
  <c r="D4341" i="20"/>
  <c r="A4347" i="20"/>
  <c r="C4352" i="20"/>
  <c r="D4357" i="20"/>
  <c r="A4363" i="20"/>
  <c r="C4368" i="20"/>
  <c r="D4373" i="20"/>
  <c r="A4379" i="20"/>
  <c r="C4384" i="20"/>
  <c r="D4389" i="20"/>
  <c r="C4396" i="20"/>
  <c r="D4401" i="20"/>
  <c r="A4407" i="20"/>
  <c r="C4412" i="20"/>
  <c r="A4419" i="20"/>
  <c r="A4451" i="20"/>
  <c r="C4488" i="20"/>
  <c r="C4508" i="20"/>
  <c r="D4525" i="20"/>
  <c r="D4541" i="20"/>
  <c r="A4559" i="20"/>
  <c r="A4575" i="20"/>
  <c r="D4593" i="20"/>
  <c r="D4480" i="20"/>
  <c r="A4506" i="20"/>
  <c r="C4519" i="20"/>
  <c r="A4534" i="20"/>
  <c r="A4546" i="20"/>
  <c r="A4578" i="20"/>
  <c r="D4596" i="20"/>
  <c r="D4608" i="20"/>
  <c r="D4587" i="20"/>
  <c r="D4607" i="20"/>
  <c r="A4011" i="20"/>
  <c r="A4019" i="20"/>
  <c r="A4027" i="20"/>
  <c r="A4035" i="20"/>
  <c r="A4043" i="20"/>
  <c r="A4051" i="20"/>
  <c r="A4059" i="20"/>
  <c r="A4067" i="20"/>
  <c r="A4075" i="20"/>
  <c r="A4083" i="20"/>
  <c r="D4090" i="20"/>
  <c r="D4098" i="20"/>
  <c r="D4106" i="20"/>
  <c r="D4114" i="20"/>
  <c r="D4122" i="20"/>
  <c r="D4128" i="20"/>
  <c r="A4134" i="20"/>
  <c r="D4144" i="20"/>
  <c r="C4155" i="20"/>
  <c r="D4160" i="20"/>
  <c r="A4166" i="20"/>
  <c r="C4171" i="20"/>
  <c r="D4176" i="20"/>
  <c r="A4182" i="20"/>
  <c r="C4187" i="20"/>
  <c r="D4192" i="20"/>
  <c r="C4203" i="20"/>
  <c r="D4208" i="20"/>
  <c r="A4214" i="20"/>
  <c r="C4219" i="20"/>
  <c r="D4224" i="20"/>
  <c r="C4235" i="20"/>
  <c r="C4251" i="20"/>
  <c r="D4272" i="20"/>
  <c r="D4304" i="20"/>
  <c r="A4326" i="20"/>
  <c r="C4347" i="20"/>
  <c r="C4363" i="20"/>
  <c r="A4390" i="20"/>
  <c r="C4411" i="20"/>
  <c r="C4427" i="20"/>
  <c r="D4448" i="20"/>
  <c r="A4470" i="20"/>
  <c r="C4527" i="20"/>
  <c r="D4021" i="20"/>
  <c r="A4093" i="20"/>
  <c r="A4141" i="20"/>
  <c r="C4178" i="20"/>
  <c r="A4237" i="20"/>
  <c r="D4279" i="20"/>
  <c r="D4327" i="20"/>
  <c r="D4391" i="20"/>
  <c r="D4439" i="20"/>
  <c r="D4487" i="20"/>
  <c r="C4530" i="20"/>
  <c r="A4589" i="20"/>
  <c r="B3742" i="20"/>
  <c r="B3758" i="20"/>
  <c r="B3774" i="20"/>
  <c r="B3783" i="20"/>
  <c r="B3791" i="20"/>
  <c r="B3799" i="20"/>
  <c r="B3807" i="20"/>
  <c r="B3815" i="20"/>
  <c r="B3823" i="20"/>
  <c r="B3831" i="20"/>
  <c r="B3839" i="20"/>
  <c r="B3847" i="20"/>
  <c r="B3855" i="20"/>
  <c r="B3863" i="20"/>
  <c r="B3871" i="20"/>
  <c r="B3879" i="20"/>
  <c r="B3887" i="20"/>
  <c r="B3895" i="20"/>
  <c r="B3903" i="20"/>
  <c r="B3911" i="20"/>
  <c r="B3919" i="20"/>
  <c r="B3927" i="20"/>
  <c r="B3935" i="20"/>
  <c r="B3943" i="20"/>
  <c r="B3951" i="20"/>
  <c r="B3959" i="20"/>
  <c r="B3967" i="20"/>
  <c r="B3975" i="20"/>
  <c r="B3983" i="20"/>
  <c r="B3991" i="20"/>
  <c r="B3999" i="20"/>
  <c r="B4007" i="20"/>
  <c r="B4015" i="20"/>
  <c r="B4023" i="20"/>
  <c r="B4028" i="20"/>
  <c r="B4032" i="20"/>
  <c r="B4036" i="20"/>
  <c r="B4040" i="20"/>
  <c r="B4044" i="20"/>
  <c r="B4048" i="20"/>
  <c r="B4052" i="20"/>
  <c r="B4056" i="20"/>
  <c r="B4060" i="20"/>
  <c r="B4064" i="20"/>
  <c r="B4068" i="20"/>
  <c r="B4072" i="20"/>
  <c r="B4076" i="20"/>
  <c r="B4080" i="20"/>
  <c r="B4084" i="20"/>
  <c r="B4088" i="20"/>
  <c r="B4092" i="20"/>
  <c r="B4096" i="20"/>
  <c r="B4100" i="20"/>
  <c r="B4104" i="20"/>
  <c r="B4108" i="20"/>
  <c r="B4112" i="20"/>
  <c r="B4116" i="20"/>
  <c r="B4120" i="20"/>
  <c r="B4124" i="20"/>
  <c r="B4128" i="20"/>
  <c r="B4132" i="20"/>
  <c r="B4136" i="20"/>
  <c r="B4140" i="20"/>
  <c r="B4144" i="20"/>
  <c r="B4148" i="20"/>
  <c r="B4152" i="20"/>
  <c r="B4156" i="20"/>
  <c r="B4160" i="20"/>
  <c r="B4164" i="20"/>
  <c r="B4168" i="20"/>
  <c r="B4172" i="20"/>
  <c r="B4176" i="20"/>
  <c r="B4180" i="20"/>
  <c r="B4184" i="20"/>
  <c r="B4188" i="20"/>
  <c r="B4192" i="20"/>
  <c r="B4196" i="20"/>
  <c r="B4200" i="20"/>
  <c r="B4204" i="20"/>
  <c r="B4208" i="20"/>
  <c r="B4212" i="20"/>
  <c r="B4216" i="20"/>
  <c r="B4220" i="20"/>
  <c r="B4224" i="20"/>
  <c r="B4228" i="20"/>
  <c r="B4232" i="20"/>
  <c r="B4236" i="20"/>
  <c r="B4240" i="20"/>
  <c r="B4244" i="20"/>
  <c r="B4248" i="20"/>
  <c r="B4252" i="20"/>
  <c r="B4256" i="20"/>
  <c r="B4260" i="20"/>
  <c r="B4264" i="20"/>
  <c r="B4268" i="20"/>
  <c r="B4272" i="20"/>
  <c r="B4276" i="20"/>
  <c r="B4280" i="20"/>
  <c r="B4284" i="20"/>
  <c r="B4288" i="20"/>
  <c r="B4292" i="20"/>
  <c r="B4296" i="20"/>
  <c r="B4300" i="20"/>
  <c r="B4304" i="20"/>
  <c r="B4308" i="20"/>
  <c r="B4312" i="20"/>
  <c r="B4316" i="20"/>
  <c r="B4320" i="20"/>
  <c r="B4324" i="20"/>
  <c r="B4328" i="20"/>
  <c r="B4332" i="20"/>
  <c r="B4336" i="20"/>
  <c r="B4340" i="20"/>
  <c r="B4344" i="20"/>
  <c r="B4348" i="20"/>
  <c r="B4352" i="20"/>
  <c r="B4356" i="20"/>
  <c r="B4360" i="20"/>
  <c r="B4364" i="20"/>
  <c r="B4368" i="20"/>
  <c r="B4372" i="20"/>
  <c r="B4376" i="20"/>
  <c r="B4380" i="20"/>
  <c r="B4384" i="20"/>
  <c r="B4388" i="20"/>
  <c r="B4392" i="20"/>
  <c r="B4396" i="20"/>
  <c r="B4400" i="20"/>
  <c r="B4404" i="20"/>
  <c r="B4408" i="20"/>
  <c r="B4412" i="20"/>
  <c r="B4416" i="20"/>
  <c r="B4420" i="20"/>
  <c r="B4424" i="20"/>
  <c r="B4428" i="20"/>
  <c r="B4432" i="20"/>
  <c r="B4436" i="20"/>
  <c r="B4440" i="20"/>
  <c r="B4444" i="20"/>
  <c r="B4448" i="20"/>
  <c r="B4452" i="20"/>
  <c r="B4456" i="20"/>
  <c r="B4460" i="20"/>
  <c r="B4464" i="20"/>
  <c r="B4468" i="20"/>
  <c r="B4472" i="20"/>
  <c r="B4476" i="20"/>
  <c r="B4480" i="20"/>
  <c r="B4484" i="20"/>
  <c r="B4488" i="20"/>
  <c r="B4492" i="20"/>
  <c r="B4496" i="20"/>
  <c r="B4500" i="20"/>
  <c r="B4504" i="20"/>
  <c r="B4508" i="20"/>
  <c r="B4512" i="20"/>
  <c r="B4516" i="20"/>
  <c r="B4520" i="20"/>
  <c r="B4524" i="20"/>
  <c r="B4528" i="20"/>
  <c r="B4532" i="20"/>
  <c r="B4536" i="20"/>
  <c r="B4540" i="20"/>
  <c r="B4544" i="20"/>
  <c r="B4548" i="20"/>
  <c r="B4552" i="20"/>
  <c r="B4556" i="20"/>
  <c r="B4560" i="20"/>
  <c r="B4564" i="20"/>
  <c r="B4568" i="20"/>
  <c r="B4572" i="20"/>
  <c r="B4576" i="20"/>
  <c r="B4580" i="20"/>
  <c r="B4584" i="20"/>
  <c r="B4588" i="20"/>
  <c r="B4592" i="20"/>
  <c r="B4596" i="20"/>
  <c r="B4600" i="20"/>
  <c r="B4604" i="20"/>
  <c r="B4608" i="20"/>
  <c r="D3163" i="20"/>
  <c r="D3171" i="20"/>
  <c r="D3179" i="20"/>
  <c r="D3187" i="20"/>
  <c r="D3195" i="20"/>
  <c r="D3203" i="20"/>
  <c r="D3211" i="20"/>
  <c r="D3219" i="20"/>
  <c r="D3227" i="20"/>
  <c r="D3235" i="20"/>
  <c r="D3243" i="20"/>
  <c r="D3251" i="20"/>
  <c r="D3259" i="20"/>
  <c r="D3267" i="20"/>
  <c r="D3275" i="20"/>
  <c r="D3283" i="20"/>
  <c r="A3289" i="20"/>
  <c r="C3294" i="20"/>
  <c r="D3299" i="20"/>
  <c r="A3305" i="20"/>
  <c r="C3310" i="20"/>
  <c r="D3315" i="20"/>
  <c r="A3321" i="20"/>
  <c r="C3326" i="20"/>
  <c r="D3331" i="20"/>
  <c r="A3337" i="20"/>
  <c r="C3342" i="20"/>
  <c r="D3347" i="20"/>
  <c r="A3353" i="20"/>
  <c r="C3358" i="20"/>
  <c r="D3363" i="20"/>
  <c r="A3369" i="20"/>
  <c r="C3374" i="20"/>
  <c r="D3379" i="20"/>
  <c r="A3385" i="20"/>
  <c r="C3390" i="20"/>
  <c r="D3395" i="20"/>
  <c r="A3401" i="20"/>
  <c r="C3406" i="20"/>
  <c r="D3411" i="20"/>
  <c r="A3417" i="20"/>
  <c r="C3422" i="20"/>
  <c r="D3427" i="20"/>
  <c r="A3433" i="20"/>
  <c r="C3438" i="20"/>
  <c r="D3443" i="20"/>
  <c r="A3449" i="20"/>
  <c r="C3454" i="20"/>
  <c r="D3459" i="20"/>
  <c r="A3465" i="20"/>
  <c r="C3470" i="20"/>
  <c r="D3475" i="20"/>
  <c r="A3481" i="20"/>
  <c r="C3486" i="20"/>
  <c r="D3491" i="20"/>
  <c r="A3497" i="20"/>
  <c r="C3502" i="20"/>
  <c r="D3507" i="20"/>
  <c r="A3513" i="20"/>
  <c r="C3518" i="20"/>
  <c r="D3523" i="20"/>
  <c r="A3529" i="20"/>
  <c r="C3534" i="20"/>
  <c r="D3539" i="20"/>
  <c r="A3545" i="20"/>
  <c r="C3550" i="20"/>
  <c r="D3555" i="20"/>
  <c r="A3561" i="20"/>
  <c r="C3566" i="20"/>
  <c r="D3571" i="20"/>
  <c r="A3577" i="20"/>
  <c r="C3582" i="20"/>
  <c r="D3587" i="20"/>
  <c r="A3593" i="20"/>
  <c r="C3598" i="20"/>
  <c r="D3603" i="20"/>
  <c r="A3609" i="20"/>
  <c r="C3614" i="20"/>
  <c r="D3619" i="20"/>
  <c r="A3625" i="20"/>
  <c r="C3630" i="20"/>
  <c r="D3635" i="20"/>
  <c r="A3641" i="20"/>
  <c r="C3646" i="20"/>
  <c r="D3651" i="20"/>
  <c r="A3657" i="20"/>
  <c r="C3662" i="20"/>
  <c r="D3667" i="20"/>
  <c r="A3673" i="20"/>
  <c r="C3678" i="20"/>
  <c r="D3683" i="20"/>
  <c r="C3688" i="20"/>
  <c r="C3692" i="20"/>
  <c r="C3696" i="20"/>
  <c r="C3700" i="20"/>
  <c r="C3704" i="20"/>
  <c r="C3708" i="20"/>
  <c r="C3712" i="20"/>
  <c r="C3716" i="20"/>
  <c r="C3720" i="20"/>
  <c r="C3724" i="20"/>
  <c r="C3728" i="20"/>
  <c r="C3732" i="20"/>
  <c r="C3736" i="20"/>
  <c r="C3740" i="20"/>
  <c r="C3744" i="20"/>
  <c r="C3748" i="20"/>
  <c r="C3752" i="20"/>
  <c r="C3756" i="20"/>
  <c r="C3760" i="20"/>
  <c r="C3764" i="20"/>
  <c r="C3768" i="20"/>
  <c r="C3772" i="20"/>
  <c r="C3776" i="20"/>
  <c r="C3780" i="20"/>
  <c r="C3784" i="20"/>
  <c r="C3788" i="20"/>
  <c r="C3792" i="20"/>
  <c r="C3796" i="20"/>
  <c r="C3800" i="20"/>
  <c r="C3804" i="20"/>
  <c r="C3808" i="20"/>
  <c r="C3812" i="20"/>
  <c r="C3816" i="20"/>
  <c r="C3820" i="20"/>
  <c r="C3824" i="20"/>
  <c r="C3828" i="20"/>
  <c r="C3832" i="20"/>
  <c r="C3836" i="20"/>
  <c r="C3840" i="20"/>
  <c r="C3844" i="20"/>
  <c r="C3848" i="20"/>
  <c r="C3852" i="20"/>
  <c r="C3856" i="20"/>
  <c r="C3860" i="20"/>
  <c r="C3864" i="20"/>
  <c r="C3868" i="20"/>
  <c r="C3872" i="20"/>
  <c r="C3876" i="20"/>
  <c r="C3880" i="20"/>
  <c r="C3884" i="20"/>
  <c r="C3888" i="20"/>
  <c r="C3892" i="20"/>
  <c r="C3896" i="20"/>
  <c r="C3900" i="20"/>
  <c r="C3904" i="20"/>
  <c r="C3908" i="20"/>
  <c r="C3912" i="20"/>
  <c r="C3916" i="20"/>
  <c r="C3920" i="20"/>
  <c r="C3924" i="20"/>
  <c r="C3928" i="20"/>
  <c r="C3932" i="20"/>
  <c r="C3936" i="20"/>
  <c r="C3940" i="20"/>
  <c r="C3944" i="20"/>
  <c r="C3948" i="20"/>
  <c r="C3952" i="20"/>
  <c r="C3956" i="20"/>
  <c r="C3960" i="20"/>
  <c r="C3964" i="20"/>
  <c r="C3968" i="20"/>
  <c r="C3972" i="20"/>
  <c r="C3976" i="20"/>
  <c r="C3980" i="20"/>
  <c r="C3984" i="20"/>
  <c r="C3988" i="20"/>
  <c r="C3992" i="20"/>
  <c r="C3996" i="20"/>
  <c r="C4000" i="20"/>
  <c r="C4004" i="20"/>
  <c r="C4008" i="20"/>
  <c r="C4012" i="20"/>
  <c r="C4016" i="20"/>
  <c r="C4020" i="20"/>
  <c r="C4024" i="20"/>
  <c r="C4028" i="20"/>
  <c r="C4032" i="20"/>
  <c r="C4036" i="20"/>
  <c r="C4040" i="20"/>
  <c r="C4044" i="20"/>
  <c r="C4048" i="20"/>
  <c r="C4052" i="20"/>
  <c r="C4056" i="20"/>
  <c r="C4060" i="20"/>
  <c r="C4064" i="20"/>
  <c r="C4068" i="20"/>
  <c r="C4072" i="20"/>
  <c r="C4076" i="20"/>
  <c r="C4080" i="20"/>
  <c r="C4084" i="20"/>
  <c r="C4089" i="20"/>
  <c r="C4093" i="20"/>
  <c r="C4097" i="20"/>
  <c r="C4101" i="20"/>
  <c r="C4105" i="20"/>
  <c r="C4109" i="20"/>
  <c r="C4113" i="20"/>
  <c r="C4117" i="20"/>
  <c r="C4121" i="20"/>
  <c r="A3162" i="20"/>
  <c r="A3170" i="20"/>
  <c r="A3178" i="20"/>
  <c r="A3186" i="20"/>
  <c r="A3194" i="20"/>
  <c r="A3202" i="20"/>
  <c r="A3210" i="20"/>
  <c r="A3218" i="20"/>
  <c r="A3226" i="20"/>
  <c r="A3234" i="20"/>
  <c r="A3242" i="20"/>
  <c r="A3250" i="20"/>
  <c r="A3258" i="20"/>
  <c r="A3266" i="20"/>
  <c r="A3274" i="20"/>
  <c r="A3282" i="20"/>
  <c r="A3288" i="20"/>
  <c r="C3293" i="20"/>
  <c r="D3298" i="20"/>
  <c r="A3304" i="20"/>
  <c r="C3309" i="20"/>
  <c r="D3314" i="20"/>
  <c r="A3320" i="20"/>
  <c r="C3325" i="20"/>
  <c r="D3330" i="20"/>
  <c r="A3336" i="20"/>
  <c r="C3341" i="20"/>
  <c r="D3346" i="20"/>
  <c r="A3352" i="20"/>
  <c r="C3357" i="20"/>
  <c r="D3362" i="20"/>
  <c r="A3368" i="20"/>
  <c r="C3373" i="20"/>
  <c r="D3378" i="20"/>
  <c r="A3384" i="20"/>
  <c r="C3389" i="20"/>
  <c r="D3394" i="20"/>
  <c r="A3400" i="20"/>
  <c r="C3405" i="20"/>
  <c r="D3410" i="20"/>
  <c r="A3416" i="20"/>
  <c r="C3421" i="20"/>
  <c r="D3426" i="20"/>
  <c r="A3432" i="20"/>
  <c r="C3437" i="20"/>
  <c r="D3442" i="20"/>
  <c r="A3448" i="20"/>
  <c r="C3453" i="20"/>
  <c r="D3458" i="20"/>
  <c r="A3464" i="20"/>
  <c r="C3469" i="20"/>
  <c r="D3474" i="20"/>
  <c r="A3480" i="20"/>
  <c r="C3485" i="20"/>
  <c r="D3490" i="20"/>
  <c r="A3496" i="20"/>
  <c r="C3501" i="20"/>
  <c r="D3506" i="20"/>
  <c r="A3512" i="20"/>
  <c r="C3517" i="20"/>
  <c r="D3522" i="20"/>
  <c r="A3528" i="20"/>
  <c r="C3533" i="20"/>
  <c r="D3538" i="20"/>
  <c r="A3544" i="20"/>
  <c r="C3549" i="20"/>
  <c r="D3554" i="20"/>
  <c r="A3560" i="20"/>
  <c r="C3565" i="20"/>
  <c r="D3570" i="20"/>
  <c r="A3576" i="20"/>
  <c r="C3581" i="20"/>
  <c r="D3586" i="20"/>
  <c r="A3592" i="20"/>
  <c r="C3597" i="20"/>
  <c r="D3602" i="20"/>
  <c r="A3608" i="20"/>
  <c r="C3613" i="20"/>
  <c r="D3618" i="20"/>
  <c r="A3624" i="20"/>
  <c r="C3629" i="20"/>
  <c r="D3634" i="20"/>
  <c r="A3640" i="20"/>
  <c r="C3645" i="20"/>
  <c r="D3650" i="20"/>
  <c r="A3656" i="20"/>
  <c r="C3661" i="20"/>
  <c r="D3666" i="20"/>
  <c r="A3672" i="20"/>
  <c r="C3677" i="20"/>
  <c r="D3682" i="20"/>
  <c r="D3687" i="20"/>
  <c r="D3691" i="20"/>
  <c r="D3695" i="20"/>
  <c r="D3699" i="20"/>
  <c r="D3703" i="20"/>
  <c r="D3707" i="20"/>
  <c r="D3711" i="20"/>
  <c r="D3715" i="20"/>
  <c r="D3719" i="20"/>
  <c r="D3723" i="20"/>
  <c r="D3727" i="20"/>
  <c r="D3731" i="20"/>
  <c r="D3735" i="20"/>
  <c r="D3739" i="20"/>
  <c r="D3743" i="20"/>
  <c r="D3747" i="20"/>
  <c r="D3751" i="20"/>
  <c r="D3755" i="20"/>
  <c r="D3759" i="20"/>
  <c r="D3763" i="20"/>
  <c r="D3767" i="20"/>
  <c r="D3771" i="20"/>
  <c r="D3775" i="20"/>
  <c r="D3779" i="20"/>
  <c r="D3783" i="20"/>
  <c r="D3787" i="20"/>
  <c r="D3791" i="20"/>
  <c r="D3795" i="20"/>
  <c r="D3799" i="20"/>
  <c r="D3803" i="20"/>
  <c r="D3807" i="20"/>
  <c r="D3811" i="20"/>
  <c r="D3815" i="20"/>
  <c r="D3819" i="20"/>
  <c r="D3823" i="20"/>
  <c r="D3827" i="20"/>
  <c r="D3831" i="20"/>
  <c r="D3835" i="20"/>
  <c r="D3839" i="20"/>
  <c r="D3843" i="20"/>
  <c r="D3847" i="20"/>
  <c r="D3851" i="20"/>
  <c r="D3855" i="20"/>
  <c r="D3859" i="20"/>
  <c r="D3863" i="20"/>
  <c r="D3867" i="20"/>
  <c r="D3871" i="20"/>
  <c r="D3875" i="20"/>
  <c r="D3879" i="20"/>
  <c r="D3883" i="20"/>
  <c r="D3887" i="20"/>
  <c r="D3891" i="20"/>
  <c r="D3895" i="20"/>
  <c r="D3899" i="20"/>
  <c r="D3903" i="20"/>
  <c r="D3907" i="20"/>
  <c r="D3911" i="20"/>
  <c r="D3915" i="20"/>
  <c r="D3919" i="20"/>
  <c r="D3923" i="20"/>
  <c r="D3927" i="20"/>
  <c r="D3931" i="20"/>
  <c r="D3935" i="20"/>
  <c r="D3939" i="20"/>
  <c r="D3943" i="20"/>
  <c r="D3947" i="20"/>
  <c r="D3951" i="20"/>
  <c r="D3955" i="20"/>
  <c r="D3959" i="20"/>
  <c r="D3963" i="20"/>
  <c r="D3967" i="20"/>
  <c r="D3971" i="20"/>
  <c r="D3975" i="20"/>
  <c r="D3979" i="20"/>
  <c r="D3983" i="20"/>
  <c r="D3987" i="20"/>
  <c r="D3991" i="20"/>
  <c r="D3995" i="20"/>
  <c r="D3999" i="20"/>
  <c r="D3164" i="20"/>
  <c r="D3172" i="20"/>
  <c r="D3180" i="20"/>
  <c r="D3188" i="20"/>
  <c r="D3196" i="20"/>
  <c r="D3204" i="20"/>
  <c r="D3212" i="20"/>
  <c r="D3220" i="20"/>
  <c r="D3228" i="20"/>
  <c r="D3236" i="20"/>
  <c r="D3244" i="20"/>
  <c r="D3252" i="20"/>
  <c r="D3260" i="20"/>
  <c r="D3268" i="20"/>
  <c r="D3276" i="20"/>
  <c r="C3284" i="20"/>
  <c r="D3289" i="20"/>
  <c r="A3295" i="20"/>
  <c r="C3300" i="20"/>
  <c r="D3305" i="20"/>
  <c r="A3311" i="20"/>
  <c r="C3316" i="20"/>
  <c r="D3321" i="20"/>
  <c r="A3327" i="20"/>
  <c r="C3332" i="20"/>
  <c r="D3337" i="20"/>
  <c r="A3343" i="20"/>
  <c r="C3348" i="20"/>
  <c r="D3353" i="20"/>
  <c r="A3359" i="20"/>
  <c r="C3364" i="20"/>
  <c r="D3369" i="20"/>
  <c r="A3375" i="20"/>
  <c r="C3380" i="20"/>
  <c r="D3385" i="20"/>
  <c r="A3391" i="20"/>
  <c r="C3396" i="20"/>
  <c r="D3401" i="20"/>
  <c r="A3407" i="20"/>
  <c r="C3412" i="20"/>
  <c r="D3417" i="20"/>
  <c r="A3423" i="20"/>
  <c r="C3428" i="20"/>
  <c r="D3433" i="20"/>
  <c r="A3439" i="20"/>
  <c r="C3444" i="20"/>
  <c r="D3449" i="20"/>
  <c r="A3455" i="20"/>
  <c r="C3460" i="20"/>
  <c r="D3465" i="20"/>
  <c r="A3471" i="20"/>
  <c r="C3476" i="20"/>
  <c r="D3481" i="20"/>
  <c r="A3487" i="20"/>
  <c r="C3492" i="20"/>
  <c r="D3497" i="20"/>
  <c r="A3503" i="20"/>
  <c r="C3508" i="20"/>
  <c r="D3513" i="20"/>
  <c r="A3519" i="20"/>
  <c r="C3524" i="20"/>
  <c r="D3529" i="20"/>
  <c r="A3535" i="20"/>
  <c r="C3540" i="20"/>
  <c r="D3545" i="20"/>
  <c r="A3551" i="20"/>
  <c r="C3556" i="20"/>
  <c r="D3561" i="20"/>
  <c r="A3567" i="20"/>
  <c r="C3572" i="20"/>
  <c r="D3577" i="20"/>
  <c r="A3583" i="20"/>
  <c r="C3588" i="20"/>
  <c r="D3593" i="20"/>
  <c r="A3599" i="20"/>
  <c r="C3604" i="20"/>
  <c r="D3609" i="20"/>
  <c r="A3615" i="20"/>
  <c r="C3620" i="20"/>
  <c r="D3625" i="20"/>
  <c r="A3631" i="20"/>
  <c r="C3636" i="20"/>
  <c r="D3641" i="20"/>
  <c r="A3647" i="20"/>
  <c r="C3652" i="20"/>
  <c r="D3657" i="20"/>
  <c r="A3663" i="20"/>
  <c r="C3668" i="20"/>
  <c r="D3673" i="20"/>
  <c r="A3679" i="20"/>
  <c r="C3684" i="20"/>
  <c r="A3689" i="20"/>
  <c r="A3693" i="20"/>
  <c r="A3697" i="20"/>
  <c r="A3701" i="20"/>
  <c r="A3705" i="20"/>
  <c r="A3709" i="20"/>
  <c r="A3713" i="20"/>
  <c r="A3717" i="20"/>
  <c r="A3721" i="20"/>
  <c r="A3725" i="20"/>
  <c r="A3729" i="20"/>
  <c r="A3733" i="20"/>
  <c r="A3737" i="20"/>
  <c r="A3741" i="20"/>
  <c r="A3745" i="20"/>
  <c r="A3749" i="20"/>
  <c r="A3753" i="20"/>
  <c r="A3757" i="20"/>
  <c r="A3761" i="20"/>
  <c r="A3765" i="20"/>
  <c r="A3769" i="20"/>
  <c r="A3773" i="20"/>
  <c r="A3777" i="20"/>
  <c r="A3781" i="20"/>
  <c r="A3785" i="20"/>
  <c r="A3789" i="20"/>
  <c r="A3793" i="20"/>
  <c r="A3797" i="20"/>
  <c r="A3801" i="20"/>
  <c r="A3805" i="20"/>
  <c r="A3809" i="20"/>
  <c r="A3813" i="20"/>
  <c r="A3817" i="20"/>
  <c r="A3821" i="20"/>
  <c r="A3825" i="20"/>
  <c r="A3829" i="20"/>
  <c r="A3833" i="20"/>
  <c r="A3837" i="20"/>
  <c r="A3841" i="20"/>
  <c r="A3845" i="20"/>
  <c r="A3849" i="20"/>
  <c r="A3853" i="20"/>
  <c r="A3857" i="20"/>
  <c r="A3861" i="20"/>
  <c r="A3865" i="20"/>
  <c r="A3869" i="20"/>
  <c r="A3873" i="20"/>
  <c r="A3877" i="20"/>
  <c r="A3881" i="20"/>
  <c r="A3885" i="20"/>
  <c r="A3889" i="20"/>
  <c r="A3893" i="20"/>
  <c r="A3897" i="20"/>
  <c r="A3901" i="20"/>
  <c r="A3905" i="20"/>
  <c r="A3909" i="20"/>
  <c r="A3913" i="20"/>
  <c r="A3917" i="20"/>
  <c r="A3921" i="20"/>
  <c r="A3925" i="20"/>
  <c r="A3929" i="20"/>
  <c r="A3933" i="20"/>
  <c r="A3937" i="20"/>
  <c r="A3941" i="20"/>
  <c r="A3945" i="20"/>
  <c r="A3949" i="20"/>
  <c r="A3953" i="20"/>
  <c r="A3957" i="20"/>
  <c r="A3961" i="20"/>
  <c r="A3965" i="20"/>
  <c r="A3969" i="20"/>
  <c r="A3973" i="20"/>
  <c r="A3977" i="20"/>
  <c r="A3981" i="20"/>
  <c r="A3985" i="20"/>
  <c r="A3989" i="20"/>
  <c r="A3993" i="20"/>
  <c r="A3997" i="20"/>
  <c r="A4001" i="20"/>
  <c r="A4005" i="20"/>
  <c r="A4010" i="20"/>
  <c r="A4018" i="20"/>
  <c r="A4026" i="20"/>
  <c r="A4034" i="20"/>
  <c r="A4042" i="20"/>
  <c r="A4050" i="20"/>
  <c r="A4058" i="20"/>
  <c r="A4066" i="20"/>
  <c r="A4074" i="20"/>
  <c r="A4082" i="20"/>
  <c r="D4089" i="20"/>
  <c r="D4097" i="20"/>
  <c r="D4105" i="20"/>
  <c r="D4113" i="20"/>
  <c r="D4121" i="20"/>
  <c r="A4128" i="20"/>
  <c r="C4133" i="20"/>
  <c r="D4138" i="20"/>
  <c r="A4144" i="20"/>
  <c r="C4149" i="20"/>
  <c r="D4154" i="20"/>
  <c r="A4160" i="20"/>
  <c r="C4165" i="20"/>
  <c r="D4170" i="20"/>
  <c r="A4176" i="20"/>
  <c r="C4181" i="20"/>
  <c r="D4186" i="20"/>
  <c r="A4192" i="20"/>
  <c r="C4197" i="20"/>
  <c r="D4202" i="20"/>
  <c r="A4208" i="20"/>
  <c r="C4213" i="20"/>
  <c r="D4218" i="20"/>
  <c r="A4224" i="20"/>
  <c r="C4229" i="20"/>
  <c r="D4234" i="20"/>
  <c r="A4240" i="20"/>
  <c r="C4245" i="20"/>
  <c r="D4250" i="20"/>
  <c r="A4256" i="20"/>
  <c r="C4261" i="20"/>
  <c r="D4266" i="20"/>
  <c r="A4272" i="20"/>
  <c r="C4277" i="20"/>
  <c r="D4282" i="20"/>
  <c r="A4288" i="20"/>
  <c r="C4293" i="20"/>
  <c r="D4298" i="20"/>
  <c r="A4304" i="20"/>
  <c r="C4309" i="20"/>
  <c r="D4314" i="20"/>
  <c r="A4320" i="20"/>
  <c r="C4325" i="20"/>
  <c r="D4330" i="20"/>
  <c r="A4336" i="20"/>
  <c r="C4341" i="20"/>
  <c r="D4346" i="20"/>
  <c r="A4352" i="20"/>
  <c r="C4357" i="20"/>
  <c r="D4362" i="20"/>
  <c r="A4368" i="20"/>
  <c r="C4373" i="20"/>
  <c r="D4378" i="20"/>
  <c r="A4384" i="20"/>
  <c r="C4389" i="20"/>
  <c r="D4394" i="20"/>
  <c r="A4400" i="20"/>
  <c r="C4405" i="20"/>
  <c r="D4410" i="20"/>
  <c r="A4416" i="20"/>
  <c r="C4421" i="20"/>
  <c r="D4426" i="20"/>
  <c r="A4432" i="20"/>
  <c r="C4437" i="20"/>
  <c r="D4442" i="20"/>
  <c r="A4448" i="20"/>
  <c r="C4453" i="20"/>
  <c r="D4458" i="20"/>
  <c r="A4464" i="20"/>
  <c r="C4469" i="20"/>
  <c r="D4474" i="20"/>
  <c r="A4480" i="20"/>
  <c r="C4485" i="20"/>
  <c r="D4490" i="20"/>
  <c r="A4496" i="20"/>
  <c r="C4501" i="20"/>
  <c r="D4506" i="20"/>
  <c r="A4512" i="20"/>
  <c r="C4517" i="20"/>
  <c r="D4522" i="20"/>
  <c r="A4528" i="20"/>
  <c r="C4533" i="20"/>
  <c r="D4538" i="20"/>
  <c r="A4544" i="20"/>
  <c r="C4549" i="20"/>
  <c r="D4554" i="20"/>
  <c r="A4560" i="20"/>
  <c r="C4565" i="20"/>
  <c r="D4570" i="20"/>
  <c r="A4576" i="20"/>
  <c r="C4581" i="20"/>
  <c r="D4586" i="20"/>
  <c r="A4592" i="20"/>
  <c r="C4597" i="20"/>
  <c r="D4602" i="20"/>
  <c r="A4608" i="20"/>
  <c r="C4416" i="20"/>
  <c r="A4427" i="20"/>
  <c r="A4435" i="20"/>
  <c r="D4441" i="20"/>
  <c r="D4449" i="20"/>
  <c r="D4457" i="20"/>
  <c r="D4465" i="20"/>
  <c r="C4472" i="20"/>
  <c r="C4480" i="20"/>
  <c r="A4487" i="20"/>
  <c r="A4495" i="20"/>
  <c r="D4501" i="20"/>
  <c r="D4509" i="20"/>
  <c r="D4517" i="20"/>
  <c r="C4524" i="20"/>
  <c r="C4532" i="20"/>
  <c r="C4540" i="20"/>
  <c r="C4548" i="20"/>
  <c r="C4556" i="20"/>
  <c r="C4564" i="20"/>
  <c r="C4572" i="20"/>
  <c r="A4579" i="20"/>
  <c r="A4587" i="20"/>
  <c r="A4595" i="20"/>
  <c r="D4601" i="20"/>
  <c r="D4609" i="20"/>
  <c r="A4498" i="20"/>
  <c r="C4511" i="20"/>
  <c r="D4524" i="20"/>
  <c r="C4539" i="20"/>
  <c r="A4550" i="20"/>
  <c r="C4559" i="20"/>
  <c r="D4572" i="20"/>
  <c r="D4584" i="20"/>
  <c r="C4595" i="20"/>
  <c r="C4607" i="20"/>
  <c r="C4578" i="20"/>
  <c r="C4594" i="20"/>
  <c r="D4003" i="20"/>
  <c r="D4012" i="20"/>
  <c r="D4020" i="20"/>
  <c r="D4028" i="20"/>
  <c r="D4036" i="20"/>
  <c r="D4044" i="20"/>
  <c r="D4052" i="20"/>
  <c r="D4060" i="20"/>
  <c r="D4068" i="20"/>
  <c r="D4076" i="20"/>
  <c r="D4084" i="20"/>
  <c r="A4092" i="20"/>
  <c r="A4100" i="20"/>
  <c r="A4108" i="20"/>
  <c r="A4116" i="20"/>
  <c r="A4124" i="20"/>
  <c r="D4129" i="20"/>
  <c r="A4135" i="20"/>
  <c r="C4140" i="20"/>
  <c r="D4145" i="20"/>
  <c r="A4151" i="20"/>
  <c r="C4156" i="20"/>
  <c r="D4161" i="20"/>
  <c r="A4167" i="20"/>
  <c r="C4172" i="20"/>
  <c r="D4177" i="20"/>
  <c r="A4183" i="20"/>
  <c r="C4188" i="20"/>
  <c r="D4193" i="20"/>
  <c r="A4199" i="20"/>
  <c r="C4204" i="20"/>
  <c r="D4209" i="20"/>
  <c r="A4215" i="20"/>
  <c r="C4220" i="20"/>
  <c r="D4225" i="20"/>
  <c r="A4231" i="20"/>
  <c r="C4236" i="20"/>
  <c r="D4241" i="20"/>
  <c r="A4247" i="20"/>
  <c r="C4252" i="20"/>
  <c r="D4257" i="20"/>
  <c r="A4263" i="20"/>
  <c r="C4268" i="20"/>
  <c r="D4273" i="20"/>
  <c r="A4279" i="20"/>
  <c r="C4284" i="20"/>
  <c r="D4289" i="20"/>
  <c r="A4295" i="20"/>
  <c r="C4300" i="20"/>
  <c r="D4305" i="20"/>
  <c r="A4311" i="20"/>
  <c r="C4316" i="20"/>
  <c r="D4321" i="20"/>
  <c r="A4327" i="20"/>
  <c r="C4332" i="20"/>
  <c r="D4337" i="20"/>
  <c r="A4343" i="20"/>
  <c r="C4348" i="20"/>
  <c r="D4353" i="20"/>
  <c r="A4359" i="20"/>
  <c r="C4364" i="20"/>
  <c r="D4369" i="20"/>
  <c r="A4375" i="20"/>
  <c r="C4380" i="20"/>
  <c r="D4385" i="20"/>
  <c r="A4391" i="20"/>
  <c r="D4397" i="20"/>
  <c r="A4403" i="20"/>
  <c r="C4408" i="20"/>
  <c r="D4413" i="20"/>
  <c r="D4421" i="20"/>
  <c r="D4437" i="20"/>
  <c r="C4456" i="20"/>
  <c r="D4473" i="20"/>
  <c r="C4492" i="20"/>
  <c r="C4512" i="20"/>
  <c r="D4529" i="20"/>
  <c r="D4545" i="20"/>
  <c r="A4563" i="20"/>
  <c r="C4580" i="20"/>
  <c r="D4597" i="20"/>
  <c r="A4494" i="20"/>
  <c r="A4510" i="20"/>
  <c r="C4523" i="20"/>
  <c r="D4536" i="20"/>
  <c r="C4551" i="20"/>
  <c r="D4568" i="20"/>
  <c r="C4583" i="20"/>
  <c r="C4599" i="20"/>
  <c r="A4569" i="20"/>
  <c r="A4593" i="20"/>
  <c r="D4004" i="20"/>
  <c r="A4013" i="20"/>
  <c r="A4021" i="20"/>
  <c r="A4029" i="20"/>
  <c r="A4037" i="20"/>
  <c r="A4045" i="20"/>
  <c r="A4053" i="20"/>
  <c r="A4061" i="20"/>
  <c r="A4069" i="20"/>
  <c r="A4077" i="20"/>
  <c r="A4085" i="20"/>
  <c r="D4092" i="20"/>
  <c r="D4100" i="20"/>
  <c r="D4108" i="20"/>
  <c r="D4116" i="20"/>
  <c r="D4124" i="20"/>
  <c r="A4130" i="20"/>
  <c r="C4135" i="20"/>
  <c r="D4140" i="20"/>
  <c r="A4146" i="20"/>
  <c r="C4151" i="20"/>
  <c r="D4156" i="20"/>
  <c r="A4162" i="20"/>
  <c r="C4167" i="20"/>
  <c r="D4172" i="20"/>
  <c r="A4178" i="20"/>
  <c r="C4183" i="20"/>
  <c r="D4188" i="20"/>
  <c r="A4194" i="20"/>
  <c r="C4199" i="20"/>
  <c r="D4204" i="20"/>
  <c r="A4210" i="20"/>
  <c r="C4215" i="20"/>
  <c r="D4220" i="20"/>
  <c r="A4226" i="20"/>
  <c r="C4231" i="20"/>
  <c r="D4236" i="20"/>
  <c r="A4242" i="20"/>
  <c r="C4247" i="20"/>
  <c r="D4252" i="20"/>
  <c r="A4258" i="20"/>
  <c r="C4263" i="20"/>
  <c r="D4268" i="20"/>
  <c r="A4274" i="20"/>
  <c r="C4279" i="20"/>
  <c r="D4284" i="20"/>
  <c r="A4290" i="20"/>
  <c r="C4295" i="20"/>
  <c r="D4300" i="20"/>
  <c r="A4306" i="20"/>
  <c r="C4311" i="20"/>
  <c r="D4316" i="20"/>
  <c r="A4322" i="20"/>
  <c r="C4327" i="20"/>
  <c r="D4332" i="20"/>
  <c r="A4338" i="20"/>
  <c r="C4343" i="20"/>
  <c r="D4348" i="20"/>
  <c r="A4354" i="20"/>
  <c r="C4359" i="20"/>
  <c r="D4364" i="20"/>
  <c r="A4370" i="20"/>
  <c r="C4375" i="20"/>
  <c r="D4380" i="20"/>
  <c r="A4386" i="20"/>
  <c r="C4391" i="20"/>
  <c r="D4396" i="20"/>
  <c r="A4402" i="20"/>
  <c r="C4407" i="20"/>
  <c r="D4412" i="20"/>
  <c r="A4418" i="20"/>
  <c r="C4423" i="20"/>
  <c r="D4428" i="20"/>
  <c r="A4434" i="20"/>
  <c r="C4439" i="20"/>
  <c r="D4444" i="20"/>
  <c r="A4450" i="20"/>
  <c r="C4455" i="20"/>
  <c r="D4460" i="20"/>
  <c r="A4466" i="20"/>
  <c r="C4471" i="20"/>
  <c r="D4476" i="20"/>
  <c r="D4484" i="20"/>
  <c r="A4490" i="20"/>
  <c r="C4507" i="20"/>
  <c r="C4531" i="20"/>
  <c r="D4560" i="20"/>
  <c r="A4586" i="20"/>
  <c r="C4582" i="20"/>
  <c r="D4599" i="20"/>
  <c r="D4007" i="20"/>
  <c r="D4015" i="20"/>
  <c r="D4023" i="20"/>
  <c r="D4031" i="20"/>
  <c r="D4039" i="20"/>
  <c r="D4047" i="20"/>
  <c r="D4055" i="20"/>
  <c r="D4063" i="20"/>
  <c r="D4071" i="20"/>
  <c r="D4079" i="20"/>
  <c r="A4087" i="20"/>
  <c r="A4095" i="20"/>
  <c r="A4103" i="20"/>
  <c r="A4111" i="20"/>
  <c r="A4119" i="20"/>
  <c r="C4126" i="20"/>
  <c r="D4131" i="20"/>
  <c r="A4137" i="20"/>
  <c r="C4142" i="20"/>
  <c r="D4147" i="20"/>
  <c r="A4153" i="20"/>
  <c r="C4158" i="20"/>
  <c r="D4163" i="20"/>
  <c r="A4169" i="20"/>
  <c r="C4174" i="20"/>
  <c r="D4179" i="20"/>
  <c r="A4185" i="20"/>
  <c r="C4190" i="20"/>
  <c r="D4195" i="20"/>
  <c r="A4201" i="20"/>
  <c r="C4206" i="20"/>
  <c r="D4211" i="20"/>
  <c r="A4217" i="20"/>
  <c r="C4222" i="20"/>
  <c r="D4227" i="20"/>
  <c r="A4233" i="20"/>
  <c r="C4238" i="20"/>
  <c r="D4243" i="20"/>
  <c r="A4249" i="20"/>
  <c r="C4254" i="20"/>
  <c r="D4259" i="20"/>
  <c r="A4265" i="20"/>
  <c r="C4270" i="20"/>
  <c r="D4275" i="20"/>
  <c r="A4281" i="20"/>
  <c r="C4286" i="20"/>
  <c r="D4291" i="20"/>
  <c r="A4297" i="20"/>
  <c r="C4302" i="20"/>
  <c r="D4307" i="20"/>
  <c r="A4313" i="20"/>
  <c r="C4318" i="20"/>
  <c r="D4323" i="20"/>
  <c r="A4329" i="20"/>
  <c r="C4334" i="20"/>
  <c r="D4339" i="20"/>
  <c r="A4345" i="20"/>
  <c r="C4350" i="20"/>
  <c r="D4355" i="20"/>
  <c r="A4361" i="20"/>
  <c r="C4366" i="20"/>
  <c r="D4371" i="20"/>
  <c r="A4377" i="20"/>
  <c r="C4382" i="20"/>
  <c r="D4387" i="20"/>
  <c r="A4393" i="20"/>
  <c r="C4398" i="20"/>
  <c r="D4403" i="20"/>
  <c r="A4409" i="20"/>
  <c r="C4414" i="20"/>
  <c r="D4419" i="20"/>
  <c r="A4425" i="20"/>
  <c r="C4430" i="20"/>
  <c r="D4435" i="20"/>
  <c r="A4441" i="20"/>
  <c r="C4446" i="20"/>
  <c r="D4451" i="20"/>
  <c r="A4457" i="20"/>
  <c r="C4462" i="20"/>
  <c r="D4467" i="20"/>
  <c r="A4473" i="20"/>
  <c r="C4478" i="20"/>
  <c r="D4483" i="20"/>
  <c r="A4489" i="20"/>
  <c r="C4494" i="20"/>
  <c r="D4499" i="20"/>
  <c r="A4505" i="20"/>
  <c r="C4510" i="20"/>
  <c r="D4515" i="20"/>
  <c r="A4521" i="20"/>
  <c r="C4526" i="20"/>
  <c r="D4531" i="20"/>
  <c r="A4537" i="20"/>
  <c r="C4542" i="20"/>
  <c r="D4547" i="20"/>
  <c r="A4553" i="20"/>
  <c r="C4558" i="20"/>
  <c r="D4563" i="20"/>
  <c r="D4571" i="20"/>
  <c r="A4597" i="20"/>
  <c r="D4564" i="20"/>
  <c r="A4198" i="20"/>
  <c r="A4230" i="20"/>
  <c r="D4240" i="20"/>
  <c r="A4246" i="20"/>
  <c r="D4256" i="20"/>
  <c r="A4262" i="20"/>
  <c r="C4267" i="20"/>
  <c r="A4278" i="20"/>
  <c r="D4288" i="20"/>
  <c r="C4299" i="20"/>
  <c r="A4310" i="20"/>
  <c r="C4315" i="20"/>
  <c r="D4320" i="20"/>
  <c r="C4331" i="20"/>
  <c r="D4336" i="20"/>
  <c r="A4342" i="20"/>
  <c r="D4352" i="20"/>
  <c r="A4358" i="20"/>
  <c r="D4368" i="20"/>
  <c r="A4374" i="20"/>
  <c r="D4384" i="20"/>
  <c r="D4400" i="20"/>
  <c r="A4406" i="20"/>
  <c r="D4416" i="20"/>
  <c r="A4422" i="20"/>
  <c r="D4432" i="20"/>
  <c r="A4438" i="20"/>
  <c r="A4454" i="20"/>
  <c r="D4464" i="20"/>
  <c r="C4475" i="20"/>
  <c r="C4483" i="20"/>
  <c r="A4502" i="20"/>
  <c r="A4554" i="20"/>
  <c r="D4580" i="20"/>
  <c r="D4595" i="20"/>
  <c r="D4013" i="20"/>
  <c r="D4029" i="20"/>
  <c r="D4037" i="20"/>
  <c r="D4045" i="20"/>
  <c r="D4053" i="20"/>
  <c r="D4061" i="20"/>
  <c r="D4085" i="20"/>
  <c r="A4101" i="20"/>
  <c r="A4109" i="20"/>
  <c r="A4125" i="20"/>
  <c r="C4130" i="20"/>
  <c r="D4135" i="20"/>
  <c r="D4151" i="20"/>
  <c r="A4157" i="20"/>
  <c r="C4162" i="20"/>
  <c r="A4173" i="20"/>
  <c r="D4183" i="20"/>
  <c r="C4194" i="20"/>
  <c r="D4199" i="20"/>
  <c r="C4210" i="20"/>
  <c r="D4215" i="20"/>
  <c r="C4226" i="20"/>
  <c r="C4242" i="20"/>
  <c r="C4258" i="20"/>
  <c r="D4263" i="20"/>
  <c r="C4274" i="20"/>
  <c r="C4290" i="20"/>
  <c r="D4295" i="20"/>
  <c r="C4306" i="20"/>
  <c r="D4311" i="20"/>
  <c r="C4322" i="20"/>
  <c r="C4338" i="20"/>
  <c r="D4343" i="20"/>
  <c r="C4354" i="20"/>
  <c r="D4359" i="20"/>
  <c r="C4370" i="20"/>
  <c r="C4386" i="20"/>
  <c r="C4402" i="20"/>
  <c r="D4407" i="20"/>
  <c r="C4418" i="20"/>
  <c r="D4423" i="20"/>
  <c r="C4434" i="20"/>
  <c r="C4450" i="20"/>
  <c r="D4455" i="20"/>
  <c r="C4466" i="20"/>
  <c r="D4471" i="20"/>
  <c r="C4482" i="20"/>
  <c r="D4503" i="20"/>
  <c r="C4514" i="20"/>
  <c r="A4525" i="20"/>
  <c r="A4541" i="20"/>
  <c r="C4546" i="20"/>
  <c r="A4557" i="20"/>
  <c r="D4567" i="20"/>
  <c r="J250" i="10"/>
  <c r="J289" i="10"/>
  <c r="J532" i="10"/>
  <c r="A202" i="9"/>
  <c r="B207" i="9"/>
  <c r="C212" i="9"/>
  <c r="A218" i="9"/>
  <c r="B223" i="9"/>
  <c r="C228" i="9"/>
  <c r="A234" i="9"/>
  <c r="B239" i="9"/>
  <c r="C244" i="9"/>
  <c r="A250" i="9"/>
  <c r="B255" i="9"/>
  <c r="C260" i="9"/>
  <c r="A266" i="9"/>
  <c r="B271" i="9"/>
  <c r="C276" i="9"/>
  <c r="A282" i="9"/>
  <c r="B287" i="9"/>
  <c r="C292" i="9"/>
  <c r="A298" i="9"/>
  <c r="B303" i="9"/>
  <c r="C308" i="9"/>
  <c r="A314" i="9"/>
  <c r="B206" i="9"/>
  <c r="C211" i="9"/>
  <c r="A217" i="9"/>
  <c r="B222" i="9"/>
  <c r="C227" i="9"/>
  <c r="A233" i="9"/>
  <c r="B238" i="9"/>
  <c r="C243" i="9"/>
  <c r="A249" i="9"/>
  <c r="B254" i="9"/>
  <c r="C259" i="9"/>
  <c r="A265" i="9"/>
  <c r="B270" i="9"/>
  <c r="C275" i="9"/>
  <c r="A281" i="9"/>
  <c r="B286" i="9"/>
  <c r="C291" i="9"/>
  <c r="A297" i="9"/>
  <c r="B302" i="9"/>
  <c r="A208" i="9"/>
  <c r="C218" i="9"/>
  <c r="B229" i="9"/>
  <c r="A240" i="9"/>
  <c r="C250" i="9"/>
  <c r="B261" i="9"/>
  <c r="A272" i="9"/>
  <c r="C282" i="9"/>
  <c r="B293" i="9"/>
  <c r="A304" i="9"/>
  <c r="A311" i="9"/>
  <c r="B317" i="9"/>
  <c r="C322" i="9"/>
  <c r="A328" i="9"/>
  <c r="B333" i="9"/>
  <c r="C338" i="9"/>
  <c r="A344" i="9"/>
  <c r="B349" i="9"/>
  <c r="C354" i="9"/>
  <c r="A360" i="9"/>
  <c r="B365" i="9"/>
  <c r="C205" i="9"/>
  <c r="B216" i="9"/>
  <c r="A227" i="9"/>
  <c r="C237" i="9"/>
  <c r="B248" i="9"/>
  <c r="A259" i="9"/>
  <c r="C269" i="9"/>
  <c r="B280" i="9"/>
  <c r="A291" i="9"/>
  <c r="C301" i="9"/>
  <c r="C309" i="9"/>
  <c r="B316" i="9"/>
  <c r="C321" i="9"/>
  <c r="A327" i="9"/>
  <c r="B332" i="9"/>
  <c r="C337" i="9"/>
  <c r="A343" i="9"/>
  <c r="B348" i="9"/>
  <c r="C353" i="9"/>
  <c r="A359" i="9"/>
  <c r="B364" i="9"/>
  <c r="B209" i="9"/>
  <c r="A220" i="9"/>
  <c r="B203" i="9"/>
  <c r="C208" i="9"/>
  <c r="A214" i="9"/>
  <c r="B219" i="9"/>
  <c r="C224" i="9"/>
  <c r="A230" i="9"/>
  <c r="B235" i="9"/>
  <c r="C240" i="9"/>
  <c r="A246" i="9"/>
  <c r="B251" i="9"/>
  <c r="C256" i="9"/>
  <c r="A262" i="9"/>
  <c r="B267" i="9"/>
  <c r="C272" i="9"/>
  <c r="A278" i="9"/>
  <c r="B283" i="9"/>
  <c r="C288" i="9"/>
  <c r="A294" i="9"/>
  <c r="B299" i="9"/>
  <c r="C304" i="9"/>
  <c r="A310" i="9"/>
  <c r="B202" i="9"/>
  <c r="C207" i="9"/>
  <c r="A213" i="9"/>
  <c r="B218" i="9"/>
  <c r="C223" i="9"/>
  <c r="A229" i="9"/>
  <c r="B234" i="9"/>
  <c r="C239" i="9"/>
  <c r="A245" i="9"/>
  <c r="B250" i="9"/>
  <c r="C255" i="9"/>
  <c r="A261" i="9"/>
  <c r="B266" i="9"/>
  <c r="C271" i="9"/>
  <c r="A277" i="9"/>
  <c r="B282" i="9"/>
  <c r="C287" i="9"/>
  <c r="A293" i="9"/>
  <c r="B298" i="9"/>
  <c r="C303" i="9"/>
  <c r="C210" i="9"/>
  <c r="B221" i="9"/>
  <c r="A232" i="9"/>
  <c r="C242" i="9"/>
  <c r="B253" i="9"/>
  <c r="A264" i="9"/>
  <c r="C274" i="9"/>
  <c r="B285" i="9"/>
  <c r="A296" i="9"/>
  <c r="C305" i="9"/>
  <c r="A313" i="9"/>
  <c r="C318" i="9"/>
  <c r="A324" i="9"/>
  <c r="B329" i="9"/>
  <c r="C334" i="9"/>
  <c r="A340" i="9"/>
  <c r="B345" i="9"/>
  <c r="C350" i="9"/>
  <c r="A356" i="9"/>
  <c r="B361" i="9"/>
  <c r="C366" i="9"/>
  <c r="B208" i="9"/>
  <c r="A219" i="9"/>
  <c r="C229" i="9"/>
  <c r="B240" i="9"/>
  <c r="A251" i="9"/>
  <c r="C261" i="9"/>
  <c r="B272" i="9"/>
  <c r="A283" i="9"/>
  <c r="C293" i="9"/>
  <c r="B304" i="9"/>
  <c r="C311" i="9"/>
  <c r="C317" i="9"/>
  <c r="A323" i="9"/>
  <c r="B328" i="9"/>
  <c r="C333" i="9"/>
  <c r="A339" i="9"/>
  <c r="B344" i="9"/>
  <c r="C349" i="9"/>
  <c r="C204" i="9"/>
  <c r="A210" i="9"/>
  <c r="B215" i="9"/>
  <c r="C220" i="9"/>
  <c r="A226" i="9"/>
  <c r="B231" i="9"/>
  <c r="C236" i="9"/>
  <c r="A242" i="9"/>
  <c r="B247" i="9"/>
  <c r="C252" i="9"/>
  <c r="A258" i="9"/>
  <c r="B263" i="9"/>
  <c r="C268" i="9"/>
  <c r="A274" i="9"/>
  <c r="B279" i="9"/>
  <c r="C284" i="9"/>
  <c r="A290" i="9"/>
  <c r="B295" i="9"/>
  <c r="C300" i="9"/>
  <c r="A306" i="9"/>
  <c r="B311" i="9"/>
  <c r="C203" i="9"/>
  <c r="A209" i="9"/>
  <c r="B214" i="9"/>
  <c r="C219" i="9"/>
  <c r="A225" i="9"/>
  <c r="B230" i="9"/>
  <c r="C235" i="9"/>
  <c r="A241" i="9"/>
  <c r="B246" i="9"/>
  <c r="C251" i="9"/>
  <c r="A257" i="9"/>
  <c r="B262" i="9"/>
  <c r="C267" i="9"/>
  <c r="A273" i="9"/>
  <c r="B278" i="9"/>
  <c r="C283" i="9"/>
  <c r="A289" i="9"/>
  <c r="A206" i="9"/>
  <c r="B211" i="9"/>
  <c r="C216" i="9"/>
  <c r="A222" i="9"/>
  <c r="B227" i="9"/>
  <c r="C232" i="9"/>
  <c r="A238" i="9"/>
  <c r="B243" i="9"/>
  <c r="C248" i="9"/>
  <c r="A254" i="9"/>
  <c r="B259" i="9"/>
  <c r="C264" i="9"/>
  <c r="A270" i="9"/>
  <c r="B275" i="9"/>
  <c r="C280" i="9"/>
  <c r="A286" i="9"/>
  <c r="B291" i="9"/>
  <c r="C296" i="9"/>
  <c r="A302" i="9"/>
  <c r="B307" i="9"/>
  <c r="C312" i="9"/>
  <c r="A205" i="9"/>
  <c r="B210" i="9"/>
  <c r="C215" i="9"/>
  <c r="A221" i="9"/>
  <c r="B226" i="9"/>
  <c r="C231" i="9"/>
  <c r="A237" i="9"/>
  <c r="B242" i="9"/>
  <c r="C247" i="9"/>
  <c r="A253" i="9"/>
  <c r="B258" i="9"/>
  <c r="C263" i="9"/>
  <c r="A269" i="9"/>
  <c r="B274" i="9"/>
  <c r="C279" i="9"/>
  <c r="A285" i="9"/>
  <c r="B290" i="9"/>
  <c r="C295" i="9"/>
  <c r="A301" i="9"/>
  <c r="B205" i="9"/>
  <c r="A216" i="9"/>
  <c r="C226" i="9"/>
  <c r="B237" i="9"/>
  <c r="A248" i="9"/>
  <c r="C258" i="9"/>
  <c r="B269" i="9"/>
  <c r="A280" i="9"/>
  <c r="C290" i="9"/>
  <c r="B301" i="9"/>
  <c r="B309" i="9"/>
  <c r="A316" i="9"/>
  <c r="B321" i="9"/>
  <c r="C326" i="9"/>
  <c r="A332" i="9"/>
  <c r="B337" i="9"/>
  <c r="C342" i="9"/>
  <c r="A348" i="9"/>
  <c r="B353" i="9"/>
  <c r="C358" i="9"/>
  <c r="A364" i="9"/>
  <c r="A203" i="9"/>
  <c r="C213" i="9"/>
  <c r="B224" i="9"/>
  <c r="A235" i="9"/>
  <c r="C245" i="9"/>
  <c r="B256" i="9"/>
  <c r="A267" i="9"/>
  <c r="C277" i="9"/>
  <c r="B288" i="9"/>
  <c r="A299" i="9"/>
  <c r="A308" i="9"/>
  <c r="A315" i="9"/>
  <c r="B320" i="9"/>
  <c r="C325" i="9"/>
  <c r="A331" i="9"/>
  <c r="B336" i="9"/>
  <c r="C341" i="9"/>
  <c r="A347" i="9"/>
  <c r="B352" i="9"/>
  <c r="B294" i="9"/>
  <c r="A224" i="9"/>
  <c r="C266" i="9"/>
  <c r="C307" i="9"/>
  <c r="C330" i="9"/>
  <c r="A352" i="9"/>
  <c r="A211" i="9"/>
  <c r="C253" i="9"/>
  <c r="B296" i="9"/>
  <c r="B324" i="9"/>
  <c r="C345" i="9"/>
  <c r="C357" i="9"/>
  <c r="C365" i="9"/>
  <c r="C214" i="9"/>
  <c r="A228" i="9"/>
  <c r="C238" i="9"/>
  <c r="B249" i="9"/>
  <c r="A260" i="9"/>
  <c r="C270" i="9"/>
  <c r="B281" i="9"/>
  <c r="A292" i="9"/>
  <c r="C302" i="9"/>
  <c r="B310" i="9"/>
  <c r="C316" i="9"/>
  <c r="A322" i="9"/>
  <c r="B327" i="9"/>
  <c r="C332" i="9"/>
  <c r="A338" i="9"/>
  <c r="B343" i="9"/>
  <c r="C348" i="9"/>
  <c r="A354" i="9"/>
  <c r="B359" i="9"/>
  <c r="C364" i="9"/>
  <c r="A215" i="9"/>
  <c r="C257" i="9"/>
  <c r="B300" i="9"/>
  <c r="B326" i="9"/>
  <c r="C347" i="9"/>
  <c r="C367" i="9"/>
  <c r="B373" i="9"/>
  <c r="C378" i="9"/>
  <c r="A384" i="9"/>
  <c r="B389" i="9"/>
  <c r="C394" i="9"/>
  <c r="A400" i="9"/>
  <c r="B405" i="9"/>
  <c r="C410" i="9"/>
  <c r="A416" i="9"/>
  <c r="B421" i="9"/>
  <c r="C426" i="9"/>
  <c r="A432" i="9"/>
  <c r="B437" i="9"/>
  <c r="C442" i="9"/>
  <c r="A448" i="9"/>
  <c r="B453" i="9"/>
  <c r="C458" i="9"/>
  <c r="A464" i="9"/>
  <c r="B469" i="9"/>
  <c r="C474" i="9"/>
  <c r="A480" i="9"/>
  <c r="B485" i="9"/>
  <c r="C490" i="9"/>
  <c r="A496" i="9"/>
  <c r="B501" i="9"/>
  <c r="C506" i="9"/>
  <c r="A512" i="9"/>
  <c r="C217" i="9"/>
  <c r="B260" i="9"/>
  <c r="A303" i="9"/>
  <c r="C327" i="9"/>
  <c r="A349" i="9"/>
  <c r="B368" i="9"/>
  <c r="C373" i="9"/>
  <c r="A379" i="9"/>
  <c r="B384" i="9"/>
  <c r="C389" i="9"/>
  <c r="A395" i="9"/>
  <c r="B400" i="9"/>
  <c r="C405" i="9"/>
  <c r="A411" i="9"/>
  <c r="B416" i="9"/>
  <c r="C421" i="9"/>
  <c r="C209" i="9"/>
  <c r="B252" i="9"/>
  <c r="A295" i="9"/>
  <c r="C323" i="9"/>
  <c r="A345" i="9"/>
  <c r="B366" i="9"/>
  <c r="C372" i="9"/>
  <c r="A378" i="9"/>
  <c r="B383" i="9"/>
  <c r="B244" i="9"/>
  <c r="A287" i="9"/>
  <c r="C319" i="9"/>
  <c r="A341" i="9"/>
  <c r="B362" i="9"/>
  <c r="C371" i="9"/>
  <c r="A377" i="9"/>
  <c r="B382" i="9"/>
  <c r="C387" i="9"/>
  <c r="A393" i="9"/>
  <c r="B398" i="9"/>
  <c r="C403" i="9"/>
  <c r="A409" i="9"/>
  <c r="B414" i="9"/>
  <c r="C419" i="9"/>
  <c r="A425" i="9"/>
  <c r="B430" i="9"/>
  <c r="C435" i="9"/>
  <c r="A441" i="9"/>
  <c r="B446" i="9"/>
  <c r="C451" i="9"/>
  <c r="B395" i="9"/>
  <c r="C416" i="9"/>
  <c r="B432" i="9"/>
  <c r="A443" i="9"/>
  <c r="C453" i="9"/>
  <c r="C460" i="9"/>
  <c r="C467" i="9"/>
  <c r="A475" i="9"/>
  <c r="A482" i="9"/>
  <c r="A489" i="9"/>
  <c r="B496" i="9"/>
  <c r="B503" i="9"/>
  <c r="B510" i="9"/>
  <c r="A517" i="9"/>
  <c r="B522" i="9"/>
  <c r="C527" i="9"/>
  <c r="A533" i="9"/>
  <c r="B538" i="9"/>
  <c r="C543" i="9"/>
  <c r="A549" i="9"/>
  <c r="B554" i="9"/>
  <c r="C559" i="9"/>
  <c r="A565" i="9"/>
  <c r="B570" i="9"/>
  <c r="C575" i="9"/>
  <c r="A581" i="9"/>
  <c r="B586" i="9"/>
  <c r="C591" i="9"/>
  <c r="A597" i="9"/>
  <c r="B602" i="9"/>
  <c r="B391" i="9"/>
  <c r="C412" i="9"/>
  <c r="A430" i="9"/>
  <c r="C440" i="9"/>
  <c r="B451" i="9"/>
  <c r="B459" i="9"/>
  <c r="B466" i="9"/>
  <c r="C473" i="9"/>
  <c r="C480" i="9"/>
  <c r="C487" i="9"/>
  <c r="A495" i="9"/>
  <c r="A502" i="9"/>
  <c r="A509" i="9"/>
  <c r="A516" i="9"/>
  <c r="B521" i="9"/>
  <c r="C526" i="9"/>
  <c r="A532" i="9"/>
  <c r="B537" i="9"/>
  <c r="C542" i="9"/>
  <c r="A548" i="9"/>
  <c r="B553" i="9"/>
  <c r="C558" i="9"/>
  <c r="A564" i="9"/>
  <c r="B569" i="9"/>
  <c r="C574" i="9"/>
  <c r="A398" i="9"/>
  <c r="B419" i="9"/>
  <c r="C433" i="9"/>
  <c r="C299" i="9"/>
  <c r="B245" i="9"/>
  <c r="C298" i="9"/>
  <c r="A336" i="9"/>
  <c r="C362" i="9"/>
  <c r="A243" i="9"/>
  <c r="B306" i="9"/>
  <c r="A335" i="9"/>
  <c r="B356" i="9"/>
  <c r="A204" i="9"/>
  <c r="C222" i="9"/>
  <c r="A236" i="9"/>
  <c r="A252" i="9"/>
  <c r="B265" i="9"/>
  <c r="C278" i="9"/>
  <c r="C294" i="9"/>
  <c r="C306" i="9"/>
  <c r="B315" i="9"/>
  <c r="B323" i="9"/>
  <c r="A330" i="9"/>
  <c r="C336" i="9"/>
  <c r="C344" i="9"/>
  <c r="B351" i="9"/>
  <c r="A358" i="9"/>
  <c r="A366" i="9"/>
  <c r="B236" i="9"/>
  <c r="C289" i="9"/>
  <c r="C331" i="9"/>
  <c r="B358" i="9"/>
  <c r="A372" i="9"/>
  <c r="A380" i="9"/>
  <c r="C386" i="9"/>
  <c r="B393" i="9"/>
  <c r="B401" i="9"/>
  <c r="A408" i="9"/>
  <c r="C414" i="9"/>
  <c r="C422" i="9"/>
  <c r="B429" i="9"/>
  <c r="A436" i="9"/>
  <c r="A444" i="9"/>
  <c r="C450" i="9"/>
  <c r="B457" i="9"/>
  <c r="B465" i="9"/>
  <c r="A472" i="9"/>
  <c r="C478" i="9"/>
  <c r="C486" i="9"/>
  <c r="B493" i="9"/>
  <c r="A500" i="9"/>
  <c r="A508" i="9"/>
  <c r="C514" i="9"/>
  <c r="C249" i="9"/>
  <c r="C310" i="9"/>
  <c r="B338" i="9"/>
  <c r="A365" i="9"/>
  <c r="A375" i="9"/>
  <c r="C381" i="9"/>
  <c r="B388" i="9"/>
  <c r="B396" i="9"/>
  <c r="A403" i="9"/>
  <c r="C409" i="9"/>
  <c r="C417" i="9"/>
  <c r="B424" i="9"/>
  <c r="C241" i="9"/>
  <c r="B305" i="9"/>
  <c r="B334" i="9"/>
  <c r="A361" i="9"/>
  <c r="A374" i="9"/>
  <c r="C380" i="9"/>
  <c r="C233" i="9"/>
  <c r="C297" i="9"/>
  <c r="B330" i="9"/>
  <c r="A357" i="9"/>
  <c r="A373" i="9"/>
  <c r="C379" i="9"/>
  <c r="B386" i="9"/>
  <c r="B394" i="9"/>
  <c r="A401" i="9"/>
  <c r="C407" i="9"/>
  <c r="C415" i="9"/>
  <c r="B422" i="9"/>
  <c r="A429" i="9"/>
  <c r="A437" i="9"/>
  <c r="C443" i="9"/>
  <c r="B450" i="9"/>
  <c r="C400" i="9"/>
  <c r="A427" i="9"/>
  <c r="B440" i="9"/>
  <c r="B455" i="9"/>
  <c r="B464" i="9"/>
  <c r="A473" i="9"/>
  <c r="C483" i="9"/>
  <c r="C492" i="9"/>
  <c r="C501" i="9"/>
  <c r="B512" i="9"/>
  <c r="C519" i="9"/>
  <c r="B526" i="9"/>
  <c r="B534" i="9"/>
  <c r="A541" i="9"/>
  <c r="C547" i="9"/>
  <c r="C555" i="9"/>
  <c r="B562" i="9"/>
  <c r="A569" i="9"/>
  <c r="A577" i="9"/>
  <c r="C583" i="9"/>
  <c r="B590" i="9"/>
  <c r="B598" i="9"/>
  <c r="A605" i="9"/>
  <c r="B407" i="9"/>
  <c r="C432" i="9"/>
  <c r="A446" i="9"/>
  <c r="C457" i="9"/>
  <c r="B468" i="9"/>
  <c r="A477" i="9"/>
  <c r="A486" i="9"/>
  <c r="C496" i="9"/>
  <c r="C505" i="9"/>
  <c r="B514" i="9"/>
  <c r="C522" i="9"/>
  <c r="B529" i="9"/>
  <c r="A536" i="9"/>
  <c r="A544" i="9"/>
  <c r="C550" i="9"/>
  <c r="B557" i="9"/>
  <c r="B565" i="9"/>
  <c r="A572" i="9"/>
  <c r="C392" i="9"/>
  <c r="C424" i="9"/>
  <c r="A439" i="9"/>
  <c r="C449" i="9"/>
  <c r="A458" i="9"/>
  <c r="A465" i="9"/>
  <c r="B472" i="9"/>
  <c r="B479" i="9"/>
  <c r="B486" i="9"/>
  <c r="C493" i="9"/>
  <c r="C500" i="9"/>
  <c r="C507" i="9"/>
  <c r="A515" i="9"/>
  <c r="B520" i="9"/>
  <c r="C525" i="9"/>
  <c r="A531" i="9"/>
  <c r="B536" i="9"/>
  <c r="C541" i="9"/>
  <c r="A547" i="9"/>
  <c r="B552" i="9"/>
  <c r="C557" i="9"/>
  <c r="C404" i="9"/>
  <c r="A426" i="9"/>
  <c r="C436" i="9"/>
  <c r="B447" i="9"/>
  <c r="C456" i="9"/>
  <c r="C463" i="9"/>
  <c r="A471" i="9"/>
  <c r="A478" i="9"/>
  <c r="A485" i="9"/>
  <c r="B492" i="9"/>
  <c r="B499" i="9"/>
  <c r="C516" i="9"/>
  <c r="A538" i="9"/>
  <c r="A559" i="9"/>
  <c r="C569" i="9"/>
  <c r="A579" i="9"/>
  <c r="A586" i="9"/>
  <c r="B593" i="9"/>
  <c r="B600" i="9"/>
  <c r="A607" i="9"/>
  <c r="B612" i="9"/>
  <c r="C617" i="9"/>
  <c r="A623" i="9"/>
  <c r="B628" i="9"/>
  <c r="C633" i="9"/>
  <c r="A639" i="9"/>
  <c r="B644" i="9"/>
  <c r="C649" i="9"/>
  <c r="A655" i="9"/>
  <c r="B660" i="9"/>
  <c r="C665" i="9"/>
  <c r="A671" i="9"/>
  <c r="B676" i="9"/>
  <c r="C681" i="9"/>
  <c r="A687" i="9"/>
  <c r="B692" i="9"/>
  <c r="C697" i="9"/>
  <c r="A703" i="9"/>
  <c r="B708" i="9"/>
  <c r="C713" i="9"/>
  <c r="A719" i="9"/>
  <c r="B724" i="9"/>
  <c r="C729" i="9"/>
  <c r="A735" i="9"/>
  <c r="B740" i="9"/>
  <c r="C745" i="9"/>
  <c r="A751" i="9"/>
  <c r="B756" i="9"/>
  <c r="C761" i="9"/>
  <c r="A767" i="9"/>
  <c r="B772" i="9"/>
  <c r="C777" i="9"/>
  <c r="A783" i="9"/>
  <c r="C504" i="9"/>
  <c r="C528" i="9"/>
  <c r="A550" i="9"/>
  <c r="C564" i="9"/>
  <c r="B575" i="9"/>
  <c r="A583" i="9"/>
  <c r="A590" i="9"/>
  <c r="B597" i="9"/>
  <c r="B604" i="9"/>
  <c r="A610" i="9"/>
  <c r="B615" i="9"/>
  <c r="C620" i="9"/>
  <c r="A626" i="9"/>
  <c r="B631" i="9"/>
  <c r="C636" i="9"/>
  <c r="A642" i="9"/>
  <c r="B647" i="9"/>
  <c r="C652" i="9"/>
  <c r="A658" i="9"/>
  <c r="B663" i="9"/>
  <c r="C668" i="9"/>
  <c r="A674" i="9"/>
  <c r="B679" i="9"/>
  <c r="C684" i="9"/>
  <c r="A690" i="9"/>
  <c r="B695" i="9"/>
  <c r="C700" i="9"/>
  <c r="A706" i="9"/>
  <c r="B711" i="9"/>
  <c r="C716" i="9"/>
  <c r="A722" i="9"/>
  <c r="B727" i="9"/>
  <c r="C732" i="9"/>
  <c r="A738" i="9"/>
  <c r="B743" i="9"/>
  <c r="C748" i="9"/>
  <c r="A754" i="9"/>
  <c r="B759" i="9"/>
  <c r="C764" i="9"/>
  <c r="A770" i="9"/>
  <c r="B515" i="9"/>
  <c r="C536" i="9"/>
  <c r="A558" i="9"/>
  <c r="C568" i="9"/>
  <c r="C578" i="9"/>
  <c r="C585" i="9"/>
  <c r="C592" i="9"/>
  <c r="A600" i="9"/>
  <c r="C606" i="9"/>
  <c r="A612" i="9"/>
  <c r="B617" i="9"/>
  <c r="C622" i="9"/>
  <c r="A628" i="9"/>
  <c r="B633" i="9"/>
  <c r="C638" i="9"/>
  <c r="A644" i="9"/>
  <c r="B649" i="9"/>
  <c r="C654" i="9"/>
  <c r="A660" i="9"/>
  <c r="B665" i="9"/>
  <c r="C670" i="9"/>
  <c r="A676" i="9"/>
  <c r="B681" i="9"/>
  <c r="C686" i="9"/>
  <c r="A692" i="9"/>
  <c r="B697" i="9"/>
  <c r="C702" i="9"/>
  <c r="A708" i="9"/>
  <c r="B713" i="9"/>
  <c r="C718" i="9"/>
  <c r="A724" i="9"/>
  <c r="B729" i="9"/>
  <c r="C734" i="9"/>
  <c r="A740" i="9"/>
  <c r="B745" i="9"/>
  <c r="C750" i="9"/>
  <c r="A756" i="9"/>
  <c r="B761" i="9"/>
  <c r="C766" i="9"/>
  <c r="A530" i="9"/>
  <c r="B583" i="9"/>
  <c r="B610" i="9"/>
  <c r="C631" i="9"/>
  <c r="A653" i="9"/>
  <c r="B674" i="9"/>
  <c r="C695" i="9"/>
  <c r="A717" i="9"/>
  <c r="B738" i="9"/>
  <c r="C759" i="9"/>
  <c r="C774" i="9"/>
  <c r="A782" i="9"/>
  <c r="C788" i="9"/>
  <c r="A794" i="9"/>
  <c r="B799" i="9"/>
  <c r="C804" i="9"/>
  <c r="A810" i="9"/>
  <c r="B815" i="9"/>
  <c r="C820" i="9"/>
  <c r="A826" i="9"/>
  <c r="B831" i="9"/>
  <c r="C836" i="9"/>
  <c r="A842" i="9"/>
  <c r="B847" i="9"/>
  <c r="C852" i="9"/>
  <c r="A858" i="9"/>
  <c r="B863" i="9"/>
  <c r="C868" i="9"/>
  <c r="A874" i="9"/>
  <c r="B879" i="9"/>
  <c r="C884" i="9"/>
  <c r="A890" i="9"/>
  <c r="B895" i="9"/>
  <c r="C900" i="9"/>
  <c r="A906" i="9"/>
  <c r="B911" i="9"/>
  <c r="C916" i="9"/>
  <c r="A922" i="9"/>
  <c r="B927" i="9"/>
  <c r="C932" i="9"/>
  <c r="A938" i="9"/>
  <c r="B943" i="9"/>
  <c r="C948" i="9"/>
  <c r="C556" i="9"/>
  <c r="B592" i="9"/>
  <c r="A617" i="9"/>
  <c r="B638" i="9"/>
  <c r="C659" i="9"/>
  <c r="A681" i="9"/>
  <c r="B702" i="9"/>
  <c r="C723" i="9"/>
  <c r="A745" i="9"/>
  <c r="B766" i="9"/>
  <c r="A777" i="9"/>
  <c r="A784" i="9"/>
  <c r="B790" i="9"/>
  <c r="C795" i="9"/>
  <c r="A801" i="9"/>
  <c r="B806" i="9"/>
  <c r="C811" i="9"/>
  <c r="A817" i="9"/>
  <c r="B822" i="9"/>
  <c r="C827" i="9"/>
  <c r="C202" i="9"/>
  <c r="B277" i="9"/>
  <c r="B325" i="9"/>
  <c r="A368" i="9"/>
  <c r="A275" i="9"/>
  <c r="C329" i="9"/>
  <c r="B360" i="9"/>
  <c r="A212" i="9"/>
  <c r="B233" i="9"/>
  <c r="C254" i="9"/>
  <c r="B273" i="9"/>
  <c r="B289" i="9"/>
  <c r="B308" i="9"/>
  <c r="B319" i="9"/>
  <c r="C328" i="9"/>
  <c r="B339" i="9"/>
  <c r="B347" i="9"/>
  <c r="C356" i="9"/>
  <c r="B367" i="9"/>
  <c r="B268" i="9"/>
  <c r="A321" i="9"/>
  <c r="C363" i="9"/>
  <c r="A376" i="9"/>
  <c r="B385" i="9"/>
  <c r="A396" i="9"/>
  <c r="A404" i="9"/>
  <c r="B413" i="9"/>
  <c r="A424" i="9"/>
  <c r="B433" i="9"/>
  <c r="B441" i="9"/>
  <c r="A452" i="9"/>
  <c r="B461" i="9"/>
  <c r="C470" i="9"/>
  <c r="B481" i="9"/>
  <c r="B489" i="9"/>
  <c r="C498" i="9"/>
  <c r="B509" i="9"/>
  <c r="B228" i="9"/>
  <c r="B292" i="9"/>
  <c r="C343" i="9"/>
  <c r="A371" i="9"/>
  <c r="B380" i="9"/>
  <c r="A391" i="9"/>
  <c r="A399" i="9"/>
  <c r="B408" i="9"/>
  <c r="A419" i="9"/>
  <c r="B220" i="9"/>
  <c r="B284" i="9"/>
  <c r="C339" i="9"/>
  <c r="A370" i="9"/>
  <c r="B379" i="9"/>
  <c r="A255" i="9"/>
  <c r="B314" i="9"/>
  <c r="C351" i="9"/>
  <c r="B374" i="9"/>
  <c r="C383" i="9"/>
  <c r="C391" i="9"/>
  <c r="B402" i="9"/>
  <c r="C411" i="9"/>
  <c r="A421" i="9"/>
  <c r="C431" i="9"/>
  <c r="C439" i="9"/>
  <c r="A449" i="9"/>
  <c r="A406" i="9"/>
  <c r="A435" i="9"/>
  <c r="A451" i="9"/>
  <c r="A466" i="9"/>
  <c r="B478" i="9"/>
  <c r="A491" i="9"/>
  <c r="A505" i="9"/>
  <c r="C515" i="9"/>
  <c r="A525" i="9"/>
  <c r="C535" i="9"/>
  <c r="A545" i="9"/>
  <c r="A553" i="9"/>
  <c r="C563" i="9"/>
  <c r="A573" i="9"/>
  <c r="B582" i="9"/>
  <c r="A593" i="9"/>
  <c r="A601" i="9"/>
  <c r="A402" i="9"/>
  <c r="B435" i="9"/>
  <c r="A454" i="9"/>
  <c r="C464" i="9"/>
  <c r="A479" i="9"/>
  <c r="B491" i="9"/>
  <c r="C503" i="9"/>
  <c r="B517" i="9"/>
  <c r="B525" i="9"/>
  <c r="C534" i="9"/>
  <c r="B545" i="9"/>
  <c r="C554" i="9"/>
  <c r="C562" i="9"/>
  <c r="B573" i="9"/>
  <c r="C408" i="9"/>
  <c r="B436" i="9"/>
  <c r="B452" i="9"/>
  <c r="C461" i="9"/>
  <c r="B470" i="9"/>
  <c r="A481" i="9"/>
  <c r="A490" i="9"/>
  <c r="A499" i="9"/>
  <c r="C509" i="9"/>
  <c r="C517" i="9"/>
  <c r="B524" i="9"/>
  <c r="B532" i="9"/>
  <c r="A539" i="9"/>
  <c r="C545" i="9"/>
  <c r="C553" i="9"/>
  <c r="A394" i="9"/>
  <c r="C420" i="9"/>
  <c r="B439" i="9"/>
  <c r="C452" i="9"/>
  <c r="A462" i="9"/>
  <c r="C472" i="9"/>
  <c r="C481" i="9"/>
  <c r="B490" i="9"/>
  <c r="A501" i="9"/>
  <c r="B527" i="9"/>
  <c r="A554" i="9"/>
  <c r="B572" i="9"/>
  <c r="C582" i="9"/>
  <c r="B591" i="9"/>
  <c r="A602" i="9"/>
  <c r="C609" i="9"/>
  <c r="B616" i="9"/>
  <c r="B624" i="9"/>
  <c r="A631" i="9"/>
  <c r="C637" i="9"/>
  <c r="C645" i="9"/>
  <c r="B652" i="9"/>
  <c r="A659" i="9"/>
  <c r="A667" i="9"/>
  <c r="C673" i="9"/>
  <c r="B680" i="9"/>
  <c r="B688" i="9"/>
  <c r="A695" i="9"/>
  <c r="C701" i="9"/>
  <c r="C709" i="9"/>
  <c r="B716" i="9"/>
  <c r="A723" i="9"/>
  <c r="A731" i="9"/>
  <c r="C737" i="9"/>
  <c r="B744" i="9"/>
  <c r="B752" i="9"/>
  <c r="A759" i="9"/>
  <c r="C765" i="9"/>
  <c r="C773" i="9"/>
  <c r="B780" i="9"/>
  <c r="A787" i="9"/>
  <c r="A534" i="9"/>
  <c r="B559" i="9"/>
  <c r="C572" i="9"/>
  <c r="C584" i="9"/>
  <c r="C593" i="9"/>
  <c r="C602" i="9"/>
  <c r="B611" i="9"/>
  <c r="A618" i="9"/>
  <c r="C624" i="9"/>
  <c r="C632" i="9"/>
  <c r="B639" i="9"/>
  <c r="A646" i="9"/>
  <c r="A654" i="9"/>
  <c r="C660" i="9"/>
  <c r="B667" i="9"/>
  <c r="B675" i="9"/>
  <c r="A682" i="9"/>
  <c r="C688" i="9"/>
  <c r="C696" i="9"/>
  <c r="B703" i="9"/>
  <c r="A710" i="9"/>
  <c r="A718" i="9"/>
  <c r="C724" i="9"/>
  <c r="B731" i="9"/>
  <c r="B739" i="9"/>
  <c r="A746" i="9"/>
  <c r="C752" i="9"/>
  <c r="C760" i="9"/>
  <c r="B767" i="9"/>
  <c r="B508" i="9"/>
  <c r="A542" i="9"/>
  <c r="B563" i="9"/>
  <c r="C576" i="9"/>
  <c r="B587" i="9"/>
  <c r="B596" i="9"/>
  <c r="B605" i="9"/>
  <c r="B613" i="9"/>
  <c r="A620" i="9"/>
  <c r="C626" i="9"/>
  <c r="C634" i="9"/>
  <c r="B641" i="9"/>
  <c r="A648" i="9"/>
  <c r="A656" i="9"/>
  <c r="C662" i="9"/>
  <c r="B669" i="9"/>
  <c r="B677" i="9"/>
  <c r="A684" i="9"/>
  <c r="C690" i="9"/>
  <c r="C698" i="9"/>
  <c r="B705" i="9"/>
  <c r="A712" i="9"/>
  <c r="A720" i="9"/>
  <c r="C726" i="9"/>
  <c r="B733" i="9"/>
  <c r="B741" i="9"/>
  <c r="A748" i="9"/>
  <c r="C754" i="9"/>
  <c r="C762" i="9"/>
  <c r="B769" i="9"/>
  <c r="B576" i="9"/>
  <c r="C615" i="9"/>
  <c r="B642" i="9"/>
  <c r="A669" i="9"/>
  <c r="A701" i="9"/>
  <c r="C727" i="9"/>
  <c r="B754" i="9"/>
  <c r="C776" i="9"/>
  <c r="B785" i="9"/>
  <c r="C792" i="9"/>
  <c r="C800" i="9"/>
  <c r="B807" i="9"/>
  <c r="A814" i="9"/>
  <c r="A822" i="9"/>
  <c r="C828" i="9"/>
  <c r="B835" i="9"/>
  <c r="B843" i="9"/>
  <c r="A850" i="9"/>
  <c r="C856" i="9"/>
  <c r="C864" i="9"/>
  <c r="B871" i="9"/>
  <c r="A878" i="9"/>
  <c r="A886" i="9"/>
  <c r="C892" i="9"/>
  <c r="B899" i="9"/>
  <c r="B907" i="9"/>
  <c r="A914" i="9"/>
  <c r="C920" i="9"/>
  <c r="C928" i="9"/>
  <c r="B935" i="9"/>
  <c r="A942" i="9"/>
  <c r="A950" i="9"/>
  <c r="A578" i="9"/>
  <c r="C611" i="9"/>
  <c r="C643" i="9"/>
  <c r="B670" i="9"/>
  <c r="A697" i="9"/>
  <c r="A729" i="9"/>
  <c r="C755" i="9"/>
  <c r="B775" i="9"/>
  <c r="A786" i="9"/>
  <c r="A793" i="9"/>
  <c r="C799" i="9"/>
  <c r="C807" i="9"/>
  <c r="B814" i="9"/>
  <c r="A821" i="9"/>
  <c r="A829" i="9"/>
  <c r="B834" i="9"/>
  <c r="C839" i="9"/>
  <c r="A845" i="9"/>
  <c r="B850" i="9"/>
  <c r="C855" i="9"/>
  <c r="A861" i="9"/>
  <c r="B866" i="9"/>
  <c r="C871" i="9"/>
  <c r="A877" i="9"/>
  <c r="B882" i="9"/>
  <c r="C887" i="9"/>
  <c r="A893" i="9"/>
  <c r="B898" i="9"/>
  <c r="C903" i="9"/>
  <c r="A909" i="9"/>
  <c r="B914" i="9"/>
  <c r="C919" i="9"/>
  <c r="A925" i="9"/>
  <c r="B930" i="9"/>
  <c r="C935" i="9"/>
  <c r="A941" i="9"/>
  <c r="B946" i="9"/>
  <c r="C540" i="9"/>
  <c r="A587" i="9"/>
  <c r="A613" i="9"/>
  <c r="B634" i="9"/>
  <c r="C655" i="9"/>
  <c r="A677" i="9"/>
  <c r="B698" i="9"/>
  <c r="C719" i="9"/>
  <c r="A741" i="9"/>
  <c r="B762" i="9"/>
  <c r="C775" i="9"/>
  <c r="C782" i="9"/>
  <c r="B789" i="9"/>
  <c r="C794" i="9"/>
  <c r="A800" i="9"/>
  <c r="B805" i="9"/>
  <c r="C810" i="9"/>
  <c r="A816" i="9"/>
  <c r="B821" i="9"/>
  <c r="C826" i="9"/>
  <c r="A832" i="9"/>
  <c r="B837" i="9"/>
  <c r="C842" i="9"/>
  <c r="A848" i="9"/>
  <c r="B853" i="9"/>
  <c r="C858" i="9"/>
  <c r="A864" i="9"/>
  <c r="B869" i="9"/>
  <c r="C874" i="9"/>
  <c r="A880" i="9"/>
  <c r="B885" i="9"/>
  <c r="C890" i="9"/>
  <c r="A896" i="9"/>
  <c r="B901" i="9"/>
  <c r="C906" i="9"/>
  <c r="A912" i="9"/>
  <c r="B917" i="9"/>
  <c r="C922" i="9"/>
  <c r="A928" i="9"/>
  <c r="B933" i="9"/>
  <c r="C938" i="9"/>
  <c r="A944" i="9"/>
  <c r="B949" i="9"/>
  <c r="B630" i="9"/>
  <c r="C715" i="9"/>
  <c r="B781" i="9"/>
  <c r="B804" i="9"/>
  <c r="C825" i="9"/>
  <c r="A847" i="9"/>
  <c r="B868" i="9"/>
  <c r="C889" i="9"/>
  <c r="A911" i="9"/>
  <c r="B932" i="9"/>
  <c r="A951" i="9"/>
  <c r="B956" i="9"/>
  <c r="C961" i="9"/>
  <c r="A967" i="9"/>
  <c r="B972" i="9"/>
  <c r="C977" i="9"/>
  <c r="A983" i="9"/>
  <c r="B988" i="9"/>
  <c r="C993" i="9"/>
  <c r="A999" i="9"/>
  <c r="B1004" i="9"/>
  <c r="C1009" i="9"/>
  <c r="A1015" i="9"/>
  <c r="B1020" i="9"/>
  <c r="C1025" i="9"/>
  <c r="A1031" i="9"/>
  <c r="B1036" i="9"/>
  <c r="C1041" i="9"/>
  <c r="A1047" i="9"/>
  <c r="B1052" i="9"/>
  <c r="C1057" i="9"/>
  <c r="A1063" i="9"/>
  <c r="B1068" i="9"/>
  <c r="C1073" i="9"/>
  <c r="A1079" i="9"/>
  <c r="B1084" i="9"/>
  <c r="C1089" i="9"/>
  <c r="A1095" i="9"/>
  <c r="B1100" i="9"/>
  <c r="C1105" i="9"/>
  <c r="A1111" i="9"/>
  <c r="B1116" i="9"/>
  <c r="C1121" i="9"/>
  <c r="C635" i="9"/>
  <c r="A721" i="9"/>
  <c r="B783" i="9"/>
  <c r="C805" i="9"/>
  <c r="A827" i="9"/>
  <c r="B848" i="9"/>
  <c r="C869" i="9"/>
  <c r="A891" i="9"/>
  <c r="B912" i="9"/>
  <c r="C933" i="9"/>
  <c r="B951" i="9"/>
  <c r="C956" i="9"/>
  <c r="A962" i="9"/>
  <c r="B967" i="9"/>
  <c r="C972" i="9"/>
  <c r="A978" i="9"/>
  <c r="B983" i="9"/>
  <c r="C988" i="9"/>
  <c r="A994" i="9"/>
  <c r="B999" i="9"/>
  <c r="C1004" i="9"/>
  <c r="A1010" i="9"/>
  <c r="B1015" i="9"/>
  <c r="C1020" i="9"/>
  <c r="A1026" i="9"/>
  <c r="B1031" i="9"/>
  <c r="C1036" i="9"/>
  <c r="A1042" i="9"/>
  <c r="B1047" i="9"/>
  <c r="C1052" i="9"/>
  <c r="A1058" i="9"/>
  <c r="B1063" i="9"/>
  <c r="C1068" i="9"/>
  <c r="A1074" i="9"/>
  <c r="B1079" i="9"/>
  <c r="C1084" i="9"/>
  <c r="A1090" i="9"/>
  <c r="B1095" i="9"/>
  <c r="C1100" i="9"/>
  <c r="A1106" i="9"/>
  <c r="B1111" i="9"/>
  <c r="C1116" i="9"/>
  <c r="A1122" i="9"/>
  <c r="A625" i="9"/>
  <c r="B710" i="9"/>
  <c r="C779" i="9"/>
  <c r="A803" i="9"/>
  <c r="B824" i="9"/>
  <c r="C845" i="9"/>
  <c r="A867" i="9"/>
  <c r="B888" i="9"/>
  <c r="C909" i="9"/>
  <c r="A931" i="9"/>
  <c r="C950" i="9"/>
  <c r="A956" i="9"/>
  <c r="B961" i="9"/>
  <c r="C966" i="9"/>
  <c r="A972" i="9"/>
  <c r="B977" i="9"/>
  <c r="C982" i="9"/>
  <c r="A988" i="9"/>
  <c r="B993" i="9"/>
  <c r="C998" i="9"/>
  <c r="A1004" i="9"/>
  <c r="B1009" i="9"/>
  <c r="C1014" i="9"/>
  <c r="A1020" i="9"/>
  <c r="B1025" i="9"/>
  <c r="C1030" i="9"/>
  <c r="A1036" i="9"/>
  <c r="B1041" i="9"/>
  <c r="C1046" i="9"/>
  <c r="A1052" i="9"/>
  <c r="B1057" i="9"/>
  <c r="C1062" i="9"/>
  <c r="A1068" i="9"/>
  <c r="B1073" i="9"/>
  <c r="C1078" i="9"/>
  <c r="A1084" i="9"/>
  <c r="B1089" i="9"/>
  <c r="C1094" i="9"/>
  <c r="A1100" i="9"/>
  <c r="B1105" i="9"/>
  <c r="C1110" i="9"/>
  <c r="A1116" i="9"/>
  <c r="A563" i="9"/>
  <c r="B812" i="9"/>
  <c r="C897" i="9"/>
  <c r="B958" i="9"/>
  <c r="C979" i="9"/>
  <c r="A1001" i="9"/>
  <c r="B1022" i="9"/>
  <c r="C1043" i="9"/>
  <c r="A1065" i="9"/>
  <c r="B1086" i="9"/>
  <c r="C1107" i="9"/>
  <c r="A1124" i="9"/>
  <c r="B1129" i="9"/>
  <c r="C1134" i="9"/>
  <c r="A1140" i="9"/>
  <c r="B1145" i="9"/>
  <c r="C1150" i="9"/>
  <c r="A1156" i="9"/>
  <c r="B1161" i="9"/>
  <c r="C1166" i="9"/>
  <c r="A1172" i="9"/>
  <c r="B1177" i="9"/>
  <c r="C1182" i="9"/>
  <c r="A1188" i="9"/>
  <c r="B1193" i="9"/>
  <c r="C1198" i="9"/>
  <c r="A1204" i="9"/>
  <c r="B1209" i="9"/>
  <c r="C1214" i="9"/>
  <c r="A1220" i="9"/>
  <c r="B1225" i="9"/>
  <c r="C1230" i="9"/>
  <c r="A1236" i="9"/>
  <c r="B1241" i="9"/>
  <c r="C1246" i="9"/>
  <c r="A1252" i="9"/>
  <c r="B1257" i="9"/>
  <c r="C1262" i="9"/>
  <c r="A1268" i="9"/>
  <c r="B1273" i="9"/>
  <c r="C1278" i="9"/>
  <c r="A1284" i="9"/>
  <c r="B1289" i="9"/>
  <c r="C1294" i="9"/>
  <c r="A1300" i="9"/>
  <c r="B1305" i="9"/>
  <c r="C1310" i="9"/>
  <c r="A1316" i="9"/>
  <c r="B1321" i="9"/>
  <c r="C1326" i="9"/>
  <c r="A1332" i="9"/>
  <c r="B1337" i="9"/>
  <c r="C1342" i="9"/>
  <c r="A1348" i="9"/>
  <c r="B1353" i="9"/>
  <c r="C1358" i="9"/>
  <c r="A1364" i="9"/>
  <c r="B1369" i="9"/>
  <c r="C1374" i="9"/>
  <c r="A1380" i="9"/>
  <c r="B1385" i="9"/>
  <c r="C1390" i="9"/>
  <c r="A1396" i="9"/>
  <c r="B1401" i="9"/>
  <c r="C1406" i="9"/>
  <c r="A1412" i="9"/>
  <c r="B1417" i="9"/>
  <c r="C1422" i="9"/>
  <c r="A1428" i="9"/>
  <c r="B1433" i="9"/>
  <c r="C1438" i="9"/>
  <c r="A1444" i="9"/>
  <c r="B1449" i="9"/>
  <c r="C1454" i="9"/>
  <c r="A1460" i="9"/>
  <c r="B1465" i="9"/>
  <c r="C1470" i="9"/>
  <c r="A1476" i="9"/>
  <c r="B1481" i="9"/>
  <c r="C1486" i="9"/>
  <c r="A1492" i="9"/>
  <c r="B1497" i="9"/>
  <c r="C1502" i="9"/>
  <c r="A1508" i="9"/>
  <c r="B1513" i="9"/>
  <c r="A596" i="9"/>
  <c r="C817" i="9"/>
  <c r="A903" i="9"/>
  <c r="C959" i="9"/>
  <c r="A981" i="9"/>
  <c r="B1002" i="9"/>
  <c r="C1023" i="9"/>
  <c r="A1045" i="9"/>
  <c r="B1066" i="9"/>
  <c r="C1087" i="9"/>
  <c r="A1109" i="9"/>
  <c r="B1124" i="9"/>
  <c r="C1129" i="9"/>
  <c r="A1135" i="9"/>
  <c r="B1140" i="9"/>
  <c r="C1145" i="9"/>
  <c r="A1151" i="9"/>
  <c r="B1156" i="9"/>
  <c r="C1161" i="9"/>
  <c r="A1167" i="9"/>
  <c r="B1172" i="9"/>
  <c r="C1177" i="9"/>
  <c r="A1183" i="9"/>
  <c r="B213" i="9"/>
  <c r="A288" i="9"/>
  <c r="B341" i="9"/>
  <c r="C221" i="9"/>
  <c r="C285" i="9"/>
  <c r="B340" i="9"/>
  <c r="C361" i="9"/>
  <c r="B217" i="9"/>
  <c r="B241" i="9"/>
  <c r="B257" i="9"/>
  <c r="A276" i="9"/>
  <c r="B297" i="9"/>
  <c r="A312" i="9"/>
  <c r="C320" i="9"/>
  <c r="B331" i="9"/>
  <c r="C340" i="9"/>
  <c r="A350" i="9"/>
  <c r="C360" i="9"/>
  <c r="B204" i="9"/>
  <c r="A279" i="9"/>
  <c r="A337" i="9"/>
  <c r="B369" i="9"/>
  <c r="B377" i="9"/>
  <c r="A388" i="9"/>
  <c r="B397" i="9"/>
  <c r="C406" i="9"/>
  <c r="B417" i="9"/>
  <c r="B425" i="9"/>
  <c r="C434" i="9"/>
  <c r="B445" i="9"/>
  <c r="C454" i="9"/>
  <c r="C462" i="9"/>
  <c r="B473" i="9"/>
  <c r="C482" i="9"/>
  <c r="A492" i="9"/>
  <c r="C502" i="9"/>
  <c r="C510" i="9"/>
  <c r="A239" i="9"/>
  <c r="A317" i="9"/>
  <c r="B354" i="9"/>
  <c r="B372" i="9"/>
  <c r="A383" i="9"/>
  <c r="B392" i="9"/>
  <c r="C401" i="9"/>
  <c r="B412" i="9"/>
  <c r="B420" i="9"/>
  <c r="A231" i="9"/>
  <c r="B312" i="9"/>
  <c r="B350" i="9"/>
  <c r="B371" i="9"/>
  <c r="A256" i="9"/>
  <c r="A320" i="9"/>
  <c r="B357" i="9"/>
  <c r="B264" i="9"/>
  <c r="A319" i="9"/>
  <c r="A355" i="9"/>
  <c r="C206" i="9"/>
  <c r="C230" i="9"/>
  <c r="C246" i="9"/>
  <c r="A268" i="9"/>
  <c r="C286" i="9"/>
  <c r="A305" i="9"/>
  <c r="A318" i="9"/>
  <c r="A326" i="9"/>
  <c r="B335" i="9"/>
  <c r="A346" i="9"/>
  <c r="B355" i="9"/>
  <c r="B363" i="9"/>
  <c r="A247" i="9"/>
  <c r="C315" i="9"/>
  <c r="A353" i="9"/>
  <c r="C374" i="9"/>
  <c r="C382" i="9"/>
  <c r="A392" i="9"/>
  <c r="C402" i="9"/>
  <c r="A412" i="9"/>
  <c r="A420" i="9"/>
  <c r="C430" i="9"/>
  <c r="A440" i="9"/>
  <c r="B449" i="9"/>
  <c r="A460" i="9"/>
  <c r="A468" i="9"/>
  <c r="B477" i="9"/>
  <c r="A488" i="9"/>
  <c r="B497" i="9"/>
  <c r="B505" i="9"/>
  <c r="A207" i="9"/>
  <c r="C281" i="9"/>
  <c r="A333" i="9"/>
  <c r="C369" i="9"/>
  <c r="C377" i="9"/>
  <c r="A387" i="9"/>
  <c r="C397" i="9"/>
  <c r="A407" i="9"/>
  <c r="A415" i="9"/>
  <c r="C425" i="9"/>
  <c r="C273" i="9"/>
  <c r="A329" i="9"/>
  <c r="C368" i="9"/>
  <c r="C376" i="9"/>
  <c r="A223" i="9"/>
  <c r="A307" i="9"/>
  <c r="B346" i="9"/>
  <c r="B370" i="9"/>
  <c r="A381" i="9"/>
  <c r="B390" i="9"/>
  <c r="C399" i="9"/>
  <c r="B410" i="9"/>
  <c r="B418" i="9"/>
  <c r="C427" i="9"/>
  <c r="B438" i="9"/>
  <c r="C447" i="9"/>
  <c r="A390" i="9"/>
  <c r="C429" i="9"/>
  <c r="B448" i="9"/>
  <c r="B462" i="9"/>
  <c r="C476" i="9"/>
  <c r="B487" i="9"/>
  <c r="C499" i="9"/>
  <c r="A514" i="9"/>
  <c r="C523" i="9"/>
  <c r="C531" i="9"/>
  <c r="B542" i="9"/>
  <c r="C551" i="9"/>
  <c r="A561" i="9"/>
  <c r="C571" i="9"/>
  <c r="C579" i="9"/>
  <c r="A589" i="9"/>
  <c r="C599" i="9"/>
  <c r="C396" i="9"/>
  <c r="B427" i="9"/>
  <c r="C448" i="9"/>
  <c r="A463" i="9"/>
  <c r="B475" i="9"/>
  <c r="C489" i="9"/>
  <c r="C234" i="9"/>
  <c r="B313" i="9"/>
  <c r="A244" i="9"/>
  <c r="C313" i="9"/>
  <c r="C352" i="9"/>
  <c r="B342" i="9"/>
  <c r="C398" i="9"/>
  <c r="C438" i="9"/>
  <c r="A476" i="9"/>
  <c r="B513" i="9"/>
  <c r="B376" i="9"/>
  <c r="C413" i="9"/>
  <c r="C355" i="9"/>
  <c r="C265" i="9"/>
  <c r="A367" i="9"/>
  <c r="A385" i="9"/>
  <c r="A405" i="9"/>
  <c r="C423" i="9"/>
  <c r="B442" i="9"/>
  <c r="B411" i="9"/>
  <c r="A457" i="9"/>
  <c r="B480" i="9"/>
  <c r="A507" i="9"/>
  <c r="A529" i="9"/>
  <c r="B546" i="9"/>
  <c r="B566" i="9"/>
  <c r="A585" i="9"/>
  <c r="C603" i="9"/>
  <c r="A438" i="9"/>
  <c r="A470" i="9"/>
  <c r="A493" i="9"/>
  <c r="A511" i="9"/>
  <c r="A524" i="9"/>
  <c r="C538" i="9"/>
  <c r="B549" i="9"/>
  <c r="B561" i="9"/>
  <c r="A576" i="9"/>
  <c r="B428" i="9"/>
  <c r="A447" i="9"/>
  <c r="B463" i="9"/>
  <c r="C475" i="9"/>
  <c r="B488" i="9"/>
  <c r="B502" i="9"/>
  <c r="A513" i="9"/>
  <c r="A523" i="9"/>
  <c r="C533" i="9"/>
  <c r="A543" i="9"/>
  <c r="A551" i="9"/>
  <c r="B399" i="9"/>
  <c r="B431" i="9"/>
  <c r="A450" i="9"/>
  <c r="C346" i="9"/>
  <c r="A363" i="9"/>
  <c r="A284" i="9"/>
  <c r="A334" i="9"/>
  <c r="C225" i="9"/>
  <c r="B381" i="9"/>
  <c r="C418" i="9"/>
  <c r="A456" i="9"/>
  <c r="C494" i="9"/>
  <c r="B322" i="9"/>
  <c r="C393" i="9"/>
  <c r="A263" i="9"/>
  <c r="A382" i="9"/>
  <c r="A325" i="9"/>
  <c r="C375" i="9"/>
  <c r="C395" i="9"/>
  <c r="A413" i="9"/>
  <c r="A433" i="9"/>
  <c r="A453" i="9"/>
  <c r="C437" i="9"/>
  <c r="C469" i="9"/>
  <c r="B494" i="9"/>
  <c r="B518" i="9"/>
  <c r="A537" i="9"/>
  <c r="A557" i="9"/>
  <c r="B574" i="9"/>
  <c r="B594" i="9"/>
  <c r="A418" i="9"/>
  <c r="C455" i="9"/>
  <c r="B482" i="9"/>
  <c r="B500" i="9"/>
  <c r="C518" i="9"/>
  <c r="C530" i="9"/>
  <c r="B541" i="9"/>
  <c r="A556" i="9"/>
  <c r="A568" i="9"/>
  <c r="B403" i="9"/>
  <c r="C441" i="9"/>
  <c r="B456" i="9"/>
  <c r="C468" i="9"/>
  <c r="A483" i="9"/>
  <c r="B495" i="9"/>
  <c r="A506" i="9"/>
  <c r="A519" i="9"/>
  <c r="B528" i="9"/>
  <c r="C537" i="9"/>
  <c r="B548" i="9"/>
  <c r="B556" i="9"/>
  <c r="B415" i="9"/>
  <c r="A442" i="9"/>
  <c r="B458" i="9"/>
  <c r="A469" i="9"/>
  <c r="B483" i="9"/>
  <c r="C495" i="9"/>
  <c r="A522" i="9"/>
  <c r="C561" i="9"/>
  <c r="B577" i="9"/>
  <c r="C589" i="9"/>
  <c r="A604" i="9"/>
  <c r="C613" i="9"/>
  <c r="C621" i="9"/>
  <c r="B632" i="9"/>
  <c r="C641" i="9"/>
  <c r="A651" i="9"/>
  <c r="C661" i="9"/>
  <c r="C669" i="9"/>
  <c r="A679" i="9"/>
  <c r="C689" i="9"/>
  <c r="A699" i="9"/>
  <c r="A707" i="9"/>
  <c r="C717" i="9"/>
  <c r="A727" i="9"/>
  <c r="B736" i="9"/>
  <c r="A747" i="9"/>
  <c r="A755" i="9"/>
  <c r="B764" i="9"/>
  <c r="A775" i="9"/>
  <c r="B784" i="9"/>
  <c r="B523" i="9"/>
  <c r="A562" i="9"/>
  <c r="B579" i="9"/>
  <c r="A592" i="9"/>
  <c r="A606" i="9"/>
  <c r="A614" i="9"/>
  <c r="B623" i="9"/>
  <c r="C314" i="9"/>
  <c r="C262" i="9"/>
  <c r="A362" i="9"/>
  <c r="B409" i="9"/>
  <c r="A484" i="9"/>
  <c r="C385" i="9"/>
  <c r="B375" i="9"/>
  <c r="A369" i="9"/>
  <c r="B406" i="9"/>
  <c r="A445" i="9"/>
  <c r="A459" i="9"/>
  <c r="C508" i="9"/>
  <c r="B550" i="9"/>
  <c r="C587" i="9"/>
  <c r="B443" i="9"/>
  <c r="B498" i="9"/>
  <c r="A528" i="9"/>
  <c r="A552" i="9"/>
  <c r="B387" i="9"/>
  <c r="B454" i="9"/>
  <c r="C477" i="9"/>
  <c r="B504" i="9"/>
  <c r="A527" i="9"/>
  <c r="B544" i="9"/>
  <c r="A410" i="9"/>
  <c r="A455" i="9"/>
  <c r="B474" i="9"/>
  <c r="C488" i="9"/>
  <c r="A510" i="9"/>
  <c r="B564" i="9"/>
  <c r="B584" i="9"/>
  <c r="C598" i="9"/>
  <c r="A615" i="9"/>
  <c r="A627" i="9"/>
  <c r="B640" i="9"/>
  <c r="C653" i="9"/>
  <c r="B664" i="9"/>
  <c r="C677" i="9"/>
  <c r="A691" i="9"/>
  <c r="B704" i="9"/>
  <c r="A715" i="9"/>
  <c r="B728" i="9"/>
  <c r="C741" i="9"/>
  <c r="C753" i="9"/>
  <c r="B768" i="9"/>
  <c r="A779" i="9"/>
  <c r="A518" i="9"/>
  <c r="B567" i="9"/>
  <c r="C586" i="9"/>
  <c r="C600" i="9"/>
  <c r="C616" i="9"/>
  <c r="C628" i="9"/>
  <c r="A638" i="9"/>
  <c r="C648" i="9"/>
  <c r="C656" i="9"/>
  <c r="A666" i="9"/>
  <c r="C676" i="9"/>
  <c r="A686" i="9"/>
  <c r="A694" i="9"/>
  <c r="C704" i="9"/>
  <c r="A714" i="9"/>
  <c r="B723" i="9"/>
  <c r="A734" i="9"/>
  <c r="A742" i="9"/>
  <c r="B751" i="9"/>
  <c r="A762" i="9"/>
  <c r="B771" i="9"/>
  <c r="B531" i="9"/>
  <c r="A566" i="9"/>
  <c r="A582" i="9"/>
  <c r="C594" i="9"/>
  <c r="A608" i="9"/>
  <c r="A616" i="9"/>
  <c r="B625" i="9"/>
  <c r="A636" i="9"/>
  <c r="A351" i="9"/>
  <c r="C324" i="9"/>
  <c r="C370" i="9"/>
  <c r="C446" i="9"/>
  <c r="A271" i="9"/>
  <c r="A423" i="9"/>
  <c r="B276" i="9"/>
  <c r="A389" i="9"/>
  <c r="B426" i="9"/>
  <c r="A422" i="9"/>
  <c r="C485" i="9"/>
  <c r="B530" i="9"/>
  <c r="C567" i="9"/>
  <c r="A386" i="9"/>
  <c r="C471" i="9"/>
  <c r="C512" i="9"/>
  <c r="A540" i="9"/>
  <c r="C566" i="9"/>
  <c r="A431" i="9"/>
  <c r="A467" i="9"/>
  <c r="C491" i="9"/>
  <c r="B516" i="9"/>
  <c r="A535" i="9"/>
  <c r="A555" i="9"/>
  <c r="A434" i="9"/>
  <c r="C465" i="9"/>
  <c r="C479" i="9"/>
  <c r="C497" i="9"/>
  <c r="B543" i="9"/>
  <c r="A575" i="9"/>
  <c r="A595" i="9"/>
  <c r="B608" i="9"/>
  <c r="B620" i="9"/>
  <c r="A635" i="9"/>
  <c r="A647" i="9"/>
  <c r="C657" i="9"/>
  <c r="B672" i="9"/>
  <c r="B684" i="9"/>
  <c r="B696" i="9"/>
  <c r="A711" i="9"/>
  <c r="C721" i="9"/>
  <c r="C733" i="9"/>
  <c r="B748" i="9"/>
  <c r="B760" i="9"/>
  <c r="A771" i="9"/>
  <c r="C785" i="9"/>
  <c r="C544" i="9"/>
  <c r="C577" i="9"/>
  <c r="B595" i="9"/>
  <c r="C608" i="9"/>
  <c r="A622" i="9"/>
  <c r="A634" i="9"/>
  <c r="B643" i="9"/>
  <c r="B651" i="9"/>
  <c r="A662" i="9"/>
  <c r="B671" i="9"/>
  <c r="C680" i="9"/>
  <c r="B691" i="9"/>
  <c r="B699" i="9"/>
  <c r="C708" i="9"/>
  <c r="B719" i="9"/>
  <c r="C728" i="9"/>
  <c r="C736" i="9"/>
  <c r="B747" i="9"/>
  <c r="C756" i="9"/>
  <c r="A766" i="9"/>
  <c r="C520" i="9"/>
  <c r="C552" i="9"/>
  <c r="A574" i="9"/>
  <c r="B589" i="9"/>
  <c r="C601" i="9"/>
  <c r="C610" i="9"/>
  <c r="B621" i="9"/>
  <c r="C630" i="9"/>
  <c r="A640" i="9"/>
  <c r="C650" i="9"/>
  <c r="C658" i="9"/>
  <c r="A668" i="9"/>
  <c r="C678" i="9"/>
  <c r="A688" i="9"/>
  <c r="A696" i="9"/>
  <c r="C706" i="9"/>
  <c r="A716" i="9"/>
  <c r="B725" i="9"/>
  <c r="A736" i="9"/>
  <c r="A744" i="9"/>
  <c r="B753" i="9"/>
  <c r="A764" i="9"/>
  <c r="B551" i="9"/>
  <c r="C604" i="9"/>
  <c r="C647" i="9"/>
  <c r="A685" i="9"/>
  <c r="B722" i="9"/>
  <c r="A765" i="9"/>
  <c r="A780" i="9"/>
  <c r="B791" i="9"/>
  <c r="A802" i="9"/>
  <c r="B811" i="9"/>
  <c r="B819" i="9"/>
  <c r="A830" i="9"/>
  <c r="B839" i="9"/>
  <c r="C848" i="9"/>
  <c r="B859" i="9"/>
  <c r="B867" i="9"/>
  <c r="C876" i="9"/>
  <c r="B887" i="9"/>
  <c r="C896" i="9"/>
  <c r="C904" i="9"/>
  <c r="B915" i="9"/>
  <c r="C924" i="9"/>
  <c r="A934" i="9"/>
  <c r="C944" i="9"/>
  <c r="B535" i="9"/>
  <c r="B606" i="9"/>
  <c r="A649" i="9"/>
  <c r="B686" i="9"/>
  <c r="B718" i="9"/>
  <c r="A761" i="9"/>
  <c r="C780" i="9"/>
  <c r="C791" i="9"/>
  <c r="B802" i="9"/>
  <c r="B810" i="9"/>
  <c r="C819" i="9"/>
  <c r="B830" i="9"/>
  <c r="A837" i="9"/>
  <c r="C843" i="9"/>
  <c r="C851" i="9"/>
  <c r="B858" i="9"/>
  <c r="A865" i="9"/>
  <c r="A873" i="9"/>
  <c r="C879" i="9"/>
  <c r="B886" i="9"/>
  <c r="B894" i="9"/>
  <c r="A901" i="9"/>
  <c r="C907" i="9"/>
  <c r="C915" i="9"/>
  <c r="B922" i="9"/>
  <c r="A929" i="9"/>
  <c r="A937" i="9"/>
  <c r="C943" i="9"/>
  <c r="B519" i="9"/>
  <c r="A594" i="9"/>
  <c r="C623" i="9"/>
  <c r="B650" i="9"/>
  <c r="B682" i="9"/>
  <c r="A709" i="9"/>
  <c r="C735" i="9"/>
  <c r="C767" i="9"/>
  <c r="B779" i="9"/>
  <c r="A788" i="9"/>
  <c r="A796" i="9"/>
  <c r="C802" i="9"/>
  <c r="B809" i="9"/>
  <c r="B817" i="9"/>
  <c r="A824" i="9"/>
  <c r="C830" i="9"/>
  <c r="C838" i="9"/>
  <c r="B845" i="9"/>
  <c r="A852" i="9"/>
  <c r="A860" i="9"/>
  <c r="C866" i="9"/>
  <c r="B873" i="9"/>
  <c r="B881" i="9"/>
  <c r="A888" i="9"/>
  <c r="C894" i="9"/>
  <c r="C902" i="9"/>
  <c r="B909" i="9"/>
  <c r="A916" i="9"/>
  <c r="A924" i="9"/>
  <c r="C930" i="9"/>
  <c r="B232" i="9"/>
  <c r="A309" i="9"/>
  <c r="A504" i="9"/>
  <c r="B212" i="9"/>
  <c r="A417" i="9"/>
  <c r="B471" i="9"/>
  <c r="B558" i="9"/>
  <c r="A461" i="9"/>
  <c r="B533" i="9"/>
  <c r="A414" i="9"/>
  <c r="C484" i="9"/>
  <c r="C529" i="9"/>
  <c r="C428" i="9"/>
  <c r="B476" i="9"/>
  <c r="C532" i="9"/>
  <c r="A588" i="9"/>
  <c r="A619" i="9"/>
  <c r="A643" i="9"/>
  <c r="B668" i="9"/>
  <c r="C693" i="9"/>
  <c r="B720" i="9"/>
  <c r="A743" i="9"/>
  <c r="C769" i="9"/>
  <c r="B539" i="9"/>
  <c r="B588" i="9"/>
  <c r="B619" i="9"/>
  <c r="C640" i="9"/>
  <c r="B659" i="9"/>
  <c r="A678" i="9"/>
  <c r="A698" i="9"/>
  <c r="B715" i="9"/>
  <c r="B735" i="9"/>
  <c r="B755" i="9"/>
  <c r="C772" i="9"/>
  <c r="B571" i="9"/>
  <c r="A598" i="9"/>
  <c r="C618" i="9"/>
  <c r="B637" i="9"/>
  <c r="A652" i="9"/>
  <c r="A664" i="9"/>
  <c r="C674" i="9"/>
  <c r="B689" i="9"/>
  <c r="B701" i="9"/>
  <c r="C714" i="9"/>
  <c r="A728" i="9"/>
  <c r="C738" i="9"/>
  <c r="A752" i="9"/>
  <c r="B765" i="9"/>
  <c r="C590" i="9"/>
  <c r="A637" i="9"/>
  <c r="B690" i="9"/>
  <c r="C743" i="9"/>
  <c r="B778" i="9"/>
  <c r="B795" i="9"/>
  <c r="A806" i="9"/>
  <c r="A818" i="9"/>
  <c r="C832" i="9"/>
  <c r="C844" i="9"/>
  <c r="B855" i="9"/>
  <c r="A870" i="9"/>
  <c r="A882" i="9"/>
  <c r="A894" i="9"/>
  <c r="C908" i="9"/>
  <c r="B919" i="9"/>
  <c r="B931" i="9"/>
  <c r="A946" i="9"/>
  <c r="B585" i="9"/>
  <c r="A633" i="9"/>
  <c r="C691" i="9"/>
  <c r="C739" i="9"/>
  <c r="C778" i="9"/>
  <c r="B794" i="9"/>
  <c r="A805" i="9"/>
  <c r="B818" i="9"/>
  <c r="C831" i="9"/>
  <c r="A841" i="9"/>
  <c r="A849" i="9"/>
  <c r="C859" i="9"/>
  <c r="A869" i="9"/>
  <c r="B878" i="9"/>
  <c r="A889" i="9"/>
  <c r="A897" i="9"/>
  <c r="B906" i="9"/>
  <c r="A917" i="9"/>
  <c r="B926" i="9"/>
  <c r="B934" i="9"/>
  <c r="A945" i="9"/>
  <c r="A571" i="9"/>
  <c r="B618" i="9"/>
  <c r="A661" i="9"/>
  <c r="A693" i="9"/>
  <c r="B730" i="9"/>
  <c r="C771" i="9"/>
  <c r="C784" i="9"/>
  <c r="B793" i="9"/>
  <c r="A804" i="9"/>
  <c r="B813" i="9"/>
  <c r="C822" i="9"/>
  <c r="B833" i="9"/>
  <c r="B841" i="9"/>
  <c r="C850" i="9"/>
  <c r="B861" i="9"/>
  <c r="C870" i="9"/>
  <c r="C878" i="9"/>
  <c r="B889" i="9"/>
  <c r="C898" i="9"/>
  <c r="A908" i="9"/>
  <c r="C918" i="9"/>
  <c r="C926" i="9"/>
  <c r="A936" i="9"/>
  <c r="C942" i="9"/>
  <c r="C524" i="9"/>
  <c r="A673" i="9"/>
  <c r="B774" i="9"/>
  <c r="C809" i="9"/>
  <c r="B836" i="9"/>
  <c r="A863" i="9"/>
  <c r="A895" i="9"/>
  <c r="C921" i="9"/>
  <c r="B948" i="9"/>
  <c r="C957" i="9"/>
  <c r="B964" i="9"/>
  <c r="A971" i="9"/>
  <c r="A979" i="9"/>
  <c r="C985" i="9"/>
  <c r="B992" i="9"/>
  <c r="B1000" i="9"/>
  <c r="A1007" i="9"/>
  <c r="C1013" i="9"/>
  <c r="C1021" i="9"/>
  <c r="B1028" i="9"/>
  <c r="A1035" i="9"/>
  <c r="A1043" i="9"/>
  <c r="C1049" i="9"/>
  <c r="B1056" i="9"/>
  <c r="B1064" i="9"/>
  <c r="A1071" i="9"/>
  <c r="C1077" i="9"/>
  <c r="C1085" i="9"/>
  <c r="B1092" i="9"/>
  <c r="A1099" i="9"/>
  <c r="A1107" i="9"/>
  <c r="C1113" i="9"/>
  <c r="B1120" i="9"/>
  <c r="A657" i="9"/>
  <c r="C763" i="9"/>
  <c r="B800" i="9"/>
  <c r="B832" i="9"/>
  <c r="A859" i="9"/>
  <c r="C885" i="9"/>
  <c r="C917" i="9"/>
  <c r="B944" i="9"/>
  <c r="B955" i="9"/>
  <c r="B963" i="9"/>
  <c r="A970" i="9"/>
  <c r="C976" i="9"/>
  <c r="C984" i="9"/>
  <c r="B991" i="9"/>
  <c r="A998" i="9"/>
  <c r="A1006" i="9"/>
  <c r="C1012" i="9"/>
  <c r="B1019" i="9"/>
  <c r="B1027" i="9"/>
  <c r="A1034" i="9"/>
  <c r="C1040" i="9"/>
  <c r="C1048" i="9"/>
  <c r="B1055" i="9"/>
  <c r="A1062" i="9"/>
  <c r="A1070" i="9"/>
  <c r="C1076" i="9"/>
  <c r="B1083" i="9"/>
  <c r="B1091" i="9"/>
  <c r="A1098" i="9"/>
  <c r="C1104" i="9"/>
  <c r="C1112" i="9"/>
  <c r="B1119" i="9"/>
  <c r="A603" i="9"/>
  <c r="C731" i="9"/>
  <c r="B792" i="9"/>
  <c r="A819" i="9"/>
  <c r="A851" i="9"/>
  <c r="C877" i="9"/>
  <c r="B904" i="9"/>
  <c r="B936" i="9"/>
  <c r="B953" i="9"/>
  <c r="A960" i="9"/>
  <c r="A968" i="9"/>
  <c r="C974" i="9"/>
  <c r="B981" i="9"/>
  <c r="B989" i="9"/>
  <c r="A996" i="9"/>
  <c r="C1002" i="9"/>
  <c r="C1010" i="9"/>
  <c r="B1017" i="9"/>
  <c r="A1024" i="9"/>
  <c r="A1032" i="9"/>
  <c r="C1038" i="9"/>
  <c r="B1045" i="9"/>
  <c r="B1053" i="9"/>
  <c r="A1060" i="9"/>
  <c r="C1066" i="9"/>
  <c r="C1074" i="9"/>
  <c r="B1081" i="9"/>
  <c r="A1088" i="9"/>
  <c r="A1096" i="9"/>
  <c r="C1102" i="9"/>
  <c r="B1109" i="9"/>
  <c r="B1117" i="9"/>
  <c r="C747" i="9"/>
  <c r="B876" i="9"/>
  <c r="C963" i="9"/>
  <c r="B990" i="9"/>
  <c r="A1017" i="9"/>
  <c r="A1049" i="9"/>
  <c r="C1075" i="9"/>
  <c r="B1102" i="9"/>
  <c r="B1125" i="9"/>
  <c r="A1132" i="9"/>
  <c r="C1138" i="9"/>
  <c r="C1146" i="9"/>
  <c r="B1153" i="9"/>
  <c r="A1160" i="9"/>
  <c r="A1168" i="9"/>
  <c r="C1174" i="9"/>
  <c r="B1181" i="9"/>
  <c r="B1189" i="9"/>
  <c r="A1196" i="9"/>
  <c r="C1202" i="9"/>
  <c r="C1210" i="9"/>
  <c r="B1217" i="9"/>
  <c r="A1224" i="9"/>
  <c r="A1232" i="9"/>
  <c r="C1238" i="9"/>
  <c r="B1245" i="9"/>
  <c r="B1253" i="9"/>
  <c r="A1260" i="9"/>
  <c r="C1266" i="9"/>
  <c r="C1274" i="9"/>
  <c r="B1281" i="9"/>
  <c r="A1288" i="9"/>
  <c r="A1296" i="9"/>
  <c r="C1302" i="9"/>
  <c r="B1309" i="9"/>
  <c r="B1317" i="9"/>
  <c r="A1324" i="9"/>
  <c r="C1330" i="9"/>
  <c r="C1338" i="9"/>
  <c r="B1345" i="9"/>
  <c r="A1352" i="9"/>
  <c r="A1360" i="9"/>
  <c r="C1366" i="9"/>
  <c r="B1373" i="9"/>
  <c r="B1381" i="9"/>
  <c r="A1388" i="9"/>
  <c r="C1394" i="9"/>
  <c r="C1402" i="9"/>
  <c r="B1409" i="9"/>
  <c r="A1416" i="9"/>
  <c r="A1424" i="9"/>
  <c r="C1430" i="9"/>
  <c r="B1437" i="9"/>
  <c r="B1445" i="9"/>
  <c r="A1452" i="9"/>
  <c r="C1458" i="9"/>
  <c r="C1466" i="9"/>
  <c r="B1473" i="9"/>
  <c r="A1480" i="9"/>
  <c r="A1488" i="9"/>
  <c r="C1494" i="9"/>
  <c r="B1501" i="9"/>
  <c r="B1509" i="9"/>
  <c r="A1516" i="9"/>
  <c r="B796" i="9"/>
  <c r="B924" i="9"/>
  <c r="B970" i="9"/>
  <c r="A997" i="9"/>
  <c r="A1029" i="9"/>
  <c r="C1055" i="9"/>
  <c r="B1082" i="9"/>
  <c r="B1114" i="9"/>
  <c r="A1127" i="9"/>
  <c r="C1133" i="9"/>
  <c r="C1141" i="9"/>
  <c r="B1148" i="9"/>
  <c r="A1155" i="9"/>
  <c r="A1163" i="9"/>
  <c r="C1169" i="9"/>
  <c r="B1176" i="9"/>
  <c r="B1184" i="9"/>
  <c r="C1189" i="9"/>
  <c r="A1195" i="9"/>
  <c r="B1200" i="9"/>
  <c r="C1205" i="9"/>
  <c r="A1211" i="9"/>
  <c r="B1216" i="9"/>
  <c r="C1221" i="9"/>
  <c r="A1227" i="9"/>
  <c r="B1232" i="9"/>
  <c r="C1237" i="9"/>
  <c r="A1243" i="9"/>
  <c r="B1248" i="9"/>
  <c r="C1253" i="9"/>
  <c r="A1259" i="9"/>
  <c r="B1264" i="9"/>
  <c r="C1269" i="9"/>
  <c r="A1275" i="9"/>
  <c r="B1280" i="9"/>
  <c r="C1285" i="9"/>
  <c r="A1291" i="9"/>
  <c r="B1296" i="9"/>
  <c r="C1301" i="9"/>
  <c r="A1307" i="9"/>
  <c r="B1312" i="9"/>
  <c r="C1317" i="9"/>
  <c r="A1323" i="9"/>
  <c r="B1328" i="9"/>
  <c r="C1333" i="9"/>
  <c r="A1339" i="9"/>
  <c r="B1344" i="9"/>
  <c r="C1349" i="9"/>
  <c r="A1355" i="9"/>
  <c r="B1360" i="9"/>
  <c r="C1365" i="9"/>
  <c r="A1371" i="9"/>
  <c r="B1376" i="9"/>
  <c r="C1381" i="9"/>
  <c r="A1387" i="9"/>
  <c r="B1392" i="9"/>
  <c r="C1397" i="9"/>
  <c r="A1403" i="9"/>
  <c r="B1408" i="9"/>
  <c r="C1413" i="9"/>
  <c r="A1419" i="9"/>
  <c r="B1424" i="9"/>
  <c r="C1429" i="9"/>
  <c r="A1435" i="9"/>
  <c r="B1440" i="9"/>
  <c r="C1445" i="9"/>
  <c r="A1451" i="9"/>
  <c r="B1456" i="9"/>
  <c r="C1461" i="9"/>
  <c r="A1467" i="9"/>
  <c r="B1472" i="9"/>
  <c r="C1477" i="9"/>
  <c r="A1483" i="9"/>
  <c r="B1488" i="9"/>
  <c r="C1493" i="9"/>
  <c r="A1499" i="9"/>
  <c r="B1504" i="9"/>
  <c r="C1509" i="9"/>
  <c r="A1515" i="9"/>
  <c r="C619" i="9"/>
  <c r="A823" i="9"/>
  <c r="B908" i="9"/>
  <c r="A961" i="9"/>
  <c r="B982" i="9"/>
  <c r="C1003" i="9"/>
  <c r="A1025" i="9"/>
  <c r="B1046" i="9"/>
  <c r="C1067" i="9"/>
  <c r="A1089" i="9"/>
  <c r="B1110" i="9"/>
  <c r="C1124" i="9"/>
  <c r="A1130" i="9"/>
  <c r="B1135" i="9"/>
  <c r="C1140" i="9"/>
  <c r="A1146" i="9"/>
  <c r="B1151" i="9"/>
  <c r="C1156" i="9"/>
  <c r="A1162" i="9"/>
  <c r="B1167" i="9"/>
  <c r="C1172" i="9"/>
  <c r="A1178" i="9"/>
  <c r="B1183" i="9"/>
  <c r="C1188" i="9"/>
  <c r="A1194" i="9"/>
  <c r="B1199" i="9"/>
  <c r="C1204" i="9"/>
  <c r="A1210" i="9"/>
  <c r="B1215" i="9"/>
  <c r="C1220" i="9"/>
  <c r="A1226" i="9"/>
  <c r="B1231" i="9"/>
  <c r="C1236" i="9"/>
  <c r="A1242" i="9"/>
  <c r="B1247" i="9"/>
  <c r="C1252" i="9"/>
  <c r="A1258" i="9"/>
  <c r="B1263" i="9"/>
  <c r="C1268" i="9"/>
  <c r="A1274" i="9"/>
  <c r="B1279" i="9"/>
  <c r="C1284" i="9"/>
  <c r="A1290" i="9"/>
  <c r="B1295" i="9"/>
  <c r="C1300" i="9"/>
  <c r="A1306" i="9"/>
  <c r="B1311" i="9"/>
  <c r="C1316" i="9"/>
  <c r="A1322" i="9"/>
  <c r="B1327" i="9"/>
  <c r="C1332" i="9"/>
  <c r="A1338" i="9"/>
  <c r="B1343" i="9"/>
  <c r="C1348" i="9"/>
  <c r="A1354" i="9"/>
  <c r="B1359" i="9"/>
  <c r="C1364" i="9"/>
  <c r="A1370" i="9"/>
  <c r="B1375" i="9"/>
  <c r="C1380" i="9"/>
  <c r="A1386" i="9"/>
  <c r="B1391" i="9"/>
  <c r="C1396" i="9"/>
  <c r="A1402" i="9"/>
  <c r="B1407" i="9"/>
  <c r="C1412" i="9"/>
  <c r="A1418" i="9"/>
  <c r="B1423" i="9"/>
  <c r="C1428" i="9"/>
  <c r="A1434" i="9"/>
  <c r="B1439" i="9"/>
  <c r="C1444" i="9"/>
  <c r="A1450" i="9"/>
  <c r="B1455" i="9"/>
  <c r="C1460" i="9"/>
  <c r="A1466" i="9"/>
  <c r="B1471" i="9"/>
  <c r="C1476" i="9"/>
  <c r="A1482" i="9"/>
  <c r="B1487" i="9"/>
  <c r="C1492" i="9"/>
  <c r="A1498" i="9"/>
  <c r="B1503" i="9"/>
  <c r="C1508" i="9"/>
  <c r="A1514" i="9"/>
  <c r="B1519" i="9"/>
  <c r="B962" i="9"/>
  <c r="C1047" i="9"/>
  <c r="A1125" i="9"/>
  <c r="B1146" i="9"/>
  <c r="C1167" i="9"/>
  <c r="A1189" i="9"/>
  <c r="B1210" i="9"/>
  <c r="C1231" i="9"/>
  <c r="A1253" i="9"/>
  <c r="B1274" i="9"/>
  <c r="C1295" i="9"/>
  <c r="A1317" i="9"/>
  <c r="B1338" i="9"/>
  <c r="C1359" i="9"/>
  <c r="A1381" i="9"/>
  <c r="B1402" i="9"/>
  <c r="C1423" i="9"/>
  <c r="A1445" i="9"/>
  <c r="B1466" i="9"/>
  <c r="C1487" i="9"/>
  <c r="A1509" i="9"/>
  <c r="A1522" i="9"/>
  <c r="B1527" i="9"/>
  <c r="C1532" i="9"/>
  <c r="A1538" i="9"/>
  <c r="B1543" i="9"/>
  <c r="C1548" i="9"/>
  <c r="A1554" i="9"/>
  <c r="B1559" i="9"/>
  <c r="C1564" i="9"/>
  <c r="A1570" i="9"/>
  <c r="B1575" i="9"/>
  <c r="C1580" i="9"/>
  <c r="A1586" i="9"/>
  <c r="B1591" i="9"/>
  <c r="C1596" i="9"/>
  <c r="A1602" i="9"/>
  <c r="B1607" i="9"/>
  <c r="C1612" i="9"/>
  <c r="A1618" i="9"/>
  <c r="B1623" i="9"/>
  <c r="C1628" i="9"/>
  <c r="A1634" i="9"/>
  <c r="B1639" i="9"/>
  <c r="C1644" i="9"/>
  <c r="A1650" i="9"/>
  <c r="B1655" i="9"/>
  <c r="C1660" i="9"/>
  <c r="A1666" i="9"/>
  <c r="B1671" i="9"/>
  <c r="C1676" i="9"/>
  <c r="A1682" i="9"/>
  <c r="B1687" i="9"/>
  <c r="C1692" i="9"/>
  <c r="A1698" i="9"/>
  <c r="B1703" i="9"/>
  <c r="C1708" i="9"/>
  <c r="A1714" i="9"/>
  <c r="B1719" i="9"/>
  <c r="C1724" i="9"/>
  <c r="A1730" i="9"/>
  <c r="B1735" i="9"/>
  <c r="C1740" i="9"/>
  <c r="A1746" i="9"/>
  <c r="B1751" i="9"/>
  <c r="C1756" i="9"/>
  <c r="A1762" i="9"/>
  <c r="B1767" i="9"/>
  <c r="C1772" i="9"/>
  <c r="A1778" i="9"/>
  <c r="B1783" i="9"/>
  <c r="C1788" i="9"/>
  <c r="A1794" i="9"/>
  <c r="B1799" i="9"/>
  <c r="C1804" i="9"/>
  <c r="A1810" i="9"/>
  <c r="B1815" i="9"/>
  <c r="C1820" i="9"/>
  <c r="A1826" i="9"/>
  <c r="B1831" i="9"/>
  <c r="C1836" i="9"/>
  <c r="A1842" i="9"/>
  <c r="B1847" i="9"/>
  <c r="C1852" i="9"/>
  <c r="A1858" i="9"/>
  <c r="A935" i="9"/>
  <c r="C1031" i="9"/>
  <c r="A1117" i="9"/>
  <c r="B1142" i="9"/>
  <c r="C1163" i="9"/>
  <c r="A1185" i="9"/>
  <c r="B1206" i="9"/>
  <c r="C1227" i="9"/>
  <c r="A1249" i="9"/>
  <c r="B1270" i="9"/>
  <c r="C1291" i="9"/>
  <c r="A1313" i="9"/>
  <c r="B1334" i="9"/>
  <c r="C1355" i="9"/>
  <c r="A1377" i="9"/>
  <c r="B1398" i="9"/>
  <c r="C1419" i="9"/>
  <c r="A1441" i="9"/>
  <c r="B1462" i="9"/>
  <c r="C1483" i="9"/>
  <c r="A1505" i="9"/>
  <c r="A1521" i="9"/>
  <c r="B1526" i="9"/>
  <c r="C1531" i="9"/>
  <c r="A1537" i="9"/>
  <c r="B1542" i="9"/>
  <c r="C1547" i="9"/>
  <c r="A1553" i="9"/>
  <c r="B1558" i="9"/>
  <c r="C1563" i="9"/>
  <c r="A1569" i="9"/>
  <c r="B1574" i="9"/>
  <c r="C1579" i="9"/>
  <c r="A1585" i="9"/>
  <c r="B1590" i="9"/>
  <c r="C1595" i="9"/>
  <c r="A1601" i="9"/>
  <c r="B1606" i="9"/>
  <c r="C1611" i="9"/>
  <c r="A1617" i="9"/>
  <c r="B1622" i="9"/>
  <c r="C1627" i="9"/>
  <c r="A1633" i="9"/>
  <c r="B1638" i="9"/>
  <c r="C1643" i="9"/>
  <c r="A1649" i="9"/>
  <c r="B1654" i="9"/>
  <c r="C1659" i="9"/>
  <c r="A1665" i="9"/>
  <c r="B1670" i="9"/>
  <c r="C1675" i="9"/>
  <c r="A1681" i="9"/>
  <c r="B1686" i="9"/>
  <c r="C1691" i="9"/>
  <c r="A1697" i="9"/>
  <c r="B1702" i="9"/>
  <c r="C1707" i="9"/>
  <c r="A1713" i="9"/>
  <c r="B1718" i="9"/>
  <c r="C1723" i="9"/>
  <c r="A1729" i="9"/>
  <c r="B1734" i="9"/>
  <c r="C1739" i="9"/>
  <c r="A1745" i="9"/>
  <c r="B1750" i="9"/>
  <c r="C1755" i="9"/>
  <c r="A1761" i="9"/>
  <c r="B1766" i="9"/>
  <c r="C1771" i="9"/>
  <c r="A1777" i="9"/>
  <c r="B1782" i="9"/>
  <c r="C1787" i="9"/>
  <c r="A1793" i="9"/>
  <c r="B1798" i="9"/>
  <c r="C1803" i="9"/>
  <c r="A1809" i="9"/>
  <c r="B1814" i="9"/>
  <c r="C1819" i="9"/>
  <c r="A1825" i="9"/>
  <c r="B1830" i="9"/>
  <c r="C1835" i="9"/>
  <c r="A1841" i="9"/>
  <c r="B1846" i="9"/>
  <c r="C1851" i="9"/>
  <c r="A1857" i="9"/>
  <c r="A785" i="9"/>
  <c r="B994" i="9"/>
  <c r="C1079" i="9"/>
  <c r="A1133" i="9"/>
  <c r="B1154" i="9"/>
  <c r="C1175" i="9"/>
  <c r="A1197" i="9"/>
  <c r="B1218" i="9"/>
  <c r="C1239" i="9"/>
  <c r="A1261" i="9"/>
  <c r="B1282" i="9"/>
  <c r="C1303" i="9"/>
  <c r="A1325" i="9"/>
  <c r="B1346" i="9"/>
  <c r="C1367" i="9"/>
  <c r="A1389" i="9"/>
  <c r="B1410" i="9"/>
  <c r="C1431" i="9"/>
  <c r="A1453" i="9"/>
  <c r="B1474" i="9"/>
  <c r="C1495" i="9"/>
  <c r="A1517" i="9"/>
  <c r="A1524" i="9"/>
  <c r="B1529" i="9"/>
  <c r="C1534" i="9"/>
  <c r="A1540" i="9"/>
  <c r="B1545" i="9"/>
  <c r="C1550" i="9"/>
  <c r="A1556" i="9"/>
  <c r="B1561" i="9"/>
  <c r="C1566" i="9"/>
  <c r="A1572" i="9"/>
  <c r="B1577" i="9"/>
  <c r="C1582" i="9"/>
  <c r="A1588" i="9"/>
  <c r="B1593" i="9"/>
  <c r="C1598" i="9"/>
  <c r="A1604" i="9"/>
  <c r="B1609" i="9"/>
  <c r="C1614" i="9"/>
  <c r="A1620" i="9"/>
  <c r="B1625" i="9"/>
  <c r="C1630" i="9"/>
  <c r="A1636" i="9"/>
  <c r="B1641" i="9"/>
  <c r="C1646" i="9"/>
  <c r="A1652" i="9"/>
  <c r="B1657" i="9"/>
  <c r="C1662" i="9"/>
  <c r="A1668" i="9"/>
  <c r="B1673" i="9"/>
  <c r="C1678" i="9"/>
  <c r="A1684" i="9"/>
  <c r="B1689" i="9"/>
  <c r="C1694" i="9"/>
  <c r="A1700" i="9"/>
  <c r="B1705" i="9"/>
  <c r="C1710" i="9"/>
  <c r="A1716" i="9"/>
  <c r="B1721" i="9"/>
  <c r="C1726" i="9"/>
  <c r="A1732" i="9"/>
  <c r="B1737" i="9"/>
  <c r="C1742" i="9"/>
  <c r="A1748" i="9"/>
  <c r="B1753" i="9"/>
  <c r="C1758" i="9"/>
  <c r="A1764" i="9"/>
  <c r="B1769" i="9"/>
  <c r="C1774" i="9"/>
  <c r="A1780" i="9"/>
  <c r="B1785" i="9"/>
  <c r="C1790" i="9"/>
  <c r="A1796" i="9"/>
  <c r="B1801" i="9"/>
  <c r="B225" i="9"/>
  <c r="A428" i="9"/>
  <c r="B318" i="9"/>
  <c r="B434" i="9"/>
  <c r="A521" i="9"/>
  <c r="B423" i="9"/>
  <c r="C546" i="9"/>
  <c r="C459" i="9"/>
  <c r="C521" i="9"/>
  <c r="C444" i="9"/>
  <c r="A494" i="9"/>
  <c r="C580" i="9"/>
  <c r="C625" i="9"/>
  <c r="B656" i="9"/>
  <c r="C685" i="9"/>
  <c r="C725" i="9"/>
  <c r="C757" i="9"/>
  <c r="C511" i="9"/>
  <c r="A599" i="9"/>
  <c r="A630" i="9"/>
  <c r="B655" i="9"/>
  <c r="B683" i="9"/>
  <c r="B707" i="9"/>
  <c r="A730" i="9"/>
  <c r="A758" i="9"/>
  <c r="B547" i="9"/>
  <c r="A591" i="9"/>
  <c r="A624" i="9"/>
  <c r="B645" i="9"/>
  <c r="B661" i="9"/>
  <c r="A680" i="9"/>
  <c r="C694" i="9"/>
  <c r="C710" i="9"/>
  <c r="C730" i="9"/>
  <c r="C746" i="9"/>
  <c r="A760" i="9"/>
  <c r="C597" i="9"/>
  <c r="C663" i="9"/>
  <c r="A733" i="9"/>
  <c r="C783" i="9"/>
  <c r="A798" i="9"/>
  <c r="C816" i="9"/>
  <c r="A834" i="9"/>
  <c r="B851" i="9"/>
  <c r="A866" i="9"/>
  <c r="B883" i="9"/>
  <c r="A902" i="9"/>
  <c r="A918" i="9"/>
  <c r="C936" i="9"/>
  <c r="C513" i="9"/>
  <c r="C627" i="9"/>
  <c r="C707" i="9"/>
  <c r="C770" i="9"/>
  <c r="A789" i="9"/>
  <c r="A809" i="9"/>
  <c r="A825" i="9"/>
  <c r="B838" i="9"/>
  <c r="A853" i="9"/>
  <c r="C863" i="9"/>
  <c r="C875" i="9"/>
  <c r="B890" i="9"/>
  <c r="B902" i="9"/>
  <c r="A913" i="9"/>
  <c r="C927" i="9"/>
  <c r="C939" i="9"/>
  <c r="B560" i="9"/>
  <c r="A629" i="9"/>
  <c r="C671" i="9"/>
  <c r="A725" i="9"/>
  <c r="A774" i="9"/>
  <c r="C790" i="9"/>
  <c r="B801" i="9"/>
  <c r="C814" i="9"/>
  <c r="A828" i="9"/>
  <c r="A840" i="9"/>
  <c r="C854" i="9"/>
  <c r="B865" i="9"/>
  <c r="B877" i="9"/>
  <c r="A892" i="9"/>
  <c r="A904" i="9"/>
  <c r="C914" i="9"/>
  <c r="B929" i="9"/>
  <c r="A940" i="9"/>
  <c r="A948" i="9"/>
  <c r="B694" i="9"/>
  <c r="C793" i="9"/>
  <c r="A831" i="9"/>
  <c r="C873" i="9"/>
  <c r="C905" i="9"/>
  <c r="A943" i="9"/>
  <c r="A959" i="9"/>
  <c r="B968" i="9"/>
  <c r="B976" i="9"/>
  <c r="A987" i="9"/>
  <c r="B996" i="9"/>
  <c r="C1005" i="9"/>
  <c r="B1016" i="9"/>
  <c r="B1024" i="9"/>
  <c r="C1033" i="9"/>
  <c r="B1044" i="9"/>
  <c r="C1053" i="9"/>
  <c r="C1061" i="9"/>
  <c r="B1072" i="9"/>
  <c r="C1081" i="9"/>
  <c r="A1091" i="9"/>
  <c r="C1101" i="9"/>
  <c r="C1109" i="9"/>
  <c r="A1119" i="9"/>
  <c r="B678" i="9"/>
  <c r="C789" i="9"/>
  <c r="C821" i="9"/>
  <c r="B864" i="9"/>
  <c r="C901" i="9"/>
  <c r="A939" i="9"/>
  <c r="A958" i="9"/>
  <c r="A966" i="9"/>
  <c r="B975" i="9"/>
  <c r="A986" i="9"/>
  <c r="B995" i="9"/>
  <c r="B1003" i="9"/>
  <c r="A1014" i="9"/>
  <c r="B1023" i="9"/>
  <c r="C1032" i="9"/>
  <c r="B1043" i="9"/>
  <c r="B1051" i="9"/>
  <c r="C1060" i="9"/>
  <c r="B1071" i="9"/>
  <c r="C1080" i="9"/>
  <c r="C1088" i="9"/>
  <c r="B1099" i="9"/>
  <c r="C1108" i="9"/>
  <c r="A1118" i="9"/>
  <c r="B646" i="9"/>
  <c r="A772" i="9"/>
  <c r="C813" i="9"/>
  <c r="B856" i="9"/>
  <c r="C893" i="9"/>
  <c r="C925" i="9"/>
  <c r="C954" i="9"/>
  <c r="A964" i="9"/>
  <c r="B973" i="9"/>
  <c r="A984" i="9"/>
  <c r="A992" i="9"/>
  <c r="B1001" i="9"/>
  <c r="A1012" i="9"/>
  <c r="B1021" i="9"/>
  <c r="B1029" i="9"/>
  <c r="A1040" i="9"/>
  <c r="B1049" i="9"/>
  <c r="C1058" i="9"/>
  <c r="B1069" i="9"/>
  <c r="B1077" i="9"/>
  <c r="C1086" i="9"/>
  <c r="B1097" i="9"/>
  <c r="C1106" i="9"/>
  <c r="C1114" i="9"/>
  <c r="A791" i="9"/>
  <c r="B940" i="9"/>
  <c r="A985" i="9"/>
  <c r="C1027" i="9"/>
  <c r="C1059" i="9"/>
  <c r="A1097" i="9"/>
  <c r="C1126" i="9"/>
  <c r="A1136" i="9"/>
  <c r="A1144" i="9"/>
  <c r="C1154" i="9"/>
  <c r="A1164" i="9"/>
  <c r="B1173" i="9"/>
  <c r="A1184" i="9"/>
  <c r="A1192" i="9"/>
  <c r="B1201" i="9"/>
  <c r="A1212" i="9"/>
  <c r="B1221" i="9"/>
  <c r="B1229" i="9"/>
  <c r="A1240" i="9"/>
  <c r="B1249" i="9"/>
  <c r="C1258" i="9"/>
  <c r="B1269" i="9"/>
  <c r="B1277" i="9"/>
  <c r="C1286" i="9"/>
  <c r="B1297" i="9"/>
  <c r="C1306" i="9"/>
  <c r="C1314" i="9"/>
  <c r="B1325" i="9"/>
  <c r="C1334" i="9"/>
  <c r="A1344" i="9"/>
  <c r="C1354" i="9"/>
  <c r="C1362" i="9"/>
  <c r="A1372" i="9"/>
  <c r="C1382" i="9"/>
  <c r="A1392" i="9"/>
  <c r="A1400" i="9"/>
  <c r="C1410" i="9"/>
  <c r="A1420" i="9"/>
  <c r="B1429" i="9"/>
  <c r="A1440" i="9"/>
  <c r="A1448" i="9"/>
  <c r="B1457" i="9"/>
  <c r="A1468" i="9"/>
  <c r="B1477" i="9"/>
  <c r="B1485" i="9"/>
  <c r="A1496" i="9"/>
  <c r="B1505" i="9"/>
  <c r="C1514" i="9"/>
  <c r="A839" i="9"/>
  <c r="B954" i="9"/>
  <c r="C991" i="9"/>
  <c r="B1034" i="9"/>
  <c r="C1071" i="9"/>
  <c r="C1103" i="9"/>
  <c r="B1128" i="9"/>
  <c r="C1137" i="9"/>
  <c r="A1147" i="9"/>
  <c r="C1157" i="9"/>
  <c r="C1165" i="9"/>
  <c r="A1175" i="9"/>
  <c r="C1185" i="9"/>
  <c r="B1192" i="9"/>
  <c r="A1199" i="9"/>
  <c r="A1207" i="9"/>
  <c r="C1213" i="9"/>
  <c r="B1220" i="9"/>
  <c r="B1228" i="9"/>
  <c r="A1235" i="9"/>
  <c r="C1241" i="9"/>
  <c r="C1249" i="9"/>
  <c r="B1256" i="9"/>
  <c r="A1263" i="9"/>
  <c r="A1271" i="9"/>
  <c r="C1277" i="9"/>
  <c r="B1284" i="9"/>
  <c r="B1292" i="9"/>
  <c r="A1299" i="9"/>
  <c r="C1305" i="9"/>
  <c r="C1313" i="9"/>
  <c r="B1320" i="9"/>
  <c r="A1327" i="9"/>
  <c r="A1335" i="9"/>
  <c r="C1341" i="9"/>
  <c r="B1348" i="9"/>
  <c r="B1356" i="9"/>
  <c r="A1363" i="9"/>
  <c r="C1369" i="9"/>
  <c r="C1377" i="9"/>
  <c r="B1384" i="9"/>
  <c r="A1391" i="9"/>
  <c r="A1399" i="9"/>
  <c r="C1405" i="9"/>
  <c r="B1412" i="9"/>
  <c r="B1420" i="9"/>
  <c r="A1427" i="9"/>
  <c r="C1433" i="9"/>
  <c r="C1441" i="9"/>
  <c r="B1448" i="9"/>
  <c r="A1455" i="9"/>
  <c r="A1463" i="9"/>
  <c r="C1469" i="9"/>
  <c r="B1476" i="9"/>
  <c r="B1484" i="9"/>
  <c r="A1491" i="9"/>
  <c r="C1497" i="9"/>
  <c r="C1505" i="9"/>
  <c r="B1512" i="9"/>
  <c r="A1519" i="9"/>
  <c r="B844" i="9"/>
  <c r="B950" i="9"/>
  <c r="A977" i="9"/>
  <c r="A1009" i="9"/>
  <c r="C1035" i="9"/>
  <c r="B1062" i="9"/>
  <c r="B1094" i="9"/>
  <c r="A1121" i="9"/>
  <c r="C1128" i="9"/>
  <c r="C1136" i="9"/>
  <c r="B1143" i="9"/>
  <c r="A1150" i="9"/>
  <c r="A1158" i="9"/>
  <c r="C1164" i="9"/>
  <c r="B1171" i="9"/>
  <c r="B1179" i="9"/>
  <c r="A1186" i="9"/>
  <c r="C1192" i="9"/>
  <c r="C1200" i="9"/>
  <c r="B1207" i="9"/>
  <c r="A1214" i="9"/>
  <c r="A1222" i="9"/>
  <c r="C1228" i="9"/>
  <c r="B1235" i="9"/>
  <c r="B1243" i="9"/>
  <c r="A1250" i="9"/>
  <c r="C1256" i="9"/>
  <c r="C1264" i="9"/>
  <c r="B1271" i="9"/>
  <c r="A1278" i="9"/>
  <c r="A1286" i="9"/>
  <c r="C1292" i="9"/>
  <c r="B1299" i="9"/>
  <c r="B1307" i="9"/>
  <c r="A1314" i="9"/>
  <c r="C1320" i="9"/>
  <c r="C1328" i="9"/>
  <c r="B1335" i="9"/>
  <c r="A1342" i="9"/>
  <c r="A1350" i="9"/>
  <c r="C1356" i="9"/>
  <c r="B1363" i="9"/>
  <c r="B1371" i="9"/>
  <c r="A1378" i="9"/>
  <c r="C1384" i="9"/>
  <c r="C1392" i="9"/>
  <c r="B1399" i="9"/>
  <c r="A1406" i="9"/>
  <c r="A1414" i="9"/>
  <c r="C1420" i="9"/>
  <c r="B1427" i="9"/>
  <c r="B1435" i="9"/>
  <c r="A1442" i="9"/>
  <c r="C1448" i="9"/>
  <c r="C1456" i="9"/>
  <c r="B1463" i="9"/>
  <c r="A1470" i="9"/>
  <c r="A1478" i="9"/>
  <c r="C1484" i="9"/>
  <c r="B1491" i="9"/>
  <c r="B1499" i="9"/>
  <c r="A1506" i="9"/>
  <c r="C1512" i="9"/>
  <c r="A641" i="9"/>
  <c r="A1005" i="9"/>
  <c r="C1111" i="9"/>
  <c r="C1151" i="9"/>
  <c r="B1178" i="9"/>
  <c r="A1205" i="9"/>
  <c r="A1237" i="9"/>
  <c r="C1263" i="9"/>
  <c r="B1290" i="9"/>
  <c r="B1322" i="9"/>
  <c r="A1349" i="9"/>
  <c r="C1375" i="9"/>
  <c r="C1407" i="9"/>
  <c r="B1434" i="9"/>
  <c r="A1461" i="9"/>
  <c r="A1493" i="9"/>
  <c r="C1518" i="9"/>
  <c r="A1526" i="9"/>
  <c r="A1534" i="9"/>
  <c r="C1540" i="9"/>
  <c r="B1547" i="9"/>
  <c r="B1555" i="9"/>
  <c r="A1562" i="9"/>
  <c r="C1568" i="9"/>
  <c r="C1576" i="9"/>
  <c r="B1583" i="9"/>
  <c r="A1590" i="9"/>
  <c r="A1598" i="9"/>
  <c r="C1604" i="9"/>
  <c r="B1611" i="9"/>
  <c r="B1619" i="9"/>
  <c r="A1626" i="9"/>
  <c r="C1632" i="9"/>
  <c r="C1640" i="9"/>
  <c r="B1647" i="9"/>
  <c r="A1654" i="9"/>
  <c r="A1662" i="9"/>
  <c r="C1668" i="9"/>
  <c r="B1675" i="9"/>
  <c r="B1683" i="9"/>
  <c r="A1690" i="9"/>
  <c r="C1696" i="9"/>
  <c r="C1704" i="9"/>
  <c r="B1711" i="9"/>
  <c r="A1718" i="9"/>
  <c r="A1726" i="9"/>
  <c r="C1732" i="9"/>
  <c r="B1739" i="9"/>
  <c r="B1747" i="9"/>
  <c r="A1754" i="9"/>
  <c r="C1760" i="9"/>
  <c r="C1768" i="9"/>
  <c r="B1775" i="9"/>
  <c r="A1782" i="9"/>
  <c r="A1790" i="9"/>
  <c r="C1796" i="9"/>
  <c r="B1803" i="9"/>
  <c r="B1811" i="9"/>
  <c r="A1818" i="9"/>
  <c r="C1824" i="9"/>
  <c r="C1832" i="9"/>
  <c r="B1839" i="9"/>
  <c r="A1846" i="9"/>
  <c r="A1854" i="9"/>
  <c r="B726" i="9"/>
  <c r="B1010" i="9"/>
  <c r="B1126" i="9"/>
  <c r="A1153" i="9"/>
  <c r="C1179" i="9"/>
  <c r="C1211" i="9"/>
  <c r="B1238" i="9"/>
  <c r="A1265" i="9"/>
  <c r="A1297" i="9"/>
  <c r="C1323" i="9"/>
  <c r="B1350" i="9"/>
  <c r="B1382" i="9"/>
  <c r="A1409" i="9"/>
  <c r="C1435" i="9"/>
  <c r="C1467" i="9"/>
  <c r="B1494" i="9"/>
  <c r="C1519" i="9"/>
  <c r="C1527" i="9"/>
  <c r="B1534" i="9"/>
  <c r="A1541" i="9"/>
  <c r="A1549" i="9"/>
  <c r="C1555" i="9"/>
  <c r="B1562" i="9"/>
  <c r="B1570" i="9"/>
  <c r="A1577" i="9"/>
  <c r="C1583" i="9"/>
  <c r="C1591" i="9"/>
  <c r="B1598" i="9"/>
  <c r="A1605" i="9"/>
  <c r="A1613" i="9"/>
  <c r="C1619" i="9"/>
  <c r="B1626" i="9"/>
  <c r="B1634" i="9"/>
  <c r="A1641" i="9"/>
  <c r="C1647" i="9"/>
  <c r="C1655" i="9"/>
  <c r="B1662" i="9"/>
  <c r="A1669" i="9"/>
  <c r="A1677" i="9"/>
  <c r="C1683" i="9"/>
  <c r="B1690" i="9"/>
  <c r="B1698" i="9"/>
  <c r="A1705" i="9"/>
  <c r="C1711" i="9"/>
  <c r="C1719" i="9"/>
  <c r="B1726" i="9"/>
  <c r="A1733" i="9"/>
  <c r="A1741" i="9"/>
  <c r="C1747" i="9"/>
  <c r="B1754" i="9"/>
  <c r="B1762" i="9"/>
  <c r="A1769" i="9"/>
  <c r="C1775" i="9"/>
  <c r="C1783" i="9"/>
  <c r="B1790" i="9"/>
  <c r="A1797" i="9"/>
  <c r="A1805" i="9"/>
  <c r="C1811" i="9"/>
  <c r="B1818" i="9"/>
  <c r="B1826" i="9"/>
  <c r="A1833" i="9"/>
  <c r="C1839" i="9"/>
  <c r="C1847" i="9"/>
  <c r="B1854" i="9"/>
  <c r="A1861" i="9"/>
  <c r="C1015" i="9"/>
  <c r="B1121" i="9"/>
  <c r="A1149" i="9"/>
  <c r="A1181" i="9"/>
  <c r="C1207" i="9"/>
  <c r="B1234" i="9"/>
  <c r="B1266" i="9"/>
  <c r="A1293" i="9"/>
  <c r="C1319" i="9"/>
  <c r="C1351" i="9"/>
  <c r="B1378" i="9"/>
  <c r="A1405" i="9"/>
  <c r="A1437" i="9"/>
  <c r="C1463" i="9"/>
  <c r="B1490" i="9"/>
  <c r="A1520" i="9"/>
  <c r="C1526" i="9"/>
  <c r="B1533" i="9"/>
  <c r="B1541" i="9"/>
  <c r="A1548" i="9"/>
  <c r="C1554" i="9"/>
  <c r="C1562" i="9"/>
  <c r="B1569" i="9"/>
  <c r="A1576" i="9"/>
  <c r="A1584" i="9"/>
  <c r="C1590" i="9"/>
  <c r="B1597" i="9"/>
  <c r="B1605" i="9"/>
  <c r="A1612" i="9"/>
  <c r="C1618" i="9"/>
  <c r="C1626" i="9"/>
  <c r="B1633" i="9"/>
  <c r="A1640" i="9"/>
  <c r="A1648" i="9"/>
  <c r="C1654" i="9"/>
  <c r="B1661" i="9"/>
  <c r="B1669" i="9"/>
  <c r="A1676" i="9"/>
  <c r="C1682" i="9"/>
  <c r="C1690" i="9"/>
  <c r="B1697" i="9"/>
  <c r="A1704" i="9"/>
  <c r="A1712" i="9"/>
  <c r="C1718" i="9"/>
  <c r="B1725" i="9"/>
  <c r="B1733" i="9"/>
  <c r="A1740" i="9"/>
  <c r="C1746" i="9"/>
  <c r="C1754" i="9"/>
  <c r="B1761" i="9"/>
  <c r="A1768" i="9"/>
  <c r="A1776" i="9"/>
  <c r="C1782" i="9"/>
  <c r="B1789" i="9"/>
  <c r="B1797" i="9"/>
  <c r="A1804" i="9"/>
  <c r="B1809" i="9"/>
  <c r="C1814" i="9"/>
  <c r="A1820" i="9"/>
  <c r="B1825" i="9"/>
  <c r="C1830" i="9"/>
  <c r="A1836" i="9"/>
  <c r="B1841" i="9"/>
  <c r="C1846" i="9"/>
  <c r="A1852" i="9"/>
  <c r="B1857" i="9"/>
  <c r="C999" i="9"/>
  <c r="A1177" i="9"/>
  <c r="B1262" i="9"/>
  <c r="C1347" i="9"/>
  <c r="A1433" i="9"/>
  <c r="B1518" i="9"/>
  <c r="B1540" i="9"/>
  <c r="C1561" i="9"/>
  <c r="A1583" i="9"/>
  <c r="B1604" i="9"/>
  <c r="C1625" i="9"/>
  <c r="A1647" i="9"/>
  <c r="B1668" i="9"/>
  <c r="C1689" i="9"/>
  <c r="A1711" i="9"/>
  <c r="B1732" i="9"/>
  <c r="C1753" i="9"/>
  <c r="A1775" i="9"/>
  <c r="B1796" i="9"/>
  <c r="C1817" i="9"/>
  <c r="A1839" i="9"/>
  <c r="B1860" i="9"/>
  <c r="A1866" i="9"/>
  <c r="B1871" i="9"/>
  <c r="C1876" i="9"/>
  <c r="A1882" i="9"/>
  <c r="B1887" i="9"/>
  <c r="B892" i="9"/>
  <c r="A1161" i="9"/>
  <c r="B1246" i="9"/>
  <c r="C1331" i="9"/>
  <c r="A1417" i="9"/>
  <c r="B1502" i="9"/>
  <c r="B1536" i="9"/>
  <c r="C1557" i="9"/>
  <c r="A1579" i="9"/>
  <c r="B1600" i="9"/>
  <c r="C1621" i="9"/>
  <c r="A1643" i="9"/>
  <c r="B1664" i="9"/>
  <c r="C1685" i="9"/>
  <c r="A1707" i="9"/>
  <c r="B1728" i="9"/>
  <c r="C1749" i="9"/>
  <c r="A1771" i="9"/>
  <c r="B1792" i="9"/>
  <c r="C1813" i="9"/>
  <c r="A1835" i="9"/>
  <c r="B1856" i="9"/>
  <c r="A1865" i="9"/>
  <c r="B1870" i="9"/>
  <c r="B978" i="9"/>
  <c r="C1171" i="9"/>
  <c r="A1257" i="9"/>
  <c r="B1342" i="9"/>
  <c r="C1427" i="9"/>
  <c r="A1513" i="9"/>
  <c r="A1539" i="9"/>
  <c r="B1560" i="9"/>
  <c r="C1581" i="9"/>
  <c r="A1603" i="9"/>
  <c r="B1624" i="9"/>
  <c r="C1645" i="9"/>
  <c r="A1667" i="9"/>
  <c r="B1688" i="9"/>
  <c r="C1709" i="9"/>
  <c r="A1731" i="9"/>
  <c r="B1752" i="9"/>
  <c r="C1773" i="9"/>
  <c r="A1795" i="9"/>
  <c r="B1816" i="9"/>
  <c r="C1837" i="9"/>
  <c r="A1859" i="9"/>
  <c r="C1865" i="9"/>
  <c r="A1871" i="9"/>
  <c r="B1876" i="9"/>
  <c r="C1881" i="9"/>
  <c r="A1887" i="9"/>
  <c r="B1892" i="9"/>
  <c r="C1897" i="9"/>
  <c r="A1903" i="9"/>
  <c r="B1908" i="9"/>
  <c r="A300" i="9"/>
  <c r="C466" i="9"/>
  <c r="C335" i="9"/>
  <c r="C384" i="9"/>
  <c r="C539" i="9"/>
  <c r="B484" i="9"/>
  <c r="A560" i="9"/>
  <c r="A474" i="9"/>
  <c r="B540" i="9"/>
  <c r="B460" i="9"/>
  <c r="A503" i="9"/>
  <c r="C596" i="9"/>
  <c r="C629" i="9"/>
  <c r="A663" i="9"/>
  <c r="B700" i="9"/>
  <c r="B732" i="9"/>
  <c r="A763" i="9"/>
  <c r="B555" i="9"/>
  <c r="B607" i="9"/>
  <c r="B635" i="9"/>
  <c r="C664" i="9"/>
  <c r="B687" i="9"/>
  <c r="C712" i="9"/>
  <c r="C740" i="9"/>
  <c r="B763" i="9"/>
  <c r="C560" i="9"/>
  <c r="B603" i="9"/>
  <c r="B629" i="9"/>
  <c r="C646" i="9"/>
  <c r="C666" i="9"/>
  <c r="C682" i="9"/>
  <c r="A700" i="9"/>
  <c r="B717" i="9"/>
  <c r="A732" i="9"/>
  <c r="B749" i="9"/>
  <c r="A768" i="9"/>
  <c r="A621" i="9"/>
  <c r="C679" i="9"/>
  <c r="A749" i="9"/>
  <c r="B787" i="9"/>
  <c r="B803" i="9"/>
  <c r="B823" i="9"/>
  <c r="A838" i="9"/>
  <c r="A854" i="9"/>
  <c r="C872" i="9"/>
  <c r="C888" i="9"/>
  <c r="B903" i="9"/>
  <c r="B923" i="9"/>
  <c r="B939" i="9"/>
  <c r="B568" i="9"/>
  <c r="B654" i="9"/>
  <c r="A713" i="9"/>
  <c r="B773" i="9"/>
  <c r="A797" i="9"/>
  <c r="A813" i="9"/>
  <c r="B826" i="9"/>
  <c r="B842" i="9"/>
  <c r="B854" i="9"/>
  <c r="C867" i="9"/>
  <c r="A881" i="9"/>
  <c r="C891" i="9"/>
  <c r="A905" i="9"/>
  <c r="B918" i="9"/>
  <c r="C931" i="9"/>
  <c r="B942" i="9"/>
  <c r="A580" i="9"/>
  <c r="C639" i="9"/>
  <c r="C687" i="9"/>
  <c r="B746" i="9"/>
  <c r="B777" i="9"/>
  <c r="A792" i="9"/>
  <c r="C806" i="9"/>
  <c r="C818" i="9"/>
  <c r="B829" i="9"/>
  <c r="A844" i="9"/>
  <c r="A856" i="9"/>
  <c r="A868" i="9"/>
  <c r="C882" i="9"/>
  <c r="B893" i="9"/>
  <c r="B905" i="9"/>
  <c r="A920" i="9"/>
  <c r="A932" i="9"/>
  <c r="B941" i="9"/>
  <c r="C581" i="9"/>
  <c r="A737" i="9"/>
  <c r="C390" i="9"/>
  <c r="B404" i="9"/>
  <c r="A397" i="9"/>
  <c r="A498" i="9"/>
  <c r="C595" i="9"/>
  <c r="A520" i="9"/>
  <c r="B444" i="9"/>
  <c r="B511" i="9"/>
  <c r="C388" i="9"/>
  <c r="A487" i="9"/>
  <c r="A567" i="9"/>
  <c r="A611" i="9"/>
  <c r="B648" i="9"/>
  <c r="A683" i="9"/>
  <c r="B712" i="9"/>
  <c r="C749" i="9"/>
  <c r="C781" i="9"/>
  <c r="B581" i="9"/>
  <c r="B627" i="9"/>
  <c r="A650" i="9"/>
  <c r="C672" i="9"/>
  <c r="A702" i="9"/>
  <c r="A726" i="9"/>
  <c r="A750" i="9"/>
  <c r="A526" i="9"/>
  <c r="A584" i="9"/>
  <c r="C614" i="9"/>
  <c r="C642" i="9"/>
  <c r="B657" i="9"/>
  <c r="B673" i="9"/>
  <c r="B693" i="9"/>
  <c r="B709" i="9"/>
  <c r="C722" i="9"/>
  <c r="C742" i="9"/>
  <c r="C758" i="9"/>
  <c r="C565" i="9"/>
  <c r="B658" i="9"/>
  <c r="C711" i="9"/>
  <c r="A773" i="9"/>
  <c r="C796" i="9"/>
  <c r="C812" i="9"/>
  <c r="B827" i="9"/>
  <c r="A846" i="9"/>
  <c r="A862" i="9"/>
  <c r="C880" i="9"/>
  <c r="A898" i="9"/>
  <c r="C912" i="9"/>
  <c r="A930" i="9"/>
  <c r="B947" i="9"/>
  <c r="B622" i="9"/>
  <c r="C675" i="9"/>
  <c r="B750" i="9"/>
  <c r="C787" i="9"/>
  <c r="C803" i="9"/>
  <c r="C823" i="9"/>
  <c r="C835" i="9"/>
  <c r="C847" i="9"/>
  <c r="B862" i="9"/>
  <c r="B874" i="9"/>
  <c r="A885" i="9"/>
  <c r="C899" i="9"/>
  <c r="C911" i="9"/>
  <c r="C923" i="9"/>
  <c r="B938" i="9"/>
  <c r="A949" i="9"/>
  <c r="C607" i="9"/>
  <c r="B666" i="9"/>
  <c r="B714" i="9"/>
  <c r="A757" i="9"/>
  <c r="B786" i="9"/>
  <c r="C798" i="9"/>
  <c r="A812" i="9"/>
  <c r="B825" i="9"/>
  <c r="A836" i="9"/>
  <c r="B849" i="9"/>
  <c r="C862" i="9"/>
  <c r="A876" i="9"/>
  <c r="C886" i="9"/>
  <c r="A900" i="9"/>
  <c r="B913" i="9"/>
  <c r="B925" i="9"/>
  <c r="B937" i="9"/>
  <c r="C946" i="9"/>
  <c r="C651" i="9"/>
  <c r="B788" i="9"/>
  <c r="B820" i="9"/>
  <c r="C857" i="9"/>
  <c r="B900" i="9"/>
  <c r="C937" i="9"/>
  <c r="A955" i="9"/>
  <c r="C965" i="9"/>
  <c r="A975" i="9"/>
  <c r="B984" i="9"/>
  <c r="A995" i="9"/>
  <c r="A1003" i="9"/>
  <c r="B1012" i="9"/>
  <c r="A1023" i="9"/>
  <c r="B1032" i="9"/>
  <c r="B1040" i="9"/>
  <c r="A1051" i="9"/>
  <c r="B1060" i="9"/>
  <c r="C1069" i="9"/>
  <c r="B1080" i="9"/>
  <c r="B1088" i="9"/>
  <c r="C1097" i="9"/>
  <c r="B1108" i="9"/>
  <c r="C1117" i="9"/>
  <c r="B614" i="9"/>
  <c r="A776" i="9"/>
  <c r="B816" i="9"/>
  <c r="C853" i="9"/>
  <c r="B896" i="9"/>
  <c r="B928" i="9"/>
  <c r="A954" i="9"/>
  <c r="C964" i="9"/>
  <c r="A974" i="9"/>
  <c r="A982" i="9"/>
  <c r="C992" i="9"/>
  <c r="A1002" i="9"/>
  <c r="B1011" i="9"/>
  <c r="A342" i="9"/>
  <c r="B578" i="9"/>
  <c r="C549" i="9"/>
  <c r="B636" i="9"/>
  <c r="B776" i="9"/>
  <c r="A670" i="9"/>
  <c r="C768" i="9"/>
  <c r="B653" i="9"/>
  <c r="B721" i="9"/>
  <c r="B626" i="9"/>
  <c r="C808" i="9"/>
  <c r="B875" i="9"/>
  <c r="C940" i="9"/>
  <c r="B782" i="9"/>
  <c r="B846" i="9"/>
  <c r="C895" i="9"/>
  <c r="C947" i="9"/>
  <c r="C751" i="9"/>
  <c r="A820" i="9"/>
  <c r="A872" i="9"/>
  <c r="B921" i="9"/>
  <c r="B758" i="9"/>
  <c r="B852" i="9"/>
  <c r="A927" i="9"/>
  <c r="A963" i="9"/>
  <c r="C981" i="9"/>
  <c r="C1001" i="9"/>
  <c r="A1019" i="9"/>
  <c r="A1039" i="9"/>
  <c r="A1059" i="9"/>
  <c r="B1076" i="9"/>
  <c r="B1096" i="9"/>
  <c r="A1115" i="9"/>
  <c r="B742" i="9"/>
  <c r="A843" i="9"/>
  <c r="A923" i="9"/>
  <c r="C960" i="9"/>
  <c r="C980" i="9"/>
  <c r="C1000" i="9"/>
  <c r="A1018" i="9"/>
  <c r="A1030" i="9"/>
  <c r="C1044" i="9"/>
  <c r="C1056" i="9"/>
  <c r="B1067" i="9"/>
  <c r="A1082" i="9"/>
  <c r="A1094" i="9"/>
  <c r="B1107" i="9"/>
  <c r="C1120" i="9"/>
  <c r="A689" i="9"/>
  <c r="B808" i="9"/>
  <c r="C861" i="9"/>
  <c r="A915" i="9"/>
  <c r="A952" i="9"/>
  <c r="B965" i="9"/>
  <c r="C978" i="9"/>
  <c r="C990" i="9"/>
  <c r="B1005" i="9"/>
  <c r="A1016" i="9"/>
  <c r="A1028" i="9"/>
  <c r="C1042" i="9"/>
  <c r="C1054" i="9"/>
  <c r="B1065" i="9"/>
  <c r="A1080" i="9"/>
  <c r="A1092" i="9"/>
  <c r="A1104" i="9"/>
  <c r="C1118" i="9"/>
  <c r="A855" i="9"/>
  <c r="B974" i="9"/>
  <c r="A1033" i="9"/>
  <c r="A1081" i="9"/>
  <c r="B1122" i="9"/>
  <c r="B1137" i="9"/>
  <c r="B1149" i="9"/>
  <c r="C1162" i="9"/>
  <c r="A1176" i="9"/>
  <c r="C1186" i="9"/>
  <c r="A1200" i="9"/>
  <c r="B1213" i="9"/>
  <c r="C1226" i="9"/>
  <c r="B1237" i="9"/>
  <c r="C1250" i="9"/>
  <c r="A1264" i="9"/>
  <c r="A1276" i="9"/>
  <c r="C1290" i="9"/>
  <c r="B1301" i="9"/>
  <c r="B1313" i="9"/>
  <c r="A1328" i="9"/>
  <c r="A1340" i="9"/>
  <c r="C1350" i="9"/>
  <c r="B1365" i="9"/>
  <c r="B1377" i="9"/>
  <c r="B1389" i="9"/>
  <c r="A1404" i="9"/>
  <c r="C1414" i="9"/>
  <c r="C1426" i="9"/>
  <c r="B1441" i="9"/>
  <c r="B1453" i="9"/>
  <c r="A1464" i="9"/>
  <c r="C1478" i="9"/>
  <c r="C1490" i="9"/>
  <c r="A1504" i="9"/>
  <c r="B1517" i="9"/>
  <c r="C881" i="9"/>
  <c r="B986" i="9"/>
  <c r="C1039" i="9"/>
  <c r="A1093" i="9"/>
  <c r="C1125" i="9"/>
  <c r="A1139" i="9"/>
  <c r="B1152" i="9"/>
  <c r="B1164" i="9"/>
  <c r="A1179" i="9"/>
  <c r="B1188" i="9"/>
  <c r="C1197" i="9"/>
  <c r="B1208" i="9"/>
  <c r="C1217" i="9"/>
  <c r="C1225" i="9"/>
  <c r="B1236" i="9"/>
  <c r="C1245" i="9"/>
  <c r="A1255" i="9"/>
  <c r="C1265" i="9"/>
  <c r="C1273" i="9"/>
  <c r="A1283" i="9"/>
  <c r="C1293" i="9"/>
  <c r="A1303" i="9"/>
  <c r="A1311" i="9"/>
  <c r="C1321" i="9"/>
  <c r="A1331" i="9"/>
  <c r="B1340" i="9"/>
  <c r="A1351" i="9"/>
  <c r="A1359" i="9"/>
  <c r="B1368" i="9"/>
  <c r="A1379" i="9"/>
  <c r="B1388" i="9"/>
  <c r="B1396" i="9"/>
  <c r="A1407" i="9"/>
  <c r="B1416" i="9"/>
  <c r="C1425" i="9"/>
  <c r="B1436" i="9"/>
  <c r="B1444" i="9"/>
  <c r="C1453" i="9"/>
  <c r="B1464" i="9"/>
  <c r="C1473" i="9"/>
  <c r="C1481" i="9"/>
  <c r="B1492" i="9"/>
  <c r="C1501" i="9"/>
  <c r="A1511" i="9"/>
  <c r="A705" i="9"/>
  <c r="A887" i="9"/>
  <c r="C971" i="9"/>
  <c r="B1014" i="9"/>
  <c r="C1051" i="9"/>
  <c r="C1083" i="9"/>
  <c r="A1123" i="9"/>
  <c r="C1132" i="9"/>
  <c r="A1142" i="9"/>
  <c r="C1152" i="9"/>
  <c r="C1160" i="9"/>
  <c r="A1170" i="9"/>
  <c r="C1180" i="9"/>
  <c r="A1190" i="9"/>
  <c r="A1198" i="9"/>
  <c r="C1208" i="9"/>
  <c r="A1218" i="9"/>
  <c r="B1227" i="9"/>
  <c r="A1238" i="9"/>
  <c r="A1246" i="9"/>
  <c r="B1255" i="9"/>
  <c r="A1266" i="9"/>
  <c r="B1275" i="9"/>
  <c r="B1283" i="9"/>
  <c r="A1294" i="9"/>
  <c r="B1303" i="9"/>
  <c r="C1312" i="9"/>
  <c r="B1323" i="9"/>
  <c r="B1331" i="9"/>
  <c r="C1340" i="9"/>
  <c r="B1351" i="9"/>
  <c r="C1360" i="9"/>
  <c r="C1368" i="9"/>
  <c r="B1379" i="9"/>
  <c r="C1388" i="9"/>
  <c r="A1398" i="9"/>
  <c r="C1408" i="9"/>
  <c r="C1416" i="9"/>
  <c r="A1426" i="9"/>
  <c r="C1436" i="9"/>
  <c r="A1446" i="9"/>
  <c r="A1454" i="9"/>
  <c r="C1464" i="9"/>
  <c r="A1474" i="9"/>
  <c r="B1483" i="9"/>
  <c r="A1494" i="9"/>
  <c r="A1502" i="9"/>
  <c r="B1511" i="9"/>
  <c r="B828" i="9"/>
  <c r="A1069" i="9"/>
  <c r="A1141" i="9"/>
  <c r="C1183" i="9"/>
  <c r="A1221" i="9"/>
  <c r="B1258" i="9"/>
  <c r="A1301" i="9"/>
  <c r="A1333" i="9"/>
  <c r="B1370" i="9"/>
  <c r="A1413" i="9"/>
  <c r="B1450" i="9"/>
  <c r="B1482" i="9"/>
  <c r="C1520" i="9"/>
  <c r="A1530" i="9"/>
  <c r="B1539" i="9"/>
  <c r="A1550" i="9"/>
  <c r="A1558" i="9"/>
  <c r="B1567" i="9"/>
  <c r="A1578" i="9"/>
  <c r="B1587" i="9"/>
  <c r="B1595" i="9"/>
  <c r="A1606" i="9"/>
  <c r="B1615" i="9"/>
  <c r="C1624" i="9"/>
  <c r="B1635" i="9"/>
  <c r="B1643" i="9"/>
  <c r="C1652" i="9"/>
  <c r="B1663" i="9"/>
  <c r="C1672" i="9"/>
  <c r="C1680" i="9"/>
  <c r="B1691" i="9"/>
  <c r="C1700" i="9"/>
  <c r="A1710" i="9"/>
  <c r="C1720" i="9"/>
  <c r="C1728" i="9"/>
  <c r="A1738" i="9"/>
  <c r="C1748" i="9"/>
  <c r="A1758" i="9"/>
  <c r="A1766" i="9"/>
  <c r="C1776" i="9"/>
  <c r="A1786" i="9"/>
  <c r="B1795" i="9"/>
  <c r="A1806" i="9"/>
  <c r="A1814" i="9"/>
  <c r="B1823" i="9"/>
  <c r="A1834" i="9"/>
  <c r="B1843" i="9"/>
  <c r="B1851" i="9"/>
  <c r="C849" i="9"/>
  <c r="B1074" i="9"/>
  <c r="C1147" i="9"/>
  <c r="B1190" i="9"/>
  <c r="B1222" i="9"/>
  <c r="C1259" i="9"/>
  <c r="B1302" i="9"/>
  <c r="C1339" i="9"/>
  <c r="C1371" i="9"/>
  <c r="B1414" i="9"/>
  <c r="C1451" i="9"/>
  <c r="A1489" i="9"/>
  <c r="B1522" i="9"/>
  <c r="B1530" i="9"/>
  <c r="C1539" i="9"/>
  <c r="B1550" i="9"/>
  <c r="C1559" i="9"/>
  <c r="C1567" i="9"/>
  <c r="B1578" i="9"/>
  <c r="C1587" i="9"/>
  <c r="A1597" i="9"/>
  <c r="C1607" i="9"/>
  <c r="C1615" i="9"/>
  <c r="A1625" i="9"/>
  <c r="C1635" i="9"/>
  <c r="A1645" i="9"/>
  <c r="A1653" i="9"/>
  <c r="C1663" i="9"/>
  <c r="A1673" i="9"/>
  <c r="B1682" i="9"/>
  <c r="A1693" i="9"/>
  <c r="A1701" i="9"/>
  <c r="B1710" i="9"/>
  <c r="A1721" i="9"/>
  <c r="B1730" i="9"/>
  <c r="B1738" i="9"/>
  <c r="A1749" i="9"/>
  <c r="B1758" i="9"/>
  <c r="C1767" i="9"/>
  <c r="B1778" i="9"/>
  <c r="B1786" i="9"/>
  <c r="C1795" i="9"/>
  <c r="B1806" i="9"/>
  <c r="C1815" i="9"/>
  <c r="C1823" i="9"/>
  <c r="B1834" i="9"/>
  <c r="C1843" i="9"/>
  <c r="A1853" i="9"/>
  <c r="A871" i="9"/>
  <c r="B1058" i="9"/>
  <c r="C1143" i="9"/>
  <c r="B1186" i="9"/>
  <c r="C1223" i="9"/>
  <c r="C1255" i="9"/>
  <c r="B1298" i="9"/>
  <c r="C1335" i="9"/>
  <c r="A1373" i="9"/>
  <c r="C1415" i="9"/>
  <c r="C1447" i="9"/>
  <c r="A1485" i="9"/>
  <c r="B1521" i="9"/>
  <c r="C1530" i="9"/>
  <c r="C1538" i="9"/>
  <c r="B1549" i="9"/>
  <c r="C1558" i="9"/>
  <c r="A1568" i="9"/>
  <c r="C1578" i="9"/>
  <c r="C1586" i="9"/>
  <c r="A1596" i="9"/>
  <c r="C1606" i="9"/>
  <c r="A1616" i="9"/>
  <c r="A1624" i="9"/>
  <c r="C1634" i="9"/>
  <c r="A1644" i="9"/>
  <c r="B1653" i="9"/>
  <c r="A1664" i="9"/>
  <c r="A1672" i="9"/>
  <c r="B1681" i="9"/>
  <c r="A1692" i="9"/>
  <c r="B1701" i="9"/>
  <c r="B1709" i="9"/>
  <c r="C359" i="9"/>
  <c r="B507" i="9"/>
  <c r="B467" i="9"/>
  <c r="A675" i="9"/>
  <c r="A570" i="9"/>
  <c r="C692" i="9"/>
  <c r="B580" i="9"/>
  <c r="A672" i="9"/>
  <c r="B737" i="9"/>
  <c r="B706" i="9"/>
  <c r="C824" i="9"/>
  <c r="B891" i="9"/>
  <c r="B599" i="9"/>
  <c r="B798" i="9"/>
  <c r="A857" i="9"/>
  <c r="B910" i="9"/>
  <c r="B601" i="9"/>
  <c r="A781" i="9"/>
  <c r="C834" i="9"/>
  <c r="A884" i="9"/>
  <c r="C934" i="9"/>
  <c r="A799" i="9"/>
  <c r="A879" i="9"/>
  <c r="B952" i="9"/>
  <c r="C969" i="9"/>
  <c r="C989" i="9"/>
  <c r="B1008" i="9"/>
  <c r="A1027" i="9"/>
  <c r="C1045" i="9"/>
  <c r="C1065" i="9"/>
  <c r="A1083" i="9"/>
  <c r="A1103" i="9"/>
  <c r="A546" i="9"/>
  <c r="A795" i="9"/>
  <c r="A875" i="9"/>
  <c r="C949" i="9"/>
  <c r="C968" i="9"/>
  <c r="B987" i="9"/>
  <c r="B1007" i="9"/>
  <c r="A1022" i="9"/>
  <c r="B1035" i="9"/>
  <c r="A1046" i="9"/>
  <c r="B1059" i="9"/>
  <c r="C1072" i="9"/>
  <c r="A1086" i="9"/>
  <c r="C1096" i="9"/>
  <c r="A1110" i="9"/>
  <c r="B1123" i="9"/>
  <c r="A753" i="9"/>
  <c r="C829" i="9"/>
  <c r="B872" i="9"/>
  <c r="B920" i="9"/>
  <c r="B957" i="9"/>
  <c r="B969" i="9"/>
  <c r="A980" i="9"/>
  <c r="C994" i="9"/>
  <c r="C1006" i="9"/>
  <c r="C1018" i="9"/>
  <c r="B1033" i="9"/>
  <c r="A1044" i="9"/>
  <c r="A1056" i="9"/>
  <c r="C1070" i="9"/>
  <c r="C1082" i="9"/>
  <c r="B1093" i="9"/>
  <c r="A1108" i="9"/>
  <c r="A1120" i="9"/>
  <c r="A919" i="9"/>
  <c r="C995" i="9"/>
  <c r="B1038" i="9"/>
  <c r="C1091" i="9"/>
  <c r="A1128" i="9"/>
  <c r="B1141" i="9"/>
  <c r="A1152" i="9"/>
  <c r="B1165" i="9"/>
  <c r="C1178" i="9"/>
  <c r="C1190" i="9"/>
  <c r="B1205" i="9"/>
  <c r="A1216" i="9"/>
  <c r="A1228" i="9"/>
  <c r="C1242" i="9"/>
  <c r="C1254" i="9"/>
  <c r="B1265" i="9"/>
  <c r="A1280" i="9"/>
  <c r="A1292" i="9"/>
  <c r="A1304" i="9"/>
  <c r="C1318" i="9"/>
  <c r="B1329" i="9"/>
  <c r="B1341" i="9"/>
  <c r="A1356" i="9"/>
  <c r="A1368" i="9"/>
  <c r="C1378" i="9"/>
  <c r="B1393" i="9"/>
  <c r="B1405" i="9"/>
  <c r="C1418" i="9"/>
  <c r="A1432" i="9"/>
  <c r="C1442" i="9"/>
  <c r="A1456" i="9"/>
  <c r="B1469" i="9"/>
  <c r="C1482" i="9"/>
  <c r="B1493" i="9"/>
  <c r="C1506" i="9"/>
  <c r="C683" i="9"/>
  <c r="C945" i="9"/>
  <c r="C1007" i="9"/>
  <c r="B1050" i="9"/>
  <c r="B1098" i="9"/>
  <c r="A1131" i="9"/>
  <c r="A1143" i="9"/>
  <c r="C1153" i="9"/>
  <c r="B1168" i="9"/>
  <c r="B1180" i="9"/>
  <c r="A1191" i="9"/>
  <c r="C1201" i="9"/>
  <c r="C1209" i="9"/>
  <c r="A1219" i="9"/>
  <c r="C1229" i="9"/>
  <c r="A1239" i="9"/>
  <c r="A1247" i="9"/>
  <c r="C1257" i="9"/>
  <c r="A1267" i="9"/>
  <c r="B1276" i="9"/>
  <c r="A1287" i="9"/>
  <c r="A1295" i="9"/>
  <c r="B1304" i="9"/>
  <c r="A1315" i="9"/>
  <c r="B1324" i="9"/>
  <c r="B1332" i="9"/>
  <c r="A1343" i="9"/>
  <c r="B1352" i="9"/>
  <c r="C1361" i="9"/>
  <c r="B1372" i="9"/>
  <c r="B1380" i="9"/>
  <c r="C1389" i="9"/>
  <c r="B1400" i="9"/>
  <c r="C1409" i="9"/>
  <c r="C1417" i="9"/>
  <c r="B1428" i="9"/>
  <c r="C1437" i="9"/>
  <c r="A1447" i="9"/>
  <c r="C1457" i="9"/>
  <c r="C1465" i="9"/>
  <c r="A1475" i="9"/>
  <c r="C1485" i="9"/>
  <c r="A1495" i="9"/>
  <c r="A1503" i="9"/>
  <c r="C1513" i="9"/>
  <c r="A778" i="9"/>
  <c r="C929" i="9"/>
  <c r="C987" i="9"/>
  <c r="C1019" i="9"/>
  <c r="A1057" i="9"/>
  <c r="C1099" i="9"/>
  <c r="A1126" i="9"/>
  <c r="C445" i="9"/>
  <c r="A497" i="9"/>
  <c r="C605" i="9"/>
  <c r="A739" i="9"/>
  <c r="C644" i="9"/>
  <c r="C744" i="9"/>
  <c r="A632" i="9"/>
  <c r="A704" i="9"/>
  <c r="B506" i="9"/>
  <c r="A790" i="9"/>
  <c r="C860" i="9"/>
  <c r="A926" i="9"/>
  <c r="B734" i="9"/>
  <c r="A833" i="9"/>
  <c r="C883" i="9"/>
  <c r="A933" i="9"/>
  <c r="C703" i="9"/>
  <c r="A808" i="9"/>
  <c r="B857" i="9"/>
  <c r="C910" i="9"/>
  <c r="A609" i="9"/>
  <c r="C841" i="9"/>
  <c r="B916" i="9"/>
  <c r="B960" i="9"/>
  <c r="B980" i="9"/>
  <c r="C997" i="9"/>
  <c r="C1017" i="9"/>
  <c r="C1037" i="9"/>
  <c r="A1055" i="9"/>
  <c r="A1075" i="9"/>
  <c r="C1093" i="9"/>
  <c r="B1112" i="9"/>
  <c r="C699" i="9"/>
  <c r="C837" i="9"/>
  <c r="A907" i="9"/>
  <c r="B959" i="9"/>
  <c r="B979" i="9"/>
  <c r="C996" i="9"/>
  <c r="C1016" i="9"/>
  <c r="C1028" i="9"/>
  <c r="B1039" i="9"/>
  <c r="A1054" i="9"/>
  <c r="A1066" i="9"/>
  <c r="A1078" i="9"/>
  <c r="C1092" i="9"/>
  <c r="B1103" i="9"/>
  <c r="B1115" i="9"/>
  <c r="C667" i="9"/>
  <c r="C797" i="9"/>
  <c r="B840" i="9"/>
  <c r="A899" i="9"/>
  <c r="A947" i="9"/>
  <c r="C962" i="9"/>
  <c r="A976" i="9"/>
  <c r="C986" i="9"/>
  <c r="A1000" i="9"/>
  <c r="B1013" i="9"/>
  <c r="C1026" i="9"/>
  <c r="B1037" i="9"/>
  <c r="C1050" i="9"/>
  <c r="A1064" i="9"/>
  <c r="A1076" i="9"/>
  <c r="C1090" i="9"/>
  <c r="B1101" i="9"/>
  <c r="B1113" i="9"/>
  <c r="C833" i="9"/>
  <c r="A969" i="9"/>
  <c r="C1011" i="9"/>
  <c r="B1070" i="9"/>
  <c r="B1118" i="9"/>
  <c r="B1133" i="9"/>
  <c r="A1148" i="9"/>
  <c r="C1158" i="9"/>
  <c r="C1170" i="9"/>
  <c r="B1185" i="9"/>
  <c r="B1197" i="9"/>
  <c r="A1208" i="9"/>
  <c r="C1222" i="9"/>
  <c r="C1234" i="9"/>
  <c r="A1248" i="9"/>
  <c r="B1261" i="9"/>
  <c r="A1272" i="9"/>
  <c r="B1285" i="9"/>
  <c r="C1298" i="9"/>
  <c r="A1312" i="9"/>
  <c r="C1322" i="9"/>
  <c r="A1336" i="9"/>
  <c r="B1349" i="9"/>
  <c r="B1361" i="9"/>
  <c r="A1376" i="9"/>
  <c r="C1386" i="9"/>
  <c r="C1398" i="9"/>
  <c r="B1413" i="9"/>
  <c r="B1425" i="9"/>
  <c r="A1436" i="9"/>
  <c r="C1450" i="9"/>
  <c r="C1462" i="9"/>
  <c r="C1474" i="9"/>
  <c r="B1489" i="9"/>
  <c r="A1500" i="9"/>
  <c r="A1512" i="9"/>
  <c r="B860" i="9"/>
  <c r="C975" i="9"/>
  <c r="B1018" i="9"/>
  <c r="A1077" i="9"/>
  <c r="C1122" i="9"/>
  <c r="B1136" i="9"/>
  <c r="C1149" i="9"/>
  <c r="B1160" i="9"/>
  <c r="C1173" i="9"/>
  <c r="A1187" i="9"/>
  <c r="B1196" i="9"/>
  <c r="B1204" i="9"/>
  <c r="A1215" i="9"/>
  <c r="B1224" i="9"/>
  <c r="C1233" i="9"/>
  <c r="B1244" i="9"/>
  <c r="B1252" i="9"/>
  <c r="C1261" i="9"/>
  <c r="B1272" i="9"/>
  <c r="C1281" i="9"/>
  <c r="C1289" i="9"/>
  <c r="B1300" i="9"/>
  <c r="C1309" i="9"/>
  <c r="A1319" i="9"/>
  <c r="C1329" i="9"/>
  <c r="C1337" i="9"/>
  <c r="A1347" i="9"/>
  <c r="C1357" i="9"/>
  <c r="A1367" i="9"/>
  <c r="A1375" i="9"/>
  <c r="C1385" i="9"/>
  <c r="A1395" i="9"/>
  <c r="B1404" i="9"/>
  <c r="A1415" i="9"/>
  <c r="A1423" i="9"/>
  <c r="B1432" i="9"/>
  <c r="A1443" i="9"/>
  <c r="B1452" i="9"/>
  <c r="B1460" i="9"/>
  <c r="A1471" i="9"/>
  <c r="B1480" i="9"/>
  <c r="C1489" i="9"/>
  <c r="B1500" i="9"/>
  <c r="B1508" i="9"/>
  <c r="C1517" i="9"/>
  <c r="C865" i="9"/>
  <c r="B966" i="9"/>
  <c r="B998" i="9"/>
  <c r="A1041" i="9"/>
  <c r="B1078" i="9"/>
  <c r="C1115" i="9"/>
  <c r="B1131" i="9"/>
  <c r="B1139" i="9"/>
  <c r="C1148" i="9"/>
  <c r="B1159" i="9"/>
  <c r="C1168" i="9"/>
  <c r="C1176" i="9"/>
  <c r="B1187" i="9"/>
  <c r="C1196" i="9"/>
  <c r="A1206" i="9"/>
  <c r="C1216" i="9"/>
  <c r="C1224" i="9"/>
  <c r="A1234" i="9"/>
  <c r="C1244" i="9"/>
  <c r="A1254" i="9"/>
  <c r="A1262" i="9"/>
  <c r="C1272" i="9"/>
  <c r="A1282" i="9"/>
  <c r="B1291" i="9"/>
  <c r="B378" i="9"/>
  <c r="C612" i="9"/>
  <c r="B757" i="9"/>
  <c r="A665" i="9"/>
  <c r="A645" i="9"/>
  <c r="B945" i="9"/>
  <c r="C973" i="9"/>
  <c r="B1048" i="9"/>
  <c r="C588" i="9"/>
  <c r="B971" i="9"/>
  <c r="A1038" i="9"/>
  <c r="B1087" i="9"/>
  <c r="C786" i="9"/>
  <c r="C958" i="9"/>
  <c r="A1008" i="9"/>
  <c r="B1061" i="9"/>
  <c r="A1112" i="9"/>
  <c r="B1054" i="9"/>
  <c r="B1157" i="9"/>
  <c r="C1206" i="9"/>
  <c r="A1256" i="9"/>
  <c r="A1308" i="9"/>
  <c r="B1357" i="9"/>
  <c r="A1408" i="9"/>
  <c r="B1461" i="9"/>
  <c r="C1510" i="9"/>
  <c r="A1061" i="9"/>
  <c r="A1159" i="9"/>
  <c r="A1203" i="9"/>
  <c r="B1240" i="9"/>
  <c r="A1279" i="9"/>
  <c r="B1316" i="9"/>
  <c r="C1353" i="9"/>
  <c r="C1393" i="9"/>
  <c r="A1431" i="9"/>
  <c r="B1468" i="9"/>
  <c r="A1507" i="9"/>
  <c r="A993" i="9"/>
  <c r="B1127" i="9"/>
  <c r="B1147" i="9"/>
  <c r="A1166" i="9"/>
  <c r="C1184" i="9"/>
  <c r="B1203" i="9"/>
  <c r="B1223" i="9"/>
  <c r="C1240" i="9"/>
  <c r="C1260" i="9"/>
  <c r="C1280" i="9"/>
  <c r="A1298" i="9"/>
  <c r="A1310" i="9"/>
  <c r="C1324" i="9"/>
  <c r="C1336" i="9"/>
  <c r="B1347" i="9"/>
  <c r="A1362" i="9"/>
  <c r="A1374" i="9"/>
  <c r="B1387" i="9"/>
  <c r="C1400" i="9"/>
  <c r="B1411" i="9"/>
  <c r="C1424" i="9"/>
  <c r="A1438" i="9"/>
  <c r="B1451" i="9"/>
  <c r="A1462" i="9"/>
  <c r="B1475" i="9"/>
  <c r="C1488" i="9"/>
  <c r="C1500" i="9"/>
  <c r="B1515" i="9"/>
  <c r="C983" i="9"/>
  <c r="C1135" i="9"/>
  <c r="B1194" i="9"/>
  <c r="B1242" i="9"/>
  <c r="A1285" i="9"/>
  <c r="C1343" i="9"/>
  <c r="C1391" i="9"/>
  <c r="C1439" i="9"/>
  <c r="B1498" i="9"/>
  <c r="C1524" i="9"/>
  <c r="C1536" i="9"/>
  <c r="B1551" i="9"/>
  <c r="B1563" i="9"/>
  <c r="A1574" i="9"/>
  <c r="C1588" i="9"/>
  <c r="C1600" i="9"/>
  <c r="A1614" i="9"/>
  <c r="B1627" i="9"/>
  <c r="A1638" i="9"/>
  <c r="B1651" i="9"/>
  <c r="C1664" i="9"/>
  <c r="A1678" i="9"/>
  <c r="C1688" i="9"/>
  <c r="A1702" i="9"/>
  <c r="B1715" i="9"/>
  <c r="B1727" i="9"/>
  <c r="A1742" i="9"/>
  <c r="C1752" i="9"/>
  <c r="C1764" i="9"/>
  <c r="B1779" i="9"/>
  <c r="B1791" i="9"/>
  <c r="A1802" i="9"/>
  <c r="C1816" i="9"/>
  <c r="C1828" i="9"/>
  <c r="C1840" i="9"/>
  <c r="B1855" i="9"/>
  <c r="A989" i="9"/>
  <c r="A1137" i="9"/>
  <c r="C1195" i="9"/>
  <c r="C1243" i="9"/>
  <c r="B1286" i="9"/>
  <c r="A1345" i="9"/>
  <c r="A1393" i="9"/>
  <c r="B1446" i="9"/>
  <c r="C1499" i="9"/>
  <c r="A1525" i="9"/>
  <c r="B1538" i="9"/>
  <c r="C1551" i="9"/>
  <c r="A1565" i="9"/>
  <c r="C1575" i="9"/>
  <c r="A1589" i="9"/>
  <c r="B1602" i="9"/>
  <c r="B1614" i="9"/>
  <c r="A1629" i="9"/>
  <c r="C1639" i="9"/>
  <c r="C1651" i="9"/>
  <c r="B1666" i="9"/>
  <c r="B1678" i="9"/>
  <c r="A1689" i="9"/>
  <c r="C1703" i="9"/>
  <c r="C1715" i="9"/>
  <c r="C1727" i="9"/>
  <c r="B1742" i="9"/>
  <c r="A1753" i="9"/>
  <c r="A1765" i="9"/>
  <c r="C1779" i="9"/>
  <c r="C1791" i="9"/>
  <c r="B1802" i="9"/>
  <c r="A1817" i="9"/>
  <c r="A1829" i="9"/>
  <c r="B1842" i="9"/>
  <c r="C1855" i="9"/>
  <c r="A973" i="9"/>
  <c r="B1138" i="9"/>
  <c r="C1191" i="9"/>
  <c r="A1245" i="9"/>
  <c r="C1287" i="9"/>
  <c r="A1341" i="9"/>
  <c r="B1394" i="9"/>
  <c r="B1442" i="9"/>
  <c r="A1501" i="9"/>
  <c r="B1525" i="9"/>
  <c r="B1537" i="9"/>
  <c r="A1552" i="9"/>
  <c r="A1564" i="9"/>
  <c r="C1574" i="9"/>
  <c r="B1589" i="9"/>
  <c r="B1601" i="9"/>
  <c r="B1613" i="9"/>
  <c r="A1628" i="9"/>
  <c r="C1638" i="9"/>
  <c r="C1650" i="9"/>
  <c r="B1665" i="9"/>
  <c r="B1677" i="9"/>
  <c r="A1688" i="9"/>
  <c r="C1702" i="9"/>
  <c r="C1714" i="9"/>
  <c r="A1724" i="9"/>
  <c r="C1734" i="9"/>
  <c r="A1744" i="9"/>
  <c r="A1752" i="9"/>
  <c r="C1762" i="9"/>
  <c r="A1772" i="9"/>
  <c r="B1781" i="9"/>
  <c r="A1792" i="9"/>
  <c r="A1800" i="9"/>
  <c r="A1808" i="9"/>
  <c r="A1816" i="9"/>
  <c r="C1822" i="9"/>
  <c r="B1829" i="9"/>
  <c r="B1837" i="9"/>
  <c r="A1844" i="9"/>
  <c r="C1850" i="9"/>
  <c r="C1858" i="9"/>
  <c r="B1134" i="9"/>
  <c r="A1241" i="9"/>
  <c r="A1369" i="9"/>
  <c r="C1475" i="9"/>
  <c r="A1535" i="9"/>
  <c r="A1567" i="9"/>
  <c r="C1593" i="9"/>
  <c r="B1620" i="9"/>
  <c r="B1652" i="9"/>
  <c r="A1679" i="9"/>
  <c r="C1705" i="9"/>
  <c r="C1737" i="9"/>
  <c r="B1764" i="9"/>
  <c r="A1791" i="9"/>
  <c r="A1823" i="9"/>
  <c r="C1849" i="9"/>
  <c r="C1864" i="9"/>
  <c r="C1872" i="9"/>
  <c r="B1879" i="9"/>
  <c r="A1886" i="9"/>
  <c r="A1021" i="9"/>
  <c r="C1203" i="9"/>
  <c r="B1310" i="9"/>
  <c r="B1438" i="9"/>
  <c r="C1525" i="9"/>
  <c r="B1552" i="9"/>
  <c r="B1584" i="9"/>
  <c r="A1611" i="9"/>
  <c r="C1637" i="9"/>
  <c r="C1669" i="9"/>
  <c r="B1696" i="9"/>
  <c r="A1723" i="9"/>
  <c r="A1755" i="9"/>
  <c r="C1781" i="9"/>
  <c r="B1808" i="9"/>
  <c r="B1840" i="9"/>
  <c r="B1862" i="9"/>
  <c r="A1869" i="9"/>
  <c r="C1063" i="9"/>
  <c r="B1214" i="9"/>
  <c r="A1321" i="9"/>
  <c r="A1449" i="9"/>
  <c r="B1528" i="9"/>
  <c r="A1555" i="9"/>
  <c r="A1587" i="9"/>
  <c r="C1613" i="9"/>
  <c r="B1640" i="9"/>
  <c r="B1672" i="9"/>
  <c r="A1699" i="9"/>
  <c r="C1725" i="9"/>
  <c r="C1757" i="9"/>
  <c r="B1784" i="9"/>
  <c r="A1811" i="9"/>
  <c r="A1843" i="9"/>
  <c r="A1863" i="9"/>
  <c r="C1869" i="9"/>
  <c r="C1877" i="9"/>
  <c r="B1884" i="9"/>
  <c r="A1891" i="9"/>
  <c r="A1899" i="9"/>
  <c r="C1905" i="9"/>
  <c r="B1912" i="9"/>
  <c r="C1917" i="9"/>
  <c r="A1923" i="9"/>
  <c r="B1928" i="9"/>
  <c r="C1933" i="9"/>
  <c r="A1939" i="9"/>
  <c r="B1944" i="9"/>
  <c r="C1949" i="9"/>
  <c r="A1955" i="9"/>
  <c r="B1960" i="9"/>
  <c r="C1965" i="9"/>
  <c r="A1971" i="9"/>
  <c r="B1976" i="9"/>
  <c r="C1981" i="9"/>
  <c r="A1987" i="9"/>
  <c r="B1992" i="9"/>
  <c r="C1997" i="9"/>
  <c r="A2003" i="9"/>
  <c r="B2008" i="9"/>
  <c r="C2013" i="9"/>
  <c r="A2019" i="9"/>
  <c r="B2024" i="9"/>
  <c r="C2029" i="9"/>
  <c r="A2035" i="9"/>
  <c r="B2040" i="9"/>
  <c r="C2045" i="9"/>
  <c r="A2051" i="9"/>
  <c r="B2056" i="9"/>
  <c r="C2061" i="9"/>
  <c r="A2067" i="9"/>
  <c r="B2072" i="9"/>
  <c r="C2077" i="9"/>
  <c r="A2083" i="9"/>
  <c r="B2088" i="9"/>
  <c r="C2093" i="9"/>
  <c r="A2099" i="9"/>
  <c r="B2104" i="9"/>
  <c r="C2109" i="9"/>
  <c r="A2115" i="9"/>
  <c r="B2120" i="9"/>
  <c r="C2125" i="9"/>
  <c r="A2131" i="9"/>
  <c r="B2136" i="9"/>
  <c r="C2141" i="9"/>
  <c r="A2147" i="9"/>
  <c r="B2152" i="9"/>
  <c r="C2157" i="9"/>
  <c r="A2163" i="9"/>
  <c r="B2168" i="9"/>
  <c r="C2173" i="9"/>
  <c r="A2179" i="9"/>
  <c r="B2184" i="9"/>
  <c r="C2189" i="9"/>
  <c r="A2195" i="9"/>
  <c r="B2200" i="9"/>
  <c r="C1251" i="9"/>
  <c r="C1537" i="9"/>
  <c r="A1623" i="9"/>
  <c r="B1708" i="9"/>
  <c r="C1793" i="9"/>
  <c r="B1865" i="9"/>
  <c r="A1881" i="9"/>
  <c r="C1891" i="9"/>
  <c r="C1898" i="9"/>
  <c r="A1906" i="9"/>
  <c r="A1913" i="9"/>
  <c r="A1920" i="9"/>
  <c r="B1927" i="9"/>
  <c r="B1934" i="9"/>
  <c r="B1941" i="9"/>
  <c r="C1948" i="9"/>
  <c r="C1955" i="9"/>
  <c r="C1962" i="9"/>
  <c r="A1970" i="9"/>
  <c r="A1977" i="9"/>
  <c r="A1984" i="9"/>
  <c r="B1991" i="9"/>
  <c r="B1998" i="9"/>
  <c r="B2005" i="9"/>
  <c r="C2012" i="9"/>
  <c r="C2019" i="9"/>
  <c r="C2026" i="9"/>
  <c r="A2034" i="9"/>
  <c r="A2041" i="9"/>
  <c r="A2048" i="9"/>
  <c r="B2055" i="9"/>
  <c r="B2062" i="9"/>
  <c r="B2069" i="9"/>
  <c r="C2076" i="9"/>
  <c r="C2083" i="9"/>
  <c r="C2090" i="9"/>
  <c r="A2098" i="9"/>
  <c r="A2105" i="9"/>
  <c r="A2112" i="9"/>
  <c r="B2119" i="9"/>
  <c r="B2126" i="9"/>
  <c r="B2133" i="9"/>
  <c r="C2140" i="9"/>
  <c r="C2147" i="9"/>
  <c r="C2154" i="9"/>
  <c r="A2162" i="9"/>
  <c r="A2169" i="9"/>
  <c r="A2176" i="9"/>
  <c r="B2183" i="9"/>
  <c r="B2190" i="9"/>
  <c r="B2197" i="9"/>
  <c r="A2204" i="9"/>
  <c r="B2209" i="9"/>
  <c r="C2214" i="9"/>
  <c r="A2220" i="9"/>
  <c r="B2225" i="9"/>
  <c r="C2230" i="9"/>
  <c r="A2236" i="9"/>
  <c r="B2241" i="9"/>
  <c r="C2246" i="9"/>
  <c r="A2252" i="9"/>
  <c r="B2257" i="9"/>
  <c r="C2262" i="9"/>
  <c r="A2268" i="9"/>
  <c r="B2273" i="9"/>
  <c r="C2278" i="9"/>
  <c r="A2284" i="9"/>
  <c r="B2289" i="9"/>
  <c r="C2294" i="9"/>
  <c r="A2300" i="9"/>
  <c r="B2305" i="9"/>
  <c r="C2310" i="9"/>
  <c r="A2316" i="9"/>
  <c r="B2321" i="9"/>
  <c r="C2326" i="9"/>
  <c r="A2332" i="9"/>
  <c r="B2337" i="9"/>
  <c r="C2342" i="9"/>
  <c r="A2348" i="9"/>
  <c r="B2353" i="9"/>
  <c r="C2358" i="9"/>
  <c r="A2364" i="9"/>
  <c r="B2369" i="9"/>
  <c r="C2374" i="9"/>
  <c r="A2380" i="9"/>
  <c r="B2385" i="9"/>
  <c r="C2390" i="9"/>
  <c r="A2396" i="9"/>
  <c r="B2401" i="9"/>
  <c r="C2406" i="9"/>
  <c r="A2412" i="9"/>
  <c r="B2417" i="9"/>
  <c r="C2422" i="9"/>
  <c r="A2428" i="9"/>
  <c r="B2433" i="9"/>
  <c r="C2438" i="9"/>
  <c r="A2444" i="9"/>
  <c r="B2449" i="9"/>
  <c r="C2454" i="9"/>
  <c r="A2460" i="9"/>
  <c r="B2465" i="9"/>
  <c r="C2470" i="9"/>
  <c r="A2476" i="9"/>
  <c r="B2481" i="9"/>
  <c r="C2486" i="9"/>
  <c r="A2492" i="9"/>
  <c r="B2497" i="9"/>
  <c r="C2502" i="9"/>
  <c r="A2508" i="9"/>
  <c r="B2513" i="9"/>
  <c r="C2518" i="9"/>
  <c r="A2524" i="9"/>
  <c r="B2529" i="9"/>
  <c r="C2534" i="9"/>
  <c r="A2540" i="9"/>
  <c r="B2545" i="9"/>
  <c r="C2550" i="9"/>
  <c r="A2556" i="9"/>
  <c r="B2561" i="9"/>
  <c r="C2566" i="9"/>
  <c r="A2572" i="9"/>
  <c r="B2577" i="9"/>
  <c r="C2582" i="9"/>
  <c r="A2588" i="9"/>
  <c r="B2593" i="9"/>
  <c r="C2598" i="9"/>
  <c r="A2604" i="9"/>
  <c r="C570" i="9"/>
  <c r="C720" i="9"/>
  <c r="B770" i="9"/>
  <c r="C815" i="9"/>
  <c r="B797" i="9"/>
  <c r="A815" i="9"/>
  <c r="A991" i="9"/>
  <c r="A1067" i="9"/>
  <c r="A811" i="9"/>
  <c r="A990" i="9"/>
  <c r="A1050" i="9"/>
  <c r="A1102" i="9"/>
  <c r="A835" i="9"/>
  <c r="C970" i="9"/>
  <c r="C1022" i="9"/>
  <c r="A1072" i="9"/>
  <c r="B662" i="9"/>
  <c r="A1113" i="9"/>
  <c r="B1169" i="9"/>
  <c r="C1218" i="9"/>
  <c r="C1270" i="9"/>
  <c r="A1320" i="9"/>
  <c r="C1370" i="9"/>
  <c r="B1421" i="9"/>
  <c r="A1472" i="9"/>
  <c r="A769" i="9"/>
  <c r="C1119" i="9"/>
  <c r="A1171" i="9"/>
  <c r="B1212" i="9"/>
  <c r="A1251" i="9"/>
  <c r="B1288" i="9"/>
  <c r="C1325" i="9"/>
  <c r="B1364" i="9"/>
  <c r="C1401" i="9"/>
  <c r="A1439" i="9"/>
  <c r="A1479" i="9"/>
  <c r="B1516" i="9"/>
  <c r="B1030" i="9"/>
  <c r="A1134" i="9"/>
  <c r="A1154" i="9"/>
  <c r="A1174" i="9"/>
  <c r="B1191" i="9"/>
  <c r="B1211" i="9"/>
  <c r="A1230" i="9"/>
  <c r="C1248" i="9"/>
  <c r="B1267" i="9"/>
  <c r="B1287" i="9"/>
  <c r="A1302" i="9"/>
  <c r="B1315" i="9"/>
  <c r="A1326" i="9"/>
  <c r="B1339" i="9"/>
  <c r="C1352" i="9"/>
  <c r="A1366" i="9"/>
  <c r="C1376" i="9"/>
  <c r="A1390" i="9"/>
  <c r="B1403" i="9"/>
  <c r="B1415" i="9"/>
  <c r="A1430" i="9"/>
  <c r="C1440" i="9"/>
  <c r="C1452" i="9"/>
  <c r="B1467" i="9"/>
  <c r="B1479" i="9"/>
  <c r="A1490" i="9"/>
  <c r="C1504" i="9"/>
  <c r="C1516" i="9"/>
  <c r="B1026" i="9"/>
  <c r="A1157" i="9"/>
  <c r="C1199" i="9"/>
  <c r="C1247" i="9"/>
  <c r="B1306" i="9"/>
  <c r="B1354" i="9"/>
  <c r="A1397" i="9"/>
  <c r="C1455" i="9"/>
  <c r="C1503" i="9"/>
  <c r="C1528" i="9"/>
  <c r="A1542" i="9"/>
  <c r="C1552" i="9"/>
  <c r="A1566" i="9"/>
  <c r="B1579" i="9"/>
  <c r="C1592" i="9"/>
  <c r="B1603" i="9"/>
  <c r="C1616" i="9"/>
  <c r="A1630" i="9"/>
  <c r="A1642" i="9"/>
  <c r="C1656" i="9"/>
  <c r="B1667" i="9"/>
  <c r="B1679" i="9"/>
  <c r="A1694" i="9"/>
  <c r="A1706" i="9"/>
  <c r="C1716" i="9"/>
  <c r="B1731" i="9"/>
  <c r="B1743" i="9"/>
  <c r="B1755" i="9"/>
  <c r="A1770" i="9"/>
  <c r="C1780" i="9"/>
  <c r="C1792" i="9"/>
  <c r="B1807" i="9"/>
  <c r="B1819" i="9"/>
  <c r="A1830" i="9"/>
  <c r="C1844" i="9"/>
  <c r="C1856" i="9"/>
  <c r="A1053" i="9"/>
  <c r="B1158" i="9"/>
  <c r="A1201" i="9"/>
  <c r="B1254" i="9"/>
  <c r="C1307" i="9"/>
  <c r="A1361" i="9"/>
  <c r="C1403" i="9"/>
  <c r="A1457" i="9"/>
  <c r="B1510" i="9"/>
  <c r="A1529" i="9"/>
  <c r="C1543" i="9"/>
  <c r="B1554" i="9"/>
  <c r="B1566" i="9"/>
  <c r="A1581" i="9"/>
  <c r="A1593" i="9"/>
  <c r="C1603" i="9"/>
  <c r="B1618" i="9"/>
  <c r="B1630" i="9"/>
  <c r="B1642" i="9"/>
  <c r="A1657" i="9"/>
  <c r="C1667" i="9"/>
  <c r="C1679" i="9"/>
  <c r="B1694" i="9"/>
  <c r="B1706" i="9"/>
  <c r="A1717" i="9"/>
  <c r="C1731" i="9"/>
  <c r="C1743" i="9"/>
  <c r="A1757" i="9"/>
  <c r="B1770" i="9"/>
  <c r="A1781" i="9"/>
  <c r="B1794" i="9"/>
  <c r="C1807" i="9"/>
  <c r="A1821" i="9"/>
  <c r="C1831" i="9"/>
  <c r="A1845" i="9"/>
  <c r="B1858" i="9"/>
  <c r="A1037" i="9"/>
  <c r="C1159" i="9"/>
  <c r="B1202" i="9"/>
  <c r="B1250" i="9"/>
  <c r="A1309" i="9"/>
  <c r="A1357" i="9"/>
  <c r="C1399" i="9"/>
  <c r="B1458" i="9"/>
  <c r="B1506" i="9"/>
  <c r="A1528" i="9"/>
  <c r="C1542" i="9"/>
  <c r="B1553" i="9"/>
  <c r="B1565" i="9"/>
  <c r="A1580" i="9"/>
  <c r="A1592" i="9"/>
  <c r="C1602" i="9"/>
  <c r="B1617" i="9"/>
  <c r="B1629" i="9"/>
  <c r="C1642" i="9"/>
  <c r="A1656" i="9"/>
  <c r="C1666" i="9"/>
  <c r="A1680" i="9"/>
  <c r="B1693" i="9"/>
  <c r="C1706" i="9"/>
  <c r="B1717" i="9"/>
  <c r="A1728" i="9"/>
  <c r="A1736" i="9"/>
  <c r="B1745" i="9"/>
  <c r="A1756" i="9"/>
  <c r="B1765" i="9"/>
  <c r="B1773" i="9"/>
  <c r="A1784" i="9"/>
  <c r="B1793" i="9"/>
  <c r="C705" i="9"/>
  <c r="B685" i="9"/>
  <c r="A910" i="9"/>
  <c r="A921" i="9"/>
  <c r="B897" i="9"/>
  <c r="C953" i="9"/>
  <c r="C1029" i="9"/>
  <c r="B1104" i="9"/>
  <c r="C952" i="9"/>
  <c r="C1024" i="9"/>
  <c r="B1075" i="9"/>
  <c r="C573" i="9"/>
  <c r="C941" i="9"/>
  <c r="B997" i="9"/>
  <c r="A1048" i="9"/>
  <c r="C1098" i="9"/>
  <c r="B1006" i="9"/>
  <c r="C1142" i="9"/>
  <c r="C1194" i="9"/>
  <c r="A1244" i="9"/>
  <c r="B1293" i="9"/>
  <c r="C1346" i="9"/>
  <c r="B1397" i="9"/>
  <c r="C1446" i="9"/>
  <c r="C1498" i="9"/>
  <c r="A1013" i="9"/>
  <c r="B1144" i="9"/>
  <c r="C1193" i="9"/>
  <c r="A1231" i="9"/>
  <c r="B1268" i="9"/>
  <c r="B1308" i="9"/>
  <c r="C1345" i="9"/>
  <c r="A1383" i="9"/>
  <c r="C1421" i="9"/>
  <c r="A1459" i="9"/>
  <c r="B1496" i="9"/>
  <c r="C955" i="9"/>
  <c r="A1105" i="9"/>
  <c r="C1144" i="9"/>
  <c r="B1163" i="9"/>
  <c r="A1182" i="9"/>
  <c r="A1202" i="9"/>
  <c r="B1219" i="9"/>
  <c r="B1239" i="9"/>
  <c r="B1259" i="9"/>
  <c r="C1276" i="9"/>
  <c r="C1296" i="9"/>
  <c r="C1308" i="9"/>
  <c r="B1319" i="9"/>
  <c r="A1334" i="9"/>
  <c r="A1346" i="9"/>
  <c r="A1358" i="9"/>
  <c r="C1372" i="9"/>
  <c r="B1383" i="9"/>
  <c r="B1395" i="9"/>
  <c r="A1410" i="9"/>
  <c r="A1422" i="9"/>
  <c r="C1432" i="9"/>
  <c r="B1447" i="9"/>
  <c r="B1459" i="9"/>
  <c r="C1472" i="9"/>
  <c r="A1486" i="9"/>
  <c r="C1496" i="9"/>
  <c r="A1510" i="9"/>
  <c r="C913" i="9"/>
  <c r="B1130" i="9"/>
  <c r="A1173" i="9"/>
  <c r="B1226" i="9"/>
  <c r="C1279" i="9"/>
  <c r="C1327" i="9"/>
  <c r="B1386" i="9"/>
  <c r="A1429" i="9"/>
  <c r="A1477" i="9"/>
  <c r="B1523" i="9"/>
  <c r="B1535" i="9"/>
  <c r="A1546" i="9"/>
  <c r="C1560" i="9"/>
  <c r="C1572" i="9"/>
  <c r="C1584" i="9"/>
  <c r="B1599" i="9"/>
  <c r="A1610" i="9"/>
  <c r="A1622" i="9"/>
  <c r="C1636" i="9"/>
  <c r="C1648" i="9"/>
  <c r="B1659" i="9"/>
  <c r="A1674" i="9"/>
  <c r="A1686" i="9"/>
  <c r="B1699" i="9"/>
  <c r="C1712" i="9"/>
  <c r="B1723" i="9"/>
  <c r="C1736" i="9"/>
  <c r="A1750" i="9"/>
  <c r="B1763" i="9"/>
  <c r="A1774" i="9"/>
  <c r="B1787" i="9"/>
  <c r="C1800" i="9"/>
  <c r="C1812" i="9"/>
  <c r="B1827" i="9"/>
  <c r="A1838" i="9"/>
  <c r="A1850" i="9"/>
  <c r="C967" i="9"/>
  <c r="C1131" i="9"/>
  <c r="B1174" i="9"/>
  <c r="A1233" i="9"/>
  <c r="A1281" i="9"/>
  <c r="A1329" i="9"/>
  <c r="C1387" i="9"/>
  <c r="B1430" i="9"/>
  <c r="B1478" i="9"/>
  <c r="C1523" i="9"/>
  <c r="C1535" i="9"/>
  <c r="B1546" i="9"/>
  <c r="A1561" i="9"/>
  <c r="A1573" i="9"/>
  <c r="B1586" i="9"/>
  <c r="C1599" i="9"/>
  <c r="B1610" i="9"/>
  <c r="C1623" i="9"/>
  <c r="A1637" i="9"/>
  <c r="B1650" i="9"/>
  <c r="A1661" i="9"/>
  <c r="B1674" i="9"/>
  <c r="C1687" i="9"/>
  <c r="C1699" i="9"/>
  <c r="B1714" i="9"/>
  <c r="A1725" i="9"/>
  <c r="A1737" i="9"/>
  <c r="C1751" i="9"/>
  <c r="C1763" i="9"/>
  <c r="B1774" i="9"/>
  <c r="A1789" i="9"/>
  <c r="A1801" i="9"/>
  <c r="A1813" i="9"/>
  <c r="C1827" i="9"/>
  <c r="B1838" i="9"/>
  <c r="B1850" i="9"/>
  <c r="C951" i="9"/>
  <c r="C1127" i="9"/>
  <c r="B1170" i="9"/>
  <c r="A1229" i="9"/>
  <c r="A1277" i="9"/>
  <c r="B1330" i="9"/>
  <c r="C1383" i="9"/>
  <c r="B1426" i="9"/>
  <c r="C1479" i="9"/>
  <c r="C1522" i="9"/>
  <c r="A1536" i="9"/>
  <c r="C1546" i="9"/>
  <c r="A1560" i="9"/>
  <c r="B1573" i="9"/>
  <c r="B1585" i="9"/>
  <c r="A1600" i="9"/>
  <c r="C1610" i="9"/>
  <c r="C1622" i="9"/>
  <c r="B1637" i="9"/>
  <c r="B1649" i="9"/>
  <c r="A1660" i="9"/>
  <c r="C1674" i="9"/>
  <c r="C1686" i="9"/>
  <c r="C1698" i="9"/>
  <c r="B1713" i="9"/>
  <c r="C1722" i="9"/>
  <c r="C1730" i="9"/>
  <c r="B1741" i="9"/>
  <c r="C1750" i="9"/>
  <c r="A1760" i="9"/>
  <c r="C1770" i="9"/>
  <c r="C1778" i="9"/>
  <c r="A1788" i="9"/>
  <c r="C1798" i="9"/>
  <c r="C1806" i="9"/>
  <c r="B1813" i="9"/>
  <c r="B1821" i="9"/>
  <c r="A1828" i="9"/>
  <c r="C548" i="9"/>
  <c r="C846" i="9"/>
  <c r="B880" i="9"/>
  <c r="A883" i="9"/>
  <c r="A953" i="9"/>
  <c r="C1282" i="9"/>
  <c r="A1484" i="9"/>
  <c r="A1223" i="9"/>
  <c r="C1373" i="9"/>
  <c r="C801" i="9"/>
  <c r="B1175" i="9"/>
  <c r="B1251" i="9"/>
  <c r="A1318" i="9"/>
  <c r="B1367" i="9"/>
  <c r="B1419" i="9"/>
  <c r="C1468" i="9"/>
  <c r="A1518" i="9"/>
  <c r="A1269" i="9"/>
  <c r="C1471" i="9"/>
  <c r="C1556" i="9"/>
  <c r="C1608" i="9"/>
  <c r="A1658" i="9"/>
  <c r="B1707" i="9"/>
  <c r="B1759" i="9"/>
  <c r="C1808" i="9"/>
  <c r="B1859" i="9"/>
  <c r="C1275" i="9"/>
  <c r="A1473" i="9"/>
  <c r="A1557" i="9"/>
  <c r="A1609" i="9"/>
  <c r="B1658" i="9"/>
  <c r="A1709" i="9"/>
  <c r="C1759" i="9"/>
  <c r="B1810" i="9"/>
  <c r="C1859" i="9"/>
  <c r="C1271" i="9"/>
  <c r="A1469" i="9"/>
  <c r="B1557" i="9"/>
  <c r="A1608" i="9"/>
  <c r="C1658" i="9"/>
  <c r="A1708" i="9"/>
  <c r="B1749" i="9"/>
  <c r="C1786" i="9"/>
  <c r="C1810" i="9"/>
  <c r="A1824" i="9"/>
  <c r="C1834" i="9"/>
  <c r="B1845" i="9"/>
  <c r="C1854" i="9"/>
  <c r="A1085" i="9"/>
  <c r="C1283" i="9"/>
  <c r="C1411" i="9"/>
  <c r="C1529" i="9"/>
  <c r="B1572" i="9"/>
  <c r="C1609" i="9"/>
  <c r="C1641" i="9"/>
  <c r="B1684" i="9"/>
  <c r="C1721" i="9"/>
  <c r="A1759" i="9"/>
  <c r="C1801" i="9"/>
  <c r="C1833" i="9"/>
  <c r="B1863" i="9"/>
  <c r="A1874" i="9"/>
  <c r="B1883" i="9"/>
  <c r="B1891" i="9"/>
  <c r="A1225" i="9"/>
  <c r="B1374" i="9"/>
  <c r="B1520" i="9"/>
  <c r="A1563" i="9"/>
  <c r="A1595" i="9"/>
  <c r="B1632" i="9"/>
  <c r="A1675" i="9"/>
  <c r="B1712" i="9"/>
  <c r="B1744" i="9"/>
  <c r="A1787" i="9"/>
  <c r="B1824" i="9"/>
  <c r="C1860" i="9"/>
  <c r="C1871" i="9"/>
  <c r="B1150" i="9"/>
  <c r="C1299" i="9"/>
  <c r="B1470" i="9"/>
  <c r="B1544" i="9"/>
  <c r="B1576" i="9"/>
  <c r="A1619" i="9"/>
  <c r="B1656" i="9"/>
  <c r="C1693" i="9"/>
  <c r="B1736" i="9"/>
  <c r="B1768" i="9"/>
  <c r="C1805" i="9"/>
  <c r="B1848" i="9"/>
  <c r="A1867" i="9"/>
  <c r="A1875" i="9"/>
  <c r="C1885" i="9"/>
  <c r="A1895" i="9"/>
  <c r="B1904" i="9"/>
  <c r="C1913" i="9"/>
  <c r="B1920" i="9"/>
  <c r="A1927" i="9"/>
  <c r="A1935" i="9"/>
  <c r="C1941" i="9"/>
  <c r="B1948" i="9"/>
  <c r="B1956" i="9"/>
  <c r="A1963" i="9"/>
  <c r="C1969" i="9"/>
  <c r="C1977" i="9"/>
  <c r="B1984" i="9"/>
  <c r="A1991" i="9"/>
  <c r="A1999" i="9"/>
  <c r="C2005" i="9"/>
  <c r="B2012" i="9"/>
  <c r="B2020" i="9"/>
  <c r="A2027" i="9"/>
  <c r="C2033" i="9"/>
  <c r="C2041" i="9"/>
  <c r="B2048" i="9"/>
  <c r="A2055" i="9"/>
  <c r="A2063" i="9"/>
  <c r="C2069" i="9"/>
  <c r="B2076" i="9"/>
  <c r="B2084" i="9"/>
  <c r="A2091" i="9"/>
  <c r="C2097" i="9"/>
  <c r="C2105" i="9"/>
  <c r="B2112" i="9"/>
  <c r="A2119" i="9"/>
  <c r="A2127" i="9"/>
  <c r="C2133" i="9"/>
  <c r="B2140" i="9"/>
  <c r="B2148" i="9"/>
  <c r="A2155" i="9"/>
  <c r="C2161" i="9"/>
  <c r="C2169" i="9"/>
  <c r="B2176" i="9"/>
  <c r="A2183" i="9"/>
  <c r="A2191" i="9"/>
  <c r="C2197" i="9"/>
  <c r="B1166" i="9"/>
  <c r="A1559" i="9"/>
  <c r="C1665" i="9"/>
  <c r="B1772" i="9"/>
  <c r="C1870" i="9"/>
  <c r="B1886" i="9"/>
  <c r="A1897" i="9"/>
  <c r="C1907" i="9"/>
  <c r="C1916" i="9"/>
  <c r="B1925" i="9"/>
  <c r="A1936" i="9"/>
  <c r="A1945" i="9"/>
  <c r="A1954" i="9"/>
  <c r="C1964" i="9"/>
  <c r="B1973" i="9"/>
  <c r="B1982" i="9"/>
  <c r="A1993" i="9"/>
  <c r="A2002" i="9"/>
  <c r="C2010" i="9"/>
  <c r="B2021" i="9"/>
  <c r="B2030" i="9"/>
  <c r="B2039" i="9"/>
  <c r="A2050" i="9"/>
  <c r="C2058" i="9"/>
  <c r="C2067" i="9"/>
  <c r="B2078" i="9"/>
  <c r="B2087" i="9"/>
  <c r="A2096" i="9"/>
  <c r="C2106" i="9"/>
  <c r="C2115" i="9"/>
  <c r="C2124" i="9"/>
  <c r="B2135" i="9"/>
  <c r="A2144" i="9"/>
  <c r="A2153" i="9"/>
  <c r="C2163" i="9"/>
  <c r="C2172" i="9"/>
  <c r="B2181" i="9"/>
  <c r="A2192" i="9"/>
  <c r="A2201" i="9"/>
  <c r="A2208" i="9"/>
  <c r="A2216" i="9"/>
  <c r="C2222" i="9"/>
  <c r="B2229" i="9"/>
  <c r="B2237" i="9"/>
  <c r="A2244" i="9"/>
  <c r="C2250" i="9"/>
  <c r="C2258" i="9"/>
  <c r="B2265" i="9"/>
  <c r="A2272" i="9"/>
  <c r="A2280" i="9"/>
  <c r="C2286" i="9"/>
  <c r="B2293" i="9"/>
  <c r="B2301" i="9"/>
  <c r="A2308" i="9"/>
  <c r="C2314" i="9"/>
  <c r="C2322" i="9"/>
  <c r="B2329" i="9"/>
  <c r="A2336" i="9"/>
  <c r="A2344" i="9"/>
  <c r="C2350" i="9"/>
  <c r="B2357" i="9"/>
  <c r="B2365" i="9"/>
  <c r="A2372" i="9"/>
  <c r="C2378" i="9"/>
  <c r="C2386" i="9"/>
  <c r="B2393" i="9"/>
  <c r="A2400" i="9"/>
  <c r="A2408" i="9"/>
  <c r="C2414" i="9"/>
  <c r="B2421" i="9"/>
  <c r="B2429" i="9"/>
  <c r="A2436" i="9"/>
  <c r="C2442" i="9"/>
  <c r="C2450" i="9"/>
  <c r="B2457" i="9"/>
  <c r="A2464" i="9"/>
  <c r="A2472" i="9"/>
  <c r="C2478" i="9"/>
  <c r="B2485" i="9"/>
  <c r="B2493" i="9"/>
  <c r="A2500" i="9"/>
  <c r="C2506" i="9"/>
  <c r="C2514" i="9"/>
  <c r="B2521" i="9"/>
  <c r="A2528" i="9"/>
  <c r="A2536" i="9"/>
  <c r="C2542" i="9"/>
  <c r="B2549" i="9"/>
  <c r="B2557" i="9"/>
  <c r="A2564" i="9"/>
  <c r="C2570" i="9"/>
  <c r="C2578" i="9"/>
  <c r="B2585" i="9"/>
  <c r="A2592" i="9"/>
  <c r="A2600" i="9"/>
  <c r="C2606" i="9"/>
  <c r="A2612" i="9"/>
  <c r="B2617" i="9"/>
  <c r="C2622" i="9"/>
  <c r="A2628" i="9"/>
  <c r="B2633" i="9"/>
  <c r="C2638" i="9"/>
  <c r="A2644" i="9"/>
  <c r="B2649" i="9"/>
  <c r="C2654" i="9"/>
  <c r="A2660" i="9"/>
  <c r="B2665" i="9"/>
  <c r="C2670" i="9"/>
  <c r="A2676" i="9"/>
  <c r="B2681" i="9"/>
  <c r="C2686" i="9"/>
  <c r="A2692" i="9"/>
  <c r="B2697" i="9"/>
  <c r="C2702" i="9"/>
  <c r="A2708" i="9"/>
  <c r="B2713" i="9"/>
  <c r="C2718" i="9"/>
  <c r="A2724" i="9"/>
  <c r="B2729" i="9"/>
  <c r="C2734" i="9"/>
  <c r="A2740" i="9"/>
  <c r="B2745" i="9"/>
  <c r="C2750" i="9"/>
  <c r="A2756" i="9"/>
  <c r="B2761" i="9"/>
  <c r="C2766" i="9"/>
  <c r="A2772" i="9"/>
  <c r="B2777" i="9"/>
  <c r="C2782" i="9"/>
  <c r="A2788" i="9"/>
  <c r="B2793" i="9"/>
  <c r="C2798" i="9"/>
  <c r="A2804" i="9"/>
  <c r="B2809" i="9"/>
  <c r="C2814" i="9"/>
  <c r="A2820" i="9"/>
  <c r="B2825" i="9"/>
  <c r="C2830" i="9"/>
  <c r="A2836" i="9"/>
  <c r="A1273" i="9"/>
  <c r="A1543" i="9"/>
  <c r="B1628" i="9"/>
  <c r="C1713" i="9"/>
  <c r="A1799" i="9"/>
  <c r="C1866" i="9"/>
  <c r="B1881" i="9"/>
  <c r="A1892" i="9"/>
  <c r="B1899" i="9"/>
  <c r="B1906" i="9"/>
  <c r="B1913" i="9"/>
  <c r="C1920" i="9"/>
  <c r="C1927" i="9"/>
  <c r="C1934" i="9"/>
  <c r="A1942" i="9"/>
  <c r="A1949" i="9"/>
  <c r="A1956" i="9"/>
  <c r="B1963" i="9"/>
  <c r="B1970" i="9"/>
  <c r="B1977" i="9"/>
  <c r="C1984" i="9"/>
  <c r="C1991" i="9"/>
  <c r="C1998" i="9"/>
  <c r="A2006" i="9"/>
  <c r="A2013" i="9"/>
  <c r="A2020" i="9"/>
  <c r="B2027" i="9"/>
  <c r="B2034" i="9"/>
  <c r="B2041" i="9"/>
  <c r="C2048" i="9"/>
  <c r="C2055" i="9"/>
  <c r="C2062" i="9"/>
  <c r="A2070" i="9"/>
  <c r="A2077" i="9"/>
  <c r="A2084" i="9"/>
  <c r="B2091" i="9"/>
  <c r="B2098" i="9"/>
  <c r="B2105" i="9"/>
  <c r="C2112" i="9"/>
  <c r="C2119" i="9"/>
  <c r="C2126" i="9"/>
  <c r="A2134" i="9"/>
  <c r="A2141" i="9"/>
  <c r="A2148" i="9"/>
  <c r="B2155" i="9"/>
  <c r="B2162" i="9"/>
  <c r="B2169" i="9"/>
  <c r="C2176" i="9"/>
  <c r="C2183" i="9"/>
  <c r="C2190" i="9"/>
  <c r="A2198" i="9"/>
  <c r="B2204" i="9"/>
  <c r="C2209" i="9"/>
  <c r="A2215" i="9"/>
  <c r="B2220" i="9"/>
  <c r="C2225" i="9"/>
  <c r="A2231" i="9"/>
  <c r="B2236" i="9"/>
  <c r="C2241" i="9"/>
  <c r="A2247" i="9"/>
  <c r="B2252" i="9"/>
  <c r="C2257" i="9"/>
  <c r="A2263" i="9"/>
  <c r="B2268" i="9"/>
  <c r="C2273" i="9"/>
  <c r="A2279" i="9"/>
  <c r="B2284" i="9"/>
  <c r="C2289" i="9"/>
  <c r="A2295" i="9"/>
  <c r="B2300" i="9"/>
  <c r="C2305" i="9"/>
  <c r="A2311" i="9"/>
  <c r="B2316" i="9"/>
  <c r="C2321" i="9"/>
  <c r="A2327" i="9"/>
  <c r="B2332" i="9"/>
  <c r="C2337" i="9"/>
  <c r="A2343" i="9"/>
  <c r="B2348" i="9"/>
  <c r="C2353" i="9"/>
  <c r="A2359" i="9"/>
  <c r="B2364" i="9"/>
  <c r="C2369" i="9"/>
  <c r="A2375" i="9"/>
  <c r="B2380" i="9"/>
  <c r="C2385" i="9"/>
  <c r="A2391" i="9"/>
  <c r="B2396" i="9"/>
  <c r="C2401" i="9"/>
  <c r="A2407" i="9"/>
  <c r="B2412" i="9"/>
  <c r="C2417" i="9"/>
  <c r="A2423" i="9"/>
  <c r="B2428" i="9"/>
  <c r="C2433" i="9"/>
  <c r="A2439" i="9"/>
  <c r="B2444" i="9"/>
  <c r="C2449" i="9"/>
  <c r="A2455" i="9"/>
  <c r="B2460" i="9"/>
  <c r="C2465" i="9"/>
  <c r="A2471" i="9"/>
  <c r="B2476" i="9"/>
  <c r="C2481" i="9"/>
  <c r="A2487" i="9"/>
  <c r="B2492" i="9"/>
  <c r="C2497" i="9"/>
  <c r="A2503" i="9"/>
  <c r="B2508" i="9"/>
  <c r="C2513" i="9"/>
  <c r="A2519" i="9"/>
  <c r="B2524" i="9"/>
  <c r="C2529" i="9"/>
  <c r="A2535" i="9"/>
  <c r="B2540" i="9"/>
  <c r="C2545" i="9"/>
  <c r="A2551" i="9"/>
  <c r="B2556" i="9"/>
  <c r="C2561" i="9"/>
  <c r="A2567" i="9"/>
  <c r="B2572" i="9"/>
  <c r="C2577" i="9"/>
  <c r="A2583" i="9"/>
  <c r="B2588" i="9"/>
  <c r="C2593" i="9"/>
  <c r="A2599" i="9"/>
  <c r="B2604" i="9"/>
  <c r="C2609" i="9"/>
  <c r="A2615" i="9"/>
  <c r="B2620" i="9"/>
  <c r="C2625" i="9"/>
  <c r="A2631" i="9"/>
  <c r="B2636" i="9"/>
  <c r="C2641" i="9"/>
  <c r="A2647" i="9"/>
  <c r="B2652" i="9"/>
  <c r="C2657" i="9"/>
  <c r="A2663" i="9"/>
  <c r="B2668" i="9"/>
  <c r="C2673" i="9"/>
  <c r="A2679" i="9"/>
  <c r="B2684" i="9"/>
  <c r="C2689" i="9"/>
  <c r="A2695" i="9"/>
  <c r="B2700" i="9"/>
  <c r="C2705" i="9"/>
  <c r="A2711" i="9"/>
  <c r="B2716" i="9"/>
  <c r="C2721" i="9"/>
  <c r="A2727" i="9"/>
  <c r="B2732" i="9"/>
  <c r="C2737" i="9"/>
  <c r="A2743" i="9"/>
  <c r="B2748" i="9"/>
  <c r="C2753" i="9"/>
  <c r="A2759" i="9"/>
  <c r="B2764" i="9"/>
  <c r="C2769" i="9"/>
  <c r="A2775" i="9"/>
  <c r="B2780" i="9"/>
  <c r="C2785" i="9"/>
  <c r="A2791" i="9"/>
  <c r="B2796" i="9"/>
  <c r="C2801" i="9"/>
  <c r="A2807" i="9"/>
  <c r="B2812" i="9"/>
  <c r="C2817" i="9"/>
  <c r="A2823" i="9"/>
  <c r="B2828" i="9"/>
  <c r="C2833" i="9"/>
  <c r="C1123" i="9"/>
  <c r="A1465" i="9"/>
  <c r="A1591" i="9"/>
  <c r="B1676" i="9"/>
  <c r="C1761" i="9"/>
  <c r="A1847" i="9"/>
  <c r="A1877" i="9"/>
  <c r="C1887" i="9"/>
  <c r="A1896" i="9"/>
  <c r="B1903" i="9"/>
  <c r="B1910" i="9"/>
  <c r="B1917" i="9"/>
  <c r="C1924" i="9"/>
  <c r="C1931" i="9"/>
  <c r="C1938" i="9"/>
  <c r="A1946" i="9"/>
  <c r="A1953" i="9"/>
  <c r="A1960" i="9"/>
  <c r="B1967" i="9"/>
  <c r="B1974" i="9"/>
  <c r="B1981" i="9"/>
  <c r="C1988" i="9"/>
  <c r="C1995" i="9"/>
  <c r="C2002" i="9"/>
  <c r="A2010" i="9"/>
  <c r="A2017" i="9"/>
  <c r="A2024" i="9"/>
  <c r="B2031" i="9"/>
  <c r="B2038" i="9"/>
  <c r="B2045" i="9"/>
  <c r="C2052" i="9"/>
  <c r="C2059" i="9"/>
  <c r="C2066" i="9"/>
  <c r="A2074" i="9"/>
  <c r="A2081" i="9"/>
  <c r="A2088" i="9"/>
  <c r="B2095" i="9"/>
  <c r="B2102" i="9"/>
  <c r="B2109" i="9"/>
  <c r="C2116" i="9"/>
  <c r="C2123" i="9"/>
  <c r="C2130" i="9"/>
  <c r="A2138" i="9"/>
  <c r="A2145" i="9"/>
  <c r="A2152" i="9"/>
  <c r="B2159" i="9"/>
  <c r="B2166" i="9"/>
  <c r="B2173" i="9"/>
  <c r="C2180" i="9"/>
  <c r="C2187" i="9"/>
  <c r="C2194" i="9"/>
  <c r="A2202" i="9"/>
  <c r="B2207" i="9"/>
  <c r="C2212" i="9"/>
  <c r="A2218" i="9"/>
  <c r="B2223" i="9"/>
  <c r="C2228" i="9"/>
  <c r="A2234" i="9"/>
  <c r="B2239" i="9"/>
  <c r="C2244" i="9"/>
  <c r="A2250" i="9"/>
  <c r="B2255" i="9"/>
  <c r="C2260" i="9"/>
  <c r="A2266" i="9"/>
  <c r="B2271" i="9"/>
  <c r="C2276" i="9"/>
  <c r="A2282" i="9"/>
  <c r="B2287" i="9"/>
  <c r="C2292" i="9"/>
  <c r="A2298" i="9"/>
  <c r="B2303" i="9"/>
  <c r="C2308" i="9"/>
  <c r="A2314" i="9"/>
  <c r="B2319" i="9"/>
  <c r="C2324" i="9"/>
  <c r="A2330" i="9"/>
  <c r="B2335" i="9"/>
  <c r="C2340" i="9"/>
  <c r="A2346" i="9"/>
  <c r="B2351" i="9"/>
  <c r="C2356" i="9"/>
  <c r="A2362" i="9"/>
  <c r="B2367" i="9"/>
  <c r="C2372" i="9"/>
  <c r="A2378" i="9"/>
  <c r="B2383" i="9"/>
  <c r="C2388" i="9"/>
  <c r="A2394" i="9"/>
  <c r="B2399" i="9"/>
  <c r="C2404" i="9"/>
  <c r="A2410" i="9"/>
  <c r="B2415" i="9"/>
  <c r="C2420" i="9"/>
  <c r="A2426" i="9"/>
  <c r="B2431" i="9"/>
  <c r="C2436" i="9"/>
  <c r="A2442" i="9"/>
  <c r="B2447" i="9"/>
  <c r="C2452" i="9"/>
  <c r="A2458" i="9"/>
  <c r="B2463" i="9"/>
  <c r="C2468" i="9"/>
  <c r="A2474" i="9"/>
  <c r="B2479" i="9"/>
  <c r="C2484" i="9"/>
  <c r="A2490" i="9"/>
  <c r="B2495" i="9"/>
  <c r="C2500" i="9"/>
  <c r="A2506" i="9"/>
  <c r="B2511" i="9"/>
  <c r="C2516" i="9"/>
  <c r="A2522" i="9"/>
  <c r="B2527" i="9"/>
  <c r="C2532" i="9"/>
  <c r="A2538" i="9"/>
  <c r="B2543" i="9"/>
  <c r="C2548" i="9"/>
  <c r="A2554" i="9"/>
  <c r="B2559" i="9"/>
  <c r="C2564" i="9"/>
  <c r="A2570" i="9"/>
  <c r="B2575" i="9"/>
  <c r="C2580" i="9"/>
  <c r="A2586" i="9"/>
  <c r="B2591" i="9"/>
  <c r="C2596" i="9"/>
  <c r="A2602" i="9"/>
  <c r="B2607" i="9"/>
  <c r="C2612" i="9"/>
  <c r="A2618" i="9"/>
  <c r="B2623" i="9"/>
  <c r="C2628" i="9"/>
  <c r="A2634" i="9"/>
  <c r="B2639" i="9"/>
  <c r="C2644" i="9"/>
  <c r="A2650" i="9"/>
  <c r="B2655" i="9"/>
  <c r="C2660" i="9"/>
  <c r="A2666" i="9"/>
  <c r="B2671" i="9"/>
  <c r="C2676" i="9"/>
  <c r="A2682" i="9"/>
  <c r="B2687" i="9"/>
  <c r="C2692" i="9"/>
  <c r="A2698" i="9"/>
  <c r="B2703" i="9"/>
  <c r="C2708" i="9"/>
  <c r="A2714" i="9"/>
  <c r="B2719" i="9"/>
  <c r="C2724" i="9"/>
  <c r="A2730" i="9"/>
  <c r="B2735" i="9"/>
  <c r="C2740" i="9"/>
  <c r="A2746" i="9"/>
  <c r="B2751" i="9"/>
  <c r="C2756" i="9"/>
  <c r="A2762" i="9"/>
  <c r="B2767" i="9"/>
  <c r="C2772" i="9"/>
  <c r="A2778" i="9"/>
  <c r="B2783" i="9"/>
  <c r="C2788" i="9"/>
  <c r="A2794" i="9"/>
  <c r="B2799" i="9"/>
  <c r="C2804" i="9"/>
  <c r="A2810" i="9"/>
  <c r="B2815" i="9"/>
  <c r="C2820" i="9"/>
  <c r="A2826" i="9"/>
  <c r="B2831" i="9"/>
  <c r="C2836" i="9"/>
  <c r="B1596" i="9"/>
  <c r="B1877" i="9"/>
  <c r="C1910" i="9"/>
  <c r="B1939" i="9"/>
  <c r="C1967" i="9"/>
  <c r="A1996" i="9"/>
  <c r="C2024" i="9"/>
  <c r="A2053" i="9"/>
  <c r="B2081" i="9"/>
  <c r="A2110" i="9"/>
  <c r="B2138" i="9"/>
  <c r="C2166" i="9"/>
  <c r="B2195" i="9"/>
  <c r="B2218" i="9"/>
  <c r="C2239" i="9"/>
  <c r="A2261" i="9"/>
  <c r="B2282" i="9"/>
  <c r="C2303" i="9"/>
  <c r="A2325" i="9"/>
  <c r="B2346" i="9"/>
  <c r="C2367" i="9"/>
  <c r="A2389" i="9"/>
  <c r="B2410" i="9"/>
  <c r="C2431" i="9"/>
  <c r="A2453" i="9"/>
  <c r="B2474" i="9"/>
  <c r="C2495" i="9"/>
  <c r="A2517" i="9"/>
  <c r="B2538" i="9"/>
  <c r="C2559" i="9"/>
  <c r="A2581" i="9"/>
  <c r="B2602" i="9"/>
  <c r="C2623" i="9"/>
  <c r="A2645" i="9"/>
  <c r="B2666" i="9"/>
  <c r="C2687" i="9"/>
  <c r="A2709" i="9"/>
  <c r="B2730" i="9"/>
  <c r="C2751" i="9"/>
  <c r="A2773" i="9"/>
  <c r="B2794" i="9"/>
  <c r="C2815" i="9"/>
  <c r="A2837" i="9"/>
  <c r="B2843" i="9"/>
  <c r="C2848" i="9"/>
  <c r="A2854" i="9"/>
  <c r="B2859" i="9"/>
  <c r="C2864" i="9"/>
  <c r="A2870" i="9"/>
  <c r="B2875" i="9"/>
  <c r="C2880" i="9"/>
  <c r="A2886" i="9"/>
  <c r="B2891" i="9"/>
  <c r="C2896" i="9"/>
  <c r="A2902" i="9"/>
  <c r="B2907" i="9"/>
  <c r="C2912" i="9"/>
  <c r="A2918" i="9"/>
  <c r="B2923" i="9"/>
  <c r="C2928" i="9"/>
  <c r="A2934" i="9"/>
  <c r="B2939" i="9"/>
  <c r="C2944" i="9"/>
  <c r="A2950" i="9"/>
  <c r="B2955" i="9"/>
  <c r="C2960" i="9"/>
  <c r="A2966" i="9"/>
  <c r="B2971" i="9"/>
  <c r="C2976" i="9"/>
  <c r="A2982" i="9"/>
  <c r="B2987" i="9"/>
  <c r="C2992" i="9"/>
  <c r="A2998" i="9"/>
  <c r="B3003" i="9"/>
  <c r="C3008" i="9"/>
  <c r="A3014" i="9"/>
  <c r="B3019" i="9"/>
  <c r="C3024" i="9"/>
  <c r="A3030" i="9"/>
  <c r="B3035" i="9"/>
  <c r="C3040" i="9"/>
  <c r="A3046" i="9"/>
  <c r="B3051" i="9"/>
  <c r="C3056" i="9"/>
  <c r="A3062" i="9"/>
  <c r="B3067" i="9"/>
  <c r="C3072" i="9"/>
  <c r="A3078" i="9"/>
  <c r="B3083" i="9"/>
  <c r="C3088" i="9"/>
  <c r="A3094" i="9"/>
  <c r="B3099" i="9"/>
  <c r="C3104" i="9"/>
  <c r="A3110" i="9"/>
  <c r="B3115" i="9"/>
  <c r="C3120" i="9"/>
  <c r="A3126" i="9"/>
  <c r="B3131" i="9"/>
  <c r="C3136" i="9"/>
  <c r="A3142" i="9"/>
  <c r="B3147" i="9"/>
  <c r="C3152" i="9"/>
  <c r="A3158" i="9"/>
  <c r="B3163" i="9"/>
  <c r="C3168" i="9"/>
  <c r="A3174" i="9"/>
  <c r="B3179" i="9"/>
  <c r="C3184" i="9"/>
  <c r="A3190" i="9"/>
  <c r="B3195" i="9"/>
  <c r="C3200" i="9"/>
  <c r="A3206" i="9"/>
  <c r="B3211" i="9"/>
  <c r="C3216" i="9"/>
  <c r="A3222" i="9"/>
  <c r="B3227" i="9"/>
  <c r="C3232" i="9"/>
  <c r="A3238" i="9"/>
  <c r="B3243" i="9"/>
  <c r="C3248" i="9"/>
  <c r="A3254" i="9"/>
  <c r="B3259" i="9"/>
  <c r="C3264" i="9"/>
  <c r="A3270" i="9"/>
  <c r="B1660" i="9"/>
  <c r="B2001" i="9"/>
  <c r="C2086" i="9"/>
  <c r="A2172" i="9"/>
  <c r="C2243" i="9"/>
  <c r="A2313" i="9"/>
  <c r="A2377" i="9"/>
  <c r="C2435" i="9"/>
  <c r="A2505" i="9"/>
  <c r="B2574" i="9"/>
  <c r="B2638" i="9"/>
  <c r="B2702" i="9"/>
  <c r="B2766" i="9"/>
  <c r="B2830" i="9"/>
  <c r="B2852" i="9"/>
  <c r="B2868" i="9"/>
  <c r="B2884" i="9"/>
  <c r="B2900" i="9"/>
  <c r="B2916" i="9"/>
  <c r="B2932" i="9"/>
  <c r="B2948" i="9"/>
  <c r="A2963" i="9"/>
  <c r="B2980" i="9"/>
  <c r="B2996" i="9"/>
  <c r="A3011" i="9"/>
  <c r="A3027" i="9"/>
  <c r="A3043" i="9"/>
  <c r="A3059" i="9"/>
  <c r="A3075" i="9"/>
  <c r="A3091" i="9"/>
  <c r="A3107" i="9"/>
  <c r="A3123" i="9"/>
  <c r="A3139" i="9"/>
  <c r="A3155" i="9"/>
  <c r="A3171" i="9"/>
  <c r="A3187" i="9"/>
  <c r="A3203" i="9"/>
  <c r="A3219" i="9"/>
  <c r="A3235" i="9"/>
  <c r="C3249" i="9"/>
  <c r="C3265" i="9"/>
  <c r="B1532" i="9"/>
  <c r="A1864" i="9"/>
  <c r="B1905" i="9"/>
  <c r="A1934" i="9"/>
  <c r="B1962" i="9"/>
  <c r="C1990" i="9"/>
  <c r="B2019" i="9"/>
  <c r="C2047" i="9"/>
  <c r="A2076" i="9"/>
  <c r="C2104" i="9"/>
  <c r="A2133" i="9"/>
  <c r="B2161" i="9"/>
  <c r="A2190" i="9"/>
  <c r="B2214" i="9"/>
  <c r="C2235" i="9"/>
  <c r="A2257" i="9"/>
  <c r="B2278" i="9"/>
  <c r="C2299" i="9"/>
  <c r="A2321" i="9"/>
  <c r="B2342" i="9"/>
  <c r="C2363" i="9"/>
  <c r="A2385" i="9"/>
  <c r="B2406" i="9"/>
  <c r="C2427" i="9"/>
  <c r="A2449" i="9"/>
  <c r="B2470" i="9"/>
  <c r="C2491" i="9"/>
  <c r="A2513" i="9"/>
  <c r="B2534" i="9"/>
  <c r="C2555" i="9"/>
  <c r="A2577" i="9"/>
  <c r="B2598" i="9"/>
  <c r="C2619" i="9"/>
  <c r="A2641" i="9"/>
  <c r="B2662" i="9"/>
  <c r="C2683" i="9"/>
  <c r="A2705" i="9"/>
  <c r="B2726" i="9"/>
  <c r="C2747" i="9"/>
  <c r="A2769" i="9"/>
  <c r="B2790" i="9"/>
  <c r="C2811" i="9"/>
  <c r="A2833" i="9"/>
  <c r="B2842" i="9"/>
  <c r="C2847" i="9"/>
  <c r="A2853" i="9"/>
  <c r="B2858" i="9"/>
  <c r="C2863" i="9"/>
  <c r="A2869" i="9"/>
  <c r="B2874" i="9"/>
  <c r="C2879" i="9"/>
  <c r="B609" i="9"/>
  <c r="B884" i="9"/>
  <c r="C1008" i="9"/>
  <c r="B985" i="9"/>
  <c r="C1130" i="9"/>
  <c r="B1333" i="9"/>
  <c r="A965" i="9"/>
  <c r="B1260" i="9"/>
  <c r="A1411" i="9"/>
  <c r="A1073" i="9"/>
  <c r="B1195" i="9"/>
  <c r="A1270" i="9"/>
  <c r="A1330" i="9"/>
  <c r="A1382" i="9"/>
  <c r="B1431" i="9"/>
  <c r="C1480" i="9"/>
  <c r="B1090" i="9"/>
  <c r="C1311" i="9"/>
  <c r="B1514" i="9"/>
  <c r="B1571" i="9"/>
  <c r="C1620" i="9"/>
  <c r="A1670" i="9"/>
  <c r="A1722" i="9"/>
  <c r="B1771" i="9"/>
  <c r="A1822" i="9"/>
  <c r="C1095" i="9"/>
  <c r="B1318" i="9"/>
  <c r="C1515" i="9"/>
  <c r="C1571" i="9"/>
  <c r="A1621" i="9"/>
  <c r="C1671" i="9"/>
  <c r="B1722" i="9"/>
  <c r="A1773" i="9"/>
  <c r="B1822" i="9"/>
  <c r="A1101" i="9"/>
  <c r="B1314" i="9"/>
  <c r="C1511" i="9"/>
  <c r="C1570" i="9"/>
  <c r="B1621" i="9"/>
  <c r="C1670" i="9"/>
  <c r="A1720" i="9"/>
  <c r="B1757" i="9"/>
  <c r="C1794" i="9"/>
  <c r="A1812" i="9"/>
  <c r="C1826" i="9"/>
  <c r="C1838" i="9"/>
  <c r="A1848" i="9"/>
  <c r="A1856" i="9"/>
  <c r="C1155" i="9"/>
  <c r="A1305" i="9"/>
  <c r="B1454" i="9"/>
  <c r="C1545" i="9"/>
  <c r="C1577" i="9"/>
  <c r="A1615" i="9"/>
  <c r="C1657" i="9"/>
  <c r="A1695" i="9"/>
  <c r="A1727" i="9"/>
  <c r="C1769" i="9"/>
  <c r="A1807" i="9"/>
  <c r="B1844" i="9"/>
  <c r="B1867" i="9"/>
  <c r="B1875" i="9"/>
  <c r="C1884" i="9"/>
  <c r="B1106" i="9"/>
  <c r="C1267" i="9"/>
  <c r="C1395" i="9"/>
  <c r="A1531" i="9"/>
  <c r="B1568" i="9"/>
  <c r="C1605" i="9"/>
  <c r="B1648" i="9"/>
  <c r="B1680" i="9"/>
  <c r="C1717" i="9"/>
  <c r="B1760" i="9"/>
  <c r="C1797" i="9"/>
  <c r="C1829" i="9"/>
  <c r="C1863" i="9"/>
  <c r="A1873" i="9"/>
  <c r="A1193" i="9"/>
  <c r="C1363" i="9"/>
  <c r="C1491" i="9"/>
  <c r="C1549" i="9"/>
  <c r="B1592" i="9"/>
  <c r="C1629" i="9"/>
  <c r="C1661" i="9"/>
  <c r="B1704" i="9"/>
  <c r="C1741" i="9"/>
  <c r="A1779" i="9"/>
  <c r="C1821" i="9"/>
  <c r="C1853" i="9"/>
  <c r="B1868" i="9"/>
  <c r="A1879" i="9"/>
  <c r="B1888" i="9"/>
  <c r="B1896" i="9"/>
  <c r="A1907" i="9"/>
  <c r="A1915" i="9"/>
  <c r="C1921" i="9"/>
  <c r="C1929" i="9"/>
  <c r="B1936" i="9"/>
  <c r="A1943" i="9"/>
  <c r="A1951" i="9"/>
  <c r="C1957" i="9"/>
  <c r="B1964" i="9"/>
  <c r="B1972" i="9"/>
  <c r="A1979" i="9"/>
  <c r="C1985" i="9"/>
  <c r="C1993" i="9"/>
  <c r="B2000" i="9"/>
  <c r="A2007" i="9"/>
  <c r="A2015" i="9"/>
  <c r="C2021" i="9"/>
  <c r="B2028" i="9"/>
  <c r="B2036" i="9"/>
  <c r="A2043" i="9"/>
  <c r="C2049" i="9"/>
  <c r="C2057" i="9"/>
  <c r="B2064" i="9"/>
  <c r="A2071" i="9"/>
  <c r="A2079" i="9"/>
  <c r="C2085" i="9"/>
  <c r="B2092" i="9"/>
  <c r="B2100" i="9"/>
  <c r="A2107" i="9"/>
  <c r="C2113" i="9"/>
  <c r="C2121" i="9"/>
  <c r="B2128" i="9"/>
  <c r="A2135" i="9"/>
  <c r="A2143" i="9"/>
  <c r="C2149" i="9"/>
  <c r="B2156" i="9"/>
  <c r="B2164" i="9"/>
  <c r="A2171" i="9"/>
  <c r="C2177" i="9"/>
  <c r="C2185" i="9"/>
  <c r="B2192" i="9"/>
  <c r="A2199" i="9"/>
  <c r="A1337" i="9"/>
  <c r="B1580" i="9"/>
  <c r="A1687" i="9"/>
  <c r="A1815" i="9"/>
  <c r="C1875" i="9"/>
  <c r="A1889" i="9"/>
  <c r="C1900" i="9"/>
  <c r="B1909" i="9"/>
  <c r="B1918" i="9"/>
  <c r="A1929" i="9"/>
  <c r="A1938" i="9"/>
  <c r="C1946" i="9"/>
  <c r="B1957" i="9"/>
  <c r="B1966" i="9"/>
  <c r="B1975" i="9"/>
  <c r="A1986" i="9"/>
  <c r="C1994" i="9"/>
  <c r="C2003" i="9"/>
  <c r="B2014" i="9"/>
  <c r="B2023" i="9"/>
  <c r="A2032" i="9"/>
  <c r="C2042" i="9"/>
  <c r="C2051" i="9"/>
  <c r="C2060" i="9"/>
  <c r="B2071" i="9"/>
  <c r="A2080" i="9"/>
  <c r="A2089" i="9"/>
  <c r="C2099" i="9"/>
  <c r="C2108" i="9"/>
  <c r="B2117" i="9"/>
  <c r="A2128" i="9"/>
  <c r="A2137" i="9"/>
  <c r="A2146" i="9"/>
  <c r="C2156" i="9"/>
  <c r="B2165" i="9"/>
  <c r="B2174" i="9"/>
  <c r="A2185" i="9"/>
  <c r="A2194" i="9"/>
  <c r="C2202" i="9"/>
  <c r="C2210" i="9"/>
  <c r="B2217" i="9"/>
  <c r="A2224" i="9"/>
  <c r="A2232" i="9"/>
  <c r="C2238" i="9"/>
  <c r="B2245" i="9"/>
  <c r="B2253" i="9"/>
  <c r="A2260" i="9"/>
  <c r="C2266" i="9"/>
  <c r="C2274" i="9"/>
  <c r="B2281" i="9"/>
  <c r="A2288" i="9"/>
  <c r="A2296" i="9"/>
  <c r="C2302" i="9"/>
  <c r="B2309" i="9"/>
  <c r="B2317" i="9"/>
  <c r="A2324" i="9"/>
  <c r="C2330" i="9"/>
  <c r="C2338" i="9"/>
  <c r="B2345" i="9"/>
  <c r="A2352" i="9"/>
  <c r="A2360" i="9"/>
  <c r="C2366" i="9"/>
  <c r="B2373" i="9"/>
  <c r="B2381" i="9"/>
  <c r="A2388" i="9"/>
  <c r="C2394" i="9"/>
  <c r="C2402" i="9"/>
  <c r="B2409" i="9"/>
  <c r="A2416" i="9"/>
  <c r="A2424" i="9"/>
  <c r="C2430" i="9"/>
  <c r="B2437" i="9"/>
  <c r="B2445" i="9"/>
  <c r="A2452" i="9"/>
  <c r="C2458" i="9"/>
  <c r="C2466" i="9"/>
  <c r="B2473" i="9"/>
  <c r="A2480" i="9"/>
  <c r="A2488" i="9"/>
  <c r="C2494" i="9"/>
  <c r="B2501" i="9"/>
  <c r="B2509" i="9"/>
  <c r="A2516" i="9"/>
  <c r="C2522" i="9"/>
  <c r="C2530" i="9"/>
  <c r="B2537" i="9"/>
  <c r="A2544" i="9"/>
  <c r="A2552" i="9"/>
  <c r="C2558" i="9"/>
  <c r="B2565" i="9"/>
  <c r="B2573" i="9"/>
  <c r="A2580" i="9"/>
  <c r="C2586" i="9"/>
  <c r="C2594" i="9"/>
  <c r="B2601" i="9"/>
  <c r="A2608" i="9"/>
  <c r="B2613" i="9"/>
  <c r="C2618" i="9"/>
  <c r="A2624" i="9"/>
  <c r="B2629" i="9"/>
  <c r="C2634" i="9"/>
  <c r="A2640" i="9"/>
  <c r="B2645" i="9"/>
  <c r="C2650" i="9"/>
  <c r="A2656" i="9"/>
  <c r="B2661" i="9"/>
  <c r="C2666" i="9"/>
  <c r="A2672" i="9"/>
  <c r="B2677" i="9"/>
  <c r="C2682" i="9"/>
  <c r="A2688" i="9"/>
  <c r="B2693" i="9"/>
  <c r="C2698" i="9"/>
  <c r="A2704" i="9"/>
  <c r="B2709" i="9"/>
  <c r="C2714" i="9"/>
  <c r="A2720" i="9"/>
  <c r="B2725" i="9"/>
  <c r="C2730" i="9"/>
  <c r="A2736" i="9"/>
  <c r="B2741" i="9"/>
  <c r="C2746" i="9"/>
  <c r="A2752" i="9"/>
  <c r="B2757" i="9"/>
  <c r="C2762" i="9"/>
  <c r="A2768" i="9"/>
  <c r="B2773" i="9"/>
  <c r="C2778" i="9"/>
  <c r="A2784" i="9"/>
  <c r="B2789" i="9"/>
  <c r="C2794" i="9"/>
  <c r="A2800" i="9"/>
  <c r="B2805" i="9"/>
  <c r="C2810" i="9"/>
  <c r="A2816" i="9"/>
  <c r="B2821" i="9"/>
  <c r="C2826" i="9"/>
  <c r="A2832" i="9"/>
  <c r="B2837" i="9"/>
  <c r="B1358" i="9"/>
  <c r="B1564" i="9"/>
  <c r="C1649" i="9"/>
  <c r="A1735" i="9"/>
  <c r="B1820" i="9"/>
  <c r="A1872" i="9"/>
  <c r="A1884" i="9"/>
  <c r="A1894" i="9"/>
  <c r="A1901" i="9"/>
  <c r="A1908" i="9"/>
  <c r="B1915" i="9"/>
  <c r="B1922" i="9"/>
  <c r="B1929" i="9"/>
  <c r="C1936" i="9"/>
  <c r="C1943" i="9"/>
  <c r="C1950" i="9"/>
  <c r="A1958" i="9"/>
  <c r="A1965" i="9"/>
  <c r="A1972" i="9"/>
  <c r="B1979" i="9"/>
  <c r="B1986" i="9"/>
  <c r="B1993" i="9"/>
  <c r="C2000" i="9"/>
  <c r="C2007" i="9"/>
  <c r="C2014" i="9"/>
  <c r="B870" i="9"/>
  <c r="A1087" i="9"/>
  <c r="A1114" i="9"/>
  <c r="B1085" i="9"/>
  <c r="B1233" i="9"/>
  <c r="C1434" i="9"/>
  <c r="C1181" i="9"/>
  <c r="B1336" i="9"/>
  <c r="A1487" i="9"/>
  <c r="B1155" i="9"/>
  <c r="C1232" i="9"/>
  <c r="C1304" i="9"/>
  <c r="B1355" i="9"/>
  <c r="C1404" i="9"/>
  <c r="A1458" i="9"/>
  <c r="B1507" i="9"/>
  <c r="C1215" i="9"/>
  <c r="B1418" i="9"/>
  <c r="C1544" i="9"/>
  <c r="A1594" i="9"/>
  <c r="A1646" i="9"/>
  <c r="B1695" i="9"/>
  <c r="C1744" i="9"/>
  <c r="A1798" i="9"/>
  <c r="C1848" i="9"/>
  <c r="A1217" i="9"/>
  <c r="A1425" i="9"/>
  <c r="A1545" i="9"/>
  <c r="B1594" i="9"/>
  <c r="B1646" i="9"/>
  <c r="C1695" i="9"/>
  <c r="B1746" i="9"/>
  <c r="C1799" i="9"/>
  <c r="A1849" i="9"/>
  <c r="A1213" i="9"/>
  <c r="A1421" i="9"/>
  <c r="A1544" i="9"/>
  <c r="C1594" i="9"/>
  <c r="B1645" i="9"/>
  <c r="A1696" i="9"/>
  <c r="C1738" i="9"/>
  <c r="B1777" i="9"/>
  <c r="B1805" i="9"/>
  <c r="C1818" i="9"/>
  <c r="B1833" i="9"/>
  <c r="C1842" i="9"/>
  <c r="B1853" i="9"/>
  <c r="A807" i="9"/>
  <c r="C1219" i="9"/>
  <c r="B1390" i="9"/>
  <c r="B1524" i="9"/>
  <c r="B1556" i="9"/>
  <c r="A1599" i="9"/>
  <c r="B1636" i="9"/>
  <c r="C1673" i="9"/>
  <c r="B1716" i="9"/>
  <c r="B1748" i="9"/>
  <c r="C1785" i="9"/>
  <c r="B1828" i="9"/>
  <c r="A1862" i="9"/>
  <c r="A1870" i="9"/>
  <c r="C1880" i="9"/>
  <c r="A1890" i="9"/>
  <c r="B1182" i="9"/>
  <c r="A1353" i="9"/>
  <c r="A1481" i="9"/>
  <c r="A1547" i="9"/>
  <c r="C1589" i="9"/>
  <c r="A1627" i="9"/>
  <c r="A1659" i="9"/>
  <c r="C1701" i="9"/>
  <c r="A1739" i="9"/>
  <c r="B1776" i="9"/>
  <c r="A1819" i="9"/>
  <c r="A1851" i="9"/>
  <c r="C1867" i="9"/>
  <c r="A1129" i="9"/>
  <c r="B1278" i="9"/>
  <c r="B1406" i="9"/>
  <c r="C1533" i="9"/>
  <c r="A1571" i="9"/>
  <c r="B1608" i="9"/>
  <c r="A1651" i="9"/>
  <c r="A1683" i="9"/>
  <c r="B1720" i="9"/>
  <c r="A1763" i="9"/>
  <c r="B1800" i="9"/>
  <c r="B1832" i="9"/>
  <c r="B1864" i="9"/>
  <c r="C1873" i="9"/>
  <c r="A1883" i="9"/>
  <c r="C1893" i="9"/>
  <c r="C1901" i="9"/>
  <c r="A1911" i="9"/>
  <c r="A1919" i="9"/>
  <c r="C1925" i="9"/>
  <c r="B1932" i="9"/>
  <c r="B1940" i="9"/>
  <c r="A1947" i="9"/>
  <c r="C1953" i="9"/>
  <c r="C1961" i="9"/>
  <c r="B1968" i="9"/>
  <c r="A1975" i="9"/>
  <c r="A1983" i="9"/>
  <c r="C1989" i="9"/>
  <c r="B1996" i="9"/>
  <c r="B2004" i="9"/>
  <c r="A2011" i="9"/>
  <c r="C2017" i="9"/>
  <c r="C2025" i="9"/>
  <c r="B2032" i="9"/>
  <c r="A2039" i="9"/>
  <c r="A2047" i="9"/>
  <c r="C2053" i="9"/>
  <c r="B2060" i="9"/>
  <c r="B2068" i="9"/>
  <c r="A2075" i="9"/>
  <c r="C2081" i="9"/>
  <c r="C2089" i="9"/>
  <c r="B2096" i="9"/>
  <c r="A2103" i="9"/>
  <c r="A2111" i="9"/>
  <c r="C2117" i="9"/>
  <c r="B2124" i="9"/>
  <c r="B2132" i="9"/>
  <c r="A2139" i="9"/>
  <c r="C2145" i="9"/>
  <c r="C2153" i="9"/>
  <c r="B2160" i="9"/>
  <c r="A2167" i="9"/>
  <c r="A2175" i="9"/>
  <c r="C2181" i="9"/>
  <c r="B2188" i="9"/>
  <c r="B2196" i="9"/>
  <c r="A957" i="9"/>
  <c r="C1507" i="9"/>
  <c r="B1644" i="9"/>
  <c r="A1751" i="9"/>
  <c r="C1857" i="9"/>
  <c r="C1883" i="9"/>
  <c r="B1895" i="9"/>
  <c r="A1904" i="9"/>
  <c r="C1914" i="9"/>
  <c r="C1923" i="9"/>
  <c r="C1932" i="9"/>
  <c r="B1943" i="9"/>
  <c r="A1952" i="9"/>
  <c r="A1961" i="9"/>
  <c r="C1971" i="9"/>
  <c r="C1980" i="9"/>
  <c r="B1989" i="9"/>
  <c r="A2000" i="9"/>
  <c r="A2009" i="9"/>
  <c r="A2018" i="9"/>
  <c r="C2028" i="9"/>
  <c r="B2037" i="9"/>
  <c r="B2046" i="9"/>
  <c r="A2057" i="9"/>
  <c r="A2066" i="9"/>
  <c r="C2074" i="9"/>
  <c r="B2085" i="9"/>
  <c r="B2094" i="9"/>
  <c r="B2103" i="9"/>
  <c r="A2114" i="9"/>
  <c r="C2122" i="9"/>
  <c r="C2131" i="9"/>
  <c r="B2142" i="9"/>
  <c r="B2151" i="9"/>
  <c r="A2160" i="9"/>
  <c r="C2170" i="9"/>
  <c r="C2179" i="9"/>
  <c r="C2188" i="9"/>
  <c r="B2199" i="9"/>
  <c r="C2206" i="9"/>
  <c r="B2213" i="9"/>
  <c r="B2221" i="9"/>
  <c r="A2228" i="9"/>
  <c r="C2234" i="9"/>
  <c r="C2242" i="9"/>
  <c r="B2249" i="9"/>
  <c r="A2256" i="9"/>
  <c r="A2264" i="9"/>
  <c r="C2270" i="9"/>
  <c r="B2277" i="9"/>
  <c r="B2285" i="9"/>
  <c r="A2292" i="9"/>
  <c r="C2298" i="9"/>
  <c r="C2306" i="9"/>
  <c r="B2313" i="9"/>
  <c r="A2320" i="9"/>
  <c r="A2328" i="9"/>
  <c r="C2334" i="9"/>
  <c r="B2341" i="9"/>
  <c r="B2349" i="9"/>
  <c r="A2356" i="9"/>
  <c r="C2362" i="9"/>
  <c r="C2370" i="9"/>
  <c r="B2377" i="9"/>
  <c r="A2384" i="9"/>
  <c r="A2392" i="9"/>
  <c r="C2398" i="9"/>
  <c r="B2405" i="9"/>
  <c r="B2413" i="9"/>
  <c r="A2420" i="9"/>
  <c r="C2426" i="9"/>
  <c r="C2434" i="9"/>
  <c r="B2441" i="9"/>
  <c r="A2448" i="9"/>
  <c r="A2456" i="9"/>
  <c r="C2462" i="9"/>
  <c r="B2469" i="9"/>
  <c r="B2477" i="9"/>
  <c r="A2484" i="9"/>
  <c r="C2490" i="9"/>
  <c r="C2498" i="9"/>
  <c r="B2505" i="9"/>
  <c r="A2512" i="9"/>
  <c r="A2520" i="9"/>
  <c r="C2526" i="9"/>
  <c r="B2533" i="9"/>
  <c r="B2541" i="9"/>
  <c r="A2548" i="9"/>
  <c r="C2554" i="9"/>
  <c r="C2562" i="9"/>
  <c r="B2569" i="9"/>
  <c r="A2576" i="9"/>
  <c r="A2584" i="9"/>
  <c r="C2590" i="9"/>
  <c r="B2597" i="9"/>
  <c r="B2605" i="9"/>
  <c r="C2610" i="9"/>
  <c r="A2616" i="9"/>
  <c r="B2621" i="9"/>
  <c r="C2626" i="9"/>
  <c r="A2632" i="9"/>
  <c r="B2637" i="9"/>
  <c r="C2642" i="9"/>
  <c r="A2648" i="9"/>
  <c r="B2653" i="9"/>
  <c r="C2658" i="9"/>
  <c r="A2664" i="9"/>
  <c r="B2669" i="9"/>
  <c r="C2674" i="9"/>
  <c r="A2680" i="9"/>
  <c r="B2685" i="9"/>
  <c r="C2690" i="9"/>
  <c r="A2696" i="9"/>
  <c r="B2701" i="9"/>
  <c r="C2706" i="9"/>
  <c r="A2712" i="9"/>
  <c r="B2717" i="9"/>
  <c r="C2722" i="9"/>
  <c r="A2728" i="9"/>
  <c r="B2733" i="9"/>
  <c r="C2738" i="9"/>
  <c r="A2744" i="9"/>
  <c r="B2749" i="9"/>
  <c r="C2754" i="9"/>
  <c r="A2760" i="9"/>
  <c r="B2765" i="9"/>
  <c r="C2770" i="9"/>
  <c r="A2776" i="9"/>
  <c r="B2781" i="9"/>
  <c r="C2786" i="9"/>
  <c r="A2792" i="9"/>
  <c r="B2797" i="9"/>
  <c r="C2802" i="9"/>
  <c r="A2808" i="9"/>
  <c r="B2813" i="9"/>
  <c r="C2818" i="9"/>
  <c r="A2824" i="9"/>
  <c r="B2829" i="9"/>
  <c r="C2834" i="9"/>
  <c r="C1187" i="9"/>
  <c r="C1521" i="9"/>
  <c r="A1607" i="9"/>
  <c r="B1692" i="9"/>
  <c r="C1777" i="9"/>
  <c r="B1861" i="9"/>
  <c r="C1878" i="9"/>
  <c r="B1889" i="9"/>
  <c r="B1897" i="9"/>
  <c r="C1904" i="9"/>
  <c r="C1911" i="9"/>
  <c r="C1918" i="9"/>
  <c r="A1926" i="9"/>
  <c r="A1933" i="9"/>
  <c r="A1940" i="9"/>
  <c r="B1947" i="9"/>
  <c r="B1954" i="9"/>
  <c r="B1961" i="9"/>
  <c r="C1968" i="9"/>
  <c r="C1975" i="9"/>
  <c r="C1982" i="9"/>
  <c r="A1990" i="9"/>
  <c r="A1997" i="9"/>
  <c r="A2004" i="9"/>
  <c r="B2011" i="9"/>
  <c r="B2018" i="9"/>
  <c r="B2025" i="9"/>
  <c r="C2032" i="9"/>
  <c r="C2039" i="9"/>
  <c r="C2046" i="9"/>
  <c r="A2054" i="9"/>
  <c r="A2061" i="9"/>
  <c r="A2068" i="9"/>
  <c r="B2075" i="9"/>
  <c r="B2082" i="9"/>
  <c r="B2089" i="9"/>
  <c r="C2096" i="9"/>
  <c r="C2103" i="9"/>
  <c r="C2110" i="9"/>
  <c r="A2118" i="9"/>
  <c r="A2125" i="9"/>
  <c r="A2132" i="9"/>
  <c r="B2139" i="9"/>
  <c r="B2146" i="9"/>
  <c r="B2153" i="9"/>
  <c r="C2160" i="9"/>
  <c r="C2167" i="9"/>
  <c r="C2174" i="9"/>
  <c r="A2182" i="9"/>
  <c r="A2189" i="9"/>
  <c r="A2196" i="9"/>
  <c r="A2203" i="9"/>
  <c r="B2208" i="9"/>
  <c r="C2213" i="9"/>
  <c r="A2219" i="9"/>
  <c r="B2224" i="9"/>
  <c r="C2229" i="9"/>
  <c r="A2235" i="9"/>
  <c r="B2240" i="9"/>
  <c r="C2245" i="9"/>
  <c r="A2251" i="9"/>
  <c r="B2256" i="9"/>
  <c r="C2261" i="9"/>
  <c r="A2267" i="9"/>
  <c r="B2272" i="9"/>
  <c r="C2277" i="9"/>
  <c r="A2283" i="9"/>
  <c r="B2288" i="9"/>
  <c r="C840" i="9"/>
  <c r="A1180" i="9"/>
  <c r="C1449" i="9"/>
  <c r="C1344" i="9"/>
  <c r="B1162" i="9"/>
  <c r="B1631" i="9"/>
  <c r="B1835" i="9"/>
  <c r="B1582" i="9"/>
  <c r="A1785" i="9"/>
  <c r="A1532" i="9"/>
  <c r="B1729" i="9"/>
  <c r="A1832" i="9"/>
  <c r="B1198" i="9"/>
  <c r="B1588" i="9"/>
  <c r="A1743" i="9"/>
  <c r="C1868" i="9"/>
  <c r="A1289" i="9"/>
  <c r="B1616" i="9"/>
  <c r="C1765" i="9"/>
  <c r="B1874" i="9"/>
  <c r="C1565" i="9"/>
  <c r="A1715" i="9"/>
  <c r="C1861" i="9"/>
  <c r="B1900" i="9"/>
  <c r="A1931" i="9"/>
  <c r="A1959" i="9"/>
  <c r="B1988" i="9"/>
  <c r="B2016" i="9"/>
  <c r="B2044" i="9"/>
  <c r="C2073" i="9"/>
  <c r="C2101" i="9"/>
  <c r="C2129" i="9"/>
  <c r="A2159" i="9"/>
  <c r="A2187" i="9"/>
  <c r="C1601" i="9"/>
  <c r="B1893" i="9"/>
  <c r="C1930" i="9"/>
  <c r="A1968" i="9"/>
  <c r="B2007" i="9"/>
  <c r="C2044" i="9"/>
  <c r="A2082" i="9"/>
  <c r="A2121" i="9"/>
  <c r="B2158" i="9"/>
  <c r="C2195" i="9"/>
  <c r="C2226" i="9"/>
  <c r="C2254" i="9"/>
  <c r="C2282" i="9"/>
  <c r="A2312" i="9"/>
  <c r="A2340" i="9"/>
  <c r="A2368" i="9"/>
  <c r="B2397" i="9"/>
  <c r="B2425" i="9"/>
  <c r="B2453" i="9"/>
  <c r="C2482" i="9"/>
  <c r="C2510" i="9"/>
  <c r="C2538" i="9"/>
  <c r="A2568" i="9"/>
  <c r="A2596" i="9"/>
  <c r="A2620" i="9"/>
  <c r="B2641" i="9"/>
  <c r="C2662" i="9"/>
  <c r="A2684" i="9"/>
  <c r="B2705" i="9"/>
  <c r="C2726" i="9"/>
  <c r="A2748" i="9"/>
  <c r="B2769" i="9"/>
  <c r="C2790" i="9"/>
  <c r="A2812" i="9"/>
  <c r="B2833" i="9"/>
  <c r="A1671" i="9"/>
  <c r="C1886" i="9"/>
  <c r="A1917" i="9"/>
  <c r="B1945" i="9"/>
  <c r="A1974" i="9"/>
  <c r="B2002" i="9"/>
  <c r="C2023" i="9"/>
  <c r="A2038" i="9"/>
  <c r="A2052" i="9"/>
  <c r="B2066" i="9"/>
  <c r="C2080" i="9"/>
  <c r="C2094" i="9"/>
  <c r="A2109" i="9"/>
  <c r="B2123" i="9"/>
  <c r="B2137" i="9"/>
  <c r="C2151" i="9"/>
  <c r="A2166" i="9"/>
  <c r="A2180" i="9"/>
  <c r="B2194" i="9"/>
  <c r="A2207" i="9"/>
  <c r="C2217" i="9"/>
  <c r="B2228" i="9"/>
  <c r="A2239" i="9"/>
  <c r="C2249" i="9"/>
  <c r="B2260" i="9"/>
  <c r="A2271" i="9"/>
  <c r="C2281" i="9"/>
  <c r="B2292" i="9"/>
  <c r="A2299" i="9"/>
  <c r="A2307" i="9"/>
  <c r="C2313" i="9"/>
  <c r="B2320" i="9"/>
  <c r="B2328" i="9"/>
  <c r="A2335" i="9"/>
  <c r="C2341" i="9"/>
  <c r="C2349" i="9"/>
  <c r="B2356" i="9"/>
  <c r="A2363" i="9"/>
  <c r="A2371" i="9"/>
  <c r="C2377" i="9"/>
  <c r="B2384" i="9"/>
  <c r="B2392" i="9"/>
  <c r="A2399" i="9"/>
  <c r="C2405" i="9"/>
  <c r="C2413" i="9"/>
  <c r="B2420" i="9"/>
  <c r="A2427" i="9"/>
  <c r="A2435" i="9"/>
  <c r="C2441" i="9"/>
  <c r="B2448" i="9"/>
  <c r="B2456" i="9"/>
  <c r="A2463" i="9"/>
  <c r="C2469" i="9"/>
  <c r="C2477" i="9"/>
  <c r="B2484" i="9"/>
  <c r="A2491" i="9"/>
  <c r="A2499" i="9"/>
  <c r="C2505" i="9"/>
  <c r="B2512" i="9"/>
  <c r="B2520" i="9"/>
  <c r="A2527" i="9"/>
  <c r="C2533" i="9"/>
  <c r="C2541" i="9"/>
  <c r="B2548" i="9"/>
  <c r="A2555" i="9"/>
  <c r="A2563" i="9"/>
  <c r="C2569" i="9"/>
  <c r="B2576" i="9"/>
  <c r="B2584" i="9"/>
  <c r="A2591" i="9"/>
  <c r="C2597" i="9"/>
  <c r="C2605" i="9"/>
  <c r="B2612" i="9"/>
  <c r="A2619" i="9"/>
  <c r="A2627" i="9"/>
  <c r="C2633" i="9"/>
  <c r="B2640" i="9"/>
  <c r="B2648" i="9"/>
  <c r="A2655" i="9"/>
  <c r="C2661" i="9"/>
  <c r="C2669" i="9"/>
  <c r="B2676" i="9"/>
  <c r="A2683" i="9"/>
  <c r="A2691" i="9"/>
  <c r="C2697" i="9"/>
  <c r="B2704" i="9"/>
  <c r="B2712" i="9"/>
  <c r="A2719" i="9"/>
  <c r="C2725" i="9"/>
  <c r="C2733" i="9"/>
  <c r="B2740" i="9"/>
  <c r="A2747" i="9"/>
  <c r="A2755" i="9"/>
  <c r="C2761" i="9"/>
  <c r="B2768" i="9"/>
  <c r="B2776" i="9"/>
  <c r="A2783" i="9"/>
  <c r="C2789" i="9"/>
  <c r="C2797" i="9"/>
  <c r="B2804" i="9"/>
  <c r="A2811" i="9"/>
  <c r="A2819" i="9"/>
  <c r="C2825" i="9"/>
  <c r="B2832" i="9"/>
  <c r="A1209" i="9"/>
  <c r="B1548" i="9"/>
  <c r="A1655" i="9"/>
  <c r="A1783" i="9"/>
  <c r="A1868" i="9"/>
  <c r="A1885" i="9"/>
  <c r="A1898" i="9"/>
  <c r="C1906" i="9"/>
  <c r="C1915" i="9"/>
  <c r="B1926" i="9"/>
  <c r="B1935" i="9"/>
  <c r="A1944" i="9"/>
  <c r="C1954" i="9"/>
  <c r="C1963" i="9"/>
  <c r="C1972" i="9"/>
  <c r="B1983" i="9"/>
  <c r="A1992" i="9"/>
  <c r="A2001" i="9"/>
  <c r="C2011" i="9"/>
  <c r="C2020" i="9"/>
  <c r="B2029" i="9"/>
  <c r="A2040" i="9"/>
  <c r="A2049" i="9"/>
  <c r="A2058" i="9"/>
  <c r="C2068" i="9"/>
  <c r="B2077" i="9"/>
  <c r="B2086" i="9"/>
  <c r="A2097" i="9"/>
  <c r="A2106" i="9"/>
  <c r="C2114" i="9"/>
  <c r="B2125" i="9"/>
  <c r="B2134" i="9"/>
  <c r="B2143" i="9"/>
  <c r="A2154" i="9"/>
  <c r="C2162" i="9"/>
  <c r="C2171" i="9"/>
  <c r="B2182" i="9"/>
  <c r="B2191" i="9"/>
  <c r="A2200" i="9"/>
  <c r="C2208" i="9"/>
  <c r="B2215" i="9"/>
  <c r="A2222" i="9"/>
  <c r="A2230" i="9"/>
  <c r="C2236" i="9"/>
  <c r="B2243" i="9"/>
  <c r="B2251" i="9"/>
  <c r="A2258" i="9"/>
  <c r="C2264" i="9"/>
  <c r="C2272" i="9"/>
  <c r="B2279" i="9"/>
  <c r="A2286" i="9"/>
  <c r="A2294" i="9"/>
  <c r="C2300" i="9"/>
  <c r="B2307" i="9"/>
  <c r="B2315" i="9"/>
  <c r="A2322" i="9"/>
  <c r="C2328" i="9"/>
  <c r="C2336" i="9"/>
  <c r="B2343" i="9"/>
  <c r="A2350" i="9"/>
  <c r="A2358" i="9"/>
  <c r="C2364" i="9"/>
  <c r="B2371" i="9"/>
  <c r="B2379" i="9"/>
  <c r="A2386" i="9"/>
  <c r="C2392" i="9"/>
  <c r="C2400" i="9"/>
  <c r="B2407" i="9"/>
  <c r="A2414" i="9"/>
  <c r="A2422" i="9"/>
  <c r="C2428" i="9"/>
  <c r="B2435" i="9"/>
  <c r="B2443" i="9"/>
  <c r="A2450" i="9"/>
  <c r="C2456" i="9"/>
  <c r="C2464" i="9"/>
  <c r="B2471" i="9"/>
  <c r="A2478" i="9"/>
  <c r="A2486" i="9"/>
  <c r="C2492" i="9"/>
  <c r="B2499" i="9"/>
  <c r="B2507" i="9"/>
  <c r="A2514" i="9"/>
  <c r="C2520" i="9"/>
  <c r="C2528" i="9"/>
  <c r="B2535" i="9"/>
  <c r="A2542" i="9"/>
  <c r="A2550" i="9"/>
  <c r="C2556" i="9"/>
  <c r="B2563" i="9"/>
  <c r="B2571" i="9"/>
  <c r="A2578" i="9"/>
  <c r="C2584" i="9"/>
  <c r="C2592" i="9"/>
  <c r="B2599" i="9"/>
  <c r="A2606" i="9"/>
  <c r="A2614" i="9"/>
  <c r="C2620" i="9"/>
  <c r="B2627" i="9"/>
  <c r="B2635" i="9"/>
  <c r="A2642" i="9"/>
  <c r="C2648" i="9"/>
  <c r="C2656" i="9"/>
  <c r="B2663" i="9"/>
  <c r="A2670" i="9"/>
  <c r="A2678" i="9"/>
  <c r="C2684" i="9"/>
  <c r="B2691" i="9"/>
  <c r="B2699" i="9"/>
  <c r="A2706" i="9"/>
  <c r="C2712" i="9"/>
  <c r="C2720" i="9"/>
  <c r="B2727" i="9"/>
  <c r="A2734" i="9"/>
  <c r="A2742" i="9"/>
  <c r="C2748" i="9"/>
  <c r="B2755" i="9"/>
  <c r="B2763" i="9"/>
  <c r="A2770" i="9"/>
  <c r="C2776" i="9"/>
  <c r="C2784" i="9"/>
  <c r="B2791" i="9"/>
  <c r="A2798" i="9"/>
  <c r="A2806" i="9"/>
  <c r="C2812" i="9"/>
  <c r="B2819" i="9"/>
  <c r="B2827" i="9"/>
  <c r="A2834" i="9"/>
  <c r="B1486" i="9"/>
  <c r="A1888" i="9"/>
  <c r="A1925" i="9"/>
  <c r="C1960" i="9"/>
  <c r="B2003" i="9"/>
  <c r="C2038" i="9"/>
  <c r="B2074" i="9"/>
  <c r="A2117" i="9"/>
  <c r="C2152" i="9"/>
  <c r="A2188" i="9"/>
  <c r="C2223" i="9"/>
  <c r="B2250" i="9"/>
  <c r="A2277" i="9"/>
  <c r="A2309" i="9"/>
  <c r="C2335" i="9"/>
  <c r="B2362" i="9"/>
  <c r="B2394" i="9"/>
  <c r="A2421" i="9"/>
  <c r="C2447" i="9"/>
  <c r="C2479" i="9"/>
  <c r="B2506" i="9"/>
  <c r="A2533" i="9"/>
  <c r="A2565" i="9"/>
  <c r="C2591" i="9"/>
  <c r="B2618" i="9"/>
  <c r="B2650" i="9"/>
  <c r="A2677" i="9"/>
  <c r="C2703" i="9"/>
  <c r="C2735" i="9"/>
  <c r="B2762" i="9"/>
  <c r="A2789" i="9"/>
  <c r="A2821" i="9"/>
  <c r="C2840" i="9"/>
  <c r="B2847" i="9"/>
  <c r="B2855" i="9"/>
  <c r="A2862" i="9"/>
  <c r="C2868" i="9"/>
  <c r="C2876" i="9"/>
  <c r="B2883" i="9"/>
  <c r="A2890" i="9"/>
  <c r="A2898" i="9"/>
  <c r="C2904" i="9"/>
  <c r="B2911" i="9"/>
  <c r="B2919" i="9"/>
  <c r="A2926" i="9"/>
  <c r="C2932" i="9"/>
  <c r="C2940" i="9"/>
  <c r="B2947" i="9"/>
  <c r="A2954" i="9"/>
  <c r="A2962" i="9"/>
  <c r="C2968" i="9"/>
  <c r="B2975" i="9"/>
  <c r="B2983" i="9"/>
  <c r="A2990" i="9"/>
  <c r="C2996" i="9"/>
  <c r="C3004" i="9"/>
  <c r="B3011" i="9"/>
  <c r="A3018" i="9"/>
  <c r="A3026" i="9"/>
  <c r="C3032" i="9"/>
  <c r="B3039" i="9"/>
  <c r="B3047" i="9"/>
  <c r="A3054" i="9"/>
  <c r="C3060" i="9"/>
  <c r="C3068" i="9"/>
  <c r="B3075" i="9"/>
  <c r="A3082" i="9"/>
  <c r="A3090" i="9"/>
  <c r="C3096" i="9"/>
  <c r="B3103" i="9"/>
  <c r="B3111" i="9"/>
  <c r="A3118" i="9"/>
  <c r="C3124" i="9"/>
  <c r="C3132" i="9"/>
  <c r="B3139" i="9"/>
  <c r="A3146" i="9"/>
  <c r="A3154" i="9"/>
  <c r="C3160" i="9"/>
  <c r="B3167" i="9"/>
  <c r="B3175" i="9"/>
  <c r="A3182" i="9"/>
  <c r="C3188" i="9"/>
  <c r="C3196" i="9"/>
  <c r="B3203" i="9"/>
  <c r="A3210" i="9"/>
  <c r="A3218" i="9"/>
  <c r="C3224" i="9"/>
  <c r="B3231" i="9"/>
  <c r="B3239" i="9"/>
  <c r="A3246" i="9"/>
  <c r="C3252" i="9"/>
  <c r="C3260" i="9"/>
  <c r="B3267" i="9"/>
  <c r="A3274" i="9"/>
  <c r="C2022" i="9"/>
  <c r="B2129" i="9"/>
  <c r="C2227" i="9"/>
  <c r="A2329" i="9"/>
  <c r="A2409" i="9"/>
  <c r="A2489" i="9"/>
  <c r="B2590" i="9"/>
  <c r="B2670" i="9"/>
  <c r="B2750" i="9"/>
  <c r="B2840" i="9"/>
  <c r="B2860" i="9"/>
  <c r="B2880" i="9"/>
  <c r="B2904" i="9"/>
  <c r="B2924" i="9"/>
  <c r="B2944" i="9"/>
  <c r="A2967" i="9"/>
  <c r="B2988" i="9"/>
  <c r="A3007" i="9"/>
  <c r="A3031" i="9"/>
  <c r="A3051" i="9"/>
  <c r="A3071" i="9"/>
  <c r="A3095" i="9"/>
  <c r="A3115" i="9"/>
  <c r="A3135" i="9"/>
  <c r="A3159" i="9"/>
  <c r="A3179" i="9"/>
  <c r="A3199" i="9"/>
  <c r="A3223" i="9"/>
  <c r="A3243" i="9"/>
  <c r="C3261" i="9"/>
  <c r="C1617" i="9"/>
  <c r="C1890" i="9"/>
  <c r="C1926" i="9"/>
  <c r="A1011" i="9"/>
  <c r="A1384" i="9"/>
  <c r="A1138" i="9"/>
  <c r="A1394" i="9"/>
  <c r="A1365" i="9"/>
  <c r="C1684" i="9"/>
  <c r="A1169" i="9"/>
  <c r="C1631" i="9"/>
  <c r="A1837" i="9"/>
  <c r="B1581" i="9"/>
  <c r="C1766" i="9"/>
  <c r="A1840" i="9"/>
  <c r="B1326" i="9"/>
  <c r="A1631" i="9"/>
  <c r="B1780" i="9"/>
  <c r="A1878" i="9"/>
  <c r="C1459" i="9"/>
  <c r="C1653" i="9"/>
  <c r="A1803" i="9"/>
  <c r="C1235" i="9"/>
  <c r="C1597" i="9"/>
  <c r="A1747" i="9"/>
  <c r="B1872" i="9"/>
  <c r="C1909" i="9"/>
  <c r="C1937" i="9"/>
  <c r="A1967" i="9"/>
  <c r="A1995" i="9"/>
  <c r="A2023" i="9"/>
  <c r="B2052" i="9"/>
  <c r="B2080" i="9"/>
  <c r="B2108" i="9"/>
  <c r="C2137" i="9"/>
  <c r="C2165" i="9"/>
  <c r="C2193" i="9"/>
  <c r="C1729" i="9"/>
  <c r="B1902" i="9"/>
  <c r="C1939" i="9"/>
  <c r="C1978" i="9"/>
  <c r="A2016" i="9"/>
  <c r="B2053" i="9"/>
  <c r="C2092" i="9"/>
  <c r="A2130" i="9"/>
  <c r="B2167" i="9"/>
  <c r="B2205" i="9"/>
  <c r="B2233" i="9"/>
  <c r="B2261" i="9"/>
  <c r="C2290" i="9"/>
  <c r="C2318" i="9"/>
  <c r="C2346" i="9"/>
  <c r="A2376" i="9"/>
  <c r="A2404" i="9"/>
  <c r="A2432" i="9"/>
  <c r="B2461" i="9"/>
  <c r="B2489" i="9"/>
  <c r="B2517" i="9"/>
  <c r="C2546" i="9"/>
  <c r="C2574" i="9"/>
  <c r="C2602" i="9"/>
  <c r="B2625" i="9"/>
  <c r="C2646" i="9"/>
  <c r="A2668" i="9"/>
  <c r="B2689" i="9"/>
  <c r="C2710" i="9"/>
  <c r="A2732" i="9"/>
  <c r="B2753" i="9"/>
  <c r="C2774" i="9"/>
  <c r="A2796" i="9"/>
  <c r="B2817" i="9"/>
  <c r="B1042" i="9"/>
  <c r="B1756" i="9"/>
  <c r="C1895" i="9"/>
  <c r="A1924" i="9"/>
  <c r="C1952" i="9"/>
  <c r="A1981" i="9"/>
  <c r="B2009" i="9"/>
  <c r="A2029" i="9"/>
  <c r="B2043" i="9"/>
  <c r="B2057" i="9"/>
  <c r="C2071" i="9"/>
  <c r="A2086" i="9"/>
  <c r="A2100" i="9"/>
  <c r="B2114" i="9"/>
  <c r="C2128" i="9"/>
  <c r="C2142" i="9"/>
  <c r="A2157" i="9"/>
  <c r="B2171" i="9"/>
  <c r="B2185" i="9"/>
  <c r="C2199" i="9"/>
  <c r="A2211" i="9"/>
  <c r="C2221" i="9"/>
  <c r="B2232" i="9"/>
  <c r="A2243" i="9"/>
  <c r="C2253" i="9"/>
  <c r="B2264" i="9"/>
  <c r="A2275" i="9"/>
  <c r="C2285" i="9"/>
  <c r="C2293" i="9"/>
  <c r="C2301" i="9"/>
  <c r="B2308" i="9"/>
  <c r="A2315" i="9"/>
  <c r="A2323" i="9"/>
  <c r="C2329" i="9"/>
  <c r="B2336" i="9"/>
  <c r="B2344" i="9"/>
  <c r="A2351" i="9"/>
  <c r="C2357" i="9"/>
  <c r="C2365" i="9"/>
  <c r="B2372" i="9"/>
  <c r="A2379" i="9"/>
  <c r="A2387" i="9"/>
  <c r="C2393" i="9"/>
  <c r="B2400" i="9"/>
  <c r="B2408" i="9"/>
  <c r="A2415" i="9"/>
  <c r="C2421" i="9"/>
  <c r="C2429" i="9"/>
  <c r="B2436" i="9"/>
  <c r="A2443" i="9"/>
  <c r="A2451" i="9"/>
  <c r="C2457" i="9"/>
  <c r="B2464" i="9"/>
  <c r="B2472" i="9"/>
  <c r="A2479" i="9"/>
  <c r="C2485" i="9"/>
  <c r="C2493" i="9"/>
  <c r="B2500" i="9"/>
  <c r="A2507" i="9"/>
  <c r="A2515" i="9"/>
  <c r="C2521" i="9"/>
  <c r="B2528" i="9"/>
  <c r="B2536" i="9"/>
  <c r="A2543" i="9"/>
  <c r="C2549" i="9"/>
  <c r="C2557" i="9"/>
  <c r="B2564" i="9"/>
  <c r="A2571" i="9"/>
  <c r="A2579" i="9"/>
  <c r="C2585" i="9"/>
  <c r="B2592" i="9"/>
  <c r="B2600" i="9"/>
  <c r="A2607" i="9"/>
  <c r="C2613" i="9"/>
  <c r="C2621" i="9"/>
  <c r="B2628" i="9"/>
  <c r="A2635" i="9"/>
  <c r="A2643" i="9"/>
  <c r="C2649" i="9"/>
  <c r="B2656" i="9"/>
  <c r="B2664" i="9"/>
  <c r="A2671" i="9"/>
  <c r="C2677" i="9"/>
  <c r="C2685" i="9"/>
  <c r="B2692" i="9"/>
  <c r="A2699" i="9"/>
  <c r="A2707" i="9"/>
  <c r="C2713" i="9"/>
  <c r="B2720" i="9"/>
  <c r="B2728" i="9"/>
  <c r="A2735" i="9"/>
  <c r="C2741" i="9"/>
  <c r="C2749" i="9"/>
  <c r="B2756" i="9"/>
  <c r="A2763" i="9"/>
  <c r="A2771" i="9"/>
  <c r="C2777" i="9"/>
  <c r="B2784" i="9"/>
  <c r="B2792" i="9"/>
  <c r="A2799" i="9"/>
  <c r="C2805" i="9"/>
  <c r="C2813" i="9"/>
  <c r="B2820" i="9"/>
  <c r="A2827" i="9"/>
  <c r="A2835" i="9"/>
  <c r="B1294" i="9"/>
  <c r="C1569" i="9"/>
  <c r="C1697" i="9"/>
  <c r="B1804" i="9"/>
  <c r="B1873" i="9"/>
  <c r="B1890" i="9"/>
  <c r="C1899" i="9"/>
  <c r="C1908" i="9"/>
  <c r="B1919" i="9"/>
  <c r="A1928" i="9"/>
  <c r="A1937" i="9"/>
  <c r="C1947" i="9"/>
  <c r="C1956" i="9"/>
  <c r="B1965" i="9"/>
  <c r="A1976" i="9"/>
  <c r="A1985" i="9"/>
  <c r="A1994" i="9"/>
  <c r="C2004" i="9"/>
  <c r="B2013" i="9"/>
  <c r="B2022" i="9"/>
  <c r="A2033" i="9"/>
  <c r="A2042" i="9"/>
  <c r="C2050" i="9"/>
  <c r="B2061" i="9"/>
  <c r="B2070" i="9"/>
  <c r="B2079" i="9"/>
  <c r="A2090" i="9"/>
  <c r="C2098" i="9"/>
  <c r="C2107" i="9"/>
  <c r="B2118" i="9"/>
  <c r="B2127" i="9"/>
  <c r="A2136" i="9"/>
  <c r="C2146" i="9"/>
  <c r="C2155" i="9"/>
  <c r="C2164" i="9"/>
  <c r="B2175" i="9"/>
  <c r="A2184" i="9"/>
  <c r="A2193" i="9"/>
  <c r="B2203" i="9"/>
  <c r="A2210" i="9"/>
  <c r="C2216" i="9"/>
  <c r="C2224" i="9"/>
  <c r="B2231" i="9"/>
  <c r="A2238" i="9"/>
  <c r="A2246" i="9"/>
  <c r="C2252" i="9"/>
  <c r="B2259" i="9"/>
  <c r="B2267" i="9"/>
  <c r="A2274" i="9"/>
  <c r="C2280" i="9"/>
  <c r="C2288" i="9"/>
  <c r="B2295" i="9"/>
  <c r="A2302" i="9"/>
  <c r="A2310" i="9"/>
  <c r="C2316" i="9"/>
  <c r="B2323" i="9"/>
  <c r="B2331" i="9"/>
  <c r="A2338" i="9"/>
  <c r="C2344" i="9"/>
  <c r="C2352" i="9"/>
  <c r="B2359" i="9"/>
  <c r="A2366" i="9"/>
  <c r="A2374" i="9"/>
  <c r="C2380" i="9"/>
  <c r="B2387" i="9"/>
  <c r="B2395" i="9"/>
  <c r="A2402" i="9"/>
  <c r="C2408" i="9"/>
  <c r="C2416" i="9"/>
  <c r="B2423" i="9"/>
  <c r="A2430" i="9"/>
  <c r="A2438" i="9"/>
  <c r="C2444" i="9"/>
  <c r="B2451" i="9"/>
  <c r="B2459" i="9"/>
  <c r="A2466" i="9"/>
  <c r="C2472" i="9"/>
  <c r="C2480" i="9"/>
  <c r="B2487" i="9"/>
  <c r="A2494" i="9"/>
  <c r="A2502" i="9"/>
  <c r="C2508" i="9"/>
  <c r="B2515" i="9"/>
  <c r="B2523" i="9"/>
  <c r="A2530" i="9"/>
  <c r="C2536" i="9"/>
  <c r="C2544" i="9"/>
  <c r="B2551" i="9"/>
  <c r="A2558" i="9"/>
  <c r="A2566" i="9"/>
  <c r="C2572" i="9"/>
  <c r="B2579" i="9"/>
  <c r="B2587" i="9"/>
  <c r="A2594" i="9"/>
  <c r="C2600" i="9"/>
  <c r="C2608" i="9"/>
  <c r="B2615" i="9"/>
  <c r="A2622" i="9"/>
  <c r="A2630" i="9"/>
  <c r="C2636" i="9"/>
  <c r="B2643" i="9"/>
  <c r="B2651" i="9"/>
  <c r="A2658" i="9"/>
  <c r="C2664" i="9"/>
  <c r="C2672" i="9"/>
  <c r="B2679" i="9"/>
  <c r="A2686" i="9"/>
  <c r="A2694" i="9"/>
  <c r="C2700" i="9"/>
  <c r="B2707" i="9"/>
  <c r="B2715" i="9"/>
  <c r="A2722" i="9"/>
  <c r="C2728" i="9"/>
  <c r="C2736" i="9"/>
  <c r="B2743" i="9"/>
  <c r="A2750" i="9"/>
  <c r="A2758" i="9"/>
  <c r="C2764" i="9"/>
  <c r="B2771" i="9"/>
  <c r="B2779" i="9"/>
  <c r="A2786" i="9"/>
  <c r="C2792" i="9"/>
  <c r="C2800" i="9"/>
  <c r="B2807" i="9"/>
  <c r="A2814" i="9"/>
  <c r="A2822" i="9"/>
  <c r="C2828" i="9"/>
  <c r="B2835" i="9"/>
  <c r="C1681" i="9"/>
  <c r="C1896" i="9"/>
  <c r="A1932" i="9"/>
  <c r="C1974" i="9"/>
  <c r="B2010" i="9"/>
  <c r="A2046" i="9"/>
  <c r="C2088" i="9"/>
  <c r="A2124" i="9"/>
  <c r="C2159" i="9"/>
  <c r="B2202" i="9"/>
  <c r="A2229" i="9"/>
  <c r="C2255" i="9"/>
  <c r="C2287" i="9"/>
  <c r="B2314" i="9"/>
  <c r="A2341" i="9"/>
  <c r="A2373" i="9"/>
  <c r="C2399" i="9"/>
  <c r="B2426" i="9"/>
  <c r="B2458" i="9"/>
  <c r="A2485" i="9"/>
  <c r="C2511" i="9"/>
  <c r="C2543" i="9"/>
  <c r="B2570" i="9"/>
  <c r="A2597" i="9"/>
  <c r="A2629" i="9"/>
  <c r="C2655" i="9"/>
  <c r="B2682" i="9"/>
  <c r="B2714" i="9"/>
  <c r="A2741" i="9"/>
  <c r="C2767" i="9"/>
  <c r="C2799" i="9"/>
  <c r="B2826" i="9"/>
  <c r="A2842" i="9"/>
  <c r="A2850" i="9"/>
  <c r="C2856" i="9"/>
  <c r="B2863" i="9"/>
  <c r="B2871" i="9"/>
  <c r="A2878" i="9"/>
  <c r="C2884" i="9"/>
  <c r="C2892" i="9"/>
  <c r="C1064" i="9"/>
  <c r="B1132" i="9"/>
  <c r="C1212" i="9"/>
  <c r="B1443" i="9"/>
  <c r="B1531" i="9"/>
  <c r="A1734" i="9"/>
  <c r="B1366" i="9"/>
  <c r="A1685" i="9"/>
  <c r="A1165" i="9"/>
  <c r="A1632" i="9"/>
  <c r="C1802" i="9"/>
  <c r="B1849" i="9"/>
  <c r="A1497" i="9"/>
  <c r="A1663" i="9"/>
  <c r="B1812" i="9"/>
  <c r="C1888" i="9"/>
  <c r="C1541" i="9"/>
  <c r="A1691" i="9"/>
  <c r="C1845" i="9"/>
  <c r="A1385" i="9"/>
  <c r="A1635" i="9"/>
  <c r="C1789" i="9"/>
  <c r="B1880" i="9"/>
  <c r="B1916" i="9"/>
  <c r="C1945" i="9"/>
  <c r="C1973" i="9"/>
  <c r="C2001" i="9"/>
  <c r="A2031" i="9"/>
  <c r="A2059" i="9"/>
  <c r="A2087" i="9"/>
  <c r="B2116" i="9"/>
  <c r="B2144" i="9"/>
  <c r="B2172" i="9"/>
  <c r="C2201" i="9"/>
  <c r="B1836" i="9"/>
  <c r="B1911" i="9"/>
  <c r="B1950" i="9"/>
  <c r="C1987" i="9"/>
  <c r="A2025" i="9"/>
  <c r="A2064" i="9"/>
  <c r="B2101" i="9"/>
  <c r="C2138" i="9"/>
  <c r="A2178" i="9"/>
  <c r="A2212" i="9"/>
  <c r="A2240" i="9"/>
  <c r="B2269" i="9"/>
  <c r="B2297" i="9"/>
  <c r="B2325" i="9"/>
  <c r="C2354" i="9"/>
  <c r="C2382" i="9"/>
  <c r="C2410" i="9"/>
  <c r="A2440" i="9"/>
  <c r="A2468" i="9"/>
  <c r="A2496" i="9"/>
  <c r="B2525" i="9"/>
  <c r="B2553" i="9"/>
  <c r="B2581" i="9"/>
  <c r="B2609" i="9"/>
  <c r="C2630" i="9"/>
  <c r="A2652" i="9"/>
  <c r="B2673" i="9"/>
  <c r="C2694" i="9"/>
  <c r="A2716" i="9"/>
  <c r="B2737" i="9"/>
  <c r="C2758" i="9"/>
  <c r="A2780" i="9"/>
  <c r="B2801" i="9"/>
  <c r="C2822" i="9"/>
  <c r="C1443" i="9"/>
  <c r="C1841" i="9"/>
  <c r="C1902" i="9"/>
  <c r="B1931" i="9"/>
  <c r="C1959" i="9"/>
  <c r="A1988" i="9"/>
  <c r="C2016" i="9"/>
  <c r="C2030" i="9"/>
  <c r="A2045" i="9"/>
  <c r="B2059" i="9"/>
  <c r="B2073" i="9"/>
  <c r="C2087" i="9"/>
  <c r="A2102" i="9"/>
  <c r="A2116" i="9"/>
  <c r="B2130" i="9"/>
  <c r="C2144" i="9"/>
  <c r="C2158" i="9"/>
  <c r="A2173" i="9"/>
  <c r="B2187" i="9"/>
  <c r="B2201" i="9"/>
  <c r="B2212" i="9"/>
  <c r="A2223" i="9"/>
  <c r="C2233" i="9"/>
  <c r="B2244" i="9"/>
  <c r="A2255" i="9"/>
  <c r="C2265" i="9"/>
  <c r="B2276" i="9"/>
  <c r="A2287" i="9"/>
  <c r="B2296" i="9"/>
  <c r="A2303" i="9"/>
  <c r="C2309" i="9"/>
  <c r="C2317" i="9"/>
  <c r="B2324" i="9"/>
  <c r="A2331" i="9"/>
  <c r="A2339" i="9"/>
  <c r="C2345" i="9"/>
  <c r="B2352" i="9"/>
  <c r="B2360" i="9"/>
  <c r="A2367" i="9"/>
  <c r="C2373" i="9"/>
  <c r="C2381" i="9"/>
  <c r="B2388" i="9"/>
  <c r="A2395" i="9"/>
  <c r="A2403" i="9"/>
  <c r="C2409" i="9"/>
  <c r="B2416" i="9"/>
  <c r="B2424" i="9"/>
  <c r="A2431" i="9"/>
  <c r="C2437" i="9"/>
  <c r="C2445" i="9"/>
  <c r="B2452" i="9"/>
  <c r="A2459" i="9"/>
  <c r="A2467" i="9"/>
  <c r="C2473" i="9"/>
  <c r="B2480" i="9"/>
  <c r="B2488" i="9"/>
  <c r="A2495" i="9"/>
  <c r="C2501" i="9"/>
  <c r="C2509" i="9"/>
  <c r="B2516" i="9"/>
  <c r="A2523" i="9"/>
  <c r="A2531" i="9"/>
  <c r="C2537" i="9"/>
  <c r="B2544" i="9"/>
  <c r="B2552" i="9"/>
  <c r="A2559" i="9"/>
  <c r="C2565" i="9"/>
  <c r="C2573" i="9"/>
  <c r="B2580" i="9"/>
  <c r="A2587" i="9"/>
  <c r="A2595" i="9"/>
  <c r="C2601" i="9"/>
  <c r="B2608" i="9"/>
  <c r="B2616" i="9"/>
  <c r="A2623" i="9"/>
  <c r="C2629" i="9"/>
  <c r="C2637" i="9"/>
  <c r="B2644" i="9"/>
  <c r="A2651" i="9"/>
  <c r="A2659" i="9"/>
  <c r="C2665" i="9"/>
  <c r="B2672" i="9"/>
  <c r="B2680" i="9"/>
  <c r="A2687" i="9"/>
  <c r="C2693" i="9"/>
  <c r="C2701" i="9"/>
  <c r="B2708" i="9"/>
  <c r="A2715" i="9"/>
  <c r="A2723" i="9"/>
  <c r="C2729" i="9"/>
  <c r="B2736" i="9"/>
  <c r="B2744" i="9"/>
  <c r="A2751" i="9"/>
  <c r="C2757" i="9"/>
  <c r="C2765" i="9"/>
  <c r="B2772" i="9"/>
  <c r="A2779" i="9"/>
  <c r="A2787" i="9"/>
  <c r="C2793" i="9"/>
  <c r="B2800" i="9"/>
  <c r="B2808" i="9"/>
  <c r="A2815" i="9"/>
  <c r="C2821" i="9"/>
  <c r="C2829" i="9"/>
  <c r="B2836" i="9"/>
  <c r="C1379" i="9"/>
  <c r="B1612" i="9"/>
  <c r="A1719" i="9"/>
  <c r="C1825" i="9"/>
  <c r="C1879" i="9"/>
  <c r="C1892" i="9"/>
  <c r="B1901" i="9"/>
  <c r="A1912" i="9"/>
  <c r="A1921" i="9"/>
  <c r="A1930" i="9"/>
  <c r="C1940" i="9"/>
  <c r="B1949" i="9"/>
  <c r="B1958" i="9"/>
  <c r="A1969" i="9"/>
  <c r="A1978" i="9"/>
  <c r="C1986" i="9"/>
  <c r="B1997" i="9"/>
  <c r="B2006" i="9"/>
  <c r="B2015" i="9"/>
  <c r="A2026" i="9"/>
  <c r="C2034" i="9"/>
  <c r="C2043" i="9"/>
  <c r="B2054" i="9"/>
  <c r="B2063" i="9"/>
  <c r="A2072" i="9"/>
  <c r="C2082" i="9"/>
  <c r="C2091" i="9"/>
  <c r="C2100" i="9"/>
  <c r="B2111" i="9"/>
  <c r="A2120" i="9"/>
  <c r="A2129" i="9"/>
  <c r="C2139" i="9"/>
  <c r="C2148" i="9"/>
  <c r="B2157" i="9"/>
  <c r="A2168" i="9"/>
  <c r="A2177" i="9"/>
  <c r="A2186" i="9"/>
  <c r="C2196" i="9"/>
  <c r="C2204" i="9"/>
  <c r="B2211" i="9"/>
  <c r="B2219" i="9"/>
  <c r="A2226" i="9"/>
  <c r="C2232" i="9"/>
  <c r="C2240" i="9"/>
  <c r="B2247" i="9"/>
  <c r="A2254" i="9"/>
  <c r="A2262" i="9"/>
  <c r="C2268" i="9"/>
  <c r="B2275" i="9"/>
  <c r="B2283" i="9"/>
  <c r="A2290" i="9"/>
  <c r="C2296" i="9"/>
  <c r="C2304" i="9"/>
  <c r="B2311" i="9"/>
  <c r="A2318" i="9"/>
  <c r="A2326" i="9"/>
  <c r="C2332" i="9"/>
  <c r="B2339" i="9"/>
  <c r="B2347" i="9"/>
  <c r="A2354" i="9"/>
  <c r="C2360" i="9"/>
  <c r="C2368" i="9"/>
  <c r="B2375" i="9"/>
  <c r="A2382" i="9"/>
  <c r="A2390" i="9"/>
  <c r="C2396" i="9"/>
  <c r="B2403" i="9"/>
  <c r="B2411" i="9"/>
  <c r="A2418" i="9"/>
  <c r="C2424" i="9"/>
  <c r="C2432" i="9"/>
  <c r="B2439" i="9"/>
  <c r="A2446" i="9"/>
  <c r="A2454" i="9"/>
  <c r="C2460" i="9"/>
  <c r="B2467" i="9"/>
  <c r="B2475" i="9"/>
  <c r="A2482" i="9"/>
  <c r="C2488" i="9"/>
  <c r="C2496" i="9"/>
  <c r="B2503" i="9"/>
  <c r="A2510" i="9"/>
  <c r="A2518" i="9"/>
  <c r="C2524" i="9"/>
  <c r="B2531" i="9"/>
  <c r="B2539" i="9"/>
  <c r="A2546" i="9"/>
  <c r="C2552" i="9"/>
  <c r="C2560" i="9"/>
  <c r="B2567" i="9"/>
  <c r="A2574" i="9"/>
  <c r="A2582" i="9"/>
  <c r="C2588" i="9"/>
  <c r="B2595" i="9"/>
  <c r="B2603" i="9"/>
  <c r="A2610" i="9"/>
  <c r="C2616" i="9"/>
  <c r="C2624" i="9"/>
  <c r="B2631" i="9"/>
  <c r="A2638" i="9"/>
  <c r="A2646" i="9"/>
  <c r="C2652" i="9"/>
  <c r="B2659" i="9"/>
  <c r="B2667" i="9"/>
  <c r="A2674" i="9"/>
  <c r="C2680" i="9"/>
  <c r="C2688" i="9"/>
  <c r="B2695" i="9"/>
  <c r="A2702" i="9"/>
  <c r="A2710" i="9"/>
  <c r="C2716" i="9"/>
  <c r="B2723" i="9"/>
  <c r="B2731" i="9"/>
  <c r="A2738" i="9"/>
  <c r="C2744" i="9"/>
  <c r="C2752" i="9"/>
  <c r="B2759" i="9"/>
  <c r="A2766" i="9"/>
  <c r="A2774" i="9"/>
  <c r="C2780" i="9"/>
  <c r="B2787" i="9"/>
  <c r="B2795" i="9"/>
  <c r="A2802" i="9"/>
  <c r="C2808" i="9"/>
  <c r="C2816" i="9"/>
  <c r="B2823" i="9"/>
  <c r="A2830" i="9"/>
  <c r="A2838" i="9"/>
  <c r="A1767" i="9"/>
  <c r="C1903" i="9"/>
  <c r="B1946" i="9"/>
  <c r="A1982" i="9"/>
  <c r="B2017" i="9"/>
  <c r="A2060" i="9"/>
  <c r="C2095" i="9"/>
  <c r="C1034" i="9"/>
  <c r="C1297" i="9"/>
  <c r="C1288" i="9"/>
  <c r="B1495" i="9"/>
  <c r="A1582" i="9"/>
  <c r="C1784" i="9"/>
  <c r="A1533" i="9"/>
  <c r="C1735" i="9"/>
  <c r="B1362" i="9"/>
  <c r="B1685" i="9"/>
  <c r="B1817" i="9"/>
  <c r="A1860" i="9"/>
  <c r="A1551" i="9"/>
  <c r="B1700" i="9"/>
  <c r="A1855" i="9"/>
  <c r="C1139" i="9"/>
  <c r="C1573" i="9"/>
  <c r="C1733" i="9"/>
  <c r="B1866" i="9"/>
  <c r="A1523" i="9"/>
  <c r="C1677" i="9"/>
  <c r="A1827" i="9"/>
  <c r="C1889" i="9"/>
  <c r="B1924" i="9"/>
  <c r="B1952" i="9"/>
  <c r="B1980" i="9"/>
  <c r="C2009" i="9"/>
  <c r="C2037" i="9"/>
  <c r="C2065" i="9"/>
  <c r="A2095" i="9"/>
  <c r="A2123" i="9"/>
  <c r="A2151" i="9"/>
  <c r="B2180" i="9"/>
  <c r="B1422" i="9"/>
  <c r="B1878" i="9"/>
  <c r="A1922" i="9"/>
  <c r="B1959" i="9"/>
  <c r="C1996" i="9"/>
  <c r="C2035" i="9"/>
  <c r="A2073" i="9"/>
  <c r="B2110" i="9"/>
  <c r="B2149" i="9"/>
  <c r="C2186" i="9"/>
  <c r="C2218" i="9"/>
  <c r="A2248" i="9"/>
  <c r="A2276" i="9"/>
  <c r="A2304" i="9"/>
  <c r="B2333" i="9"/>
  <c r="B2361" i="9"/>
  <c r="B2389" i="9"/>
  <c r="C2418" i="9"/>
  <c r="C2446" i="9"/>
  <c r="C2474" i="9"/>
  <c r="A2504" i="9"/>
  <c r="A2532" i="9"/>
  <c r="A2560" i="9"/>
  <c r="B2589" i="9"/>
  <c r="C2614" i="9"/>
  <c r="A2636" i="9"/>
  <c r="B2657" i="9"/>
  <c r="C2678" i="9"/>
  <c r="A2700" i="9"/>
  <c r="B2721" i="9"/>
  <c r="C2742" i="9"/>
  <c r="A2764" i="9"/>
  <c r="B2785" i="9"/>
  <c r="C2806" i="9"/>
  <c r="A2828" i="9"/>
  <c r="C1585" i="9"/>
  <c r="A1876" i="9"/>
  <c r="A1910" i="9"/>
  <c r="B1938" i="9"/>
  <c r="C1966" i="9"/>
  <c r="B1995" i="9"/>
  <c r="A2022" i="9"/>
  <c r="A2036" i="9"/>
  <c r="B2050" i="9"/>
  <c r="C2064" i="9"/>
  <c r="C2078" i="9"/>
  <c r="A2093" i="9"/>
  <c r="B2107" i="9"/>
  <c r="B2121" i="9"/>
  <c r="C2135" i="9"/>
  <c r="A2150" i="9"/>
  <c r="A2164" i="9"/>
  <c r="B2178" i="9"/>
  <c r="C2192" i="9"/>
  <c r="C2205" i="9"/>
  <c r="B2216" i="9"/>
  <c r="A2227" i="9"/>
  <c r="C2237" i="9"/>
  <c r="B2248" i="9"/>
  <c r="A2259" i="9"/>
  <c r="C2269" i="9"/>
  <c r="B2280" i="9"/>
  <c r="A2291" i="9"/>
  <c r="C2297" i="9"/>
  <c r="B2304" i="9"/>
  <c r="B2312" i="9"/>
  <c r="A2319" i="9"/>
  <c r="C2325" i="9"/>
  <c r="C2333" i="9"/>
  <c r="B2340" i="9"/>
  <c r="A2347" i="9"/>
  <c r="A2355" i="9"/>
  <c r="C2361" i="9"/>
  <c r="B2368" i="9"/>
  <c r="B2376" i="9"/>
  <c r="A2383" i="9"/>
  <c r="C2389" i="9"/>
  <c r="C2397" i="9"/>
  <c r="B2404" i="9"/>
  <c r="A2411" i="9"/>
  <c r="A2419" i="9"/>
  <c r="C2425" i="9"/>
  <c r="B2432" i="9"/>
  <c r="B2440" i="9"/>
  <c r="A2447" i="9"/>
  <c r="C2453" i="9"/>
  <c r="C2461" i="9"/>
  <c r="B2468" i="9"/>
  <c r="A2475" i="9"/>
  <c r="A2483" i="9"/>
  <c r="C2489" i="9"/>
  <c r="B2496" i="9"/>
  <c r="B2504" i="9"/>
  <c r="A2511" i="9"/>
  <c r="C2517" i="9"/>
  <c r="C2525" i="9"/>
  <c r="B2532" i="9"/>
  <c r="A2539" i="9"/>
  <c r="A2547" i="9"/>
  <c r="C2553" i="9"/>
  <c r="B2560" i="9"/>
  <c r="B2568" i="9"/>
  <c r="A2575" i="9"/>
  <c r="C2581" i="9"/>
  <c r="C2589" i="9"/>
  <c r="B2596" i="9"/>
  <c r="A2603" i="9"/>
  <c r="A2611" i="9"/>
  <c r="C2617" i="9"/>
  <c r="B2624" i="9"/>
  <c r="B2632" i="9"/>
  <c r="A2639" i="9"/>
  <c r="C2645" i="9"/>
  <c r="C2653" i="9"/>
  <c r="B2660" i="9"/>
  <c r="A2667" i="9"/>
  <c r="A2675" i="9"/>
  <c r="C2681" i="9"/>
  <c r="B2688" i="9"/>
  <c r="B2696" i="9"/>
  <c r="A2703" i="9"/>
  <c r="C2709" i="9"/>
  <c r="C2717" i="9"/>
  <c r="B2724" i="9"/>
  <c r="A2731" i="9"/>
  <c r="A2739" i="9"/>
  <c r="C2745" i="9"/>
  <c r="B2752" i="9"/>
  <c r="B2760" i="9"/>
  <c r="A2767" i="9"/>
  <c r="C2773" i="9"/>
  <c r="C2781" i="9"/>
  <c r="B2788" i="9"/>
  <c r="A2795" i="9"/>
  <c r="A2803" i="9"/>
  <c r="C2809" i="9"/>
  <c r="B2816" i="9"/>
  <c r="B2824" i="9"/>
  <c r="A2831" i="9"/>
  <c r="C2837" i="9"/>
  <c r="A1527" i="9"/>
  <c r="C1633" i="9"/>
  <c r="B1740" i="9"/>
  <c r="C1862" i="9"/>
  <c r="B1882" i="9"/>
  <c r="B1894" i="9"/>
  <c r="A1905" i="9"/>
  <c r="A1914" i="9"/>
  <c r="C1922" i="9"/>
  <c r="B1933" i="9"/>
  <c r="B1942" i="9"/>
  <c r="B1951" i="9"/>
  <c r="A1962" i="9"/>
  <c r="C1970" i="9"/>
  <c r="C1979" i="9"/>
  <c r="B1990" i="9"/>
  <c r="B1999" i="9"/>
  <c r="A2008" i="9"/>
  <c r="C2018" i="9"/>
  <c r="C2027" i="9"/>
  <c r="C2036" i="9"/>
  <c r="B2047" i="9"/>
  <c r="A2056" i="9"/>
  <c r="A2065" i="9"/>
  <c r="C2075" i="9"/>
  <c r="C2084" i="9"/>
  <c r="B2093" i="9"/>
  <c r="A2104" i="9"/>
  <c r="A2113" i="9"/>
  <c r="A2122" i="9"/>
  <c r="C2132" i="9"/>
  <c r="B2141" i="9"/>
  <c r="B2150" i="9"/>
  <c r="A2161" i="9"/>
  <c r="A2170" i="9"/>
  <c r="C2178" i="9"/>
  <c r="B2189" i="9"/>
  <c r="B2198" i="9"/>
  <c r="A2206" i="9"/>
  <c r="A2214" i="9"/>
  <c r="C2220" i="9"/>
  <c r="B2227" i="9"/>
  <c r="B2235" i="9"/>
  <c r="A2242" i="9"/>
  <c r="C2248" i="9"/>
  <c r="C2256" i="9"/>
  <c r="B2263" i="9"/>
  <c r="A2270" i="9"/>
  <c r="A2278" i="9"/>
  <c r="C2284" i="9"/>
  <c r="B2291" i="9"/>
  <c r="B2299" i="9"/>
  <c r="A2306" i="9"/>
  <c r="C2312" i="9"/>
  <c r="C2320" i="9"/>
  <c r="B2327" i="9"/>
  <c r="A2334" i="9"/>
  <c r="A2342" i="9"/>
  <c r="C2348" i="9"/>
  <c r="B2355" i="9"/>
  <c r="B2363" i="9"/>
  <c r="A2370" i="9"/>
  <c r="C2376" i="9"/>
  <c r="C2384" i="9"/>
  <c r="B2391" i="9"/>
  <c r="A2398" i="9"/>
  <c r="A2406" i="9"/>
  <c r="C2412" i="9"/>
  <c r="B2419" i="9"/>
  <c r="B2427" i="9"/>
  <c r="A2434" i="9"/>
  <c r="C2440" i="9"/>
  <c r="C2448" i="9"/>
  <c r="B2455" i="9"/>
  <c r="A2462" i="9"/>
  <c r="A2470" i="9"/>
  <c r="C2476" i="9"/>
  <c r="B2483" i="9"/>
  <c r="B2491" i="9"/>
  <c r="A2498" i="9"/>
  <c r="C2504" i="9"/>
  <c r="C2512" i="9"/>
  <c r="B2519" i="9"/>
  <c r="A2526" i="9"/>
  <c r="A2534" i="9"/>
  <c r="C2540" i="9"/>
  <c r="B2547" i="9"/>
  <c r="B2555" i="9"/>
  <c r="A2562" i="9"/>
  <c r="C2568" i="9"/>
  <c r="C2576" i="9"/>
  <c r="B2583" i="9"/>
  <c r="A2590" i="9"/>
  <c r="A2598" i="9"/>
  <c r="C2604" i="9"/>
  <c r="B2611" i="9"/>
  <c r="B2619" i="9"/>
  <c r="A2626" i="9"/>
  <c r="C2632" i="9"/>
  <c r="C2640" i="9"/>
  <c r="B2647" i="9"/>
  <c r="A2654" i="9"/>
  <c r="A2662" i="9"/>
  <c r="C2668" i="9"/>
  <c r="B2675" i="9"/>
  <c r="B2683" i="9"/>
  <c r="A2690" i="9"/>
  <c r="C2696" i="9"/>
  <c r="C2704" i="9"/>
  <c r="B2711" i="9"/>
  <c r="A2718" i="9"/>
  <c r="A2726" i="9"/>
  <c r="C2732" i="9"/>
  <c r="B2739" i="9"/>
  <c r="B2747" i="9"/>
  <c r="A2754" i="9"/>
  <c r="C2760" i="9"/>
  <c r="C2768" i="9"/>
  <c r="B2775" i="9"/>
  <c r="A2782" i="9"/>
  <c r="A2790" i="9"/>
  <c r="C2796" i="9"/>
  <c r="B2803" i="9"/>
  <c r="B2811" i="9"/>
  <c r="A2818" i="9"/>
  <c r="C2824" i="9"/>
  <c r="C2832" i="9"/>
  <c r="A1145" i="9"/>
  <c r="B1852" i="9"/>
  <c r="A1918" i="9"/>
  <c r="B1953" i="9"/>
  <c r="A1989" i="9"/>
  <c r="C2031" i="9"/>
  <c r="B2067" i="9"/>
  <c r="C2102" i="9"/>
  <c r="B2145" i="9"/>
  <c r="A2181" i="9"/>
  <c r="A2213" i="9"/>
  <c r="A2245" i="9"/>
  <c r="C2271" i="9"/>
  <c r="B2298" i="9"/>
  <c r="B2330" i="9"/>
  <c r="A2357" i="9"/>
  <c r="C2383" i="9"/>
  <c r="C2415" i="9"/>
  <c r="B2442" i="9"/>
  <c r="A2469" i="9"/>
  <c r="A2501" i="9"/>
  <c r="C2527" i="9"/>
  <c r="B2554" i="9"/>
  <c r="B2586" i="9"/>
  <c r="A2613" i="9"/>
  <c r="C2639" i="9"/>
  <c r="C2671" i="9"/>
  <c r="B2698" i="9"/>
  <c r="A2725" i="9"/>
  <c r="A2757" i="9"/>
  <c r="C2783" i="9"/>
  <c r="B2810" i="9"/>
  <c r="B2839" i="9"/>
  <c r="A2846" i="9"/>
  <c r="C2852" i="9"/>
  <c r="C2860" i="9"/>
  <c r="B2867" i="9"/>
  <c r="A2874" i="9"/>
  <c r="A2882" i="9"/>
  <c r="C2888" i="9"/>
  <c r="B2895" i="9"/>
  <c r="B2903" i="9"/>
  <c r="A2910" i="9"/>
  <c r="C2916" i="9"/>
  <c r="C2924" i="9"/>
  <c r="B2931" i="9"/>
  <c r="A2938" i="9"/>
  <c r="A2946" i="9"/>
  <c r="C2952" i="9"/>
  <c r="B2959" i="9"/>
  <c r="B2967" i="9"/>
  <c r="B2131" i="9"/>
  <c r="B2266" i="9"/>
  <c r="B2378" i="9"/>
  <c r="B2490" i="9"/>
  <c r="C2607" i="9"/>
  <c r="C2719" i="9"/>
  <c r="C2831" i="9"/>
  <c r="A2866" i="9"/>
  <c r="A2894" i="9"/>
  <c r="C2908" i="9"/>
  <c r="A2922" i="9"/>
  <c r="C2936" i="9"/>
  <c r="B2951" i="9"/>
  <c r="C2964" i="9"/>
  <c r="A2978" i="9"/>
  <c r="A2986" i="9"/>
  <c r="B2995" i="9"/>
  <c r="A3006" i="9"/>
  <c r="B3015" i="9"/>
  <c r="B3023" i="9"/>
  <c r="A3034" i="9"/>
  <c r="B3043" i="9"/>
  <c r="C3052" i="9"/>
  <c r="B3063" i="9"/>
  <c r="B3071" i="9"/>
  <c r="C3080" i="9"/>
  <c r="B3091" i="9"/>
  <c r="C3100" i="9"/>
  <c r="C3108" i="9"/>
  <c r="B3119" i="9"/>
  <c r="C3128" i="9"/>
  <c r="A3138" i="9"/>
  <c r="C3148" i="9"/>
  <c r="C3156" i="9"/>
  <c r="A3166" i="9"/>
  <c r="C3176" i="9"/>
  <c r="A3186" i="9"/>
  <c r="A3194" i="9"/>
  <c r="C3204" i="9"/>
  <c r="A3214" i="9"/>
  <c r="B3223" i="9"/>
  <c r="A3234" i="9"/>
  <c r="A3242" i="9"/>
  <c r="B3251" i="9"/>
  <c r="A3262" i="9"/>
  <c r="B3271" i="9"/>
  <c r="A1980" i="9"/>
  <c r="C2150" i="9"/>
  <c r="A2281" i="9"/>
  <c r="A2393" i="9"/>
  <c r="A2521" i="9"/>
  <c r="B2622" i="9"/>
  <c r="B2734" i="9"/>
  <c r="B2844" i="9"/>
  <c r="B2872" i="9"/>
  <c r="B2896" i="9"/>
  <c r="B2928" i="9"/>
  <c r="B2956" i="9"/>
  <c r="B2984" i="9"/>
  <c r="A3015" i="9"/>
  <c r="A3039" i="9"/>
  <c r="A3067" i="9"/>
  <c r="A3099" i="9"/>
  <c r="A3127" i="9"/>
  <c r="A3151" i="9"/>
  <c r="A3183" i="9"/>
  <c r="A3211" i="9"/>
  <c r="A3239" i="9"/>
  <c r="C3269" i="9"/>
  <c r="B1788" i="9"/>
  <c r="C1919" i="9"/>
  <c r="B1969" i="9"/>
  <c r="A2005" i="9"/>
  <c r="C2040" i="9"/>
  <c r="B2083" i="9"/>
  <c r="C2118" i="9"/>
  <c r="B2154" i="9"/>
  <c r="A2197" i="9"/>
  <c r="A2225" i="9"/>
  <c r="C2251" i="9"/>
  <c r="C2283" i="9"/>
  <c r="B2310" i="9"/>
  <c r="A2337" i="9"/>
  <c r="A2369" i="9"/>
  <c r="C2395" i="9"/>
  <c r="B2422" i="9"/>
  <c r="B2454" i="9"/>
  <c r="A2481" i="9"/>
  <c r="C2507" i="9"/>
  <c r="C2539" i="9"/>
  <c r="B2566" i="9"/>
  <c r="A2593" i="9"/>
  <c r="A2625" i="9"/>
  <c r="C2651" i="9"/>
  <c r="B2678" i="9"/>
  <c r="B2710" i="9"/>
  <c r="A2737" i="9"/>
  <c r="C2763" i="9"/>
  <c r="C2795" i="9"/>
  <c r="B2822" i="9"/>
  <c r="A2841" i="9"/>
  <c r="A2849" i="9"/>
  <c r="C2855" i="9"/>
  <c r="B2862" i="9"/>
  <c r="B2870" i="9"/>
  <c r="A2877" i="9"/>
  <c r="C2883" i="9"/>
  <c r="A2889" i="9"/>
  <c r="B2894" i="9"/>
  <c r="C2899" i="9"/>
  <c r="A2905" i="9"/>
  <c r="B2910" i="9"/>
  <c r="C2915" i="9"/>
  <c r="A2921" i="9"/>
  <c r="B2926" i="9"/>
  <c r="C2931" i="9"/>
  <c r="A2937" i="9"/>
  <c r="B2942" i="9"/>
  <c r="C2947" i="9"/>
  <c r="A2953" i="9"/>
  <c r="B2958" i="9"/>
  <c r="C2963" i="9"/>
  <c r="A2969" i="9"/>
  <c r="B2974" i="9"/>
  <c r="C2979" i="9"/>
  <c r="A2985" i="9"/>
  <c r="B2990" i="9"/>
  <c r="C2995" i="9"/>
  <c r="A3001" i="9"/>
  <c r="B3006" i="9"/>
  <c r="C3011" i="9"/>
  <c r="A3017" i="9"/>
  <c r="B3022" i="9"/>
  <c r="C3027" i="9"/>
  <c r="A3033" i="9"/>
  <c r="B3038" i="9"/>
  <c r="C3043" i="9"/>
  <c r="A3049" i="9"/>
  <c r="B3054" i="9"/>
  <c r="C3059" i="9"/>
  <c r="A3065" i="9"/>
  <c r="B3070" i="9"/>
  <c r="C3075" i="9"/>
  <c r="A3081" i="9"/>
  <c r="B3086" i="9"/>
  <c r="C3091" i="9"/>
  <c r="A3097" i="9"/>
  <c r="B3102" i="9"/>
  <c r="C3107" i="9"/>
  <c r="A3113" i="9"/>
  <c r="B3118" i="9"/>
  <c r="C3123" i="9"/>
  <c r="A3129" i="9"/>
  <c r="B3134" i="9"/>
  <c r="C3139" i="9"/>
  <c r="A3145" i="9"/>
  <c r="B3150" i="9"/>
  <c r="C3155" i="9"/>
  <c r="A3161" i="9"/>
  <c r="B3166" i="9"/>
  <c r="C3171" i="9"/>
  <c r="A3177" i="9"/>
  <c r="B3182" i="9"/>
  <c r="C3187" i="9"/>
  <c r="A3193" i="9"/>
  <c r="B3198" i="9"/>
  <c r="C3203" i="9"/>
  <c r="A3209" i="9"/>
  <c r="B3214" i="9"/>
  <c r="C3219" i="9"/>
  <c r="A3225" i="9"/>
  <c r="B3230" i="9"/>
  <c r="C3235" i="9"/>
  <c r="A3241" i="9"/>
  <c r="B3246" i="9"/>
  <c r="C3251" i="9"/>
  <c r="A3257" i="9"/>
  <c r="B3262" i="9"/>
  <c r="C3267" i="9"/>
  <c r="A3273" i="9"/>
  <c r="C1944" i="9"/>
  <c r="A2037" i="9"/>
  <c r="B2122" i="9"/>
  <c r="B2206" i="9"/>
  <c r="B2270" i="9"/>
  <c r="B2334" i="9"/>
  <c r="B2398" i="9"/>
  <c r="B2462" i="9"/>
  <c r="B2526" i="9"/>
  <c r="A2585" i="9"/>
  <c r="A2649" i="9"/>
  <c r="A2713" i="9"/>
  <c r="A2777" i="9"/>
  <c r="A2839" i="9"/>
  <c r="C2853" i="9"/>
  <c r="C2869" i="9"/>
  <c r="C2885" i="9"/>
  <c r="C2901" i="9"/>
  <c r="C2917" i="9"/>
  <c r="C2933" i="9"/>
  <c r="C2949" i="9"/>
  <c r="C2965" i="9"/>
  <c r="C2981" i="9"/>
  <c r="C2997" i="9"/>
  <c r="C3013" i="9"/>
  <c r="C3029" i="9"/>
  <c r="C3045" i="9"/>
  <c r="C3061" i="9"/>
  <c r="C3077" i="9"/>
  <c r="C3093" i="9"/>
  <c r="C3109" i="9"/>
  <c r="C3125" i="9"/>
  <c r="C3141" i="9"/>
  <c r="C3157" i="9"/>
  <c r="C3173" i="9"/>
  <c r="B3188" i="9"/>
  <c r="B3204" i="9"/>
  <c r="C3221" i="9"/>
  <c r="C3237" i="9"/>
  <c r="A3255" i="9"/>
  <c r="A3271" i="9"/>
  <c r="B1724" i="9"/>
  <c r="A1893" i="9"/>
  <c r="B1921" i="9"/>
  <c r="A1950" i="9"/>
  <c r="B1978" i="9"/>
  <c r="C2006" i="9"/>
  <c r="B2035" i="9"/>
  <c r="C2063" i="9"/>
  <c r="A2092" i="9"/>
  <c r="C2120" i="9"/>
  <c r="A2149" i="9"/>
  <c r="B2177" i="9"/>
  <c r="A2205" i="9"/>
  <c r="B2226" i="9"/>
  <c r="C2247" i="9"/>
  <c r="A2269" i="9"/>
  <c r="B2290" i="9"/>
  <c r="C2311" i="9"/>
  <c r="A2333" i="9"/>
  <c r="B2354" i="9"/>
  <c r="C2375" i="9"/>
  <c r="A2397" i="9"/>
  <c r="B2418" i="9"/>
  <c r="C2439" i="9"/>
  <c r="A2461" i="9"/>
  <c r="B2482" i="9"/>
  <c r="C2503" i="9"/>
  <c r="A2525" i="9"/>
  <c r="B2546" i="9"/>
  <c r="C2567" i="9"/>
  <c r="A2589" i="9"/>
  <c r="B2610" i="9"/>
  <c r="C2631" i="9"/>
  <c r="A2653" i="9"/>
  <c r="B2674" i="9"/>
  <c r="C2695" i="9"/>
  <c r="A2717" i="9"/>
  <c r="B2738" i="9"/>
  <c r="C2759" i="9"/>
  <c r="A2781" i="9"/>
  <c r="B2802" i="9"/>
  <c r="C2823" i="9"/>
  <c r="A2840" i="9"/>
  <c r="B2845" i="9"/>
  <c r="C2850" i="9"/>
  <c r="A2856" i="9"/>
  <c r="B2861" i="9"/>
  <c r="C2866" i="9"/>
  <c r="A2872" i="9"/>
  <c r="B2877" i="9"/>
  <c r="C2882" i="9"/>
  <c r="A2888" i="9"/>
  <c r="B2893" i="9"/>
  <c r="C2898" i="9"/>
  <c r="A2904" i="9"/>
  <c r="B2909" i="9"/>
  <c r="C2914" i="9"/>
  <c r="A2920" i="9"/>
  <c r="B2925" i="9"/>
  <c r="C2930" i="9"/>
  <c r="A2936" i="9"/>
  <c r="B2941" i="9"/>
  <c r="C2946" i="9"/>
  <c r="A2952" i="9"/>
  <c r="B2957" i="9"/>
  <c r="C2962" i="9"/>
  <c r="A2968" i="9"/>
  <c r="B2973" i="9"/>
  <c r="C2978" i="9"/>
  <c r="A2984" i="9"/>
  <c r="B2989" i="9"/>
  <c r="C2994" i="9"/>
  <c r="A3000" i="9"/>
  <c r="B3005" i="9"/>
  <c r="C3010" i="9"/>
  <c r="A3016" i="9"/>
  <c r="B3021" i="9"/>
  <c r="C3026" i="9"/>
  <c r="A3032" i="9"/>
  <c r="B3037" i="9"/>
  <c r="C3042" i="9"/>
  <c r="A3048" i="9"/>
  <c r="B3053" i="9"/>
  <c r="C3058" i="9"/>
  <c r="A3064" i="9"/>
  <c r="B3069" i="9"/>
  <c r="C3074" i="9"/>
  <c r="A3080" i="9"/>
  <c r="B3085" i="9"/>
  <c r="C3090" i="9"/>
  <c r="A3096" i="9"/>
  <c r="B3101" i="9"/>
  <c r="C3106" i="9"/>
  <c r="A3112" i="9"/>
  <c r="B3117" i="9"/>
  <c r="C3122" i="9"/>
  <c r="A3128" i="9"/>
  <c r="B3133" i="9"/>
  <c r="C3138" i="9"/>
  <c r="A3144" i="9"/>
  <c r="B3149" i="9"/>
  <c r="C3154" i="9"/>
  <c r="A3160" i="9"/>
  <c r="B3165" i="9"/>
  <c r="C3170" i="9"/>
  <c r="A3176" i="9"/>
  <c r="B3181" i="9"/>
  <c r="C3186" i="9"/>
  <c r="A3192" i="9"/>
  <c r="B3197" i="9"/>
  <c r="C3202" i="9"/>
  <c r="A3208" i="9"/>
  <c r="B3213" i="9"/>
  <c r="C3218" i="9"/>
  <c r="A3224" i="9"/>
  <c r="B3229" i="9"/>
  <c r="C3234" i="9"/>
  <c r="A3240" i="9"/>
  <c r="B3245" i="9"/>
  <c r="C3250" i="9"/>
  <c r="A3256" i="9"/>
  <c r="B3261" i="9"/>
  <c r="C3266" i="9"/>
  <c r="A3272" i="9"/>
  <c r="C1745" i="9"/>
  <c r="C1894" i="9"/>
  <c r="B1937" i="9"/>
  <c r="C2008" i="9"/>
  <c r="A2094" i="9"/>
  <c r="B2179" i="9"/>
  <c r="A2249" i="9"/>
  <c r="C2307" i="9"/>
  <c r="C2371" i="9"/>
  <c r="A2441" i="9"/>
  <c r="C2499" i="9"/>
  <c r="C2563" i="9"/>
  <c r="C2627" i="9"/>
  <c r="C2691" i="9"/>
  <c r="C2755" i="9"/>
  <c r="C2819" i="9"/>
  <c r="C2849" i="9"/>
  <c r="A2867" i="9"/>
  <c r="A2883" i="9"/>
  <c r="A2899" i="9"/>
  <c r="A2915" i="9"/>
  <c r="A2931" i="9"/>
  <c r="A2947" i="9"/>
  <c r="B2964" i="9"/>
  <c r="A2979" i="9"/>
  <c r="A2995" i="9"/>
  <c r="B3012" i="9"/>
  <c r="B3028" i="9"/>
  <c r="B3044" i="9"/>
  <c r="B3060" i="9"/>
  <c r="B3076" i="9"/>
  <c r="B3092" i="9"/>
  <c r="B3108" i="9"/>
  <c r="B3124" i="9"/>
  <c r="B3140" i="9"/>
  <c r="B3156" i="9"/>
  <c r="B3172" i="9"/>
  <c r="C3189" i="9"/>
  <c r="C3205" i="9"/>
  <c r="B3220" i="9"/>
  <c r="B3236" i="9"/>
  <c r="B3252" i="9"/>
  <c r="B3268" i="9"/>
  <c r="A2174" i="9"/>
  <c r="A2293" i="9"/>
  <c r="A2405" i="9"/>
  <c r="B2522" i="9"/>
  <c r="B2634" i="9"/>
  <c r="B2746" i="9"/>
  <c r="C2844" i="9"/>
  <c r="C2872" i="9"/>
  <c r="B2899" i="9"/>
  <c r="A2914" i="9"/>
  <c r="B2927" i="9"/>
  <c r="A2942" i="9"/>
  <c r="C2956" i="9"/>
  <c r="A2970" i="9"/>
  <c r="B2979" i="9"/>
  <c r="C2988" i="9"/>
  <c r="B2999" i="9"/>
  <c r="B3007" i="9"/>
  <c r="C3016" i="9"/>
  <c r="B3027" i="9"/>
  <c r="C3036" i="9"/>
  <c r="C3044" i="9"/>
  <c r="B3055" i="9"/>
  <c r="C3064" i="9"/>
  <c r="A3074" i="9"/>
  <c r="C3084" i="9"/>
  <c r="C3092" i="9"/>
  <c r="A3102" i="9"/>
  <c r="C3112" i="9"/>
  <c r="A3122" i="9"/>
  <c r="A3130" i="9"/>
  <c r="C3140" i="9"/>
  <c r="A3150" i="9"/>
  <c r="B3159" i="9"/>
  <c r="A3170" i="9"/>
  <c r="A3178" i="9"/>
  <c r="B3187" i="9"/>
  <c r="A3198" i="9"/>
  <c r="B3207" i="9"/>
  <c r="B3215" i="9"/>
  <c r="A3226" i="9"/>
  <c r="B3235" i="9"/>
  <c r="C3244" i="9"/>
  <c r="B3255" i="9"/>
  <c r="B3263" i="9"/>
  <c r="C3272" i="9"/>
  <c r="A2044" i="9"/>
  <c r="B2193" i="9"/>
  <c r="A2297" i="9"/>
  <c r="A2425" i="9"/>
  <c r="A2537" i="9"/>
  <c r="B2654" i="9"/>
  <c r="B2782" i="9"/>
  <c r="B2848" i="9"/>
  <c r="B2876" i="9"/>
  <c r="B2908" i="9"/>
  <c r="B2936" i="9"/>
  <c r="A2959" i="9"/>
  <c r="B2992" i="9"/>
  <c r="A3019" i="9"/>
  <c r="A3047" i="9"/>
  <c r="A3079" i="9"/>
  <c r="A3103" i="9"/>
  <c r="A3131" i="9"/>
  <c r="A3163" i="9"/>
  <c r="A3191" i="9"/>
  <c r="A3215" i="9"/>
  <c r="C3245" i="9"/>
  <c r="C3273" i="9"/>
  <c r="A1880" i="9"/>
  <c r="A1941" i="9"/>
  <c r="C1976" i="9"/>
  <c r="A2012" i="9"/>
  <c r="C2054" i="9"/>
  <c r="B2090" i="9"/>
  <c r="A2126" i="9"/>
  <c r="C2168" i="9"/>
  <c r="C2203" i="9"/>
  <c r="B2230" i="9"/>
  <c r="B2262" i="9"/>
  <c r="A2289" i="9"/>
  <c r="C2315" i="9"/>
  <c r="C2347" i="9"/>
  <c r="B2374" i="9"/>
  <c r="A2401" i="9"/>
  <c r="A2433" i="9"/>
  <c r="C2459" i="9"/>
  <c r="B2486" i="9"/>
  <c r="B2518" i="9"/>
  <c r="A2545" i="9"/>
  <c r="C2571" i="9"/>
  <c r="C2603" i="9"/>
  <c r="B2630" i="9"/>
  <c r="A2657" i="9"/>
  <c r="A2689" i="9"/>
  <c r="C2715" i="9"/>
  <c r="B2742" i="9"/>
  <c r="B2774" i="9"/>
  <c r="A2801" i="9"/>
  <c r="C2827" i="9"/>
  <c r="C2843" i="9"/>
  <c r="B2850" i="9"/>
  <c r="A2857" i="9"/>
  <c r="A2865" i="9"/>
  <c r="C2871" i="9"/>
  <c r="B2878" i="9"/>
  <c r="A2885" i="9"/>
  <c r="B2890" i="9"/>
  <c r="C2895" i="9"/>
  <c r="A2901" i="9"/>
  <c r="B2906" i="9"/>
  <c r="C2911" i="9"/>
  <c r="A2917" i="9"/>
  <c r="B2922" i="9"/>
  <c r="C2927" i="9"/>
  <c r="A2933" i="9"/>
  <c r="B2938" i="9"/>
  <c r="C2943" i="9"/>
  <c r="A2949" i="9"/>
  <c r="B2954" i="9"/>
  <c r="C2959" i="9"/>
  <c r="A2965" i="9"/>
  <c r="B2970" i="9"/>
  <c r="C2975" i="9"/>
  <c r="A2981" i="9"/>
  <c r="B2986" i="9"/>
  <c r="C2991" i="9"/>
  <c r="A2997" i="9"/>
  <c r="B3002" i="9"/>
  <c r="C3007" i="9"/>
  <c r="A3013" i="9"/>
  <c r="B3018" i="9"/>
  <c r="C3023" i="9"/>
  <c r="A3029" i="9"/>
  <c r="B3034" i="9"/>
  <c r="C3039" i="9"/>
  <c r="A3045" i="9"/>
  <c r="B3050" i="9"/>
  <c r="C3055" i="9"/>
  <c r="A3061" i="9"/>
  <c r="B3066" i="9"/>
  <c r="C3071" i="9"/>
  <c r="A3077" i="9"/>
  <c r="B3082" i="9"/>
  <c r="C3087" i="9"/>
  <c r="A3093" i="9"/>
  <c r="B3098" i="9"/>
  <c r="C3103" i="9"/>
  <c r="A3109" i="9"/>
  <c r="B3114" i="9"/>
  <c r="C3119" i="9"/>
  <c r="A3125" i="9"/>
  <c r="B3130" i="9"/>
  <c r="C3135" i="9"/>
  <c r="A3141" i="9"/>
  <c r="B3146" i="9"/>
  <c r="C3151" i="9"/>
  <c r="A3157" i="9"/>
  <c r="B3162" i="9"/>
  <c r="C3167" i="9"/>
  <c r="A3173" i="9"/>
  <c r="B3178" i="9"/>
  <c r="C3183" i="9"/>
  <c r="A3189" i="9"/>
  <c r="B3194" i="9"/>
  <c r="C3199" i="9"/>
  <c r="A3205" i="9"/>
  <c r="B3210" i="9"/>
  <c r="C3215" i="9"/>
  <c r="A3221" i="9"/>
  <c r="B3226" i="9"/>
  <c r="C3231" i="9"/>
  <c r="A3237" i="9"/>
  <c r="B3242" i="9"/>
  <c r="C3247" i="9"/>
  <c r="A3253" i="9"/>
  <c r="B3258" i="9"/>
  <c r="C3263" i="9"/>
  <c r="A3269" i="9"/>
  <c r="B3274" i="9"/>
  <c r="A1973" i="9"/>
  <c r="B2058" i="9"/>
  <c r="C2143" i="9"/>
  <c r="B2222" i="9"/>
  <c r="B2286" i="9"/>
  <c r="B2350" i="9"/>
  <c r="B2414" i="9"/>
  <c r="B2478" i="9"/>
  <c r="B2542" i="9"/>
  <c r="A2601" i="9"/>
  <c r="A2665" i="9"/>
  <c r="A2729" i="9"/>
  <c r="A2793" i="9"/>
  <c r="A2843" i="9"/>
  <c r="C2857" i="9"/>
  <c r="C2873" i="9"/>
  <c r="C2889" i="9"/>
  <c r="C2905" i="9"/>
  <c r="C2921" i="9"/>
  <c r="C2937" i="9"/>
  <c r="C2953" i="9"/>
  <c r="C2969" i="9"/>
  <c r="C2985" i="9"/>
  <c r="C3001" i="9"/>
  <c r="C3017" i="9"/>
  <c r="C3033" i="9"/>
  <c r="C3049" i="9"/>
  <c r="C3065" i="9"/>
  <c r="C3081" i="9"/>
  <c r="C3097" i="9"/>
  <c r="C3113" i="9"/>
  <c r="C3129" i="9"/>
  <c r="C3145" i="9"/>
  <c r="C3161" i="9"/>
  <c r="C3177" i="9"/>
  <c r="B3192" i="9"/>
  <c r="B3208" i="9"/>
  <c r="C3225" i="9"/>
  <c r="C3241" i="9"/>
  <c r="A3259" i="9"/>
  <c r="C1315" i="9"/>
  <c r="C1809" i="9"/>
  <c r="A1900" i="9"/>
  <c r="C1928" i="9"/>
  <c r="A1957" i="9"/>
  <c r="B1985" i="9"/>
  <c r="A2014" i="9"/>
  <c r="B2042" i="9"/>
  <c r="C2070" i="9"/>
  <c r="B2099" i="9"/>
  <c r="C2127" i="9"/>
  <c r="A2156" i="9"/>
  <c r="C2184" i="9"/>
  <c r="B2210" i="9"/>
  <c r="C2231" i="9"/>
  <c r="A2253" i="9"/>
  <c r="B2274" i="9"/>
  <c r="C2295" i="9"/>
  <c r="A2317" i="9"/>
  <c r="B2338" i="9"/>
  <c r="C2359" i="9"/>
  <c r="A2381" i="9"/>
  <c r="B2402" i="9"/>
  <c r="C2423" i="9"/>
  <c r="A2445" i="9"/>
  <c r="B2466" i="9"/>
  <c r="C2487" i="9"/>
  <c r="A2509" i="9"/>
  <c r="B2530" i="9"/>
  <c r="C2551" i="9"/>
  <c r="A2573" i="9"/>
  <c r="B2594" i="9"/>
  <c r="C2615" i="9"/>
  <c r="A2637" i="9"/>
  <c r="B2658" i="9"/>
  <c r="C2679" i="9"/>
  <c r="A2701" i="9"/>
  <c r="B2722" i="9"/>
  <c r="C2743" i="9"/>
  <c r="A2765" i="9"/>
  <c r="B2786" i="9"/>
  <c r="C2807" i="9"/>
  <c r="A2829" i="9"/>
  <c r="B2841" i="9"/>
  <c r="C2846" i="9"/>
  <c r="A2852" i="9"/>
  <c r="B2857" i="9"/>
  <c r="C2862" i="9"/>
  <c r="A2868" i="9"/>
  <c r="B2873" i="9"/>
  <c r="C2878" i="9"/>
  <c r="A2884" i="9"/>
  <c r="B2889" i="9"/>
  <c r="C2894" i="9"/>
  <c r="A2900" i="9"/>
  <c r="B2905" i="9"/>
  <c r="C2910" i="9"/>
  <c r="A2916" i="9"/>
  <c r="B2921" i="9"/>
  <c r="C2926" i="9"/>
  <c r="A2932" i="9"/>
  <c r="B2937" i="9"/>
  <c r="C2942" i="9"/>
  <c r="A2948" i="9"/>
  <c r="B2953" i="9"/>
  <c r="C2958" i="9"/>
  <c r="A2964" i="9"/>
  <c r="B2969" i="9"/>
  <c r="C2974" i="9"/>
  <c r="A2980" i="9"/>
  <c r="B2985" i="9"/>
  <c r="C2990" i="9"/>
  <c r="A2996" i="9"/>
  <c r="B3001" i="9"/>
  <c r="C3006" i="9"/>
  <c r="A3012" i="9"/>
  <c r="B3017" i="9"/>
  <c r="C3022" i="9"/>
  <c r="A3028" i="9"/>
  <c r="B3033" i="9"/>
  <c r="C3038" i="9"/>
  <c r="A3044" i="9"/>
  <c r="B3049" i="9"/>
  <c r="C3054" i="9"/>
  <c r="A3060" i="9"/>
  <c r="B3065" i="9"/>
  <c r="C3070" i="9"/>
  <c r="A3076" i="9"/>
  <c r="B3081" i="9"/>
  <c r="C3086" i="9"/>
  <c r="A3092" i="9"/>
  <c r="B3097" i="9"/>
  <c r="C3102" i="9"/>
  <c r="A3108" i="9"/>
  <c r="B3113" i="9"/>
  <c r="C3118" i="9"/>
  <c r="A3124" i="9"/>
  <c r="B3129" i="9"/>
  <c r="C3134" i="9"/>
  <c r="A3140" i="9"/>
  <c r="B3145" i="9"/>
  <c r="C3150" i="9"/>
  <c r="A3156" i="9"/>
  <c r="B3161" i="9"/>
  <c r="C3166" i="9"/>
  <c r="A3172" i="9"/>
  <c r="B3177" i="9"/>
  <c r="C3182" i="9"/>
  <c r="A3188" i="9"/>
  <c r="B3193" i="9"/>
  <c r="C3198" i="9"/>
  <c r="A3204" i="9"/>
  <c r="B3209" i="9"/>
  <c r="C3214" i="9"/>
  <c r="A3220" i="9"/>
  <c r="B3225" i="9"/>
  <c r="C3230" i="9"/>
  <c r="A3236" i="9"/>
  <c r="B3241" i="9"/>
  <c r="C3246" i="9"/>
  <c r="A3252" i="9"/>
  <c r="B3257" i="9"/>
  <c r="C3262" i="9"/>
  <c r="A3268" i="9"/>
  <c r="B3273" i="9"/>
  <c r="A1831" i="9"/>
  <c r="A1902" i="9"/>
  <c r="C1951" i="9"/>
  <c r="A2030" i="9"/>
  <c r="B2115" i="9"/>
  <c r="C2200" i="9"/>
  <c r="C2259" i="9"/>
  <c r="C2323" i="9"/>
  <c r="C2387" i="9"/>
  <c r="A2457" i="9"/>
  <c r="C2515" i="9"/>
  <c r="C2579" i="9"/>
  <c r="C2207" i="9"/>
  <c r="C2319" i="9"/>
  <c r="A2437" i="9"/>
  <c r="A2549" i="9"/>
  <c r="A2661" i="9"/>
  <c r="B2778" i="9"/>
  <c r="B2851" i="9"/>
  <c r="B2879" i="9"/>
  <c r="C2900" i="9"/>
  <c r="B2915" i="9"/>
  <c r="A2930" i="9"/>
  <c r="B2943" i="9"/>
  <c r="A2958" i="9"/>
  <c r="C2972" i="9"/>
  <c r="C2980" i="9"/>
  <c r="B2991" i="9"/>
  <c r="C3000" i="9"/>
  <c r="A3010" i="9"/>
  <c r="C3020" i="9"/>
  <c r="C3028" i="9"/>
  <c r="A3038" i="9"/>
  <c r="C3048" i="9"/>
  <c r="A3058" i="9"/>
  <c r="A3066" i="9"/>
  <c r="C3076" i="9"/>
  <c r="A3086" i="9"/>
  <c r="B3095" i="9"/>
  <c r="A3106" i="9"/>
  <c r="A3114" i="9"/>
  <c r="B3123" i="9"/>
  <c r="A3134" i="9"/>
  <c r="B3143" i="9"/>
  <c r="B3151" i="9"/>
  <c r="A3162" i="9"/>
  <c r="B3171" i="9"/>
  <c r="C3180" i="9"/>
  <c r="B3191" i="9"/>
  <c r="B3199" i="9"/>
  <c r="C3208" i="9"/>
  <c r="B3219" i="9"/>
  <c r="C3228" i="9"/>
  <c r="C3236" i="9"/>
  <c r="B3247" i="9"/>
  <c r="C3256" i="9"/>
  <c r="A3266" i="9"/>
  <c r="B1930" i="9"/>
  <c r="B2065" i="9"/>
  <c r="C2211" i="9"/>
  <c r="A2345" i="9"/>
  <c r="C2451" i="9"/>
  <c r="A2553" i="9"/>
  <c r="B2686" i="9"/>
  <c r="B2798" i="9"/>
  <c r="B2856" i="9"/>
  <c r="B2888" i="9"/>
  <c r="B2912" i="9"/>
  <c r="B2940" i="9"/>
  <c r="A2971" i="9"/>
  <c r="B3000" i="9"/>
  <c r="A3023" i="9"/>
  <c r="A3055" i="9"/>
  <c r="A3083" i="9"/>
  <c r="A3111" i="9"/>
  <c r="A3143" i="9"/>
  <c r="A3167" i="9"/>
  <c r="A3195" i="9"/>
  <c r="A3227" i="9"/>
  <c r="C3253" i="9"/>
  <c r="B1230" i="9"/>
  <c r="B1898" i="9"/>
  <c r="A1948" i="9"/>
  <c r="C1983" i="9"/>
  <c r="B2026" i="9"/>
  <c r="A2062" i="9"/>
  <c r="B2097" i="9"/>
  <c r="A2140" i="9"/>
  <c r="C2175" i="9"/>
  <c r="A2209" i="9"/>
  <c r="A2241" i="9"/>
  <c r="C2267" i="9"/>
  <c r="B2294" i="9"/>
  <c r="B2326" i="9"/>
  <c r="A2353" i="9"/>
  <c r="C2379" i="9"/>
  <c r="C2411" i="9"/>
  <c r="B2438" i="9"/>
  <c r="A2465" i="9"/>
  <c r="A2497" i="9"/>
  <c r="C2523" i="9"/>
  <c r="B2550" i="9"/>
  <c r="B2582" i="9"/>
  <c r="A2609" i="9"/>
  <c r="C2635" i="9"/>
  <c r="C2667" i="9"/>
  <c r="B2694" i="9"/>
  <c r="A2721" i="9"/>
  <c r="A2753" i="9"/>
  <c r="C2779" i="9"/>
  <c r="B2806" i="9"/>
  <c r="B2838" i="9"/>
  <c r="A2845" i="9"/>
  <c r="C2851" i="9"/>
  <c r="C2859" i="9"/>
  <c r="B2866" i="9"/>
  <c r="A2873" i="9"/>
  <c r="A2881" i="9"/>
  <c r="B2886" i="9"/>
  <c r="C2891" i="9"/>
  <c r="A2897" i="9"/>
  <c r="B2902" i="9"/>
  <c r="C2907" i="9"/>
  <c r="A2913" i="9"/>
  <c r="B2918" i="9"/>
  <c r="C2923" i="9"/>
  <c r="A2929" i="9"/>
  <c r="B2934" i="9"/>
  <c r="C2939" i="9"/>
  <c r="A2945" i="9"/>
  <c r="B2950" i="9"/>
  <c r="C2955" i="9"/>
  <c r="A2961" i="9"/>
  <c r="B2966" i="9"/>
  <c r="C2971" i="9"/>
  <c r="A2977" i="9"/>
  <c r="B2982" i="9"/>
  <c r="C2987" i="9"/>
  <c r="A2993" i="9"/>
  <c r="B2998" i="9"/>
  <c r="C3003" i="9"/>
  <c r="A3009" i="9"/>
  <c r="B3014" i="9"/>
  <c r="C3019" i="9"/>
  <c r="A3025" i="9"/>
  <c r="B3030" i="9"/>
  <c r="C3035" i="9"/>
  <c r="A3041" i="9"/>
  <c r="B3046" i="9"/>
  <c r="C3051" i="9"/>
  <c r="A3057" i="9"/>
  <c r="B3062" i="9"/>
  <c r="C3067" i="9"/>
  <c r="A3073" i="9"/>
  <c r="B3078" i="9"/>
  <c r="C3083" i="9"/>
  <c r="A3089" i="9"/>
  <c r="B3094" i="9"/>
  <c r="C3099" i="9"/>
  <c r="A3105" i="9"/>
  <c r="B3110" i="9"/>
  <c r="C3115" i="9"/>
  <c r="A3121" i="9"/>
  <c r="B3126" i="9"/>
  <c r="C3131" i="9"/>
  <c r="A3137" i="9"/>
  <c r="B3142" i="9"/>
  <c r="C3147" i="9"/>
  <c r="A3153" i="9"/>
  <c r="B3158" i="9"/>
  <c r="C3163" i="9"/>
  <c r="A3169" i="9"/>
  <c r="B3174" i="9"/>
  <c r="C3179" i="9"/>
  <c r="A3185" i="9"/>
  <c r="B3190" i="9"/>
  <c r="C3195" i="9"/>
  <c r="A3201" i="9"/>
  <c r="B3206" i="9"/>
  <c r="C3211" i="9"/>
  <c r="A3217" i="9"/>
  <c r="B3222" i="9"/>
  <c r="C3227" i="9"/>
  <c r="A3233" i="9"/>
  <c r="B3238" i="9"/>
  <c r="C3243" i="9"/>
  <c r="A3249" i="9"/>
  <c r="B3254" i="9"/>
  <c r="C3259" i="9"/>
  <c r="A3265" i="9"/>
  <c r="B3270" i="9"/>
  <c r="A1575" i="9"/>
  <c r="B1994" i="9"/>
  <c r="C2079" i="9"/>
  <c r="A2165" i="9"/>
  <c r="B2238" i="9"/>
  <c r="B2302" i="9"/>
  <c r="B2366" i="9"/>
  <c r="B2430" i="9"/>
  <c r="B2494" i="9"/>
  <c r="B2558" i="9"/>
  <c r="A2617" i="9"/>
  <c r="A2681" i="9"/>
  <c r="A2745" i="9"/>
  <c r="A2809" i="9"/>
  <c r="A2847" i="9"/>
  <c r="C2861" i="9"/>
  <c r="C2877" i="9"/>
  <c r="C2893" i="9"/>
  <c r="C2909" i="9"/>
  <c r="C2925" i="9"/>
  <c r="C2941" i="9"/>
  <c r="C2957" i="9"/>
  <c r="C2973" i="9"/>
  <c r="C2989" i="9"/>
  <c r="C3005" i="9"/>
  <c r="C3021" i="9"/>
  <c r="C3037" i="9"/>
  <c r="C3053" i="9"/>
  <c r="C3069" i="9"/>
  <c r="C3085" i="9"/>
  <c r="C3101" i="9"/>
  <c r="C3117" i="9"/>
  <c r="C3133" i="9"/>
  <c r="C3149" i="9"/>
  <c r="C3165" i="9"/>
  <c r="B3180" i="9"/>
  <c r="B3196" i="9"/>
  <c r="B3212" i="9"/>
  <c r="C3229" i="9"/>
  <c r="A3247" i="9"/>
  <c r="A3263" i="9"/>
  <c r="C1553" i="9"/>
  <c r="B1869" i="9"/>
  <c r="B1907" i="9"/>
  <c r="C1935" i="9"/>
  <c r="A1964" i="9"/>
  <c r="C1992" i="9"/>
  <c r="A2021" i="9"/>
  <c r="B2049" i="9"/>
  <c r="A2078" i="9"/>
  <c r="B2106" i="9"/>
  <c r="C2134" i="9"/>
  <c r="B2163" i="9"/>
  <c r="C2191" i="9"/>
  <c r="C2215" i="9"/>
  <c r="A2237" i="9"/>
  <c r="B2258" i="9"/>
  <c r="C2279" i="9"/>
  <c r="A2301" i="9"/>
  <c r="B2322" i="9"/>
  <c r="C2343" i="9"/>
  <c r="A2365" i="9"/>
  <c r="B2386" i="9"/>
  <c r="C2407" i="9"/>
  <c r="A2429" i="9"/>
  <c r="B2450" i="9"/>
  <c r="C2471" i="9"/>
  <c r="A2493" i="9"/>
  <c r="B2514" i="9"/>
  <c r="C2535" i="9"/>
  <c r="A2557" i="9"/>
  <c r="B2578" i="9"/>
  <c r="C2599" i="9"/>
  <c r="A2621" i="9"/>
  <c r="B2642" i="9"/>
  <c r="C2663" i="9"/>
  <c r="A2685" i="9"/>
  <c r="B2706" i="9"/>
  <c r="C2727" i="9"/>
  <c r="A2749" i="9"/>
  <c r="B2770" i="9"/>
  <c r="C2791" i="9"/>
  <c r="A2813" i="9"/>
  <c r="B2834" i="9"/>
  <c r="C2842" i="9"/>
  <c r="A2848" i="9"/>
  <c r="B2853" i="9"/>
  <c r="C2858" i="9"/>
  <c r="A2864" i="9"/>
  <c r="B2869" i="9"/>
  <c r="C2874" i="9"/>
  <c r="A2880" i="9"/>
  <c r="B2885" i="9"/>
  <c r="C2890" i="9"/>
  <c r="A2896" i="9"/>
  <c r="B2901" i="9"/>
  <c r="C2906" i="9"/>
  <c r="A2912" i="9"/>
  <c r="B2917" i="9"/>
  <c r="C2922" i="9"/>
  <c r="A2928" i="9"/>
  <c r="B2933" i="9"/>
  <c r="C2938" i="9"/>
  <c r="A2944" i="9"/>
  <c r="B2949" i="9"/>
  <c r="C2954" i="9"/>
  <c r="A2960" i="9"/>
  <c r="B2965" i="9"/>
  <c r="C2970" i="9"/>
  <c r="A2976" i="9"/>
  <c r="B2981" i="9"/>
  <c r="C2986" i="9"/>
  <c r="A2992" i="9"/>
  <c r="B2997" i="9"/>
  <c r="C3002" i="9"/>
  <c r="A3008" i="9"/>
  <c r="B3013" i="9"/>
  <c r="C3018" i="9"/>
  <c r="A3024" i="9"/>
  <c r="B3029" i="9"/>
  <c r="C3034" i="9"/>
  <c r="A3040" i="9"/>
  <c r="B3045" i="9"/>
  <c r="C3050" i="9"/>
  <c r="A3056" i="9"/>
  <c r="B3061" i="9"/>
  <c r="C3066" i="9"/>
  <c r="A3072" i="9"/>
  <c r="B3077" i="9"/>
  <c r="C3082" i="9"/>
  <c r="A3088" i="9"/>
  <c r="B3093" i="9"/>
  <c r="C3098" i="9"/>
  <c r="A3104" i="9"/>
  <c r="B3109" i="9"/>
  <c r="C3114" i="9"/>
  <c r="A3120" i="9"/>
  <c r="B3125" i="9"/>
  <c r="C3130" i="9"/>
  <c r="A3136" i="9"/>
  <c r="B3141" i="9"/>
  <c r="C3146" i="9"/>
  <c r="A3152" i="9"/>
  <c r="B3157" i="9"/>
  <c r="C3162" i="9"/>
  <c r="A3168" i="9"/>
  <c r="B3173" i="9"/>
  <c r="C3178" i="9"/>
  <c r="A3184" i="9"/>
  <c r="B3189" i="9"/>
  <c r="C3194" i="9"/>
  <c r="A3200" i="9"/>
  <c r="B3205" i="9"/>
  <c r="C3210" i="9"/>
  <c r="A3216" i="9"/>
  <c r="B3221" i="9"/>
  <c r="C3226" i="9"/>
  <c r="A3232" i="9"/>
  <c r="B3237" i="9"/>
  <c r="C3242" i="9"/>
  <c r="A3248" i="9"/>
  <c r="B3253" i="9"/>
  <c r="B2234" i="9"/>
  <c r="C2351" i="9"/>
  <c r="C2463" i="9"/>
  <c r="C2575" i="9"/>
  <c r="A2693" i="9"/>
  <c r="A2805" i="9"/>
  <c r="A2858" i="9"/>
  <c r="B2887" i="9"/>
  <c r="A2906" i="9"/>
  <c r="C2920" i="9"/>
  <c r="B2935" i="9"/>
  <c r="C2948" i="9"/>
  <c r="B2963" i="9"/>
  <c r="A2974" i="9"/>
  <c r="C2984" i="9"/>
  <c r="A2994" i="9"/>
  <c r="A3002" i="9"/>
  <c r="C3012" i="9"/>
  <c r="A3022" i="9"/>
  <c r="B3031" i="9"/>
  <c r="A3042" i="9"/>
  <c r="A3050" i="9"/>
  <c r="B3059" i="9"/>
  <c r="A3070" i="9"/>
  <c r="B3079" i="9"/>
  <c r="B3087" i="9"/>
  <c r="A3098" i="9"/>
  <c r="B3107" i="9"/>
  <c r="C3116" i="9"/>
  <c r="B3127" i="9"/>
  <c r="B3135" i="9"/>
  <c r="C3144" i="9"/>
  <c r="B3155" i="9"/>
  <c r="C3164" i="9"/>
  <c r="C3172" i="9"/>
  <c r="B3183" i="9"/>
  <c r="C3192" i="9"/>
  <c r="A3202" i="9"/>
  <c r="C3212" i="9"/>
  <c r="C3220" i="9"/>
  <c r="A3230" i="9"/>
  <c r="C3240" i="9"/>
  <c r="A3250" i="9"/>
  <c r="A3258" i="9"/>
  <c r="C3268" i="9"/>
  <c r="C1958" i="9"/>
  <c r="A2108" i="9"/>
  <c r="A2265" i="9"/>
  <c r="A2361" i="9"/>
  <c r="C2467" i="9"/>
  <c r="B2606" i="9"/>
  <c r="B2718" i="9"/>
  <c r="B2814" i="9"/>
  <c r="B2864" i="9"/>
  <c r="B2892" i="9"/>
  <c r="B2920" i="9"/>
  <c r="B2952" i="9"/>
  <c r="A2975" i="9"/>
  <c r="A3003" i="9"/>
  <c r="A3035" i="9"/>
  <c r="A3063" i="9"/>
  <c r="A3087" i="9"/>
  <c r="A3119" i="9"/>
  <c r="A3147" i="9"/>
  <c r="A3175" i="9"/>
  <c r="A3207" i="9"/>
  <c r="A3231" i="9"/>
  <c r="C3257" i="9"/>
  <c r="A1703" i="9"/>
  <c r="C1912" i="9"/>
  <c r="B1955" i="9"/>
  <c r="A1998" i="9"/>
  <c r="B2033" i="9"/>
  <c r="A2069" i="9"/>
  <c r="C2111" i="9"/>
  <c r="B2147" i="9"/>
  <c r="C2182" i="9"/>
  <c r="C2219" i="9"/>
  <c r="B2246" i="9"/>
  <c r="A2273" i="9"/>
  <c r="A2305" i="9"/>
  <c r="C2331" i="9"/>
  <c r="B2358" i="9"/>
  <c r="B2390" i="9"/>
  <c r="A2417" i="9"/>
  <c r="C2443" i="9"/>
  <c r="C2475" i="9"/>
  <c r="B2502" i="9"/>
  <c r="A2529" i="9"/>
  <c r="A2561" i="9"/>
  <c r="C2587" i="9"/>
  <c r="B2614" i="9"/>
  <c r="B2646" i="9"/>
  <c r="A2673" i="9"/>
  <c r="C2699" i="9"/>
  <c r="C2731" i="9"/>
  <c r="B2758" i="9"/>
  <c r="A2785" i="9"/>
  <c r="A2817" i="9"/>
  <c r="C2839" i="9"/>
  <c r="B2846" i="9"/>
  <c r="B2854" i="9"/>
  <c r="A2861" i="9"/>
  <c r="C2867" i="9"/>
  <c r="C2875" i="9"/>
  <c r="B2882" i="9"/>
  <c r="C2887" i="9"/>
  <c r="A2893" i="9"/>
  <c r="B2898" i="9"/>
  <c r="C2903" i="9"/>
  <c r="A2909" i="9"/>
  <c r="B2914" i="9"/>
  <c r="C2919" i="9"/>
  <c r="A2925" i="9"/>
  <c r="B2930" i="9"/>
  <c r="C2935" i="9"/>
  <c r="A2941" i="9"/>
  <c r="B2946" i="9"/>
  <c r="C2951" i="9"/>
  <c r="A2957" i="9"/>
  <c r="B2962" i="9"/>
  <c r="C2967" i="9"/>
  <c r="A2973" i="9"/>
  <c r="B2978" i="9"/>
  <c r="C2983" i="9"/>
  <c r="A2989" i="9"/>
  <c r="B2994" i="9"/>
  <c r="C2999" i="9"/>
  <c r="A3005" i="9"/>
  <c r="B3010" i="9"/>
  <c r="C3015" i="9"/>
  <c r="A3021" i="9"/>
  <c r="B3026" i="9"/>
  <c r="C3031" i="9"/>
  <c r="A3037" i="9"/>
  <c r="B3042" i="9"/>
  <c r="C3047" i="9"/>
  <c r="A3053" i="9"/>
  <c r="B3058" i="9"/>
  <c r="C3063" i="9"/>
  <c r="A3069" i="9"/>
  <c r="B3074" i="9"/>
  <c r="C3079" i="9"/>
  <c r="A3085" i="9"/>
  <c r="B3090" i="9"/>
  <c r="C3095" i="9"/>
  <c r="A3101" i="9"/>
  <c r="B3106" i="9"/>
  <c r="C3111" i="9"/>
  <c r="A3117" i="9"/>
  <c r="B3122" i="9"/>
  <c r="C3127" i="9"/>
  <c r="A3133" i="9"/>
  <c r="B3138" i="9"/>
  <c r="C3143" i="9"/>
  <c r="A3149" i="9"/>
  <c r="B3154" i="9"/>
  <c r="C3159" i="9"/>
  <c r="A3165" i="9"/>
  <c r="B3170" i="9"/>
  <c r="C3175" i="9"/>
  <c r="A3181" i="9"/>
  <c r="B3186" i="9"/>
  <c r="C3191" i="9"/>
  <c r="A3197" i="9"/>
  <c r="B3202" i="9"/>
  <c r="C3207" i="9"/>
  <c r="A3213" i="9"/>
  <c r="B3218" i="9"/>
  <c r="C3223" i="9"/>
  <c r="A3229" i="9"/>
  <c r="B3234" i="9"/>
  <c r="C3239" i="9"/>
  <c r="A3245" i="9"/>
  <c r="B3250" i="9"/>
  <c r="C3255" i="9"/>
  <c r="A3261" i="9"/>
  <c r="B3266" i="9"/>
  <c r="C3271" i="9"/>
  <c r="A1916" i="9"/>
  <c r="C2015" i="9"/>
  <c r="A2101" i="9"/>
  <c r="B2186" i="9"/>
  <c r="B2254" i="9"/>
  <c r="B2318" i="9"/>
  <c r="B2382" i="9"/>
  <c r="B2446" i="9"/>
  <c r="B2510" i="9"/>
  <c r="A2569" i="9"/>
  <c r="A2633" i="9"/>
  <c r="A2697" i="9"/>
  <c r="A2761" i="9"/>
  <c r="A2825" i="9"/>
  <c r="A2851" i="9"/>
  <c r="C2865" i="9"/>
  <c r="C2881" i="9"/>
  <c r="C2897" i="9"/>
  <c r="C2913" i="9"/>
  <c r="C2929" i="9"/>
  <c r="C2945" i="9"/>
  <c r="C2961" i="9"/>
  <c r="C2977" i="9"/>
  <c r="C2993" i="9"/>
  <c r="C3009" i="9"/>
  <c r="C3025" i="9"/>
  <c r="C3041" i="9"/>
  <c r="C3057" i="9"/>
  <c r="C3073" i="9"/>
  <c r="C3089" i="9"/>
  <c r="C3105" i="9"/>
  <c r="C3121" i="9"/>
  <c r="C3137" i="9"/>
  <c r="C3153" i="9"/>
  <c r="C3169" i="9"/>
  <c r="B3184" i="9"/>
  <c r="B3200" i="9"/>
  <c r="B3216" i="9"/>
  <c r="C3233" i="9"/>
  <c r="A3251" i="9"/>
  <c r="A3267" i="9"/>
  <c r="A1639" i="9"/>
  <c r="C1882" i="9"/>
  <c r="B1914" i="9"/>
  <c r="C1942" i="9"/>
  <c r="B1971" i="9"/>
  <c r="C1999" i="9"/>
  <c r="A2028" i="9"/>
  <c r="C2056" i="9"/>
  <c r="A2085" i="9"/>
  <c r="B2113" i="9"/>
  <c r="A2142" i="9"/>
  <c r="B2170" i="9"/>
  <c r="C2198" i="9"/>
  <c r="A2221" i="9"/>
  <c r="B2242" i="9"/>
  <c r="C2263" i="9"/>
  <c r="A2285" i="9"/>
  <c r="B2306" i="9"/>
  <c r="C2327" i="9"/>
  <c r="A2349" i="9"/>
  <c r="B2370" i="9"/>
  <c r="C2391" i="9"/>
  <c r="A2413" i="9"/>
  <c r="B2434" i="9"/>
  <c r="C2455" i="9"/>
  <c r="A2477" i="9"/>
  <c r="B2498" i="9"/>
  <c r="C2519" i="9"/>
  <c r="A2541" i="9"/>
  <c r="B2562" i="9"/>
  <c r="C2583" i="9"/>
  <c r="A2605" i="9"/>
  <c r="B2626" i="9"/>
  <c r="C2647" i="9"/>
  <c r="A2669" i="9"/>
  <c r="B2690" i="9"/>
  <c r="C2711" i="9"/>
  <c r="A2733" i="9"/>
  <c r="B2754" i="9"/>
  <c r="C2775" i="9"/>
  <c r="A2797" i="9"/>
  <c r="B2818" i="9"/>
  <c r="C2838" i="9"/>
  <c r="A2844" i="9"/>
  <c r="B2849" i="9"/>
  <c r="C2854" i="9"/>
  <c r="A2860" i="9"/>
  <c r="B2865" i="9"/>
  <c r="C2870" i="9"/>
  <c r="A2876" i="9"/>
  <c r="B2881" i="9"/>
  <c r="C2886" i="9"/>
  <c r="A2892" i="9"/>
  <c r="B2897" i="9"/>
  <c r="C2902" i="9"/>
  <c r="A2908" i="9"/>
  <c r="B2913" i="9"/>
  <c r="C2918" i="9"/>
  <c r="A2924" i="9"/>
  <c r="B2929" i="9"/>
  <c r="C2934" i="9"/>
  <c r="A2940" i="9"/>
  <c r="B2945" i="9"/>
  <c r="C2950" i="9"/>
  <c r="A2956" i="9"/>
  <c r="B2961" i="9"/>
  <c r="C2966" i="9"/>
  <c r="A2972" i="9"/>
  <c r="B2977" i="9"/>
  <c r="C2982" i="9"/>
  <c r="A2988" i="9"/>
  <c r="B2993" i="9"/>
  <c r="C2998" i="9"/>
  <c r="A3004" i="9"/>
  <c r="B3009" i="9"/>
  <c r="C3014" i="9"/>
  <c r="A3020" i="9"/>
  <c r="B3025" i="9"/>
  <c r="C3030" i="9"/>
  <c r="A3036" i="9"/>
  <c r="B3041" i="9"/>
  <c r="C3046" i="9"/>
  <c r="A3052" i="9"/>
  <c r="B3057" i="9"/>
  <c r="C3062" i="9"/>
  <c r="A3068" i="9"/>
  <c r="B3073" i="9"/>
  <c r="C3078" i="9"/>
  <c r="A3084" i="9"/>
  <c r="B3089" i="9"/>
  <c r="C3094" i="9"/>
  <c r="A3100" i="9"/>
  <c r="B3105" i="9"/>
  <c r="C3110" i="9"/>
  <c r="A3116" i="9"/>
  <c r="B3121" i="9"/>
  <c r="C3126" i="9"/>
  <c r="A3132" i="9"/>
  <c r="B3137" i="9"/>
  <c r="C3142" i="9"/>
  <c r="A3148" i="9"/>
  <c r="B3153" i="9"/>
  <c r="C3158" i="9"/>
  <c r="A3164" i="9"/>
  <c r="B3169" i="9"/>
  <c r="C3174" i="9"/>
  <c r="A3180" i="9"/>
  <c r="B3185" i="9"/>
  <c r="C3190" i="9"/>
  <c r="A3196" i="9"/>
  <c r="B3201" i="9"/>
  <c r="C3206" i="9"/>
  <c r="A3212" i="9"/>
  <c r="B3217" i="9"/>
  <c r="C3222" i="9"/>
  <c r="A3228" i="9"/>
  <c r="B3233" i="9"/>
  <c r="C3238" i="9"/>
  <c r="A3244" i="9"/>
  <c r="B3249" i="9"/>
  <c r="C3254" i="9"/>
  <c r="A3260" i="9"/>
  <c r="B3265" i="9"/>
  <c r="C3270" i="9"/>
  <c r="A1401" i="9"/>
  <c r="B1885" i="9"/>
  <c r="B1923" i="9"/>
  <c r="B1987" i="9"/>
  <c r="C2072" i="9"/>
  <c r="A2158" i="9"/>
  <c r="A2233" i="9"/>
  <c r="C2291" i="9"/>
  <c r="C2355" i="9"/>
  <c r="C2419" i="9"/>
  <c r="C2483" i="9"/>
  <c r="C2547" i="9"/>
  <c r="C2611" i="9"/>
  <c r="C2675" i="9"/>
  <c r="C2739" i="9"/>
  <c r="C2803" i="9"/>
  <c r="C2845" i="9"/>
  <c r="A2863" i="9"/>
  <c r="A2879" i="9"/>
  <c r="A2895" i="9"/>
  <c r="A2911" i="9"/>
  <c r="A2927" i="9"/>
  <c r="C3258" i="9"/>
  <c r="C1874" i="9"/>
  <c r="C2136" i="9"/>
  <c r="C2403" i="9"/>
  <c r="C2643" i="9"/>
  <c r="C2771" i="9"/>
  <c r="A2855" i="9"/>
  <c r="A2887" i="9"/>
  <c r="A2919" i="9"/>
  <c r="A2943" i="9"/>
  <c r="B2968" i="9"/>
  <c r="A2987" i="9"/>
  <c r="B3008" i="9"/>
  <c r="B3032" i="9"/>
  <c r="B3052" i="9"/>
  <c r="B3072" i="9"/>
  <c r="B3096" i="9"/>
  <c r="B3116" i="9"/>
  <c r="B3136" i="9"/>
  <c r="B3160" i="9"/>
  <c r="C3181" i="9"/>
  <c r="C3201" i="9"/>
  <c r="B3224" i="9"/>
  <c r="B3244" i="9"/>
  <c r="B3264" i="9"/>
  <c r="A3264" i="9"/>
  <c r="A1909" i="9"/>
  <c r="A2217" i="9"/>
  <c r="A2473" i="9"/>
  <c r="C2659" i="9"/>
  <c r="C2787" i="9"/>
  <c r="A2859" i="9"/>
  <c r="A2891" i="9"/>
  <c r="A2923" i="9"/>
  <c r="A2951" i="9"/>
  <c r="B2972" i="9"/>
  <c r="A2991" i="9"/>
  <c r="B3016" i="9"/>
  <c r="B3036" i="9"/>
  <c r="B3056" i="9"/>
  <c r="B3080" i="9"/>
  <c r="B3100" i="9"/>
  <c r="B3120" i="9"/>
  <c r="B3144" i="9"/>
  <c r="B3164" i="9"/>
  <c r="C3185" i="9"/>
  <c r="C3209" i="9"/>
  <c r="B3228" i="9"/>
  <c r="B3248" i="9"/>
  <c r="B3272" i="9"/>
  <c r="B3269" i="9"/>
  <c r="A1966" i="9"/>
  <c r="C2275" i="9"/>
  <c r="C2531" i="9"/>
  <c r="C2707" i="9"/>
  <c r="C2835" i="9"/>
  <c r="A2871" i="9"/>
  <c r="A2903" i="9"/>
  <c r="A2935" i="9"/>
  <c r="A2955" i="9"/>
  <c r="B2976" i="9"/>
  <c r="A2999" i="9"/>
  <c r="B3020" i="9"/>
  <c r="B3040" i="9"/>
  <c r="B3064" i="9"/>
  <c r="B3084" i="9"/>
  <c r="B3104" i="9"/>
  <c r="B3128" i="9"/>
  <c r="B3148" i="9"/>
  <c r="B3168" i="9"/>
  <c r="C3193" i="9"/>
  <c r="C3213" i="9"/>
  <c r="B3232" i="9"/>
  <c r="B3256" i="9"/>
  <c r="C3274" i="9"/>
  <c r="B2051" i="9"/>
  <c r="C2339" i="9"/>
  <c r="C2595" i="9"/>
  <c r="C2723" i="9"/>
  <c r="C2841" i="9"/>
  <c r="A2875" i="9"/>
  <c r="A2907" i="9"/>
  <c r="A2939" i="9"/>
  <c r="B2960" i="9"/>
  <c r="A2983" i="9"/>
  <c r="B3004" i="9"/>
  <c r="B3024" i="9"/>
  <c r="B3048" i="9"/>
  <c r="B3068" i="9"/>
  <c r="B3088" i="9"/>
  <c r="B3112" i="9"/>
  <c r="B3132" i="9"/>
  <c r="B3152" i="9"/>
  <c r="B3176" i="9"/>
  <c r="C3197" i="9"/>
  <c r="C3217" i="9"/>
  <c r="B3240" i="9"/>
  <c r="B3260" i="9"/>
  <c r="F3" i="9"/>
  <c r="D6" i="9"/>
  <c r="B9" i="9"/>
  <c r="F11" i="9"/>
  <c r="D14" i="9"/>
  <c r="B17" i="9"/>
  <c r="F19" i="9"/>
  <c r="D22" i="9"/>
  <c r="B25" i="9"/>
  <c r="F27" i="9"/>
  <c r="D30" i="9"/>
  <c r="B33" i="9"/>
  <c r="F35" i="9"/>
  <c r="D38" i="9"/>
  <c r="B41" i="9"/>
  <c r="F43" i="9"/>
  <c r="D46" i="9"/>
  <c r="B49" i="9"/>
  <c r="F51" i="9"/>
  <c r="D54" i="9"/>
  <c r="B57" i="9"/>
  <c r="C3" i="9"/>
  <c r="G5" i="9"/>
  <c r="E8" i="9"/>
  <c r="C11" i="9"/>
  <c r="G13" i="9"/>
  <c r="D4" i="9"/>
  <c r="F7" i="9"/>
  <c r="B11" i="9"/>
  <c r="B15" i="9"/>
  <c r="D18" i="9"/>
  <c r="F21" i="9"/>
  <c r="F25" i="9"/>
  <c r="B29" i="9"/>
  <c r="D32" i="9"/>
  <c r="D36" i="9"/>
  <c r="F39" i="9"/>
  <c r="B43" i="9"/>
  <c r="B47" i="9"/>
  <c r="D50" i="9"/>
  <c r="F53" i="9"/>
  <c r="F57" i="9"/>
  <c r="E4" i="9"/>
  <c r="G7" i="9"/>
  <c r="G11" i="9"/>
  <c r="C15" i="9"/>
  <c r="G17" i="9"/>
  <c r="E20" i="9"/>
  <c r="C23" i="9"/>
  <c r="G25" i="9"/>
  <c r="E28" i="9"/>
  <c r="C31" i="9"/>
  <c r="G33" i="9"/>
  <c r="E36" i="9"/>
  <c r="C39" i="9"/>
  <c r="G41" i="9"/>
  <c r="E44" i="9"/>
  <c r="F4" i="9"/>
  <c r="D7" i="9"/>
  <c r="B10" i="9"/>
  <c r="F12" i="9"/>
  <c r="D15" i="9"/>
  <c r="B18" i="9"/>
  <c r="F20" i="9"/>
  <c r="D23" i="9"/>
  <c r="B26" i="9"/>
  <c r="F28" i="9"/>
  <c r="D31" i="9"/>
  <c r="B34" i="9"/>
  <c r="F36" i="9"/>
  <c r="D39" i="9"/>
  <c r="B42" i="9"/>
  <c r="F44" i="9"/>
  <c r="C12" i="9"/>
  <c r="G22" i="9"/>
  <c r="E33" i="9"/>
  <c r="C44" i="9"/>
  <c r="E48" i="9"/>
  <c r="B52" i="9"/>
  <c r="E55" i="9"/>
  <c r="C59" i="9"/>
  <c r="G61" i="9"/>
  <c r="E64" i="9"/>
  <c r="C67" i="9"/>
  <c r="G69" i="9"/>
  <c r="E72" i="9"/>
  <c r="C75" i="9"/>
  <c r="G77" i="9"/>
  <c r="E80" i="9"/>
  <c r="C83" i="9"/>
  <c r="G85" i="9"/>
  <c r="E88" i="9"/>
  <c r="C91" i="9"/>
  <c r="G93" i="9"/>
  <c r="C10" i="9"/>
  <c r="G20" i="9"/>
  <c r="E31" i="9"/>
  <c r="C42" i="9"/>
  <c r="G47" i="9"/>
  <c r="D51" i="9"/>
  <c r="G54" i="9"/>
  <c r="E58" i="9"/>
  <c r="D61" i="9"/>
  <c r="B64" i="9"/>
  <c r="F66" i="9"/>
  <c r="D69" i="9"/>
  <c r="B72" i="9"/>
  <c r="F74" i="9"/>
  <c r="E5" i="9"/>
  <c r="C16" i="9"/>
  <c r="G26" i="9"/>
  <c r="E37" i="9"/>
  <c r="C46" i="9"/>
  <c r="G49" i="9"/>
  <c r="D53" i="9"/>
  <c r="G56" i="9"/>
  <c r="C60" i="9"/>
  <c r="G62" i="9"/>
  <c r="E65" i="9"/>
  <c r="C14" i="9"/>
  <c r="G24" i="9"/>
  <c r="E35" i="9"/>
  <c r="E45" i="9"/>
  <c r="C49" i="9"/>
  <c r="F52" i="9"/>
  <c r="C56" i="9"/>
  <c r="F59" i="9"/>
  <c r="D62" i="9"/>
  <c r="B65" i="9"/>
  <c r="F67" i="9"/>
  <c r="B71" i="9"/>
  <c r="D76" i="9"/>
  <c r="C80" i="9"/>
  <c r="F83" i="9"/>
  <c r="D87" i="9"/>
  <c r="G90" i="9"/>
  <c r="D94" i="9"/>
  <c r="C97" i="9"/>
  <c r="G99" i="9"/>
  <c r="E102" i="9"/>
  <c r="C105" i="9"/>
  <c r="G107" i="9"/>
  <c r="E110" i="9"/>
  <c r="C113" i="9"/>
  <c r="G115" i="9"/>
  <c r="E118" i="9"/>
  <c r="C121" i="9"/>
  <c r="G123" i="9"/>
  <c r="E126" i="9"/>
  <c r="C129" i="9"/>
  <c r="G131" i="9"/>
  <c r="E134" i="9"/>
  <c r="C137" i="9"/>
  <c r="G139" i="9"/>
  <c r="E142" i="9"/>
  <c r="C145" i="9"/>
  <c r="G147" i="9"/>
  <c r="E150" i="9"/>
  <c r="C153" i="9"/>
  <c r="G155" i="9"/>
  <c r="E158" i="9"/>
  <c r="C161" i="9"/>
  <c r="G163" i="9"/>
  <c r="E166" i="9"/>
  <c r="C169" i="9"/>
  <c r="G171" i="9"/>
  <c r="E174" i="9"/>
  <c r="C177" i="9"/>
  <c r="G179" i="9"/>
  <c r="E182" i="9"/>
  <c r="C185" i="9"/>
  <c r="C70" i="9"/>
  <c r="E75" i="9"/>
  <c r="E79" i="9"/>
  <c r="B83" i="9"/>
  <c r="F86" i="9"/>
  <c r="C90" i="9"/>
  <c r="F93" i="9"/>
  <c r="F96" i="9"/>
  <c r="D99" i="9"/>
  <c r="B102" i="9"/>
  <c r="F104" i="9"/>
  <c r="D107" i="9"/>
  <c r="B110" i="9"/>
  <c r="F112" i="9"/>
  <c r="D115" i="9"/>
  <c r="B118" i="9"/>
  <c r="F120" i="9"/>
  <c r="D123" i="9"/>
  <c r="B126" i="9"/>
  <c r="F128" i="9"/>
  <c r="D131" i="9"/>
  <c r="B134" i="9"/>
  <c r="F136" i="9"/>
  <c r="D139" i="9"/>
  <c r="B142" i="9"/>
  <c r="F144" i="9"/>
  <c r="E67" i="9"/>
  <c r="B73" i="9"/>
  <c r="B78" i="9"/>
  <c r="E81" i="9"/>
  <c r="B85" i="9"/>
  <c r="F88" i="9"/>
  <c r="C92" i="9"/>
  <c r="E95" i="9"/>
  <c r="C98" i="9"/>
  <c r="G100" i="9"/>
  <c r="E103" i="9"/>
  <c r="C106" i="9"/>
  <c r="G108" i="9"/>
  <c r="E111" i="9"/>
  <c r="C114" i="9"/>
  <c r="G116" i="9"/>
  <c r="E119" i="9"/>
  <c r="C122" i="9"/>
  <c r="G124" i="9"/>
  <c r="E127" i="9"/>
  <c r="C130" i="9"/>
  <c r="G132" i="9"/>
  <c r="C72" i="9"/>
  <c r="D77" i="9"/>
  <c r="G80" i="9"/>
  <c r="D84" i="9"/>
  <c r="B88" i="9"/>
  <c r="E91" i="9"/>
  <c r="B95" i="9"/>
  <c r="F97" i="9"/>
  <c r="D100" i="9"/>
  <c r="B103" i="9"/>
  <c r="F105" i="9"/>
  <c r="D108" i="9"/>
  <c r="B111" i="9"/>
  <c r="F113" i="9"/>
  <c r="D116" i="9"/>
  <c r="B119" i="9"/>
  <c r="F121" i="9"/>
  <c r="D124" i="9"/>
  <c r="B127" i="9"/>
  <c r="F131" i="9"/>
  <c r="F137" i="9"/>
  <c r="B143" i="9"/>
  <c r="B148" i="9"/>
  <c r="E151" i="9"/>
  <c r="B155" i="9"/>
  <c r="F158" i="9"/>
  <c r="C162" i="9"/>
  <c r="F165" i="9"/>
  <c r="D169" i="9"/>
  <c r="G172" i="9"/>
  <c r="D176" i="9"/>
  <c r="B180" i="9"/>
  <c r="E183" i="9"/>
  <c r="G186" i="9"/>
  <c r="E189" i="9"/>
  <c r="C192" i="9"/>
  <c r="G194" i="9"/>
  <c r="D179" i="9"/>
  <c r="F184" i="9"/>
  <c r="D188" i="9"/>
  <c r="D192" i="9"/>
  <c r="G184" i="9"/>
  <c r="E190" i="9"/>
  <c r="G195" i="9"/>
  <c r="D132" i="9"/>
  <c r="C138" i="9"/>
  <c r="E143" i="9"/>
  <c r="C148" i="9"/>
  <c r="F151" i="9"/>
  <c r="D155" i="9"/>
  <c r="G158" i="9"/>
  <c r="D162" i="9"/>
  <c r="B166" i="9"/>
  <c r="E169" i="9"/>
  <c r="B173" i="9"/>
  <c r="E177" i="9"/>
  <c r="B189" i="9"/>
  <c r="G189" i="9"/>
  <c r="B194" i="9"/>
  <c r="F135" i="9"/>
  <c r="B141" i="9"/>
  <c r="D146" i="9"/>
  <c r="C150" i="9"/>
  <c r="F153" i="9"/>
  <c r="D157" i="9"/>
  <c r="G160" i="9"/>
  <c r="D164" i="9"/>
  <c r="B168" i="9"/>
  <c r="E171" i="9"/>
  <c r="B175" i="9"/>
  <c r="F178" i="9"/>
  <c r="C182" i="9"/>
  <c r="C187" i="9"/>
  <c r="B131" i="9"/>
  <c r="E137" i="9"/>
  <c r="G142" i="9"/>
  <c r="F147" i="9"/>
  <c r="D151" i="9"/>
  <c r="G154" i="9"/>
  <c r="D158" i="9"/>
  <c r="B162" i="9"/>
  <c r="E165" i="9"/>
  <c r="B169" i="9"/>
  <c r="F172" i="9"/>
  <c r="C176" i="9"/>
  <c r="F179" i="9"/>
  <c r="D183" i="9"/>
  <c r="F186" i="9"/>
  <c r="D189" i="9"/>
  <c r="F192" i="9"/>
  <c r="B5" i="9"/>
  <c r="D8" i="9"/>
  <c r="D12" i="9"/>
  <c r="F15" i="9"/>
  <c r="B19" i="9"/>
  <c r="B23" i="9"/>
  <c r="D26" i="9"/>
  <c r="F29" i="9"/>
  <c r="F33" i="9"/>
  <c r="B37" i="9"/>
  <c r="D40" i="9"/>
  <c r="D44" i="9"/>
  <c r="F47" i="9"/>
  <c r="B51" i="9"/>
  <c r="B55" i="9"/>
  <c r="D58" i="9"/>
  <c r="C5" i="9"/>
  <c r="C9" i="9"/>
  <c r="E12" i="9"/>
  <c r="G15" i="9"/>
  <c r="E18" i="9"/>
  <c r="C21" i="9"/>
  <c r="G23" i="9"/>
  <c r="E26" i="9"/>
  <c r="C29" i="9"/>
  <c r="G31" i="9"/>
  <c r="E34" i="9"/>
  <c r="C37" i="9"/>
  <c r="G39" i="9"/>
  <c r="E42" i="9"/>
  <c r="C45" i="9"/>
  <c r="D5" i="9"/>
  <c r="B8" i="9"/>
  <c r="F10" i="9"/>
  <c r="D13" i="9"/>
  <c r="B16" i="9"/>
  <c r="F18" i="9"/>
  <c r="D21" i="9"/>
  <c r="B24" i="9"/>
  <c r="F26" i="9"/>
  <c r="D29" i="9"/>
  <c r="B32" i="9"/>
  <c r="F34" i="9"/>
  <c r="D37" i="9"/>
  <c r="B40" i="9"/>
  <c r="F42" i="9"/>
  <c r="C4" i="9"/>
  <c r="G14" i="9"/>
  <c r="E25" i="9"/>
  <c r="C36" i="9"/>
  <c r="G45" i="9"/>
  <c r="D49" i="9"/>
  <c r="G52" i="9"/>
  <c r="E56" i="9"/>
  <c r="G59" i="9"/>
  <c r="E62" i="9"/>
  <c r="C65" i="9"/>
  <c r="G67" i="9"/>
  <c r="E70" i="9"/>
  <c r="C73" i="9"/>
  <c r="G75" i="9"/>
  <c r="E78" i="9"/>
  <c r="C81" i="9"/>
  <c r="G83" i="9"/>
  <c r="E86" i="9"/>
  <c r="C89" i="9"/>
  <c r="G91" i="9"/>
  <c r="E94" i="9"/>
  <c r="G12" i="9"/>
  <c r="E23" i="9"/>
  <c r="C34" i="9"/>
  <c r="G44" i="9"/>
  <c r="F48" i="9"/>
  <c r="C52" i="9"/>
  <c r="G55" i="9"/>
  <c r="D59" i="9"/>
  <c r="B62" i="9"/>
  <c r="F64" i="9"/>
  <c r="D67" i="9"/>
  <c r="B70" i="9"/>
  <c r="F72" i="9"/>
  <c r="D75" i="9"/>
  <c r="C8" i="9"/>
  <c r="G18" i="9"/>
  <c r="E29" i="9"/>
  <c r="C40" i="9"/>
  <c r="C47" i="9"/>
  <c r="F50" i="9"/>
  <c r="C54" i="9"/>
  <c r="G57" i="9"/>
  <c r="G60" i="9"/>
  <c r="E63" i="9"/>
  <c r="C6" i="9"/>
  <c r="G16" i="9"/>
  <c r="E27" i="9"/>
  <c r="C38" i="9"/>
  <c r="E46" i="9"/>
  <c r="B50" i="9"/>
  <c r="E53" i="9"/>
  <c r="C57" i="9"/>
  <c r="D60" i="9"/>
  <c r="B63" i="9"/>
  <c r="F65" i="9"/>
  <c r="C66" i="9"/>
  <c r="D72" i="9"/>
  <c r="E77" i="9"/>
  <c r="B81" i="9"/>
  <c r="F84" i="9"/>
  <c r="C88" i="9"/>
  <c r="F91" i="9"/>
  <c r="C95" i="9"/>
  <c r="G97" i="9"/>
  <c r="E100" i="9"/>
  <c r="C103" i="9"/>
  <c r="G105" i="9"/>
  <c r="E108" i="9"/>
  <c r="C111" i="9"/>
  <c r="G113" i="9"/>
  <c r="E116" i="9"/>
  <c r="C119" i="9"/>
  <c r="G121" i="9"/>
  <c r="E124" i="9"/>
  <c r="C127" i="9"/>
  <c r="G129" i="9"/>
  <c r="E132" i="9"/>
  <c r="C135" i="9"/>
  <c r="G137" i="9"/>
  <c r="E140" i="9"/>
  <c r="C143" i="9"/>
  <c r="G145" i="9"/>
  <c r="E148" i="9"/>
  <c r="C151" i="9"/>
  <c r="G153" i="9"/>
  <c r="E156" i="9"/>
  <c r="C159" i="9"/>
  <c r="G161" i="9"/>
  <c r="E164" i="9"/>
  <c r="C167" i="9"/>
  <c r="G169" i="9"/>
  <c r="E172" i="9"/>
  <c r="C175" i="9"/>
  <c r="G177" i="9"/>
  <c r="E180" i="9"/>
  <c r="C183" i="9"/>
  <c r="G185" i="9"/>
  <c r="E71" i="9"/>
  <c r="G76" i="9"/>
  <c r="D80" i="9"/>
  <c r="B84" i="9"/>
  <c r="E87" i="9"/>
  <c r="B91" i="9"/>
  <c r="F94" i="9"/>
  <c r="D97" i="9"/>
  <c r="B100" i="9"/>
  <c r="F102" i="9"/>
  <c r="D105" i="9"/>
  <c r="B108" i="9"/>
  <c r="F110" i="9"/>
  <c r="D113" i="9"/>
  <c r="B116" i="9"/>
  <c r="F118" i="9"/>
  <c r="D121" i="9"/>
  <c r="B124" i="9"/>
  <c r="F126" i="9"/>
  <c r="D129" i="9"/>
  <c r="B132" i="9"/>
  <c r="F134" i="9"/>
  <c r="D137" i="9"/>
  <c r="B140" i="9"/>
  <c r="F142" i="9"/>
  <c r="D145" i="9"/>
  <c r="B69" i="9"/>
  <c r="D74" i="9"/>
  <c r="G78" i="9"/>
  <c r="D82" i="9"/>
  <c r="B86" i="9"/>
  <c r="E89" i="9"/>
  <c r="B93" i="9"/>
  <c r="C96" i="9"/>
  <c r="G98" i="9"/>
  <c r="E101" i="9"/>
  <c r="C104" i="9"/>
  <c r="G106" i="9"/>
  <c r="E109" i="9"/>
  <c r="C112" i="9"/>
  <c r="G114" i="9"/>
  <c r="E117" i="9"/>
  <c r="C120" i="9"/>
  <c r="G122" i="9"/>
  <c r="E125" i="9"/>
  <c r="C128" i="9"/>
  <c r="G130" i="9"/>
  <c r="C68" i="9"/>
  <c r="E73" i="9"/>
  <c r="C78" i="9"/>
  <c r="F81" i="9"/>
  <c r="D85" i="9"/>
  <c r="G88" i="9"/>
  <c r="D92" i="9"/>
  <c r="F95" i="9"/>
  <c r="D98" i="9"/>
  <c r="B101" i="9"/>
  <c r="F103" i="9"/>
  <c r="D106" i="9"/>
  <c r="B109" i="9"/>
  <c r="F111" i="9"/>
  <c r="D114" i="9"/>
  <c r="B117" i="9"/>
  <c r="F119" i="9"/>
  <c r="D122" i="9"/>
  <c r="B125" i="9"/>
  <c r="F127" i="9"/>
  <c r="F133" i="9"/>
  <c r="B139" i="9"/>
  <c r="D144" i="9"/>
  <c r="G148" i="9"/>
  <c r="D152" i="9"/>
  <c r="B156" i="9"/>
  <c r="E159" i="9"/>
  <c r="B163" i="9"/>
  <c r="F166" i="9"/>
  <c r="C170" i="9"/>
  <c r="F173" i="9"/>
  <c r="D177" i="9"/>
  <c r="G180" i="9"/>
  <c r="D184" i="9"/>
  <c r="E187" i="9"/>
  <c r="C190" i="9"/>
  <c r="G192" i="9"/>
  <c r="E195" i="9"/>
  <c r="B181" i="9"/>
  <c r="E185" i="9"/>
  <c r="F189" i="9"/>
  <c r="B193" i="9"/>
  <c r="G191" i="9"/>
  <c r="D193" i="9"/>
  <c r="C134" i="9"/>
  <c r="E139" i="9"/>
  <c r="G144" i="9"/>
  <c r="B149" i="9"/>
  <c r="F152" i="9"/>
  <c r="C156" i="9"/>
  <c r="F159" i="9"/>
  <c r="D163" i="9"/>
  <c r="G166" i="9"/>
  <c r="D170" i="9"/>
  <c r="B174" i="9"/>
  <c r="C180" i="9"/>
  <c r="B191" i="9"/>
  <c r="C193" i="9"/>
  <c r="D130" i="9"/>
  <c r="B137" i="9"/>
  <c r="D142" i="9"/>
  <c r="E147" i="9"/>
  <c r="B151" i="9"/>
  <c r="F154" i="9"/>
  <c r="C158" i="9"/>
  <c r="F161" i="9"/>
  <c r="D165" i="9"/>
  <c r="G168" i="9"/>
  <c r="D172" i="9"/>
  <c r="B176" i="9"/>
  <c r="E179" i="9"/>
  <c r="B183" i="9"/>
  <c r="E188" i="9"/>
  <c r="E133" i="9"/>
  <c r="G138" i="9"/>
  <c r="C144" i="9"/>
  <c r="F148" i="9"/>
  <c r="C152" i="9"/>
  <c r="F155" i="9"/>
  <c r="D159" i="9"/>
  <c r="G162" i="9"/>
  <c r="D166" i="9"/>
  <c r="B170" i="9"/>
  <c r="E173" i="9"/>
  <c r="B177" i="9"/>
  <c r="F180" i="9"/>
  <c r="C184" i="9"/>
  <c r="D187" i="9"/>
  <c r="B190" i="9"/>
  <c r="D195" i="9"/>
  <c r="E3" i="9"/>
  <c r="F5" i="9"/>
  <c r="F9" i="9"/>
  <c r="B13" i="9"/>
  <c r="D16" i="9"/>
  <c r="D20" i="9"/>
  <c r="F23" i="9"/>
  <c r="B27" i="9"/>
  <c r="B31" i="9"/>
  <c r="D34" i="9"/>
  <c r="F37" i="9"/>
  <c r="F41" i="9"/>
  <c r="B45" i="9"/>
  <c r="D48" i="9"/>
  <c r="D52" i="9"/>
  <c r="F55" i="9"/>
  <c r="B59" i="9"/>
  <c r="E6" i="9"/>
  <c r="G9" i="9"/>
  <c r="C13" i="9"/>
  <c r="E16" i="9"/>
  <c r="C19" i="9"/>
  <c r="G21" i="9"/>
  <c r="E24" i="9"/>
  <c r="C27" i="9"/>
  <c r="G29" i="9"/>
  <c r="E32" i="9"/>
  <c r="C35" i="9"/>
  <c r="G37" i="9"/>
  <c r="E40" i="9"/>
  <c r="C43" i="9"/>
  <c r="D3" i="9"/>
  <c r="B6" i="9"/>
  <c r="F8" i="9"/>
  <c r="D11" i="9"/>
  <c r="B14" i="9"/>
  <c r="F16" i="9"/>
  <c r="D19" i="9"/>
  <c r="B22" i="9"/>
  <c r="F24" i="9"/>
  <c r="D27" i="9"/>
  <c r="B30" i="9"/>
  <c r="F32" i="9"/>
  <c r="D35" i="9"/>
  <c r="B38" i="9"/>
  <c r="F40" i="9"/>
  <c r="D43" i="9"/>
  <c r="G6" i="9"/>
  <c r="E17" i="9"/>
  <c r="C28" i="9"/>
  <c r="G38" i="9"/>
  <c r="F46" i="9"/>
  <c r="C50" i="9"/>
  <c r="G53" i="9"/>
  <c r="D57" i="9"/>
  <c r="E60" i="9"/>
  <c r="C63" i="9"/>
  <c r="G65" i="9"/>
  <c r="E68" i="9"/>
  <c r="C71" i="9"/>
  <c r="G73" i="9"/>
  <c r="E76" i="9"/>
  <c r="C79" i="9"/>
  <c r="G81" i="9"/>
  <c r="E84" i="9"/>
  <c r="C87" i="9"/>
  <c r="G89" i="9"/>
  <c r="E92" i="9"/>
  <c r="G4" i="9"/>
  <c r="E15" i="9"/>
  <c r="C26" i="9"/>
  <c r="G36" i="9"/>
  <c r="B46" i="9"/>
  <c r="E49" i="9"/>
  <c r="C53" i="9"/>
  <c r="F56" i="9"/>
  <c r="B60" i="9"/>
  <c r="F62" i="9"/>
  <c r="D65" i="9"/>
  <c r="B68" i="9"/>
  <c r="F70" i="9"/>
  <c r="D73" i="9"/>
  <c r="B76" i="9"/>
  <c r="G10" i="9"/>
  <c r="E21" i="9"/>
  <c r="C32" i="9"/>
  <c r="G42" i="9"/>
  <c r="B48" i="9"/>
  <c r="E51" i="9"/>
  <c r="C55" i="9"/>
  <c r="F58" i="9"/>
  <c r="E61" i="9"/>
  <c r="C64" i="9"/>
  <c r="G8" i="9"/>
  <c r="E19" i="9"/>
  <c r="C30" i="9"/>
  <c r="G40" i="9"/>
  <c r="D47" i="9"/>
  <c r="G50" i="9"/>
  <c r="E54" i="9"/>
  <c r="B58" i="9"/>
  <c r="B61" i="9"/>
  <c r="F63" i="9"/>
  <c r="D66" i="9"/>
  <c r="D68" i="9"/>
  <c r="F73" i="9"/>
  <c r="D78" i="9"/>
  <c r="B82" i="9"/>
  <c r="E85" i="9"/>
  <c r="B89" i="9"/>
  <c r="F92" i="9"/>
  <c r="G95" i="9"/>
  <c r="E98" i="9"/>
  <c r="C101" i="9"/>
  <c r="G103" i="9"/>
  <c r="E106" i="9"/>
  <c r="C109" i="9"/>
  <c r="G111" i="9"/>
  <c r="E114" i="9"/>
  <c r="C117" i="9"/>
  <c r="G119" i="9"/>
  <c r="E122" i="9"/>
  <c r="C125" i="9"/>
  <c r="G127" i="9"/>
  <c r="E130" i="9"/>
  <c r="C133" i="9"/>
  <c r="G135" i="9"/>
  <c r="E138" i="9"/>
  <c r="C141" i="9"/>
  <c r="G143" i="9"/>
  <c r="E146" i="9"/>
  <c r="C149" i="9"/>
  <c r="G151" i="9"/>
  <c r="E154" i="9"/>
  <c r="C157" i="9"/>
  <c r="G159" i="9"/>
  <c r="E162" i="9"/>
  <c r="C165" i="9"/>
  <c r="G167" i="9"/>
  <c r="E170" i="9"/>
  <c r="C173" i="9"/>
  <c r="G175" i="9"/>
  <c r="E178" i="9"/>
  <c r="C181" i="9"/>
  <c r="G183" i="9"/>
  <c r="G66" i="9"/>
  <c r="G72" i="9"/>
  <c r="F77" i="9"/>
  <c r="D81" i="9"/>
  <c r="G84" i="9"/>
  <c r="D88" i="9"/>
  <c r="B92" i="9"/>
  <c r="D95" i="9"/>
  <c r="B98" i="9"/>
  <c r="F100" i="9"/>
  <c r="D103" i="9"/>
  <c r="B106" i="9"/>
  <c r="F108" i="9"/>
  <c r="D111" i="9"/>
  <c r="B114" i="9"/>
  <c r="F116" i="9"/>
  <c r="D119" i="9"/>
  <c r="B122" i="9"/>
  <c r="F124" i="9"/>
  <c r="D127" i="9"/>
  <c r="B130" i="9"/>
  <c r="F132" i="9"/>
  <c r="D135" i="9"/>
  <c r="B138" i="9"/>
  <c r="D143" i="9"/>
  <c r="B146" i="9"/>
  <c r="D70" i="9"/>
  <c r="F75" i="9"/>
  <c r="F79" i="9"/>
  <c r="D83" i="9"/>
  <c r="G86" i="9"/>
  <c r="D90" i="9"/>
  <c r="B94" i="9"/>
  <c r="G96" i="9"/>
  <c r="E99" i="9"/>
  <c r="C102" i="9"/>
  <c r="G104" i="9"/>
  <c r="E107" i="9"/>
  <c r="C110" i="9"/>
  <c r="G112" i="9"/>
  <c r="E115" i="9"/>
  <c r="C118" i="9"/>
  <c r="G120" i="9"/>
  <c r="E123" i="9"/>
  <c r="C126" i="9"/>
  <c r="G128" i="9"/>
  <c r="E131" i="9"/>
  <c r="E69" i="9"/>
  <c r="G74" i="9"/>
  <c r="B79" i="9"/>
  <c r="F82" i="9"/>
  <c r="F89" i="9"/>
  <c r="D93" i="9"/>
  <c r="D96" i="9"/>
  <c r="B99" i="9"/>
  <c r="F101" i="9"/>
  <c r="D104" i="9"/>
  <c r="B107" i="9"/>
  <c r="F109" i="9"/>
  <c r="D112" i="9"/>
  <c r="F117" i="9"/>
  <c r="D120" i="9"/>
  <c r="F125" i="9"/>
  <c r="B135" i="9"/>
  <c r="F145" i="9"/>
  <c r="D153" i="9"/>
  <c r="B164" i="9"/>
  <c r="B171" i="9"/>
  <c r="C178" i="9"/>
  <c r="D185" i="9"/>
  <c r="G190" i="9"/>
  <c r="G174" i="9"/>
  <c r="D190" i="9"/>
  <c r="G187" i="9"/>
  <c r="E135" i="9"/>
  <c r="E153" i="9"/>
  <c r="C164" i="9"/>
  <c r="F175" i="9"/>
  <c r="C195" i="9"/>
  <c r="F143" i="9"/>
  <c r="E155" i="9"/>
  <c r="C166" i="9"/>
  <c r="G176" i="9"/>
  <c r="C191" i="9"/>
  <c r="E145" i="9"/>
  <c r="F156" i="9"/>
  <c r="D167" i="9"/>
  <c r="B178" i="9"/>
  <c r="B188" i="9"/>
  <c r="E186" i="9"/>
  <c r="F140" i="9"/>
  <c r="C86" i="9"/>
  <c r="B115" i="9"/>
  <c r="B123" i="9"/>
  <c r="D128" i="9"/>
  <c r="D140" i="9"/>
  <c r="F149" i="9"/>
  <c r="G156" i="9"/>
  <c r="E167" i="9"/>
  <c r="F174" i="9"/>
  <c r="F181" i="9"/>
  <c r="C188" i="9"/>
  <c r="E193" i="9"/>
  <c r="B182" i="9"/>
  <c r="D194" i="9"/>
  <c r="F194" i="9"/>
  <c r="C146" i="9"/>
  <c r="B157" i="9"/>
  <c r="F167" i="9"/>
  <c r="F183" i="9"/>
  <c r="B133" i="9"/>
  <c r="D148" i="9"/>
  <c r="B159" i="9"/>
  <c r="F169" i="9"/>
  <c r="D180" i="9"/>
  <c r="G134" i="9"/>
  <c r="E149" i="9"/>
  <c r="C160" i="9"/>
  <c r="G170" i="9"/>
  <c r="E181" i="9"/>
  <c r="F190" i="9"/>
  <c r="B3" i="9"/>
  <c r="B7" i="9"/>
  <c r="D10" i="9"/>
  <c r="F13" i="9"/>
  <c r="F17" i="9"/>
  <c r="B21" i="9"/>
  <c r="D24" i="9"/>
  <c r="D28" i="9"/>
  <c r="F31" i="9"/>
  <c r="B35" i="9"/>
  <c r="B39" i="9"/>
  <c r="D42" i="9"/>
  <c r="F45" i="9"/>
  <c r="F49" i="9"/>
  <c r="B53" i="9"/>
  <c r="D56" i="9"/>
  <c r="G3" i="9"/>
  <c r="C7" i="9"/>
  <c r="E10" i="9"/>
  <c r="E14" i="9"/>
  <c r="C17" i="9"/>
  <c r="G19" i="9"/>
  <c r="E22" i="9"/>
  <c r="C25" i="9"/>
  <c r="G27" i="9"/>
  <c r="E30" i="9"/>
  <c r="C33" i="9"/>
  <c r="G35" i="9"/>
  <c r="E38" i="9"/>
  <c r="C41" i="9"/>
  <c r="G43" i="9"/>
  <c r="B4" i="9"/>
  <c r="F6" i="9"/>
  <c r="D9" i="9"/>
  <c r="B12" i="9"/>
  <c r="F14" i="9"/>
  <c r="D17" i="9"/>
  <c r="B20" i="9"/>
  <c r="F22" i="9"/>
  <c r="D25" i="9"/>
  <c r="B28" i="9"/>
  <c r="F30" i="9"/>
  <c r="D33" i="9"/>
  <c r="B36" i="9"/>
  <c r="F38" i="9"/>
  <c r="D41" i="9"/>
  <c r="B44" i="9"/>
  <c r="E9" i="9"/>
  <c r="C20" i="9"/>
  <c r="G30" i="9"/>
  <c r="E41" i="9"/>
  <c r="E47" i="9"/>
  <c r="C51" i="9"/>
  <c r="F54" i="9"/>
  <c r="C58" i="9"/>
  <c r="C61" i="9"/>
  <c r="G63" i="9"/>
  <c r="E66" i="9"/>
  <c r="C69" i="9"/>
  <c r="G71" i="9"/>
  <c r="E74" i="9"/>
  <c r="C77" i="9"/>
  <c r="G79" i="9"/>
  <c r="E82" i="9"/>
  <c r="C85" i="9"/>
  <c r="G87" i="9"/>
  <c r="E90" i="9"/>
  <c r="C93" i="9"/>
  <c r="E7" i="9"/>
  <c r="C18" i="9"/>
  <c r="G28" i="9"/>
  <c r="E39" i="9"/>
  <c r="G46" i="9"/>
  <c r="E50" i="9"/>
  <c r="B54" i="9"/>
  <c r="E57" i="9"/>
  <c r="F60" i="9"/>
  <c r="D63" i="9"/>
  <c r="B66" i="9"/>
  <c r="F68" i="9"/>
  <c r="D71" i="9"/>
  <c r="B74" i="9"/>
  <c r="F76" i="9"/>
  <c r="E13" i="9"/>
  <c r="C24" i="9"/>
  <c r="G34" i="9"/>
  <c r="D45" i="9"/>
  <c r="G48" i="9"/>
  <c r="E52" i="9"/>
  <c r="B56" i="9"/>
  <c r="E59" i="9"/>
  <c r="C62" i="9"/>
  <c r="G64" i="9"/>
  <c r="E11" i="9"/>
  <c r="C22" i="9"/>
  <c r="G32" i="9"/>
  <c r="E43" i="9"/>
  <c r="C48" i="9"/>
  <c r="G51" i="9"/>
  <c r="D55" i="9"/>
  <c r="G58" i="9"/>
  <c r="F61" i="9"/>
  <c r="D64" i="9"/>
  <c r="B67" i="9"/>
  <c r="F69" i="9"/>
  <c r="B75" i="9"/>
  <c r="D79" i="9"/>
  <c r="G82" i="9"/>
  <c r="D86" i="9"/>
  <c r="B90" i="9"/>
  <c r="E93" i="9"/>
  <c r="E96" i="9"/>
  <c r="C99" i="9"/>
  <c r="G101" i="9"/>
  <c r="E104" i="9"/>
  <c r="C107" i="9"/>
  <c r="G109" i="9"/>
  <c r="E112" i="9"/>
  <c r="C115" i="9"/>
  <c r="G117" i="9"/>
  <c r="E120" i="9"/>
  <c r="C123" i="9"/>
  <c r="G125" i="9"/>
  <c r="E128" i="9"/>
  <c r="C131" i="9"/>
  <c r="G133" i="9"/>
  <c r="E136" i="9"/>
  <c r="C139" i="9"/>
  <c r="G141" i="9"/>
  <c r="E144" i="9"/>
  <c r="C147" i="9"/>
  <c r="G149" i="9"/>
  <c r="E152" i="9"/>
  <c r="C155" i="9"/>
  <c r="G157" i="9"/>
  <c r="E160" i="9"/>
  <c r="C163" i="9"/>
  <c r="G165" i="9"/>
  <c r="E168" i="9"/>
  <c r="C171" i="9"/>
  <c r="G173" i="9"/>
  <c r="E176" i="9"/>
  <c r="C179" i="9"/>
  <c r="G181" i="9"/>
  <c r="E184" i="9"/>
  <c r="G68" i="9"/>
  <c r="C74" i="9"/>
  <c r="F78" i="9"/>
  <c r="C82" i="9"/>
  <c r="F85" i="9"/>
  <c r="D89" i="9"/>
  <c r="G92" i="9"/>
  <c r="B96" i="9"/>
  <c r="F98" i="9"/>
  <c r="D101" i="9"/>
  <c r="B104" i="9"/>
  <c r="F106" i="9"/>
  <c r="D109" i="9"/>
  <c r="B112" i="9"/>
  <c r="F114" i="9"/>
  <c r="D117" i="9"/>
  <c r="B120" i="9"/>
  <c r="F122" i="9"/>
  <c r="D125" i="9"/>
  <c r="B128" i="9"/>
  <c r="F130" i="9"/>
  <c r="D133" i="9"/>
  <c r="B136" i="9"/>
  <c r="F138" i="9"/>
  <c r="D141" i="9"/>
  <c r="B144" i="9"/>
  <c r="F146" i="9"/>
  <c r="F71" i="9"/>
  <c r="B77" i="9"/>
  <c r="F80" i="9"/>
  <c r="C84" i="9"/>
  <c r="F87" i="9"/>
  <c r="D91" i="9"/>
  <c r="G94" i="9"/>
  <c r="E97" i="9"/>
  <c r="C100" i="9"/>
  <c r="G102" i="9"/>
  <c r="E105" i="9"/>
  <c r="C108" i="9"/>
  <c r="G110" i="9"/>
  <c r="E113" i="9"/>
  <c r="C116" i="9"/>
  <c r="G118" i="9"/>
  <c r="E121" i="9"/>
  <c r="C124" i="9"/>
  <c r="G126" i="9"/>
  <c r="E129" i="9"/>
  <c r="C132" i="9"/>
  <c r="G70" i="9"/>
  <c r="C76" i="9"/>
  <c r="B80" i="9"/>
  <c r="E83" i="9"/>
  <c r="B87" i="9"/>
  <c r="F90" i="9"/>
  <c r="C94" i="9"/>
  <c r="B97" i="9"/>
  <c r="F99" i="9"/>
  <c r="D102" i="9"/>
  <c r="B105" i="9"/>
  <c r="F107" i="9"/>
  <c r="D110" i="9"/>
  <c r="B113" i="9"/>
  <c r="F115" i="9"/>
  <c r="D118" i="9"/>
  <c r="B121" i="9"/>
  <c r="F123" i="9"/>
  <c r="D126" i="9"/>
  <c r="B129" i="9"/>
  <c r="D136" i="9"/>
  <c r="F141" i="9"/>
  <c r="B147" i="9"/>
  <c r="F150" i="9"/>
  <c r="C154" i="9"/>
  <c r="F157" i="9"/>
  <c r="D161" i="9"/>
  <c r="G164" i="9"/>
  <c r="D168" i="9"/>
  <c r="B172" i="9"/>
  <c r="E175" i="9"/>
  <c r="B179" i="9"/>
  <c r="F182" i="9"/>
  <c r="C186" i="9"/>
  <c r="G188" i="9"/>
  <c r="E191" i="9"/>
  <c r="C194" i="9"/>
  <c r="D178" i="9"/>
  <c r="G182" i="9"/>
  <c r="F187" i="9"/>
  <c r="F191" i="9"/>
  <c r="B195" i="9"/>
  <c r="C189" i="9"/>
  <c r="E194" i="9"/>
  <c r="F129" i="9"/>
  <c r="G136" i="9"/>
  <c r="C142" i="9"/>
  <c r="D147" i="9"/>
  <c r="G150" i="9"/>
  <c r="D154" i="9"/>
  <c r="B158" i="9"/>
  <c r="E161" i="9"/>
  <c r="B165" i="9"/>
  <c r="F168" i="9"/>
  <c r="C172" i="9"/>
  <c r="F176" i="9"/>
  <c r="B187" i="9"/>
  <c r="F195" i="9"/>
  <c r="B192" i="9"/>
  <c r="D134" i="9"/>
  <c r="F139" i="9"/>
  <c r="B145" i="9"/>
  <c r="D149" i="9"/>
  <c r="G152" i="9"/>
  <c r="D156" i="9"/>
  <c r="B160" i="9"/>
  <c r="E163" i="9"/>
  <c r="B167" i="9"/>
  <c r="F170" i="9"/>
  <c r="C174" i="9"/>
  <c r="F177" i="9"/>
  <c r="D181" i="9"/>
  <c r="F185" i="9"/>
  <c r="G193" i="9"/>
  <c r="C136" i="9"/>
  <c r="E141" i="9"/>
  <c r="G146" i="9"/>
  <c r="D150" i="9"/>
  <c r="B154" i="9"/>
  <c r="E157" i="9"/>
  <c r="B161" i="9"/>
  <c r="F164" i="9"/>
  <c r="C168" i="9"/>
  <c r="F171" i="9"/>
  <c r="D175" i="9"/>
  <c r="G178" i="9"/>
  <c r="D182" i="9"/>
  <c r="B186" i="9"/>
  <c r="F188" i="9"/>
  <c r="D191" i="9"/>
  <c r="D160" i="9"/>
  <c r="D186" i="9"/>
  <c r="E192" i="9"/>
  <c r="G140" i="9"/>
  <c r="B150" i="9"/>
  <c r="F160" i="9"/>
  <c r="D171" i="9"/>
  <c r="F193" i="9"/>
  <c r="D138" i="9"/>
  <c r="B152" i="9"/>
  <c r="F162" i="9"/>
  <c r="D173" i="9"/>
  <c r="B184" i="9"/>
  <c r="C140" i="9"/>
  <c r="B153" i="9"/>
  <c r="F163" i="9"/>
  <c r="D174" i="9"/>
  <c r="B185" i="9"/>
  <c r="J551" i="10"/>
  <c r="J364" i="10"/>
  <c r="J656" i="10"/>
  <c r="J719" i="10"/>
  <c r="J212" i="10"/>
  <c r="J727" i="10"/>
  <c r="H141" i="19"/>
  <c r="D145" i="10" s="1"/>
  <c r="I145" i="10" s="1"/>
  <c r="H49" i="19"/>
  <c r="D53" i="10" s="1"/>
  <c r="I53" i="10" s="1"/>
  <c r="H212" i="19"/>
  <c r="D216" i="10" s="1"/>
  <c r="I216" i="10" s="1"/>
  <c r="H253" i="19"/>
  <c r="D257" i="10" s="1"/>
  <c r="I257" i="10" s="1"/>
  <c r="H116" i="19"/>
  <c r="D120" i="10" s="1"/>
  <c r="I120" i="10" s="1"/>
  <c r="H78" i="19"/>
  <c r="D82" i="10" s="1"/>
  <c r="I82" i="10" s="1"/>
  <c r="H361" i="19"/>
  <c r="D365" i="10" s="1"/>
  <c r="I365" i="10" s="1"/>
  <c r="H144" i="19"/>
  <c r="D148" i="10" s="1"/>
  <c r="I148" i="10" s="1"/>
  <c r="H127" i="19"/>
  <c r="D131" i="10" s="1"/>
  <c r="I131" i="10" s="1"/>
  <c r="H521" i="19"/>
  <c r="D525" i="10" s="1"/>
  <c r="I525" i="10" s="1"/>
  <c r="H358" i="19"/>
  <c r="D362" i="10" s="1"/>
  <c r="I362" i="10" s="1"/>
  <c r="J742" i="10"/>
  <c r="J210" i="10"/>
  <c r="H611" i="19"/>
  <c r="D615" i="10" s="1"/>
  <c r="I615" i="10" s="1"/>
  <c r="H575" i="19"/>
  <c r="D579" i="10" s="1"/>
  <c r="I579" i="10" s="1"/>
  <c r="H712" i="19"/>
  <c r="D716" i="10" s="1"/>
  <c r="J716" i="10" s="1"/>
  <c r="H535" i="19"/>
  <c r="D539" i="10" s="1"/>
  <c r="I539" i="10" s="1"/>
  <c r="H271" i="19"/>
  <c r="D275" i="10" s="1"/>
  <c r="I275" i="10" s="1"/>
  <c r="H420" i="19"/>
  <c r="D424" i="10" s="1"/>
  <c r="I424" i="10" s="1"/>
  <c r="J678" i="10"/>
  <c r="H460" i="19"/>
  <c r="D464" i="10" s="1"/>
  <c r="H403" i="19"/>
  <c r="D407" i="10" s="1"/>
  <c r="I407" i="10" s="1"/>
  <c r="H378" i="19"/>
  <c r="D382" i="10" s="1"/>
  <c r="I382" i="10" s="1"/>
  <c r="H381" i="19"/>
  <c r="D385" i="10" s="1"/>
  <c r="I385" i="10" s="1"/>
  <c r="H84" i="19"/>
  <c r="D88" i="10" s="1"/>
  <c r="I88" i="10" s="1"/>
  <c r="J589" i="10"/>
  <c r="J20" i="10"/>
  <c r="J71" i="10"/>
  <c r="J110" i="10"/>
  <c r="H47" i="19"/>
  <c r="D51" i="10" s="1"/>
  <c r="I51" i="10" s="1"/>
  <c r="H164" i="19"/>
  <c r="D168" i="10" s="1"/>
  <c r="I168" i="10" s="1"/>
  <c r="J69" i="10"/>
  <c r="B10" i="10"/>
  <c r="C9" i="10"/>
  <c r="J144" i="10"/>
  <c r="H266" i="19"/>
  <c r="D270" i="10" s="1"/>
  <c r="J270" i="10" s="1"/>
  <c r="H91" i="19"/>
  <c r="D95" i="10" s="1"/>
  <c r="I95" i="10" s="1"/>
  <c r="J561" i="10"/>
  <c r="H534" i="19"/>
  <c r="D538" i="10" s="1"/>
  <c r="I538" i="10" s="1"/>
  <c r="J458" i="10"/>
  <c r="J712" i="10"/>
  <c r="I678" i="10"/>
  <c r="I267" i="10"/>
  <c r="J500" i="10"/>
  <c r="I619" i="10"/>
  <c r="I36" i="10"/>
  <c r="J628" i="10"/>
  <c r="I709" i="10"/>
  <c r="J472" i="10"/>
  <c r="J497" i="10"/>
  <c r="J581" i="10"/>
  <c r="H428" i="19"/>
  <c r="D432" i="10" s="1"/>
  <c r="I432" i="10" s="1"/>
  <c r="H422" i="19"/>
  <c r="D426" i="10" s="1"/>
  <c r="I426" i="10" s="1"/>
  <c r="H681" i="19"/>
  <c r="D685" i="10" s="1"/>
  <c r="I685" i="10" s="1"/>
  <c r="H616" i="19"/>
  <c r="D620" i="10" s="1"/>
  <c r="I620" i="10" s="1"/>
  <c r="H578" i="19"/>
  <c r="D582" i="10" s="1"/>
  <c r="I582" i="10" s="1"/>
  <c r="H362" i="19"/>
  <c r="D366" i="10" s="1"/>
  <c r="I366" i="10" s="1"/>
  <c r="I231" i="10"/>
  <c r="H565" i="19"/>
  <c r="D569" i="10" s="1"/>
  <c r="I179" i="10"/>
  <c r="I717" i="10"/>
  <c r="H390" i="19"/>
  <c r="D394" i="10" s="1"/>
  <c r="I394" i="10" s="1"/>
  <c r="H392" i="19"/>
  <c r="D396" i="10" s="1"/>
  <c r="H747" i="19"/>
  <c r="D751" i="10" s="1"/>
  <c r="I751" i="10" s="1"/>
  <c r="H633" i="19"/>
  <c r="D637" i="10" s="1"/>
  <c r="H623" i="19"/>
  <c r="D627" i="10" s="1"/>
  <c r="I627" i="10" s="1"/>
  <c r="H676" i="19"/>
  <c r="D680" i="10" s="1"/>
  <c r="J680" i="10" s="1"/>
  <c r="J460" i="10"/>
  <c r="I300" i="10"/>
  <c r="H647" i="19"/>
  <c r="D651" i="10" s="1"/>
  <c r="I651" i="10" s="1"/>
  <c r="H603" i="19"/>
  <c r="D607" i="10" s="1"/>
  <c r="H640" i="19"/>
  <c r="D644" i="10" s="1"/>
  <c r="H261" i="19"/>
  <c r="D265" i="10" s="1"/>
  <c r="I265" i="10" s="1"/>
  <c r="H489" i="19"/>
  <c r="D493" i="10" s="1"/>
  <c r="I493" i="10" s="1"/>
  <c r="I324" i="10"/>
  <c r="I444" i="10"/>
  <c r="J477" i="10"/>
  <c r="J671" i="10"/>
  <c r="H519" i="19"/>
  <c r="D523" i="10" s="1"/>
  <c r="I523" i="10" s="1"/>
  <c r="I386" i="10"/>
  <c r="J733" i="10"/>
  <c r="H686" i="19"/>
  <c r="D690" i="10" s="1"/>
  <c r="I690" i="10" s="1"/>
  <c r="I656" i="10"/>
  <c r="J614" i="10"/>
  <c r="J492" i="10"/>
  <c r="J539" i="10"/>
  <c r="H592" i="19"/>
  <c r="D596" i="10" s="1"/>
  <c r="I596" i="10" s="1"/>
  <c r="H554" i="19"/>
  <c r="D558" i="10" s="1"/>
  <c r="I558" i="10" s="1"/>
  <c r="H478" i="19"/>
  <c r="D482" i="10" s="1"/>
  <c r="I482" i="10" s="1"/>
  <c r="J434" i="10"/>
  <c r="H330" i="19"/>
  <c r="D334" i="10" s="1"/>
  <c r="I334" i="10" s="1"/>
  <c r="H61" i="19"/>
  <c r="D65" i="10" s="1"/>
  <c r="I65" i="10" s="1"/>
  <c r="I497" i="10"/>
  <c r="J193" i="10"/>
  <c r="H487" i="19"/>
  <c r="D491" i="10" s="1"/>
  <c r="I491" i="10" s="1"/>
  <c r="H702" i="19"/>
  <c r="D706" i="10" s="1"/>
  <c r="I706" i="10" s="1"/>
  <c r="H328" i="19"/>
  <c r="D332" i="10" s="1"/>
  <c r="I332" i="10" s="1"/>
  <c r="H737" i="19"/>
  <c r="D741" i="10" s="1"/>
  <c r="I741" i="10" s="1"/>
  <c r="I703" i="10"/>
  <c r="H666" i="19"/>
  <c r="D670" i="10" s="1"/>
  <c r="I670" i="10" s="1"/>
  <c r="H688" i="19"/>
  <c r="D692" i="10" s="1"/>
  <c r="J692" i="10" s="1"/>
  <c r="J340" i="10"/>
  <c r="H179" i="19"/>
  <c r="D183" i="10" s="1"/>
  <c r="H743" i="19"/>
  <c r="D747" i="10" s="1"/>
  <c r="I747" i="10" s="1"/>
  <c r="H746" i="19"/>
  <c r="D750" i="10" s="1"/>
  <c r="I750" i="10" s="1"/>
  <c r="J300" i="10"/>
  <c r="H414" i="19"/>
  <c r="D418" i="10" s="1"/>
  <c r="I418" i="10" s="1"/>
  <c r="J709" i="10"/>
  <c r="H462" i="19"/>
  <c r="D466" i="10" s="1"/>
  <c r="I466" i="10" s="1"/>
  <c r="J704" i="10"/>
  <c r="H599" i="19"/>
  <c r="D603" i="10" s="1"/>
  <c r="I603" i="10" s="1"/>
  <c r="J529" i="10"/>
  <c r="J684" i="10"/>
  <c r="J601" i="10"/>
  <c r="H517" i="19"/>
  <c r="D521" i="10" s="1"/>
  <c r="I521" i="10" s="1"/>
  <c r="H406" i="19"/>
  <c r="D410" i="10" s="1"/>
  <c r="I410" i="10" s="1"/>
  <c r="J171" i="10"/>
  <c r="J509" i="10"/>
  <c r="H627" i="19"/>
  <c r="D631" i="10" s="1"/>
  <c r="I631" i="10" s="1"/>
  <c r="H444" i="19"/>
  <c r="D448" i="10" s="1"/>
  <c r="I448" i="10" s="1"/>
  <c r="J380" i="10"/>
  <c r="J311" i="10"/>
  <c r="J278" i="10"/>
  <c r="H514" i="19"/>
  <c r="D518" i="10" s="1"/>
  <c r="I518" i="10" s="1"/>
  <c r="H402" i="19"/>
  <c r="D406" i="10" s="1"/>
  <c r="I406" i="10" s="1"/>
  <c r="H419" i="19"/>
  <c r="D423" i="10" s="1"/>
  <c r="I423" i="10" s="1"/>
  <c r="I30" i="10"/>
  <c r="H728" i="19"/>
  <c r="D732" i="10" s="1"/>
  <c r="I732" i="10" s="1"/>
  <c r="H664" i="19"/>
  <c r="D668" i="10" s="1"/>
  <c r="I668" i="10" s="1"/>
  <c r="J604" i="10"/>
  <c r="H294" i="19"/>
  <c r="D298" i="10" s="1"/>
  <c r="I298" i="10" s="1"/>
  <c r="H103" i="19"/>
  <c r="D107" i="10" s="1"/>
  <c r="I107" i="10" s="1"/>
  <c r="I605" i="10"/>
  <c r="J455" i="10"/>
  <c r="H503" i="19"/>
  <c r="D507" i="10" s="1"/>
  <c r="I507" i="10" s="1"/>
  <c r="J572" i="10"/>
  <c r="J738" i="10"/>
  <c r="J622" i="10"/>
  <c r="J710" i="10"/>
  <c r="H605" i="19"/>
  <c r="D609" i="10" s="1"/>
  <c r="I609" i="10" s="1"/>
  <c r="H242" i="19"/>
  <c r="D246" i="10" s="1"/>
  <c r="I246" i="10" s="1"/>
  <c r="H670" i="19"/>
  <c r="D674" i="10" s="1"/>
  <c r="J723" i="10"/>
  <c r="H644" i="19"/>
  <c r="D648" i="10" s="1"/>
  <c r="I648" i="10" s="1"/>
  <c r="J541" i="10"/>
  <c r="J360" i="10"/>
  <c r="H683" i="19"/>
  <c r="D687" i="10" s="1"/>
  <c r="I687" i="10" s="1"/>
  <c r="H663" i="19"/>
  <c r="D667" i="10" s="1"/>
  <c r="H499" i="19"/>
  <c r="D503" i="10" s="1"/>
  <c r="I503" i="10" s="1"/>
  <c r="J444" i="10"/>
  <c r="H374" i="19"/>
  <c r="D378" i="10" s="1"/>
  <c r="I378" i="10" s="1"/>
  <c r="H205" i="19"/>
  <c r="D209" i="10" s="1"/>
  <c r="I209" i="10" s="1"/>
  <c r="J142" i="10"/>
  <c r="H570" i="19"/>
  <c r="D574" i="10" s="1"/>
  <c r="I574" i="10" s="1"/>
  <c r="H426" i="19"/>
  <c r="D430" i="10" s="1"/>
  <c r="I430" i="10" s="1"/>
  <c r="J353" i="10"/>
  <c r="H333" i="19"/>
  <c r="D337" i="10" s="1"/>
  <c r="I337" i="10" s="1"/>
  <c r="H638" i="19"/>
  <c r="D642" i="10" s="1"/>
  <c r="H742" i="19"/>
  <c r="D746" i="10" s="1"/>
  <c r="I746" i="10" s="1"/>
  <c r="H593" i="19"/>
  <c r="D597" i="10" s="1"/>
  <c r="I597" i="10" s="1"/>
  <c r="H567" i="19"/>
  <c r="D571" i="10" s="1"/>
  <c r="I571" i="10" s="1"/>
  <c r="J545" i="10"/>
  <c r="J724" i="10"/>
  <c r="H692" i="19"/>
  <c r="D696" i="10" s="1"/>
  <c r="J696" i="10" s="1"/>
  <c r="H581" i="19"/>
  <c r="D585" i="10" s="1"/>
  <c r="I585" i="10" s="1"/>
  <c r="H511" i="19"/>
  <c r="D515" i="10" s="1"/>
  <c r="J515" i="10" s="1"/>
  <c r="J486" i="10"/>
  <c r="J174" i="10"/>
  <c r="H533" i="19"/>
  <c r="D537" i="10" s="1"/>
  <c r="I537" i="10" s="1"/>
  <c r="J123" i="10"/>
  <c r="H735" i="19"/>
  <c r="D739" i="10" s="1"/>
  <c r="H721" i="19"/>
  <c r="D725" i="10" s="1"/>
  <c r="I725" i="10" s="1"/>
  <c r="H707" i="19"/>
  <c r="D711" i="10" s="1"/>
  <c r="I711" i="10" s="1"/>
  <c r="H563" i="19"/>
  <c r="D567" i="10" s="1"/>
  <c r="I567" i="10" s="1"/>
  <c r="J547" i="10"/>
  <c r="J471" i="10"/>
  <c r="H316" i="19"/>
  <c r="D320" i="10" s="1"/>
  <c r="H622" i="19"/>
  <c r="D626" i="10" s="1"/>
  <c r="H608" i="19"/>
  <c r="D612" i="10" s="1"/>
  <c r="I612" i="10" s="1"/>
  <c r="H494" i="19"/>
  <c r="D498" i="10" s="1"/>
  <c r="I498" i="10" s="1"/>
  <c r="H480" i="19"/>
  <c r="D484" i="10" s="1"/>
  <c r="I484" i="10" s="1"/>
  <c r="H370" i="19"/>
  <c r="D374" i="10" s="1"/>
  <c r="J222" i="10"/>
  <c r="H459" i="19"/>
  <c r="D463" i="10" s="1"/>
  <c r="I463" i="10" s="1"/>
  <c r="H395" i="19"/>
  <c r="D399" i="10" s="1"/>
  <c r="H331" i="19"/>
  <c r="D335" i="10" s="1"/>
  <c r="H265" i="19"/>
  <c r="D269" i="10" s="1"/>
  <c r="J269" i="10" s="1"/>
  <c r="J240" i="10"/>
  <c r="J249" i="10"/>
  <c r="J185" i="10"/>
  <c r="J78" i="10"/>
  <c r="H421" i="19"/>
  <c r="D425" i="10" s="1"/>
  <c r="I425" i="10" s="1"/>
  <c r="H357" i="19"/>
  <c r="D361" i="10" s="1"/>
  <c r="I361" i="10" s="1"/>
  <c r="H293" i="19"/>
  <c r="D297" i="10" s="1"/>
  <c r="I297" i="10" s="1"/>
  <c r="J275" i="10"/>
  <c r="J211" i="10"/>
  <c r="J147" i="10"/>
  <c r="I19" i="10"/>
  <c r="H298" i="19"/>
  <c r="D302" i="10" s="1"/>
  <c r="I302" i="10" s="1"/>
  <c r="J234" i="10"/>
  <c r="J158" i="10"/>
  <c r="H22" i="19"/>
  <c r="D26" i="10" s="1"/>
  <c r="J26" i="10" s="1"/>
  <c r="H455" i="19"/>
  <c r="D459" i="10" s="1"/>
  <c r="I459" i="10" s="1"/>
  <c r="H423" i="19"/>
  <c r="D427" i="10" s="1"/>
  <c r="I427" i="10" s="1"/>
  <c r="H391" i="19"/>
  <c r="D395" i="10" s="1"/>
  <c r="H359" i="19"/>
  <c r="D363" i="10" s="1"/>
  <c r="I363" i="10" s="1"/>
  <c r="H327" i="19"/>
  <c r="D331" i="10" s="1"/>
  <c r="I331" i="10" s="1"/>
  <c r="H295" i="19"/>
  <c r="D299" i="10" s="1"/>
  <c r="I299" i="10" s="1"/>
  <c r="H217" i="19"/>
  <c r="D221" i="10" s="1"/>
  <c r="I221" i="10" s="1"/>
  <c r="J192" i="10"/>
  <c r="H160" i="19"/>
  <c r="D164" i="10" s="1"/>
  <c r="I164" i="10" s="1"/>
  <c r="H94" i="19"/>
  <c r="D98" i="10" s="1"/>
  <c r="I98" i="10" s="1"/>
  <c r="H122" i="19"/>
  <c r="D126" i="10" s="1"/>
  <c r="I126" i="10" s="1"/>
  <c r="J106" i="10"/>
  <c r="J74" i="10"/>
  <c r="H17" i="19"/>
  <c r="D21" i="10" s="1"/>
  <c r="H203" i="19"/>
  <c r="D207" i="10" s="1"/>
  <c r="I207" i="10" s="1"/>
  <c r="H165" i="19"/>
  <c r="D169" i="10" s="1"/>
  <c r="I169" i="10" s="1"/>
  <c r="H733" i="19"/>
  <c r="D737" i="10" s="1"/>
  <c r="I737" i="10" s="1"/>
  <c r="H701" i="19"/>
  <c r="D705" i="10" s="1"/>
  <c r="I705" i="10" s="1"/>
  <c r="H669" i="19"/>
  <c r="D673" i="10" s="1"/>
  <c r="I673" i="10" s="1"/>
  <c r="H637" i="19"/>
  <c r="D641" i="10" s="1"/>
  <c r="I641" i="10" s="1"/>
  <c r="H555" i="19"/>
  <c r="D559" i="10" s="1"/>
  <c r="I559" i="10" s="1"/>
  <c r="J284" i="10"/>
  <c r="H250" i="19"/>
  <c r="D254" i="10" s="1"/>
  <c r="I178" i="10"/>
  <c r="H72" i="19"/>
  <c r="D76" i="10" s="1"/>
  <c r="I76" i="10" s="1"/>
  <c r="H620" i="19"/>
  <c r="D624" i="10" s="1"/>
  <c r="I624" i="10" s="1"/>
  <c r="H588" i="19"/>
  <c r="D592" i="10" s="1"/>
  <c r="H556" i="19"/>
  <c r="D560" i="10" s="1"/>
  <c r="I560" i="10" s="1"/>
  <c r="H524" i="19"/>
  <c r="D528" i="10" s="1"/>
  <c r="I528" i="10" s="1"/>
  <c r="H492" i="19"/>
  <c r="D496" i="10" s="1"/>
  <c r="I496" i="10" s="1"/>
  <c r="H386" i="19"/>
  <c r="D390" i="10" s="1"/>
  <c r="I390" i="10" s="1"/>
  <c r="H234" i="19"/>
  <c r="D238" i="10" s="1"/>
  <c r="H215" i="19"/>
  <c r="D219" i="10" s="1"/>
  <c r="I219" i="10" s="1"/>
  <c r="H196" i="19"/>
  <c r="D200" i="10" s="1"/>
  <c r="I200" i="10" s="1"/>
  <c r="H92" i="19"/>
  <c r="D96" i="10" s="1"/>
  <c r="I96" i="10" s="1"/>
  <c r="H52" i="19"/>
  <c r="D56" i="10" s="1"/>
  <c r="I56" i="10" s="1"/>
  <c r="H457" i="19"/>
  <c r="D461" i="10" s="1"/>
  <c r="I461" i="10" s="1"/>
  <c r="H425" i="19"/>
  <c r="D429" i="10" s="1"/>
  <c r="I429" i="10" s="1"/>
  <c r="H393" i="19"/>
  <c r="D397" i="10" s="1"/>
  <c r="I397" i="10" s="1"/>
  <c r="H329" i="19"/>
  <c r="D333" i="10" s="1"/>
  <c r="H297" i="19"/>
  <c r="D301" i="10" s="1"/>
  <c r="I301" i="10" s="1"/>
  <c r="H248" i="19"/>
  <c r="D252" i="10" s="1"/>
  <c r="I252" i="10" s="1"/>
  <c r="H177" i="19"/>
  <c r="D181" i="10" s="1"/>
  <c r="I181" i="10" s="1"/>
  <c r="J152" i="10"/>
  <c r="J215" i="10"/>
  <c r="H82" i="19"/>
  <c r="D86" i="10" s="1"/>
  <c r="I86" i="10" s="1"/>
  <c r="J36" i="10"/>
  <c r="J108" i="10"/>
  <c r="H34" i="19"/>
  <c r="D38" i="10" s="1"/>
  <c r="J38" i="10" s="1"/>
  <c r="J9" i="10"/>
  <c r="L9" i="10" s="1"/>
  <c r="H51" i="19"/>
  <c r="D55" i="10" s="1"/>
  <c r="I55" i="10" s="1"/>
  <c r="H19" i="19"/>
  <c r="D23" i="10" s="1"/>
  <c r="J208" i="10"/>
  <c r="H510" i="19"/>
  <c r="D514" i="10" s="1"/>
  <c r="I514" i="10" s="1"/>
  <c r="H232" i="19"/>
  <c r="D236" i="10" s="1"/>
  <c r="I236" i="10" s="1"/>
  <c r="J203" i="10"/>
  <c r="I22" i="10"/>
  <c r="H54" i="19"/>
  <c r="D58" i="10" s="1"/>
  <c r="I58" i="10" s="1"/>
  <c r="H308" i="19"/>
  <c r="D312" i="10" s="1"/>
  <c r="I312" i="10" s="1"/>
  <c r="I683" i="10"/>
  <c r="H71" i="19"/>
  <c r="D75" i="10" s="1"/>
  <c r="I75" i="10" s="1"/>
  <c r="H566" i="19"/>
  <c r="D570" i="10" s="1"/>
  <c r="I570" i="10" s="1"/>
  <c r="H490" i="19"/>
  <c r="D494" i="10" s="1"/>
  <c r="I494" i="10" s="1"/>
  <c r="I199" i="10"/>
  <c r="H169" i="19"/>
  <c r="D173" i="10" s="1"/>
  <c r="I173" i="10" s="1"/>
  <c r="I24" i="10"/>
  <c r="J241" i="10"/>
  <c r="J70" i="10"/>
  <c r="H591" i="19"/>
  <c r="D595" i="10" s="1"/>
  <c r="I557" i="10"/>
  <c r="J487" i="10"/>
  <c r="J416" i="10"/>
  <c r="H292" i="19"/>
  <c r="D296" i="10" s="1"/>
  <c r="H710" i="19"/>
  <c r="D714" i="10" s="1"/>
  <c r="J714" i="10" s="1"/>
  <c r="I227" i="10"/>
  <c r="J748" i="10"/>
  <c r="H471" i="19"/>
  <c r="D475" i="10" s="1"/>
  <c r="J475" i="10" s="1"/>
  <c r="J695" i="10"/>
  <c r="J629" i="10"/>
  <c r="H589" i="19"/>
  <c r="D593" i="10" s="1"/>
  <c r="I593" i="10" s="1"/>
  <c r="H551" i="19"/>
  <c r="D555" i="10" s="1"/>
  <c r="I555" i="10" s="1"/>
  <c r="H648" i="19"/>
  <c r="D652" i="10" s="1"/>
  <c r="I652" i="10" s="1"/>
  <c r="H617" i="19"/>
  <c r="D621" i="10" s="1"/>
  <c r="I621" i="10" s="1"/>
  <c r="J674" i="10"/>
  <c r="H609" i="19"/>
  <c r="D613" i="10" s="1"/>
  <c r="I613" i="10" s="1"/>
  <c r="J654" i="10"/>
  <c r="H726" i="19"/>
  <c r="D730" i="10" s="1"/>
  <c r="I730" i="10" s="1"/>
  <c r="H694" i="19"/>
  <c r="D698" i="10" s="1"/>
  <c r="I698" i="10" s="1"/>
  <c r="H662" i="19"/>
  <c r="D666" i="10" s="1"/>
  <c r="I666" i="10" s="1"/>
  <c r="H513" i="19"/>
  <c r="D517" i="10" s="1"/>
  <c r="I517" i="10" s="1"/>
  <c r="J700" i="10"/>
  <c r="I20" i="10"/>
  <c r="J456" i="10"/>
  <c r="J328" i="10"/>
  <c r="H697" i="19"/>
  <c r="D701" i="10" s="1"/>
  <c r="I701" i="10" s="1"/>
  <c r="H659" i="19"/>
  <c r="D663" i="10" s="1"/>
  <c r="I663" i="10" s="1"/>
  <c r="J470" i="10"/>
  <c r="H584" i="19"/>
  <c r="D588" i="10" s="1"/>
  <c r="H546" i="19"/>
  <c r="D550" i="10" s="1"/>
  <c r="I550" i="10" s="1"/>
  <c r="H470" i="19"/>
  <c r="D474" i="10" s="1"/>
  <c r="I474" i="10" s="1"/>
  <c r="H365" i="19"/>
  <c r="D369" i="10" s="1"/>
  <c r="I369" i="10" s="1"/>
  <c r="H225" i="19"/>
  <c r="D229" i="10" s="1"/>
  <c r="I229" i="10" s="1"/>
  <c r="H168" i="19"/>
  <c r="D172" i="10" s="1"/>
  <c r="J22" i="10"/>
  <c r="J155" i="10"/>
  <c r="J43" i="10"/>
  <c r="J112" i="10"/>
  <c r="I27" i="10"/>
  <c r="H497" i="19"/>
  <c r="D501" i="10" s="1"/>
  <c r="J501" i="10" s="1"/>
  <c r="H388" i="19"/>
  <c r="D392" i="10" s="1"/>
  <c r="I392" i="10" s="1"/>
  <c r="H350" i="19"/>
  <c r="D354" i="10" s="1"/>
  <c r="I354" i="10" s="1"/>
  <c r="H312" i="19"/>
  <c r="D316" i="10" s="1"/>
  <c r="I316" i="10" s="1"/>
  <c r="J717" i="10"/>
  <c r="J669" i="10"/>
  <c r="J645" i="10"/>
  <c r="H561" i="19"/>
  <c r="D565" i="10" s="1"/>
  <c r="I565" i="10" s="1"/>
  <c r="H660" i="19"/>
  <c r="D664" i="10" s="1"/>
  <c r="I664" i="10" s="1"/>
  <c r="J635" i="10"/>
  <c r="J479" i="10"/>
  <c r="H364" i="19"/>
  <c r="D368" i="10" s="1"/>
  <c r="I368" i="10" s="1"/>
  <c r="H326" i="19"/>
  <c r="D330" i="10" s="1"/>
  <c r="I330" i="10" s="1"/>
  <c r="H288" i="19"/>
  <c r="D292" i="10" s="1"/>
  <c r="I292" i="10" s="1"/>
  <c r="J533" i="10"/>
  <c r="H501" i="19"/>
  <c r="D505" i="10" s="1"/>
  <c r="J505" i="10" s="1"/>
  <c r="J476" i="10"/>
  <c r="H436" i="19"/>
  <c r="D440" i="10" s="1"/>
  <c r="I440" i="10" s="1"/>
  <c r="H398" i="19"/>
  <c r="D402" i="10" s="1"/>
  <c r="I402" i="10" s="1"/>
  <c r="H340" i="19"/>
  <c r="D344" i="10" s="1"/>
  <c r="I344" i="10" s="1"/>
  <c r="H302" i="19"/>
  <c r="D306" i="10" s="1"/>
  <c r="I306" i="10" s="1"/>
  <c r="H210" i="19"/>
  <c r="D214" i="10" s="1"/>
  <c r="I214" i="10" s="1"/>
  <c r="H703" i="19"/>
  <c r="D707" i="10" s="1"/>
  <c r="I707" i="10" s="1"/>
  <c r="H689" i="19"/>
  <c r="D693" i="10" s="1"/>
  <c r="I693" i="10" s="1"/>
  <c r="H675" i="19"/>
  <c r="D679" i="10" s="1"/>
  <c r="I679" i="10" s="1"/>
  <c r="J618" i="10"/>
  <c r="H539" i="19"/>
  <c r="D543" i="10" s="1"/>
  <c r="I543" i="10" s="1"/>
  <c r="J439" i="10"/>
  <c r="H310" i="19"/>
  <c r="D314" i="10" s="1"/>
  <c r="I314" i="10" s="1"/>
  <c r="H284" i="19"/>
  <c r="D288" i="10" s="1"/>
  <c r="I288" i="10" s="1"/>
  <c r="H590" i="19"/>
  <c r="D594" i="10" s="1"/>
  <c r="I594" i="10" s="1"/>
  <c r="H576" i="19"/>
  <c r="D580" i="10" s="1"/>
  <c r="I580" i="10" s="1"/>
  <c r="H346" i="19"/>
  <c r="D350" i="10" s="1"/>
  <c r="I350" i="10" s="1"/>
  <c r="H282" i="19"/>
  <c r="D286" i="10" s="1"/>
  <c r="I286" i="10" s="1"/>
  <c r="H247" i="19"/>
  <c r="D251" i="10" s="1"/>
  <c r="I251" i="10" s="1"/>
  <c r="H411" i="19"/>
  <c r="D415" i="10" s="1"/>
  <c r="I415" i="10" s="1"/>
  <c r="H347" i="19"/>
  <c r="D351" i="10" s="1"/>
  <c r="I351" i="10" s="1"/>
  <c r="H283" i="19"/>
  <c r="D287" i="10" s="1"/>
  <c r="I287" i="10" s="1"/>
  <c r="J176" i="10"/>
  <c r="J265" i="10"/>
  <c r="J201" i="10"/>
  <c r="J137" i="10"/>
  <c r="J81" i="10"/>
  <c r="I9" i="10"/>
  <c r="K9" i="10" s="1"/>
  <c r="H437" i="19"/>
  <c r="D441" i="10" s="1"/>
  <c r="I441" i="10" s="1"/>
  <c r="H373" i="19"/>
  <c r="D377" i="10" s="1"/>
  <c r="I377" i="10" s="1"/>
  <c r="H309" i="19"/>
  <c r="D313" i="10" s="1"/>
  <c r="I313" i="10" s="1"/>
  <c r="H264" i="19"/>
  <c r="D268" i="10" s="1"/>
  <c r="I268" i="10" s="1"/>
  <c r="J227" i="10"/>
  <c r="J163" i="10"/>
  <c r="H50" i="19"/>
  <c r="D54" i="10" s="1"/>
  <c r="I54" i="10" s="1"/>
  <c r="J25" i="10"/>
  <c r="H31" i="19"/>
  <c r="D35" i="10" s="1"/>
  <c r="H131" i="19"/>
  <c r="D135" i="10" s="1"/>
  <c r="I135" i="10" s="1"/>
  <c r="J87" i="10"/>
  <c r="J19" i="10"/>
  <c r="H463" i="19"/>
  <c r="D467" i="10" s="1"/>
  <c r="I467" i="10" s="1"/>
  <c r="H431" i="19"/>
  <c r="D435" i="10" s="1"/>
  <c r="J435" i="10" s="1"/>
  <c r="H399" i="19"/>
  <c r="D403" i="10" s="1"/>
  <c r="I403" i="10" s="1"/>
  <c r="H367" i="19"/>
  <c r="D371" i="10" s="1"/>
  <c r="I371" i="10" s="1"/>
  <c r="H335" i="19"/>
  <c r="D339" i="10" s="1"/>
  <c r="I339" i="10" s="1"/>
  <c r="H303" i="19"/>
  <c r="D307" i="10" s="1"/>
  <c r="I307" i="10" s="1"/>
  <c r="H256" i="19"/>
  <c r="D260" i="10" s="1"/>
  <c r="I260" i="10" s="1"/>
  <c r="H185" i="19"/>
  <c r="D189" i="10" s="1"/>
  <c r="I189" i="10" s="1"/>
  <c r="J160" i="10"/>
  <c r="J52" i="10"/>
  <c r="H90" i="19"/>
  <c r="D94" i="10" s="1"/>
  <c r="I94" i="10" s="1"/>
  <c r="I28" i="10"/>
  <c r="H42" i="19"/>
  <c r="D46" i="10" s="1"/>
  <c r="I46" i="10" s="1"/>
  <c r="H57" i="19"/>
  <c r="D61" i="10" s="1"/>
  <c r="I61" i="10" s="1"/>
  <c r="H25" i="19"/>
  <c r="D29" i="10" s="1"/>
  <c r="J29" i="10" s="1"/>
  <c r="H741" i="19"/>
  <c r="D745" i="10" s="1"/>
  <c r="I745" i="10" s="1"/>
  <c r="H709" i="19"/>
  <c r="D713" i="10" s="1"/>
  <c r="H677" i="19"/>
  <c r="D681" i="10" s="1"/>
  <c r="I681" i="10" s="1"/>
  <c r="H645" i="19"/>
  <c r="D649" i="10" s="1"/>
  <c r="I649" i="10" s="1"/>
  <c r="H523" i="19"/>
  <c r="D527" i="10" s="1"/>
  <c r="I527" i="10" s="1"/>
  <c r="J412" i="10"/>
  <c r="J336" i="10"/>
  <c r="J279" i="10"/>
  <c r="J244" i="10"/>
  <c r="H187" i="19"/>
  <c r="D191" i="10" s="1"/>
  <c r="H149" i="19"/>
  <c r="D153" i="10" s="1"/>
  <c r="I153" i="10" s="1"/>
  <c r="H596" i="19"/>
  <c r="D600" i="10" s="1"/>
  <c r="I600" i="10" s="1"/>
  <c r="H564" i="19"/>
  <c r="D568" i="10" s="1"/>
  <c r="I568" i="10" s="1"/>
  <c r="H532" i="19"/>
  <c r="D536" i="10" s="1"/>
  <c r="H500" i="19"/>
  <c r="D504" i="10" s="1"/>
  <c r="I504" i="10" s="1"/>
  <c r="J386" i="10"/>
  <c r="H354" i="19"/>
  <c r="D358" i="10" s="1"/>
  <c r="I358" i="10" s="1"/>
  <c r="J138" i="10"/>
  <c r="H87" i="19"/>
  <c r="D91" i="10" s="1"/>
  <c r="I91" i="10" s="1"/>
  <c r="H465" i="19"/>
  <c r="D469" i="10" s="1"/>
  <c r="I469" i="10" s="1"/>
  <c r="H433" i="19"/>
  <c r="D437" i="10" s="1"/>
  <c r="I437" i="10" s="1"/>
  <c r="H401" i="19"/>
  <c r="D405" i="10" s="1"/>
  <c r="I405" i="10" s="1"/>
  <c r="H369" i="19"/>
  <c r="D373" i="10" s="1"/>
  <c r="I373" i="10" s="1"/>
  <c r="H337" i="19"/>
  <c r="D341" i="10" s="1"/>
  <c r="I341" i="10" s="1"/>
  <c r="H305" i="19"/>
  <c r="D309" i="10" s="1"/>
  <c r="I309" i="10" s="1"/>
  <c r="H273" i="19"/>
  <c r="D277" i="10" s="1"/>
  <c r="I277" i="10" s="1"/>
  <c r="J248" i="10"/>
  <c r="H216" i="19"/>
  <c r="D220" i="10" s="1"/>
  <c r="I220" i="10" s="1"/>
  <c r="H145" i="19"/>
  <c r="D149" i="10" s="1"/>
  <c r="I149" i="10" s="1"/>
  <c r="H28" i="19"/>
  <c r="D32" i="10" s="1"/>
  <c r="J255" i="10"/>
  <c r="J223" i="10"/>
  <c r="J159" i="10"/>
  <c r="H121" i="19"/>
  <c r="D125" i="10" s="1"/>
  <c r="I125" i="10" s="1"/>
  <c r="J34" i="10"/>
  <c r="H59" i="19"/>
  <c r="D63" i="10" s="1"/>
  <c r="I63" i="10" s="1"/>
  <c r="H27" i="19"/>
  <c r="D31" i="10" s="1"/>
  <c r="H339" i="19"/>
  <c r="D343" i="10" s="1"/>
  <c r="I343" i="10" s="1"/>
  <c r="H486" i="19"/>
  <c r="D490" i="10" s="1"/>
  <c r="I490" i="10" s="1"/>
  <c r="H442" i="19"/>
  <c r="D446" i="10" s="1"/>
  <c r="J446" i="10" s="1"/>
  <c r="J370" i="10"/>
  <c r="H445" i="19"/>
  <c r="D449" i="10" s="1"/>
  <c r="I449" i="10" s="1"/>
  <c r="H161" i="19"/>
  <c r="D165" i="10" s="1"/>
  <c r="I165" i="10" s="1"/>
  <c r="I34" i="10"/>
  <c r="H147" i="19"/>
  <c r="D151" i="10" s="1"/>
  <c r="I151" i="10" s="1"/>
  <c r="H477" i="19"/>
  <c r="D481" i="10" s="1"/>
  <c r="I481" i="10" s="1"/>
  <c r="H404" i="19"/>
  <c r="D408" i="10" s="1"/>
  <c r="I408" i="10" s="1"/>
  <c r="H276" i="19"/>
  <c r="D280" i="10" s="1"/>
  <c r="I280" i="10" s="1"/>
  <c r="J230" i="10"/>
  <c r="H243" i="19"/>
  <c r="D247" i="10" s="1"/>
  <c r="J247" i="10" s="1"/>
  <c r="J180" i="10"/>
  <c r="H542" i="19"/>
  <c r="D546" i="10" s="1"/>
  <c r="I546" i="10" s="1"/>
  <c r="H504" i="19"/>
  <c r="D508" i="10" s="1"/>
  <c r="I508" i="10" s="1"/>
  <c r="H314" i="19"/>
  <c r="D318" i="10" s="1"/>
  <c r="I318" i="10" s="1"/>
  <c r="H80" i="19"/>
  <c r="D84" i="10" s="1"/>
  <c r="I84" i="10" s="1"/>
  <c r="H355" i="19"/>
  <c r="D359" i="10" s="1"/>
  <c r="I359" i="10" s="1"/>
  <c r="J272" i="10"/>
  <c r="J145" i="10"/>
  <c r="H13" i="19"/>
  <c r="D17" i="10" s="1"/>
  <c r="J585" i="10"/>
  <c r="J397" i="10"/>
  <c r="H722" i="19"/>
  <c r="D726" i="10" s="1"/>
  <c r="J558" i="10"/>
  <c r="H286" i="19"/>
  <c r="D290" i="10" s="1"/>
  <c r="I290" i="10" s="1"/>
  <c r="J198" i="10"/>
  <c r="J685" i="10"/>
  <c r="H716" i="19"/>
  <c r="D720" i="10" s="1"/>
  <c r="I720" i="10" s="1"/>
  <c r="H736" i="19"/>
  <c r="D740" i="10" s="1"/>
  <c r="I740" i="10" s="1"/>
  <c r="J583" i="10"/>
  <c r="J452" i="10"/>
  <c r="J295" i="10"/>
  <c r="J686" i="10"/>
  <c r="H718" i="19"/>
  <c r="D722" i="10" s="1"/>
  <c r="I722" i="10" s="1"/>
  <c r="H654" i="19"/>
  <c r="D658" i="10" s="1"/>
  <c r="I658" i="10" s="1"/>
  <c r="H748" i="19"/>
  <c r="D752" i="10" s="1"/>
  <c r="I752" i="10" s="1"/>
  <c r="J676" i="10"/>
  <c r="H509" i="19"/>
  <c r="D513" i="10" s="1"/>
  <c r="I513" i="10" s="1"/>
  <c r="J493" i="10"/>
  <c r="H711" i="19"/>
  <c r="D715" i="10" s="1"/>
  <c r="J715" i="10" s="1"/>
  <c r="H673" i="19"/>
  <c r="D677" i="10" s="1"/>
  <c r="I677" i="10" s="1"/>
  <c r="J85" i="10"/>
  <c r="J226" i="10"/>
  <c r="H598" i="19"/>
  <c r="D602" i="10" s="1"/>
  <c r="I602" i="10" s="1"/>
  <c r="H560" i="19"/>
  <c r="D564" i="10" s="1"/>
  <c r="I564" i="10" s="1"/>
  <c r="H522" i="19"/>
  <c r="D526" i="10" s="1"/>
  <c r="I526" i="10" s="1"/>
  <c r="J442" i="10"/>
  <c r="J417" i="10"/>
  <c r="H338" i="19"/>
  <c r="D342" i="10" s="1"/>
  <c r="I342" i="10" s="1"/>
  <c r="H397" i="19"/>
  <c r="D401" i="10" s="1"/>
  <c r="I401" i="10" s="1"/>
  <c r="J24" i="10"/>
  <c r="H55" i="19"/>
  <c r="D59" i="10" s="1"/>
  <c r="I59" i="10" s="1"/>
  <c r="J694" i="10"/>
  <c r="H545" i="19"/>
  <c r="D549" i="10" s="1"/>
  <c r="I549" i="10" s="1"/>
  <c r="J420" i="10"/>
  <c r="J734" i="10"/>
  <c r="J731" i="10"/>
  <c r="J660" i="10"/>
  <c r="H628" i="19"/>
  <c r="D632" i="10" s="1"/>
  <c r="I632" i="10" s="1"/>
  <c r="J575" i="10"/>
  <c r="J556" i="10"/>
  <c r="H469" i="19"/>
  <c r="D473" i="10" s="1"/>
  <c r="I473" i="10" s="1"/>
  <c r="H671" i="19"/>
  <c r="D675" i="10" s="1"/>
  <c r="I675" i="10" s="1"/>
  <c r="H657" i="19"/>
  <c r="D661" i="10" s="1"/>
  <c r="H643" i="19"/>
  <c r="D647" i="10" s="1"/>
  <c r="I647" i="10" s="1"/>
  <c r="H515" i="19"/>
  <c r="D519" i="10" s="1"/>
  <c r="I519" i="10" s="1"/>
  <c r="H278" i="19"/>
  <c r="D282" i="10" s="1"/>
  <c r="I282" i="10" s="1"/>
  <c r="H125" i="19"/>
  <c r="D129" i="10" s="1"/>
  <c r="I129" i="10" s="1"/>
  <c r="H76" i="19"/>
  <c r="D80" i="10" s="1"/>
  <c r="I80" i="10" s="1"/>
  <c r="H558" i="19"/>
  <c r="D562" i="10" s="1"/>
  <c r="I562" i="10" s="1"/>
  <c r="H544" i="19"/>
  <c r="D548" i="10" s="1"/>
  <c r="I548" i="10" s="1"/>
  <c r="J99" i="10"/>
  <c r="J10" i="10"/>
  <c r="I10" i="10"/>
  <c r="H427" i="19"/>
  <c r="D431" i="10" s="1"/>
  <c r="I431" i="10" s="1"/>
  <c r="H363" i="19"/>
  <c r="D367" i="10" s="1"/>
  <c r="I367" i="10" s="1"/>
  <c r="H299" i="19"/>
  <c r="D303" i="10" s="1"/>
  <c r="I303" i="10" s="1"/>
  <c r="H137" i="19"/>
  <c r="D141" i="10" s="1"/>
  <c r="I141" i="10" s="1"/>
  <c r="H36" i="19"/>
  <c r="D40" i="10" s="1"/>
  <c r="J40" i="10" s="1"/>
  <c r="I25" i="10"/>
  <c r="H453" i="19"/>
  <c r="D457" i="10" s="1"/>
  <c r="I457" i="10" s="1"/>
  <c r="H389" i="19"/>
  <c r="D393" i="10" s="1"/>
  <c r="I393" i="10" s="1"/>
  <c r="H325" i="19"/>
  <c r="D329" i="10" s="1"/>
  <c r="I329" i="10" s="1"/>
  <c r="H257" i="19"/>
  <c r="D261" i="10" s="1"/>
  <c r="I261" i="10" s="1"/>
  <c r="J232" i="10"/>
  <c r="H200" i="19"/>
  <c r="D204" i="10" s="1"/>
  <c r="I204" i="10" s="1"/>
  <c r="J179" i="10"/>
  <c r="J72" i="10"/>
  <c r="H259" i="19"/>
  <c r="D263" i="10" s="1"/>
  <c r="I263" i="10" s="1"/>
  <c r="H221" i="19"/>
  <c r="D225" i="10" s="1"/>
  <c r="I225" i="10" s="1"/>
  <c r="H202" i="19"/>
  <c r="D206" i="10" s="1"/>
  <c r="I206" i="10" s="1"/>
  <c r="H183" i="19"/>
  <c r="D187" i="10" s="1"/>
  <c r="I187" i="10" s="1"/>
  <c r="H60" i="19"/>
  <c r="D64" i="10" s="1"/>
  <c r="I64" i="10" s="1"/>
  <c r="H439" i="19"/>
  <c r="D443" i="10" s="1"/>
  <c r="I443" i="10" s="1"/>
  <c r="H407" i="19"/>
  <c r="D411" i="10" s="1"/>
  <c r="I411" i="10" s="1"/>
  <c r="H343" i="19"/>
  <c r="D347" i="10" s="1"/>
  <c r="I347" i="10" s="1"/>
  <c r="H311" i="19"/>
  <c r="D315" i="10" s="1"/>
  <c r="I315" i="10" s="1"/>
  <c r="H279" i="19"/>
  <c r="D283" i="10" s="1"/>
  <c r="I283" i="10" s="1"/>
  <c r="J256" i="10"/>
  <c r="H224" i="19"/>
  <c r="D228" i="10" s="1"/>
  <c r="I228" i="10" s="1"/>
  <c r="H153" i="19"/>
  <c r="D157" i="10" s="1"/>
  <c r="I157" i="10" s="1"/>
  <c r="J197" i="10"/>
  <c r="J122" i="10"/>
  <c r="J42" i="10"/>
  <c r="H10" i="19"/>
  <c r="D14" i="10" s="1"/>
  <c r="J14" i="10" s="1"/>
  <c r="H33" i="19"/>
  <c r="D37" i="10" s="1"/>
  <c r="J37" i="10" s="1"/>
  <c r="H146" i="19"/>
  <c r="D150" i="10" s="1"/>
  <c r="I150" i="10" s="1"/>
  <c r="H717" i="19"/>
  <c r="D721" i="10" s="1"/>
  <c r="I721" i="10" s="1"/>
  <c r="H685" i="19"/>
  <c r="D689" i="10" s="1"/>
  <c r="I689" i="10" s="1"/>
  <c r="H653" i="19"/>
  <c r="D657" i="10" s="1"/>
  <c r="H619" i="19"/>
  <c r="D623" i="10" s="1"/>
  <c r="J623" i="10" s="1"/>
  <c r="H491" i="19"/>
  <c r="D495" i="10" s="1"/>
  <c r="I495" i="10" s="1"/>
  <c r="H269" i="19"/>
  <c r="D273" i="10" s="1"/>
  <c r="I273" i="10" s="1"/>
  <c r="H231" i="19"/>
  <c r="D235" i="10" s="1"/>
  <c r="I235" i="10" s="1"/>
  <c r="H110" i="19"/>
  <c r="D114" i="10" s="1"/>
  <c r="I114" i="10" s="1"/>
  <c r="H258" i="19"/>
  <c r="D262" i="10" s="1"/>
  <c r="I262" i="10" s="1"/>
  <c r="H239" i="19"/>
  <c r="D243" i="10" s="1"/>
  <c r="I243" i="10" s="1"/>
  <c r="H220" i="19"/>
  <c r="D224" i="10" s="1"/>
  <c r="I224" i="10" s="1"/>
  <c r="H604" i="19"/>
  <c r="D608" i="10" s="1"/>
  <c r="I608" i="10" s="1"/>
  <c r="H572" i="19"/>
  <c r="D576" i="10" s="1"/>
  <c r="I576" i="10" s="1"/>
  <c r="H540" i="19"/>
  <c r="D544" i="10" s="1"/>
  <c r="I544" i="10" s="1"/>
  <c r="H508" i="19"/>
  <c r="D512" i="10" s="1"/>
  <c r="I512" i="10" s="1"/>
  <c r="H476" i="19"/>
  <c r="D480" i="10" s="1"/>
  <c r="I480" i="10" s="1"/>
  <c r="H450" i="19"/>
  <c r="D454" i="10" s="1"/>
  <c r="I454" i="10" s="1"/>
  <c r="H322" i="19"/>
  <c r="D326" i="10" s="1"/>
  <c r="I326" i="10" s="1"/>
  <c r="J297" i="10"/>
  <c r="J266" i="10"/>
  <c r="J190" i="10"/>
  <c r="H8" i="19"/>
  <c r="D12" i="10" s="1"/>
  <c r="J67" i="10"/>
  <c r="H14" i="19"/>
  <c r="D18" i="10" s="1"/>
  <c r="H441" i="19"/>
  <c r="D445" i="10" s="1"/>
  <c r="J445" i="10" s="1"/>
  <c r="H409" i="19"/>
  <c r="D413" i="10" s="1"/>
  <c r="I413" i="10" s="1"/>
  <c r="H377" i="19"/>
  <c r="D381" i="10" s="1"/>
  <c r="I381" i="10" s="1"/>
  <c r="H345" i="19"/>
  <c r="D349" i="10" s="1"/>
  <c r="I349" i="10" s="1"/>
  <c r="H313" i="19"/>
  <c r="D317" i="10" s="1"/>
  <c r="I317" i="10" s="1"/>
  <c r="H281" i="19"/>
  <c r="D285" i="10" s="1"/>
  <c r="I285" i="10" s="1"/>
  <c r="H241" i="19"/>
  <c r="D245" i="10" s="1"/>
  <c r="I245" i="10" s="1"/>
  <c r="H184" i="19"/>
  <c r="D188" i="10" s="1"/>
  <c r="I188" i="10" s="1"/>
  <c r="H126" i="19"/>
  <c r="D130" i="10" s="1"/>
  <c r="I130" i="10" s="1"/>
  <c r="H88" i="19"/>
  <c r="D92" i="10" s="1"/>
  <c r="I92" i="10" s="1"/>
  <c r="H69" i="19"/>
  <c r="D73" i="10" s="1"/>
  <c r="I73" i="10" s="1"/>
  <c r="J231" i="10"/>
  <c r="J199" i="10"/>
  <c r="J121" i="10"/>
  <c r="H89" i="19"/>
  <c r="D93" i="10" s="1"/>
  <c r="I93" i="10" s="1"/>
  <c r="J124" i="10"/>
  <c r="H35" i="19"/>
  <c r="D39" i="10" s="1"/>
  <c r="J39" i="10" s="1"/>
  <c r="M6" i="19"/>
  <c r="J113" i="10"/>
  <c r="H29" i="19"/>
  <c r="D33" i="10" s="1"/>
  <c r="J33" i="10" s="1"/>
  <c r="H520" i="19"/>
  <c r="D524" i="10" s="1"/>
  <c r="I524" i="10" s="1"/>
  <c r="H410" i="19"/>
  <c r="D414" i="10" s="1"/>
  <c r="I414" i="10" s="1"/>
  <c r="J338" i="10"/>
  <c r="J267" i="10"/>
  <c r="J96" i="10"/>
  <c r="H7" i="19"/>
  <c r="D11" i="10" s="1"/>
  <c r="H740" i="19"/>
  <c r="D744" i="10" s="1"/>
  <c r="J429" i="10"/>
  <c r="H300" i="19"/>
  <c r="D304" i="10" s="1"/>
  <c r="H549" i="19"/>
  <c r="D553" i="10" s="1"/>
  <c r="I553" i="10" s="1"/>
  <c r="H745" i="19"/>
  <c r="D749" i="10" s="1"/>
  <c r="I749" i="10" s="1"/>
  <c r="H651" i="19"/>
  <c r="D655" i="10" s="1"/>
  <c r="I655" i="10" s="1"/>
  <c r="J586" i="10"/>
  <c r="H507" i="19"/>
  <c r="D511" i="10" s="1"/>
  <c r="I511" i="10" s="1"/>
  <c r="H538" i="19"/>
  <c r="D542" i="10" s="1"/>
  <c r="J337" i="10"/>
  <c r="H387" i="19"/>
  <c r="D391" i="10" s="1"/>
  <c r="I391" i="10" s="1"/>
  <c r="H45" i="19"/>
  <c r="D49" i="10" s="1"/>
  <c r="I49" i="10" s="1"/>
  <c r="J703" i="10"/>
  <c r="H621" i="19"/>
  <c r="D625" i="10" s="1"/>
  <c r="I625" i="10" s="1"/>
  <c r="H583" i="19"/>
  <c r="D587" i="10" s="1"/>
  <c r="I587" i="10" s="1"/>
  <c r="H178" i="19"/>
  <c r="D182" i="10" s="1"/>
  <c r="J574" i="10"/>
  <c r="J599" i="10"/>
  <c r="H607" i="19"/>
  <c r="D611" i="10" s="1"/>
  <c r="J403" i="10"/>
  <c r="J327" i="10"/>
  <c r="J617" i="10"/>
  <c r="H396" i="19"/>
  <c r="D400" i="10" s="1"/>
  <c r="I400" i="10" s="1"/>
  <c r="J324" i="10"/>
  <c r="J730" i="10"/>
  <c r="H698" i="19"/>
  <c r="D702" i="10" s="1"/>
  <c r="I702" i="10" s="1"/>
  <c r="J673" i="10"/>
  <c r="H124" i="19"/>
  <c r="D128" i="10" s="1"/>
  <c r="I128" i="10" s="1"/>
  <c r="H646" i="19"/>
  <c r="D650" i="10" s="1"/>
  <c r="I650" i="10" s="1"/>
  <c r="J747" i="10"/>
  <c r="H668" i="19"/>
  <c r="D672" i="10" s="1"/>
  <c r="H485" i="19"/>
  <c r="D489" i="10" s="1"/>
  <c r="J469" i="10"/>
  <c r="J366" i="10"/>
  <c r="H687" i="19"/>
  <c r="D691" i="10" s="1"/>
  <c r="I691" i="10" s="1"/>
  <c r="H649" i="19"/>
  <c r="D653" i="10" s="1"/>
  <c r="I653" i="10" s="1"/>
  <c r="J610" i="10"/>
  <c r="H531" i="19"/>
  <c r="D535" i="10" s="1"/>
  <c r="J483" i="10"/>
  <c r="H213" i="19"/>
  <c r="D217" i="10" s="1"/>
  <c r="I217" i="10" s="1"/>
  <c r="J103" i="10"/>
  <c r="H574" i="19"/>
  <c r="D578" i="10" s="1"/>
  <c r="I578" i="10" s="1"/>
  <c r="H536" i="19"/>
  <c r="D540" i="10" s="1"/>
  <c r="I540" i="10" s="1"/>
  <c r="H458" i="19"/>
  <c r="D462" i="10" s="1"/>
  <c r="H306" i="19"/>
  <c r="D310" i="10" s="1"/>
  <c r="I310" i="10" s="1"/>
  <c r="J170" i="10"/>
  <c r="H429" i="19"/>
  <c r="D433" i="10" s="1"/>
  <c r="I433" i="10" s="1"/>
  <c r="H301" i="19"/>
  <c r="D305" i="10" s="1"/>
  <c r="I305" i="10" s="1"/>
  <c r="H130" i="19"/>
  <c r="D134" i="10" s="1"/>
  <c r="I134" i="10" s="1"/>
  <c r="H173" i="19"/>
  <c r="D177" i="10" s="1"/>
  <c r="I177" i="10" s="1"/>
  <c r="J605" i="10"/>
  <c r="H481" i="19"/>
  <c r="D485" i="10" s="1"/>
  <c r="H678" i="19"/>
  <c r="D682" i="10" s="1"/>
  <c r="J682" i="10" s="1"/>
  <c r="H630" i="19"/>
  <c r="D634" i="10" s="1"/>
  <c r="I634" i="10" s="1"/>
  <c r="J606" i="10"/>
  <c r="H573" i="19"/>
  <c r="D577" i="10" s="1"/>
  <c r="I577" i="10" s="1"/>
  <c r="H724" i="19"/>
  <c r="D728" i="10" s="1"/>
  <c r="I728" i="10" s="1"/>
  <c r="J699" i="10"/>
  <c r="J468" i="10"/>
  <c r="J411" i="10"/>
  <c r="J372" i="10"/>
  <c r="H739" i="19"/>
  <c r="D743" i="10" s="1"/>
  <c r="H639" i="19"/>
  <c r="D643" i="10" s="1"/>
  <c r="I643" i="10" s="1"/>
  <c r="J571" i="10"/>
  <c r="H348" i="19"/>
  <c r="D352" i="10" s="1"/>
  <c r="H526" i="19"/>
  <c r="D530" i="10" s="1"/>
  <c r="I530" i="10" s="1"/>
  <c r="H512" i="19"/>
  <c r="D516" i="10" s="1"/>
  <c r="I516" i="10" s="1"/>
  <c r="J321" i="10"/>
  <c r="H86" i="19"/>
  <c r="D90" i="10" s="1"/>
  <c r="I90" i="10" s="1"/>
  <c r="H443" i="19"/>
  <c r="D447" i="10" s="1"/>
  <c r="J447" i="10" s="1"/>
  <c r="H379" i="19"/>
  <c r="D383" i="10" s="1"/>
  <c r="H315" i="19"/>
  <c r="D319" i="10" s="1"/>
  <c r="I319" i="10" s="1"/>
  <c r="J233" i="10"/>
  <c r="J169" i="10"/>
  <c r="J30" i="10"/>
  <c r="J126" i="10"/>
  <c r="I41" i="10"/>
  <c r="H405" i="19"/>
  <c r="D409" i="10" s="1"/>
  <c r="H341" i="19"/>
  <c r="D345" i="10" s="1"/>
  <c r="I345" i="10" s="1"/>
  <c r="H277" i="19"/>
  <c r="D281" i="10" s="1"/>
  <c r="H136" i="19"/>
  <c r="D140" i="10" s="1"/>
  <c r="I140" i="10" s="1"/>
  <c r="H100" i="19"/>
  <c r="D104" i="10" s="1"/>
  <c r="I104" i="10" s="1"/>
  <c r="H62" i="19"/>
  <c r="D66" i="10" s="1"/>
  <c r="I66" i="10" s="1"/>
  <c r="H12" i="19"/>
  <c r="D16" i="10" s="1"/>
  <c r="J16" i="10" s="1"/>
  <c r="J259" i="10"/>
  <c r="J195" i="10"/>
  <c r="H98" i="19"/>
  <c r="D102" i="10" s="1"/>
  <c r="I102" i="10" s="1"/>
  <c r="J88" i="10"/>
  <c r="H112" i="19"/>
  <c r="D116" i="10" s="1"/>
  <c r="I116" i="10" s="1"/>
  <c r="H93" i="19"/>
  <c r="D97" i="10" s="1"/>
  <c r="I97" i="10" s="1"/>
  <c r="H447" i="19"/>
  <c r="D451" i="10" s="1"/>
  <c r="H415" i="19"/>
  <c r="D419" i="10" s="1"/>
  <c r="I419" i="10" s="1"/>
  <c r="H383" i="19"/>
  <c r="D387" i="10" s="1"/>
  <c r="I387" i="10" s="1"/>
  <c r="H351" i="19"/>
  <c r="D355" i="10" s="1"/>
  <c r="I355" i="10" s="1"/>
  <c r="H319" i="19"/>
  <c r="D323" i="10" s="1"/>
  <c r="I323" i="10" s="1"/>
  <c r="H287" i="19"/>
  <c r="D291" i="10" s="1"/>
  <c r="I291" i="10" s="1"/>
  <c r="H249" i="19"/>
  <c r="D253" i="10" s="1"/>
  <c r="I253" i="10" s="1"/>
  <c r="H192" i="19"/>
  <c r="D196" i="10" s="1"/>
  <c r="I196" i="10" s="1"/>
  <c r="J237" i="10"/>
  <c r="J205" i="10"/>
  <c r="J129" i="10"/>
  <c r="H97" i="19"/>
  <c r="D101" i="10" s="1"/>
  <c r="I101" i="10" s="1"/>
  <c r="I13" i="10"/>
  <c r="J178" i="10"/>
  <c r="H725" i="19"/>
  <c r="D729" i="10" s="1"/>
  <c r="I729" i="10" s="1"/>
  <c r="H693" i="19"/>
  <c r="D697" i="10" s="1"/>
  <c r="I697" i="10" s="1"/>
  <c r="H661" i="19"/>
  <c r="D665" i="10" s="1"/>
  <c r="I665" i="10" s="1"/>
  <c r="H629" i="19"/>
  <c r="D633" i="10" s="1"/>
  <c r="I633" i="10" s="1"/>
  <c r="J619" i="10"/>
  <c r="H587" i="19"/>
  <c r="D591" i="10" s="1"/>
  <c r="J591" i="10" s="1"/>
  <c r="H380" i="19"/>
  <c r="D384" i="10" s="1"/>
  <c r="I384" i="10" s="1"/>
  <c r="H342" i="19"/>
  <c r="D346" i="10" s="1"/>
  <c r="I346" i="10" s="1"/>
  <c r="J162" i="10"/>
  <c r="H612" i="19"/>
  <c r="D616" i="10" s="1"/>
  <c r="I616" i="10" s="1"/>
  <c r="H580" i="19"/>
  <c r="D584" i="10" s="1"/>
  <c r="J584" i="10" s="1"/>
  <c r="H548" i="19"/>
  <c r="D552" i="10" s="1"/>
  <c r="I552" i="10" s="1"/>
  <c r="H516" i="19"/>
  <c r="D520" i="10" s="1"/>
  <c r="I520" i="10" s="1"/>
  <c r="H484" i="19"/>
  <c r="D488" i="10" s="1"/>
  <c r="I488" i="10" s="1"/>
  <c r="J450" i="10"/>
  <c r="H418" i="19"/>
  <c r="D422" i="10" s="1"/>
  <c r="I422" i="10" s="1"/>
  <c r="J322" i="10"/>
  <c r="H290" i="19"/>
  <c r="D294" i="10" s="1"/>
  <c r="I294" i="10" s="1"/>
  <c r="H163" i="19"/>
  <c r="D167" i="10" s="1"/>
  <c r="I167" i="10" s="1"/>
  <c r="H123" i="19"/>
  <c r="D127" i="10" s="1"/>
  <c r="I127" i="10" s="1"/>
  <c r="H46" i="19"/>
  <c r="D50" i="10" s="1"/>
  <c r="I50" i="10" s="1"/>
  <c r="J119" i="10"/>
  <c r="H449" i="19"/>
  <c r="D453" i="10" s="1"/>
  <c r="H417" i="19"/>
  <c r="D421" i="10" s="1"/>
  <c r="I421" i="10" s="1"/>
  <c r="H385" i="19"/>
  <c r="D389" i="10" s="1"/>
  <c r="I389" i="10" s="1"/>
  <c r="H353" i="19"/>
  <c r="D357" i="10" s="1"/>
  <c r="I357" i="10" s="1"/>
  <c r="H321" i="19"/>
  <c r="D325" i="10" s="1"/>
  <c r="I325" i="10" s="1"/>
  <c r="H289" i="19"/>
  <c r="D293" i="10" s="1"/>
  <c r="I293" i="10" s="1"/>
  <c r="H209" i="19"/>
  <c r="D213" i="10" s="1"/>
  <c r="I213" i="10" s="1"/>
  <c r="J184" i="10"/>
  <c r="H152" i="19"/>
  <c r="D156" i="10" s="1"/>
  <c r="I156" i="10" s="1"/>
  <c r="J44" i="10"/>
  <c r="J271" i="10"/>
  <c r="J239" i="10"/>
  <c r="J207" i="10"/>
  <c r="J175" i="10"/>
  <c r="J143" i="10"/>
  <c r="H114" i="19"/>
  <c r="D118" i="10" s="1"/>
  <c r="I118" i="10" s="1"/>
  <c r="J89" i="10"/>
  <c r="H56" i="19"/>
  <c r="D60" i="10" s="1"/>
  <c r="I60" i="10" s="1"/>
  <c r="J132" i="10"/>
  <c r="J100" i="10"/>
  <c r="J68" i="10"/>
  <c r="J41" i="10"/>
  <c r="H43" i="19"/>
  <c r="D47" i="10" s="1"/>
  <c r="I47" i="10" s="1"/>
  <c r="H11" i="19"/>
  <c r="D15" i="10" s="1"/>
  <c r="J15" i="10" s="1"/>
  <c r="B15" i="8"/>
  <c r="B15" i="4"/>
  <c r="B15" i="6"/>
  <c r="B17" i="2"/>
  <c r="B33" i="10" s="1"/>
  <c r="B15" i="7"/>
  <c r="J392" i="10" l="1"/>
  <c r="J652" i="10"/>
  <c r="J737" i="10"/>
  <c r="J491" i="10"/>
  <c r="J219" i="10"/>
  <c r="J424" i="10"/>
  <c r="J220" i="10"/>
  <c r="J679" i="10"/>
  <c r="J86" i="10"/>
  <c r="J65" i="10"/>
  <c r="J141" i="10"/>
  <c r="J168" i="10"/>
  <c r="J200" i="10"/>
  <c r="J341" i="10"/>
  <c r="J107" i="10"/>
  <c r="J538" i="10"/>
  <c r="J613" i="10"/>
  <c r="J56" i="10"/>
  <c r="J173" i="10"/>
  <c r="J514" i="10"/>
  <c r="J385" i="10"/>
  <c r="J467" i="10"/>
  <c r="J331" i="10"/>
  <c r="J362" i="10"/>
  <c r="J216" i="10"/>
  <c r="J594" i="10"/>
  <c r="J75" i="10"/>
  <c r="J402" i="10"/>
  <c r="J382" i="10"/>
  <c r="J621" i="10"/>
  <c r="J560" i="10"/>
  <c r="J498" i="10"/>
  <c r="J612" i="10"/>
  <c r="I716" i="10"/>
  <c r="M9" i="10"/>
  <c r="N9" i="10" s="1"/>
  <c r="O9" i="10" s="1"/>
  <c r="J615" i="10"/>
  <c r="J636" i="10"/>
  <c r="J166" i="10"/>
  <c r="J573" i="10"/>
  <c r="J398" i="10"/>
  <c r="J502" i="10"/>
  <c r="J540" i="10"/>
  <c r="J608" i="10"/>
  <c r="J73" i="10"/>
  <c r="J627" i="10"/>
  <c r="J365" i="10"/>
  <c r="J525" i="10"/>
  <c r="J257" i="10"/>
  <c r="J92" i="10"/>
  <c r="J130" i="10"/>
  <c r="J263" i="10"/>
  <c r="J373" i="10"/>
  <c r="J358" i="10"/>
  <c r="J58" i="10"/>
  <c r="J305" i="10"/>
  <c r="J228" i="10"/>
  <c r="J361" i="10"/>
  <c r="J432" i="10"/>
  <c r="J82" i="10"/>
  <c r="J66" i="10"/>
  <c r="J285" i="10"/>
  <c r="J120" i="10"/>
  <c r="J53" i="10"/>
  <c r="J131" i="10"/>
  <c r="J359" i="10"/>
  <c r="J148" i="10"/>
  <c r="J579" i="10"/>
  <c r="J316" i="10"/>
  <c r="J363" i="10"/>
  <c r="J334" i="10"/>
  <c r="J430" i="10"/>
  <c r="J425" i="10"/>
  <c r="J153" i="10"/>
  <c r="J426" i="10"/>
  <c r="J528" i="10"/>
  <c r="J309" i="10"/>
  <c r="J496" i="10"/>
  <c r="J523" i="10"/>
  <c r="J165" i="10"/>
  <c r="J189" i="10"/>
  <c r="J418" i="10"/>
  <c r="J406" i="10"/>
  <c r="J390" i="10"/>
  <c r="J98" i="10"/>
  <c r="J55" i="10"/>
  <c r="J751" i="10"/>
  <c r="J407" i="10"/>
  <c r="J299" i="10"/>
  <c r="J582" i="10"/>
  <c r="B34" i="10"/>
  <c r="C33" i="10"/>
  <c r="I352" i="10"/>
  <c r="J352" i="10"/>
  <c r="J118" i="10"/>
  <c r="I644" i="10"/>
  <c r="J644" i="10"/>
  <c r="I281" i="10"/>
  <c r="J281" i="10"/>
  <c r="I657" i="10"/>
  <c r="J657" i="10"/>
  <c r="I536" i="10"/>
  <c r="J536" i="10"/>
  <c r="I172" i="10"/>
  <c r="J172" i="10"/>
  <c r="I595" i="10"/>
  <c r="J595" i="10"/>
  <c r="I254" i="10"/>
  <c r="J254" i="10"/>
  <c r="I637" i="10"/>
  <c r="J637" i="10"/>
  <c r="I464" i="10"/>
  <c r="J464" i="10"/>
  <c r="I743" i="10"/>
  <c r="J743" i="10"/>
  <c r="J393" i="10"/>
  <c r="I270" i="10"/>
  <c r="I462" i="10"/>
  <c r="J462" i="10"/>
  <c r="I333" i="10"/>
  <c r="J333" i="10"/>
  <c r="I238" i="10"/>
  <c r="J238" i="10"/>
  <c r="I739" i="10"/>
  <c r="J739" i="10"/>
  <c r="J466" i="10"/>
  <c r="I383" i="10"/>
  <c r="J383" i="10"/>
  <c r="I672" i="10"/>
  <c r="J672" i="10"/>
  <c r="I542" i="10"/>
  <c r="J542" i="10"/>
  <c r="I453" i="10"/>
  <c r="J453" i="10"/>
  <c r="J562" i="10"/>
  <c r="I409" i="10"/>
  <c r="J409" i="10"/>
  <c r="J277" i="10"/>
  <c r="J691" i="10"/>
  <c r="I744" i="10"/>
  <c r="J744" i="10"/>
  <c r="J313" i="10"/>
  <c r="I661" i="10"/>
  <c r="J661" i="10"/>
  <c r="I335" i="10"/>
  <c r="J335" i="10"/>
  <c r="I374" i="10"/>
  <c r="J374" i="10"/>
  <c r="I626" i="10"/>
  <c r="J626" i="10"/>
  <c r="I183" i="10"/>
  <c r="J183" i="10"/>
  <c r="J421" i="10"/>
  <c r="I569" i="10"/>
  <c r="J569" i="10"/>
  <c r="J286" i="10"/>
  <c r="J603" i="10"/>
  <c r="J414" i="10"/>
  <c r="J711" i="10"/>
  <c r="J236" i="10"/>
  <c r="J600" i="10"/>
  <c r="J609" i="10"/>
  <c r="J651" i="10"/>
  <c r="J576" i="10"/>
  <c r="J740" i="10"/>
  <c r="J675" i="10"/>
  <c r="B11" i="10"/>
  <c r="C10" i="10"/>
  <c r="J431" i="10"/>
  <c r="J149" i="10"/>
  <c r="J463" i="10"/>
  <c r="J648" i="10"/>
  <c r="J689" i="10"/>
  <c r="J51" i="10"/>
  <c r="J261" i="10"/>
  <c r="J317" i="10"/>
  <c r="J564" i="10"/>
  <c r="J61" i="10"/>
  <c r="J706" i="10"/>
  <c r="J349" i="10"/>
  <c r="J707" i="10"/>
  <c r="J624" i="10"/>
  <c r="J95" i="10"/>
  <c r="J387" i="10"/>
  <c r="I726" i="10"/>
  <c r="I191" i="10"/>
  <c r="J303" i="10"/>
  <c r="J752" i="10"/>
  <c r="I296" i="10"/>
  <c r="I399" i="10"/>
  <c r="J597" i="10"/>
  <c r="J381" i="10"/>
  <c r="I396" i="10"/>
  <c r="J518" i="10"/>
  <c r="I16" i="10"/>
  <c r="J378" i="10"/>
  <c r="J410" i="10"/>
  <c r="I489" i="10"/>
  <c r="I182" i="10"/>
  <c r="J177" i="10"/>
  <c r="I304" i="10"/>
  <c r="I11" i="10"/>
  <c r="I33" i="10"/>
  <c r="M7" i="19"/>
  <c r="G10" i="10"/>
  <c r="K10" i="10" s="1"/>
  <c r="J135" i="10"/>
  <c r="I12" i="10"/>
  <c r="I623" i="10"/>
  <c r="J90" i="10"/>
  <c r="J396" i="10"/>
  <c r="J344" i="10"/>
  <c r="J282" i="10"/>
  <c r="J399" i="10"/>
  <c r="J702" i="10"/>
  <c r="I17" i="10"/>
  <c r="J273" i="10"/>
  <c r="I446" i="10"/>
  <c r="J84" i="10"/>
  <c r="I32" i="10"/>
  <c r="J457" i="10"/>
  <c r="J206" i="10"/>
  <c r="I29" i="10"/>
  <c r="J221" i="10"/>
  <c r="J298" i="10"/>
  <c r="J693" i="10"/>
  <c r="J546" i="10"/>
  <c r="I714" i="10"/>
  <c r="J304" i="10"/>
  <c r="J633" i="10"/>
  <c r="J401" i="10"/>
  <c r="J225" i="10"/>
  <c r="I38" i="10"/>
  <c r="J290" i="10"/>
  <c r="J587" i="10"/>
  <c r="J181" i="10"/>
  <c r="J196" i="10"/>
  <c r="J260" i="10"/>
  <c r="J508" i="10"/>
  <c r="J301" i="10"/>
  <c r="J543" i="10"/>
  <c r="I642" i="10"/>
  <c r="J80" i="10"/>
  <c r="J127" i="10"/>
  <c r="I667" i="10"/>
  <c r="J484" i="10"/>
  <c r="J687" i="10"/>
  <c r="J391" i="10"/>
  <c r="J63" i="10"/>
  <c r="J427" i="10"/>
  <c r="J350" i="10"/>
  <c r="J302" i="10"/>
  <c r="J664" i="10"/>
  <c r="J670" i="10"/>
  <c r="J461" i="10"/>
  <c r="J631" i="10"/>
  <c r="J204" i="10"/>
  <c r="J750" i="10"/>
  <c r="J665" i="10"/>
  <c r="J565" i="10"/>
  <c r="J616" i="10"/>
  <c r="J550" i="10"/>
  <c r="J519" i="10"/>
  <c r="J448" i="10"/>
  <c r="J650" i="10"/>
  <c r="J653" i="10"/>
  <c r="J314" i="10"/>
  <c r="J504" i="10"/>
  <c r="J741" i="10"/>
  <c r="J521" i="10"/>
  <c r="J658" i="10"/>
  <c r="J423" i="10"/>
  <c r="J567" i="10"/>
  <c r="J164" i="10"/>
  <c r="J332" i="10"/>
  <c r="J182" i="10"/>
  <c r="I584" i="10"/>
  <c r="I485" i="10"/>
  <c r="I39" i="10"/>
  <c r="J64" i="10"/>
  <c r="I395" i="10"/>
  <c r="I515" i="10"/>
  <c r="J47" i="10"/>
  <c r="J408" i="10"/>
  <c r="J433" i="10"/>
  <c r="I451" i="10"/>
  <c r="J296" i="10"/>
  <c r="J745" i="10"/>
  <c r="J553" i="10"/>
  <c r="J520" i="10"/>
  <c r="J488" i="10"/>
  <c r="J489" i="10"/>
  <c r="J690" i="10"/>
  <c r="J50" i="10"/>
  <c r="J167" i="10"/>
  <c r="I445" i="10"/>
  <c r="I37" i="10"/>
  <c r="J229" i="10"/>
  <c r="I40" i="10"/>
  <c r="J187" i="10"/>
  <c r="J495" i="10"/>
  <c r="J596" i="10"/>
  <c r="I31" i="10"/>
  <c r="J116" i="10"/>
  <c r="J191" i="10"/>
  <c r="J329" i="10"/>
  <c r="J12" i="10"/>
  <c r="J355" i="10"/>
  <c r="J114" i="10"/>
  <c r="J253" i="10"/>
  <c r="I35" i="10"/>
  <c r="J94" i="10"/>
  <c r="I501" i="10"/>
  <c r="J93" i="10"/>
  <c r="I588" i="10"/>
  <c r="J368" i="10"/>
  <c r="J517" i="10"/>
  <c r="J643" i="10"/>
  <c r="I475" i="10"/>
  <c r="J288" i="10"/>
  <c r="J632" i="10"/>
  <c r="J485" i="10"/>
  <c r="I23" i="10"/>
  <c r="J76" i="10"/>
  <c r="J151" i="10"/>
  <c r="J101" i="10"/>
  <c r="J214" i="10"/>
  <c r="J49" i="10"/>
  <c r="J97" i="10"/>
  <c r="J213" i="10"/>
  <c r="J104" i="10"/>
  <c r="I269" i="10"/>
  <c r="J35" i="10"/>
  <c r="J490" i="10"/>
  <c r="J268" i="10"/>
  <c r="J339" i="10"/>
  <c r="J287" i="10"/>
  <c r="J677" i="10"/>
  <c r="J310" i="10"/>
  <c r="J319" i="10"/>
  <c r="J666" i="10"/>
  <c r="J415" i="10"/>
  <c r="J577" i="10"/>
  <c r="J209" i="10"/>
  <c r="J330" i="10"/>
  <c r="J60" i="10"/>
  <c r="J46" i="10"/>
  <c r="J377" i="10"/>
  <c r="J642" i="10"/>
  <c r="J570" i="10"/>
  <c r="J516" i="10"/>
  <c r="J641" i="10"/>
  <c r="J507" i="10"/>
  <c r="J593" i="10"/>
  <c r="J451" i="10"/>
  <c r="J474" i="10"/>
  <c r="J32" i="10"/>
  <c r="J655" i="10"/>
  <c r="J698" i="10"/>
  <c r="J246" i="10"/>
  <c r="J307" i="10"/>
  <c r="J527" i="10"/>
  <c r="J722" i="10"/>
  <c r="J720" i="10"/>
  <c r="J524" i="10"/>
  <c r="J726" i="10"/>
  <c r="J728" i="10"/>
  <c r="J326" i="10"/>
  <c r="J537" i="10"/>
  <c r="I607" i="10"/>
  <c r="J607" i="10"/>
  <c r="J705" i="10"/>
  <c r="J280" i="10"/>
  <c r="J371" i="10"/>
  <c r="J156" i="10"/>
  <c r="J602" i="10"/>
  <c r="J422" i="10"/>
  <c r="J568" i="10"/>
  <c r="J440" i="10"/>
  <c r="J400" i="10"/>
  <c r="J384" i="10"/>
  <c r="J663" i="10"/>
  <c r="J306" i="10"/>
  <c r="J346" i="10"/>
  <c r="J549" i="10"/>
  <c r="I535" i="10"/>
  <c r="J217" i="10"/>
  <c r="J345" i="10"/>
  <c r="I715" i="10"/>
  <c r="I435" i="10"/>
  <c r="I505" i="10"/>
  <c r="I592" i="10"/>
  <c r="I21" i="10"/>
  <c r="I320" i="10"/>
  <c r="I696" i="10"/>
  <c r="I692" i="10"/>
  <c r="J91" i="10"/>
  <c r="I591" i="10"/>
  <c r="J21" i="10"/>
  <c r="J419" i="10"/>
  <c r="I15" i="10"/>
  <c r="J140" i="10"/>
  <c r="J224" i="10"/>
  <c r="I447" i="10"/>
  <c r="J315" i="10"/>
  <c r="J513" i="10"/>
  <c r="I682" i="10"/>
  <c r="J150" i="10"/>
  <c r="J443" i="10"/>
  <c r="J625" i="10"/>
  <c r="J357" i="10"/>
  <c r="J535" i="10"/>
  <c r="I611" i="10"/>
  <c r="J454" i="10"/>
  <c r="J134" i="10"/>
  <c r="J611" i="10"/>
  <c r="I18" i="10"/>
  <c r="J354" i="10"/>
  <c r="I14" i="10"/>
  <c r="J18" i="10"/>
  <c r="J243" i="10"/>
  <c r="J125" i="10"/>
  <c r="J320" i="10"/>
  <c r="J347" i="10"/>
  <c r="J526" i="10"/>
  <c r="J389" i="10"/>
  <c r="J697" i="10"/>
  <c r="J102" i="10"/>
  <c r="J394" i="10"/>
  <c r="I247" i="10"/>
  <c r="J235" i="10"/>
  <c r="J31" i="10"/>
  <c r="J555" i="10"/>
  <c r="I713" i="10"/>
  <c r="J17" i="10"/>
  <c r="J157" i="10"/>
  <c r="J11" i="10"/>
  <c r="J369" i="10"/>
  <c r="J59" i="10"/>
  <c r="J405" i="10"/>
  <c r="J395" i="10"/>
  <c r="J552" i="10"/>
  <c r="J647" i="10"/>
  <c r="J351" i="10"/>
  <c r="J473" i="10"/>
  <c r="J252" i="10"/>
  <c r="J530" i="10"/>
  <c r="J245" i="10"/>
  <c r="I26" i="10"/>
  <c r="J449" i="10"/>
  <c r="J367" i="10"/>
  <c r="J667" i="10"/>
  <c r="J325" i="10"/>
  <c r="J749" i="10"/>
  <c r="J251" i="10"/>
  <c r="J343" i="10"/>
  <c r="J578" i="10"/>
  <c r="J437" i="10"/>
  <c r="I674" i="10"/>
  <c r="J293" i="10"/>
  <c r="J681" i="10"/>
  <c r="J592" i="10"/>
  <c r="J512" i="10"/>
  <c r="J668" i="10"/>
  <c r="J725" i="10"/>
  <c r="J54" i="10"/>
  <c r="J413" i="10"/>
  <c r="J128" i="10"/>
  <c r="J342" i="10"/>
  <c r="J283" i="10"/>
  <c r="J494" i="10"/>
  <c r="J318" i="10"/>
  <c r="J713" i="10"/>
  <c r="J503" i="10"/>
  <c r="J729" i="10"/>
  <c r="J649" i="10"/>
  <c r="J701" i="10"/>
  <c r="J262" i="10"/>
  <c r="J292" i="10"/>
  <c r="J323" i="10"/>
  <c r="J580" i="10"/>
  <c r="J291" i="10"/>
  <c r="J732" i="10"/>
  <c r="J634" i="10"/>
  <c r="J721" i="10"/>
  <c r="J459" i="10"/>
  <c r="J746" i="10"/>
  <c r="I680" i="10"/>
  <c r="J188" i="10"/>
  <c r="J294" i="10"/>
  <c r="J481" i="10"/>
  <c r="J312" i="10"/>
  <c r="J23" i="10"/>
  <c r="J548" i="10"/>
  <c r="J441" i="10"/>
  <c r="J511" i="10"/>
  <c r="J544" i="10"/>
  <c r="J559" i="10"/>
  <c r="J482" i="10"/>
  <c r="J480" i="10"/>
  <c r="J620" i="10"/>
  <c r="J588" i="10"/>
  <c r="C3" i="17"/>
  <c r="C4" i="17"/>
  <c r="B16" i="6"/>
  <c r="B16" i="7"/>
  <c r="B18" i="2"/>
  <c r="B57" i="10" s="1"/>
  <c r="B16" i="8"/>
  <c r="B16" i="4"/>
  <c r="J3" i="20" l="1"/>
  <c r="F11" i="20"/>
  <c r="G21" i="20"/>
  <c r="G17" i="17" s="1"/>
  <c r="G20" i="20"/>
  <c r="G16" i="17" s="1"/>
  <c r="G17" i="20"/>
  <c r="C28" i="17" s="1"/>
  <c r="G6" i="20"/>
  <c r="C17" i="17" s="1"/>
  <c r="F19" i="20"/>
  <c r="F31" i="20"/>
  <c r="G7" i="20"/>
  <c r="C18" i="17" s="1"/>
  <c r="F7" i="20"/>
  <c r="G10" i="20"/>
  <c r="C21" i="17" s="1"/>
  <c r="F10" i="20"/>
  <c r="G19" i="20"/>
  <c r="G15" i="17" s="1"/>
  <c r="F20" i="20"/>
  <c r="G33" i="20"/>
  <c r="G29" i="17" s="1"/>
  <c r="F33" i="20"/>
  <c r="G31" i="20"/>
  <c r="G11" i="20"/>
  <c r="C22" i="17" s="1"/>
  <c r="G24" i="20"/>
  <c r="G20" i="17" s="1"/>
  <c r="F24" i="20"/>
  <c r="F17" i="20"/>
  <c r="G4" i="20"/>
  <c r="C15" i="17" s="1"/>
  <c r="F4" i="20"/>
  <c r="F3" i="20"/>
  <c r="G8" i="20"/>
  <c r="C19" i="17" s="1"/>
  <c r="F8" i="20"/>
  <c r="G28" i="20"/>
  <c r="G24" i="17" s="1"/>
  <c r="F28" i="20"/>
  <c r="G34" i="20"/>
  <c r="F34" i="20"/>
  <c r="G16" i="20"/>
  <c r="C27" i="17" s="1"/>
  <c r="F16" i="20"/>
  <c r="G5" i="20"/>
  <c r="C16" i="17" s="1"/>
  <c r="F5" i="20"/>
  <c r="G25" i="20"/>
  <c r="G21" i="17" s="1"/>
  <c r="F25" i="20"/>
  <c r="G3" i="20"/>
  <c r="C14" i="17" s="1"/>
  <c r="F6" i="20"/>
  <c r="F21" i="20"/>
  <c r="G29" i="20"/>
  <c r="G25" i="17" s="1"/>
  <c r="F29" i="20"/>
  <c r="G12" i="20"/>
  <c r="C23" i="17" s="1"/>
  <c r="F12" i="20"/>
  <c r="G13" i="20"/>
  <c r="C24" i="17" s="1"/>
  <c r="F13" i="20"/>
  <c r="G26" i="20"/>
  <c r="G22" i="17" s="1"/>
  <c r="F26" i="20"/>
  <c r="G22" i="20"/>
  <c r="G18" i="17" s="1"/>
  <c r="F22" i="20"/>
  <c r="C2" i="12"/>
  <c r="C2" i="13"/>
  <c r="G9" i="20"/>
  <c r="C20" i="17" s="1"/>
  <c r="F9" i="20"/>
  <c r="G14" i="20"/>
  <c r="C25" i="17" s="1"/>
  <c r="F14" i="20"/>
  <c r="G27" i="20"/>
  <c r="G23" i="17" s="1"/>
  <c r="F27" i="20"/>
  <c r="G30" i="20"/>
  <c r="G26" i="17" s="1"/>
  <c r="F30" i="20"/>
  <c r="G18" i="20"/>
  <c r="G14" i="17" s="1"/>
  <c r="F18" i="20"/>
  <c r="G32" i="20"/>
  <c r="F32" i="20"/>
  <c r="G15" i="20"/>
  <c r="C26" i="17" s="1"/>
  <c r="F15" i="20"/>
  <c r="G23" i="20"/>
  <c r="G19" i="17" s="1"/>
  <c r="F23" i="20"/>
  <c r="L10" i="10"/>
  <c r="M10" i="10" s="1"/>
  <c r="N10" i="10" s="1"/>
  <c r="B58" i="10"/>
  <c r="C57" i="10"/>
  <c r="B12" i="10"/>
  <c r="C11" i="10"/>
  <c r="B35" i="10"/>
  <c r="C34" i="10"/>
  <c r="M8" i="19"/>
  <c r="G11" i="10"/>
  <c r="K11" i="10" s="1"/>
  <c r="B17" i="6"/>
  <c r="B17" i="4"/>
  <c r="B17" i="7"/>
  <c r="B17" i="8"/>
  <c r="B19" i="2"/>
  <c r="B81" i="10" s="1"/>
  <c r="AR39" i="5" l="1"/>
  <c r="G28" i="17"/>
  <c r="AR38" i="5"/>
  <c r="G27" i="17"/>
  <c r="Y38" i="5"/>
  <c r="Y37" i="5"/>
  <c r="F33" i="5"/>
  <c r="AR40" i="5"/>
  <c r="Y34" i="5"/>
  <c r="Y32" i="5"/>
  <c r="Y35" i="5"/>
  <c r="AR34" i="5"/>
  <c r="F36" i="5"/>
  <c r="Y39" i="5"/>
  <c r="Y30" i="5"/>
  <c r="AR36" i="5"/>
  <c r="AR32" i="5"/>
  <c r="Y33" i="5"/>
  <c r="AR35" i="5"/>
  <c r="AR31" i="5"/>
  <c r="F37" i="5"/>
  <c r="AR30" i="5"/>
  <c r="AR37" i="5"/>
  <c r="Y31" i="5"/>
  <c r="AR33" i="5"/>
  <c r="F39" i="5"/>
  <c r="F31" i="5"/>
  <c r="F38" i="5"/>
  <c r="L11" i="10"/>
  <c r="M11" i="10" s="1"/>
  <c r="N11" i="10" s="1"/>
  <c r="O11" i="10" s="1"/>
  <c r="F30" i="5"/>
  <c r="F32" i="5"/>
  <c r="F35" i="5"/>
  <c r="Y36" i="5"/>
  <c r="F34" i="5"/>
  <c r="B59" i="10"/>
  <c r="C58" i="10"/>
  <c r="C12" i="10"/>
  <c r="B13" i="10"/>
  <c r="C35" i="10"/>
  <c r="B36" i="10"/>
  <c r="B82" i="10"/>
  <c r="C81" i="10"/>
  <c r="O10" i="10"/>
  <c r="M9" i="19"/>
  <c r="G12" i="10"/>
  <c r="B18" i="7"/>
  <c r="B20" i="2"/>
  <c r="B105" i="10" s="1"/>
  <c r="B18" i="8"/>
  <c r="B18" i="4"/>
  <c r="B18" i="6"/>
  <c r="M79" i="19" l="1"/>
  <c r="G13" i="10"/>
  <c r="L13" i="10" s="1"/>
  <c r="M10" i="19"/>
  <c r="C36" i="10"/>
  <c r="B37" i="10"/>
  <c r="B14" i="10"/>
  <c r="C13" i="10"/>
  <c r="B83" i="10"/>
  <c r="C82" i="10"/>
  <c r="B106" i="10"/>
  <c r="C105" i="10"/>
  <c r="B60" i="10"/>
  <c r="C59" i="10"/>
  <c r="L12" i="10"/>
  <c r="K12" i="10"/>
  <c r="B19" i="8"/>
  <c r="B21" i="2"/>
  <c r="B129" i="10" s="1"/>
  <c r="B19" i="6"/>
  <c r="B19" i="4"/>
  <c r="B19" i="7"/>
  <c r="K13" i="10" l="1"/>
  <c r="M13" i="10" s="1"/>
  <c r="N13" i="10" s="1"/>
  <c r="G83" i="10"/>
  <c r="L83" i="10" s="1"/>
  <c r="M80" i="19"/>
  <c r="G14" i="10"/>
  <c r="M11" i="19"/>
  <c r="B130" i="10"/>
  <c r="C129" i="10"/>
  <c r="B107" i="10"/>
  <c r="C106" i="10"/>
  <c r="B61" i="10"/>
  <c r="C60" i="10"/>
  <c r="C37" i="10"/>
  <c r="B38" i="10"/>
  <c r="C83" i="10"/>
  <c r="B84" i="10"/>
  <c r="B15" i="10"/>
  <c r="C14" i="10"/>
  <c r="M12" i="10"/>
  <c r="N12" i="10" s="1"/>
  <c r="B22" i="2"/>
  <c r="B153" i="10" s="1"/>
  <c r="B20" i="6"/>
  <c r="B20" i="7"/>
  <c r="B20" i="8"/>
  <c r="B20" i="4"/>
  <c r="K83" i="10" l="1"/>
  <c r="M83" i="10" s="1"/>
  <c r="N83" i="10" s="1"/>
  <c r="O83" i="10" s="1"/>
  <c r="M81" i="19"/>
  <c r="G84" i="10"/>
  <c r="G15" i="10"/>
  <c r="L15" i="10" s="1"/>
  <c r="M12" i="19"/>
  <c r="L14" i="10"/>
  <c r="K14" i="10"/>
  <c r="C107" i="10"/>
  <c r="B108" i="10"/>
  <c r="C61" i="10"/>
  <c r="B62" i="10"/>
  <c r="B131" i="10"/>
  <c r="C130" i="10"/>
  <c r="B154" i="10"/>
  <c r="C153" i="10"/>
  <c r="C15" i="10"/>
  <c r="B16" i="10"/>
  <c r="C84" i="10"/>
  <c r="B85" i="10"/>
  <c r="B39" i="10"/>
  <c r="C38" i="10"/>
  <c r="O13" i="10"/>
  <c r="O12" i="10"/>
  <c r="B23" i="2"/>
  <c r="B177" i="10" s="1"/>
  <c r="B21" i="6"/>
  <c r="B21" i="4"/>
  <c r="B21" i="7"/>
  <c r="B21" i="8"/>
  <c r="K15" i="10" l="1"/>
  <c r="M15" i="10" s="1"/>
  <c r="N15" i="10" s="1"/>
  <c r="O15" i="10" s="1"/>
  <c r="K84" i="10"/>
  <c r="L84" i="10"/>
  <c r="G85" i="10"/>
  <c r="M82" i="19"/>
  <c r="G16" i="10"/>
  <c r="L16" i="10" s="1"/>
  <c r="M13" i="19"/>
  <c r="M14" i="10"/>
  <c r="N14" i="10" s="1"/>
  <c r="O14" i="10" s="1"/>
  <c r="B178" i="10"/>
  <c r="C177" i="10"/>
  <c r="C16" i="10"/>
  <c r="B17" i="10"/>
  <c r="B132" i="10"/>
  <c r="C131" i="10"/>
  <c r="B40" i="10"/>
  <c r="C39" i="10"/>
  <c r="C108" i="10"/>
  <c r="B109" i="10"/>
  <c r="B63" i="10"/>
  <c r="C62" i="10"/>
  <c r="B86" i="10"/>
  <c r="C85" i="10"/>
  <c r="B155" i="10"/>
  <c r="C154" i="10"/>
  <c r="B24" i="2"/>
  <c r="B201" i="10" s="1"/>
  <c r="B22" i="7"/>
  <c r="B22" i="8"/>
  <c r="B22" i="4"/>
  <c r="B22" i="6"/>
  <c r="M84" i="10" l="1"/>
  <c r="N84" i="10" s="1"/>
  <c r="O84" i="10" s="1"/>
  <c r="G86" i="10"/>
  <c r="M83" i="19"/>
  <c r="L85" i="10"/>
  <c r="K85" i="10"/>
  <c r="K16" i="10"/>
  <c r="M16" i="10" s="1"/>
  <c r="N16" i="10" s="1"/>
  <c r="O16" i="10" s="1"/>
  <c r="M14" i="19"/>
  <c r="G17" i="10"/>
  <c r="C132" i="10"/>
  <c r="B133" i="10"/>
  <c r="B18" i="10"/>
  <c r="C17" i="10"/>
  <c r="B156" i="10"/>
  <c r="C155" i="10"/>
  <c r="B87" i="10"/>
  <c r="C86" i="10"/>
  <c r="B64" i="10"/>
  <c r="C63" i="10"/>
  <c r="C40" i="10"/>
  <c r="B41" i="10"/>
  <c r="C178" i="10"/>
  <c r="B179" i="10"/>
  <c r="B202" i="10"/>
  <c r="C201" i="10"/>
  <c r="B110" i="10"/>
  <c r="C109" i="10"/>
  <c r="B25" i="2"/>
  <c r="B225" i="10" s="1"/>
  <c r="B23" i="8"/>
  <c r="B23" i="6"/>
  <c r="B23" i="4"/>
  <c r="B23" i="7"/>
  <c r="M85" i="10" l="1"/>
  <c r="N85" i="10" s="1"/>
  <c r="O85" i="10" s="1"/>
  <c r="G87" i="10"/>
  <c r="K87" i="10" s="1"/>
  <c r="M84" i="19"/>
  <c r="K86" i="10"/>
  <c r="L86" i="10"/>
  <c r="L17" i="10"/>
  <c r="K17" i="10"/>
  <c r="G18" i="10"/>
  <c r="M15" i="19"/>
  <c r="B226" i="10"/>
  <c r="C225" i="10"/>
  <c r="C18" i="10"/>
  <c r="B19" i="10"/>
  <c r="B111" i="10"/>
  <c r="C110" i="10"/>
  <c r="C179" i="10"/>
  <c r="B180" i="10"/>
  <c r="C87" i="10"/>
  <c r="B88" i="10"/>
  <c r="B157" i="10"/>
  <c r="C156" i="10"/>
  <c r="B134" i="10"/>
  <c r="C133" i="10"/>
  <c r="C202" i="10"/>
  <c r="B203" i="10"/>
  <c r="C64" i="10"/>
  <c r="B65" i="10"/>
  <c r="C41" i="10"/>
  <c r="B42" i="10"/>
  <c r="B26" i="2"/>
  <c r="B249" i="10" s="1"/>
  <c r="B24" i="6"/>
  <c r="B24" i="7"/>
  <c r="B24" i="8"/>
  <c r="B24" i="4"/>
  <c r="L87" i="10" l="1"/>
  <c r="M87" i="10" s="1"/>
  <c r="N87" i="10" s="1"/>
  <c r="O87" i="10" s="1"/>
  <c r="G88" i="10"/>
  <c r="K88" i="10" s="1"/>
  <c r="M85" i="19"/>
  <c r="M17" i="10"/>
  <c r="N17" i="10" s="1"/>
  <c r="O17" i="10" s="1"/>
  <c r="M86" i="10"/>
  <c r="N86" i="10" s="1"/>
  <c r="O86" i="10" s="1"/>
  <c r="K18" i="10"/>
  <c r="L18" i="10"/>
  <c r="M16" i="19"/>
  <c r="G19" i="10"/>
  <c r="B158" i="10"/>
  <c r="C157" i="10"/>
  <c r="C88" i="10"/>
  <c r="B89" i="10"/>
  <c r="B181" i="10"/>
  <c r="C180" i="10"/>
  <c r="C203" i="10"/>
  <c r="B204" i="10"/>
  <c r="C226" i="10"/>
  <c r="B227" i="10"/>
  <c r="C42" i="10"/>
  <c r="B43" i="10"/>
  <c r="C111" i="10"/>
  <c r="B112" i="10"/>
  <c r="B250" i="10"/>
  <c r="C249" i="10"/>
  <c r="C65" i="10"/>
  <c r="B66" i="10"/>
  <c r="B135" i="10"/>
  <c r="C134" i="10"/>
  <c r="C19" i="10"/>
  <c r="B20" i="10"/>
  <c r="B27" i="2"/>
  <c r="B273" i="10" s="1"/>
  <c r="B25" i="6"/>
  <c r="B25" i="4"/>
  <c r="B25" i="7"/>
  <c r="B25" i="8"/>
  <c r="L88" i="10" l="1"/>
  <c r="M88" i="10" s="1"/>
  <c r="N88" i="10" s="1"/>
  <c r="O88" i="10" s="1"/>
  <c r="M86" i="19"/>
  <c r="G89" i="10"/>
  <c r="G20" i="10"/>
  <c r="M17" i="19"/>
  <c r="M18" i="10"/>
  <c r="N18" i="10" s="1"/>
  <c r="O18" i="10" s="1"/>
  <c r="L19" i="10"/>
  <c r="K19" i="10"/>
  <c r="B274" i="10"/>
  <c r="C273" i="10"/>
  <c r="C135" i="10"/>
  <c r="B136" i="10"/>
  <c r="C66" i="10"/>
  <c r="B67" i="10"/>
  <c r="B205" i="10"/>
  <c r="C204" i="10"/>
  <c r="C158" i="10"/>
  <c r="B159" i="10"/>
  <c r="B21" i="10"/>
  <c r="C20" i="10"/>
  <c r="B113" i="10"/>
  <c r="C112" i="10"/>
  <c r="B90" i="10"/>
  <c r="C89" i="10"/>
  <c r="C250" i="10"/>
  <c r="B251" i="10"/>
  <c r="C43" i="10"/>
  <c r="B44" i="10"/>
  <c r="C227" i="10"/>
  <c r="B228" i="10"/>
  <c r="B182" i="10"/>
  <c r="C181" i="10"/>
  <c r="B28" i="2"/>
  <c r="B297" i="10" s="1"/>
  <c r="B26" i="7"/>
  <c r="B26" i="8"/>
  <c r="B26" i="4"/>
  <c r="B26" i="6"/>
  <c r="G90" i="10" l="1"/>
  <c r="K90" i="10" s="1"/>
  <c r="M87" i="19"/>
  <c r="K89" i="10"/>
  <c r="L89" i="10"/>
  <c r="G21" i="10"/>
  <c r="L21" i="10" s="1"/>
  <c r="M18" i="19"/>
  <c r="M19" i="10"/>
  <c r="N19" i="10" s="1"/>
  <c r="O19" i="10" s="1"/>
  <c r="K21" i="10"/>
  <c r="K20" i="10"/>
  <c r="L20" i="10"/>
  <c r="B229" i="10"/>
  <c r="C228" i="10"/>
  <c r="C251" i="10"/>
  <c r="B252" i="10"/>
  <c r="B114" i="10"/>
  <c r="C113" i="10"/>
  <c r="C21" i="10"/>
  <c r="B22" i="10"/>
  <c r="C159" i="10"/>
  <c r="B160" i="10"/>
  <c r="B68" i="10"/>
  <c r="C67" i="10"/>
  <c r="B298" i="10"/>
  <c r="C297" i="10"/>
  <c r="C182" i="10"/>
  <c r="B183" i="10"/>
  <c r="C44" i="10"/>
  <c r="B45" i="10"/>
  <c r="B91" i="10"/>
  <c r="C90" i="10"/>
  <c r="C205" i="10"/>
  <c r="B206" i="10"/>
  <c r="B137" i="10"/>
  <c r="C136" i="10"/>
  <c r="B275" i="10"/>
  <c r="C274" i="10"/>
  <c r="B29" i="2"/>
  <c r="B321" i="10" s="1"/>
  <c r="B27" i="8"/>
  <c r="B27" i="6"/>
  <c r="B27" i="4"/>
  <c r="B27" i="7"/>
  <c r="L90" i="10" l="1"/>
  <c r="M90" i="10" s="1"/>
  <c r="N90" i="10" s="1"/>
  <c r="O90" i="10" s="1"/>
  <c r="M179" i="19"/>
  <c r="G91" i="10"/>
  <c r="M88" i="19"/>
  <c r="M89" i="10"/>
  <c r="N89" i="10" s="1"/>
  <c r="O89" i="10" s="1"/>
  <c r="G22" i="10"/>
  <c r="M19" i="19"/>
  <c r="M20" i="10"/>
  <c r="N20" i="10" s="1"/>
  <c r="M21" i="10"/>
  <c r="N21" i="10" s="1"/>
  <c r="C137" i="10"/>
  <c r="B138" i="10"/>
  <c r="C91" i="10"/>
  <c r="B92" i="10"/>
  <c r="C183" i="10"/>
  <c r="B184" i="10"/>
  <c r="C22" i="10"/>
  <c r="B23" i="10"/>
  <c r="B253" i="10"/>
  <c r="C252" i="10"/>
  <c r="B322" i="10"/>
  <c r="C321" i="10"/>
  <c r="B276" i="10"/>
  <c r="C275" i="10"/>
  <c r="B46" i="10"/>
  <c r="C45" i="10"/>
  <c r="B69" i="10"/>
  <c r="C68" i="10"/>
  <c r="B161" i="10"/>
  <c r="C160" i="10"/>
  <c r="C206" i="10"/>
  <c r="B207" i="10"/>
  <c r="B299" i="10"/>
  <c r="C298" i="10"/>
  <c r="C114" i="10"/>
  <c r="B115" i="10"/>
  <c r="B230" i="10"/>
  <c r="C229" i="10"/>
  <c r="B30" i="2"/>
  <c r="B345" i="10" s="1"/>
  <c r="B28" i="6"/>
  <c r="B28" i="7"/>
  <c r="B28" i="8"/>
  <c r="B28" i="4"/>
  <c r="G183" i="10" l="1"/>
  <c r="L183" i="10" s="1"/>
  <c r="M180" i="19"/>
  <c r="K183" i="10"/>
  <c r="L91" i="10"/>
  <c r="K91" i="10"/>
  <c r="G92" i="10"/>
  <c r="M89" i="19"/>
  <c r="G23" i="10"/>
  <c r="M20" i="19"/>
  <c r="K22" i="10"/>
  <c r="L22" i="10"/>
  <c r="O21" i="10"/>
  <c r="O20" i="10"/>
  <c r="B346" i="10"/>
  <c r="C345" i="10"/>
  <c r="C230" i="10"/>
  <c r="B231" i="10"/>
  <c r="B300" i="10"/>
  <c r="C299" i="10"/>
  <c r="B116" i="10"/>
  <c r="C115" i="10"/>
  <c r="C161" i="10"/>
  <c r="B162" i="10"/>
  <c r="B47" i="10"/>
  <c r="C46" i="10"/>
  <c r="C253" i="10"/>
  <c r="B254" i="10"/>
  <c r="B93" i="10"/>
  <c r="C92" i="10"/>
  <c r="C207" i="10"/>
  <c r="B208" i="10"/>
  <c r="B24" i="10"/>
  <c r="C23" i="10"/>
  <c r="B139" i="10"/>
  <c r="C138" i="10"/>
  <c r="B70" i="10"/>
  <c r="C69" i="10"/>
  <c r="C276" i="10"/>
  <c r="B277" i="10"/>
  <c r="B323" i="10"/>
  <c r="C322" i="10"/>
  <c r="B185" i="10"/>
  <c r="C184" i="10"/>
  <c r="B31" i="2"/>
  <c r="B369" i="10" s="1"/>
  <c r="B29" i="6"/>
  <c r="B29" i="4"/>
  <c r="B29" i="7"/>
  <c r="B29" i="8"/>
  <c r="G184" i="10" l="1"/>
  <c r="K184" i="10" s="1"/>
  <c r="M181" i="19"/>
  <c r="M183" i="10"/>
  <c r="N183" i="10" s="1"/>
  <c r="O183" i="10" s="1"/>
  <c r="G93" i="10"/>
  <c r="L93" i="10" s="1"/>
  <c r="M90" i="19"/>
  <c r="M91" i="10"/>
  <c r="N91" i="10" s="1"/>
  <c r="O91" i="10" s="1"/>
  <c r="K92" i="10"/>
  <c r="L92" i="10"/>
  <c r="K23" i="10"/>
  <c r="L23" i="10"/>
  <c r="M22" i="10"/>
  <c r="N22" i="10" s="1"/>
  <c r="G24" i="10"/>
  <c r="M21" i="19"/>
  <c r="C185" i="10"/>
  <c r="B186" i="10"/>
  <c r="B48" i="10"/>
  <c r="C47" i="10"/>
  <c r="B117" i="10"/>
  <c r="C116" i="10"/>
  <c r="C231" i="10"/>
  <c r="B232" i="10"/>
  <c r="B140" i="10"/>
  <c r="C139" i="10"/>
  <c r="B25" i="10"/>
  <c r="C24" i="10"/>
  <c r="B163" i="10"/>
  <c r="C162" i="10"/>
  <c r="B324" i="10"/>
  <c r="C323" i="10"/>
  <c r="C93" i="10"/>
  <c r="B94" i="10"/>
  <c r="B370" i="10"/>
  <c r="C369" i="10"/>
  <c r="C277" i="10"/>
  <c r="B278" i="10"/>
  <c r="C70" i="10"/>
  <c r="B71" i="10"/>
  <c r="B209" i="10"/>
  <c r="C208" i="10"/>
  <c r="C254" i="10"/>
  <c r="B255" i="10"/>
  <c r="C300" i="10"/>
  <c r="B301" i="10"/>
  <c r="B347" i="10"/>
  <c r="C346" i="10"/>
  <c r="B32" i="2"/>
  <c r="B393" i="10" s="1"/>
  <c r="B30" i="7"/>
  <c r="B30" i="8"/>
  <c r="B30" i="4"/>
  <c r="B30" i="6"/>
  <c r="K93" i="10" l="1"/>
  <c r="L184" i="10"/>
  <c r="G185" i="10"/>
  <c r="M182" i="19"/>
  <c r="M184" i="10"/>
  <c r="N184" i="10" s="1"/>
  <c r="O184" i="10" s="1"/>
  <c r="G94" i="10"/>
  <c r="M91" i="19"/>
  <c r="M93" i="10"/>
  <c r="N93" i="10" s="1"/>
  <c r="O93" i="10" s="1"/>
  <c r="M92" i="10"/>
  <c r="N92" i="10" s="1"/>
  <c r="O22" i="10"/>
  <c r="M23" i="10"/>
  <c r="N23" i="10" s="1"/>
  <c r="G25" i="10"/>
  <c r="M22" i="19"/>
  <c r="K24" i="10"/>
  <c r="L24" i="10"/>
  <c r="B348" i="10"/>
  <c r="C347" i="10"/>
  <c r="B72" i="10"/>
  <c r="C71" i="10"/>
  <c r="B95" i="10"/>
  <c r="C94" i="10"/>
  <c r="B233" i="10"/>
  <c r="C232" i="10"/>
  <c r="C301" i="10"/>
  <c r="B302" i="10"/>
  <c r="B371" i="10"/>
  <c r="C370" i="10"/>
  <c r="C324" i="10"/>
  <c r="B325" i="10"/>
  <c r="B141" i="10"/>
  <c r="C140" i="10"/>
  <c r="B49" i="10"/>
  <c r="C48" i="10"/>
  <c r="C186" i="10"/>
  <c r="B187" i="10"/>
  <c r="B279" i="10"/>
  <c r="C278" i="10"/>
  <c r="B210" i="10"/>
  <c r="C209" i="10"/>
  <c r="B394" i="10"/>
  <c r="C393" i="10"/>
  <c r="C255" i="10"/>
  <c r="B256" i="10"/>
  <c r="C163" i="10"/>
  <c r="B164" i="10"/>
  <c r="C25" i="10"/>
  <c r="B26" i="10"/>
  <c r="C117" i="10"/>
  <c r="B118" i="10"/>
  <c r="B33" i="2"/>
  <c r="B417" i="10" s="1"/>
  <c r="B31" i="8"/>
  <c r="B31" i="6"/>
  <c r="B31" i="4"/>
  <c r="B31" i="7"/>
  <c r="G186" i="10" l="1"/>
  <c r="M183" i="19"/>
  <c r="K185" i="10"/>
  <c r="L185" i="10"/>
  <c r="G95" i="10"/>
  <c r="M92" i="19"/>
  <c r="K94" i="10"/>
  <c r="L94" i="10"/>
  <c r="O92" i="10"/>
  <c r="M24" i="10"/>
  <c r="N24" i="10" s="1"/>
  <c r="O24" i="10" s="1"/>
  <c r="G26" i="10"/>
  <c r="M23" i="19"/>
  <c r="K25" i="10"/>
  <c r="L25" i="10"/>
  <c r="O23" i="10"/>
  <c r="C118" i="10"/>
  <c r="B119" i="10"/>
  <c r="B165" i="10"/>
  <c r="C164" i="10"/>
  <c r="B188" i="10"/>
  <c r="C187" i="10"/>
  <c r="B395" i="10"/>
  <c r="C394" i="10"/>
  <c r="B142" i="10"/>
  <c r="C141" i="10"/>
  <c r="C233" i="10"/>
  <c r="B234" i="10"/>
  <c r="B73" i="10"/>
  <c r="C72" i="10"/>
  <c r="C26" i="10"/>
  <c r="B27" i="10"/>
  <c r="B372" i="10"/>
  <c r="C371" i="10"/>
  <c r="B418" i="10"/>
  <c r="C417" i="10"/>
  <c r="B257" i="10"/>
  <c r="C256" i="10"/>
  <c r="C210" i="10"/>
  <c r="B211" i="10"/>
  <c r="B280" i="10"/>
  <c r="C279" i="10"/>
  <c r="C49" i="10"/>
  <c r="B50" i="10"/>
  <c r="C325" i="10"/>
  <c r="B326" i="10"/>
  <c r="C302" i="10"/>
  <c r="B303" i="10"/>
  <c r="B96" i="10"/>
  <c r="C95" i="10"/>
  <c r="C348" i="10"/>
  <c r="B349" i="10"/>
  <c r="B34" i="2"/>
  <c r="B441" i="10" s="1"/>
  <c r="B32" i="6"/>
  <c r="B32" i="7"/>
  <c r="B32" i="8"/>
  <c r="B32" i="4"/>
  <c r="G187" i="10" l="1"/>
  <c r="M184" i="19"/>
  <c r="L186" i="10"/>
  <c r="K186" i="10"/>
  <c r="M94" i="10"/>
  <c r="N94" i="10" s="1"/>
  <c r="O94" i="10" s="1"/>
  <c r="M185" i="10"/>
  <c r="N185" i="10" s="1"/>
  <c r="O185" i="10" s="1"/>
  <c r="M93" i="19"/>
  <c r="G96" i="10"/>
  <c r="L95" i="10"/>
  <c r="K95" i="10"/>
  <c r="M25" i="10"/>
  <c r="N25" i="10" s="1"/>
  <c r="O25" i="10" s="1"/>
  <c r="G27" i="10"/>
  <c r="M24" i="19"/>
  <c r="L26" i="10"/>
  <c r="K26" i="10"/>
  <c r="C349" i="10"/>
  <c r="B350" i="10"/>
  <c r="B304" i="10"/>
  <c r="C303" i="10"/>
  <c r="B51" i="10"/>
  <c r="C50" i="10"/>
  <c r="C211" i="10"/>
  <c r="B212" i="10"/>
  <c r="B28" i="10"/>
  <c r="C27" i="10"/>
  <c r="C234" i="10"/>
  <c r="B235" i="10"/>
  <c r="B166" i="10"/>
  <c r="C165" i="10"/>
  <c r="B442" i="10"/>
  <c r="C441" i="10"/>
  <c r="C418" i="10"/>
  <c r="B419" i="10"/>
  <c r="C372" i="10"/>
  <c r="B373" i="10"/>
  <c r="B120" i="10"/>
  <c r="C119" i="10"/>
  <c r="C326" i="10"/>
  <c r="B327" i="10"/>
  <c r="B396" i="10"/>
  <c r="C395" i="10"/>
  <c r="B189" i="10"/>
  <c r="C188" i="10"/>
  <c r="C96" i="10"/>
  <c r="B97" i="10"/>
  <c r="C280" i="10"/>
  <c r="B281" i="10"/>
  <c r="B258" i="10"/>
  <c r="C257" i="10"/>
  <c r="C73" i="10"/>
  <c r="B74" i="10"/>
  <c r="B143" i="10"/>
  <c r="C142" i="10"/>
  <c r="B35" i="2"/>
  <c r="B465" i="10" s="1"/>
  <c r="B33" i="6"/>
  <c r="B33" i="4"/>
  <c r="B33" i="7"/>
  <c r="B33" i="8"/>
  <c r="G188" i="10" l="1"/>
  <c r="M185" i="19"/>
  <c r="M186" i="10"/>
  <c r="N186" i="10" s="1"/>
  <c r="O186" i="10" s="1"/>
  <c r="L188" i="10"/>
  <c r="K188" i="10"/>
  <c r="K187" i="10"/>
  <c r="L187" i="10"/>
  <c r="G28" i="10"/>
  <c r="L28" i="10" s="1"/>
  <c r="M25" i="19"/>
  <c r="L96" i="10"/>
  <c r="K96" i="10"/>
  <c r="G97" i="10"/>
  <c r="M94" i="19"/>
  <c r="M95" i="10"/>
  <c r="N95" i="10" s="1"/>
  <c r="M26" i="10"/>
  <c r="N26" i="10" s="1"/>
  <c r="O26" i="10" s="1"/>
  <c r="L27" i="10"/>
  <c r="K27" i="10"/>
  <c r="K28" i="10"/>
  <c r="B75" i="10"/>
  <c r="C74" i="10"/>
  <c r="B98" i="10"/>
  <c r="C97" i="10"/>
  <c r="B328" i="10"/>
  <c r="C327" i="10"/>
  <c r="B420" i="10"/>
  <c r="C419" i="10"/>
  <c r="C304" i="10"/>
  <c r="B305" i="10"/>
  <c r="B466" i="10"/>
  <c r="C465" i="10"/>
  <c r="C258" i="10"/>
  <c r="B259" i="10"/>
  <c r="C396" i="10"/>
  <c r="B397" i="10"/>
  <c r="C166" i="10"/>
  <c r="B167" i="10"/>
  <c r="B351" i="10"/>
  <c r="C350" i="10"/>
  <c r="C281" i="10"/>
  <c r="B282" i="10"/>
  <c r="B374" i="10"/>
  <c r="C373" i="10"/>
  <c r="C28" i="10"/>
  <c r="B29" i="10"/>
  <c r="C51" i="10"/>
  <c r="B52" i="10"/>
  <c r="C143" i="10"/>
  <c r="B144" i="10"/>
  <c r="B190" i="10"/>
  <c r="C189" i="10"/>
  <c r="C120" i="10"/>
  <c r="B121" i="10"/>
  <c r="B443" i="10"/>
  <c r="C442" i="10"/>
  <c r="B236" i="10"/>
  <c r="C235" i="10"/>
  <c r="C212" i="10"/>
  <c r="B213" i="10"/>
  <c r="B36" i="2"/>
  <c r="B489" i="10" s="1"/>
  <c r="B34" i="7"/>
  <c r="B34" i="8"/>
  <c r="B34" i="4"/>
  <c r="B34" i="6"/>
  <c r="G189" i="10" l="1"/>
  <c r="M186" i="19"/>
  <c r="M188" i="10"/>
  <c r="N188" i="10" s="1"/>
  <c r="O188" i="10" s="1"/>
  <c r="M187" i="10"/>
  <c r="N187" i="10" s="1"/>
  <c r="O187" i="10" s="1"/>
  <c r="G98" i="10"/>
  <c r="K98" i="10" s="1"/>
  <c r="M95" i="19"/>
  <c r="O95" i="10"/>
  <c r="M96" i="10"/>
  <c r="N96" i="10" s="1"/>
  <c r="M26" i="19"/>
  <c r="G29" i="10"/>
  <c r="K97" i="10"/>
  <c r="L97" i="10"/>
  <c r="M28" i="10"/>
  <c r="N28" i="10" s="1"/>
  <c r="O28" i="10" s="1"/>
  <c r="M146" i="19"/>
  <c r="M27" i="10"/>
  <c r="N27" i="10" s="1"/>
  <c r="B122" i="10"/>
  <c r="C121" i="10"/>
  <c r="B53" i="10"/>
  <c r="C52" i="10"/>
  <c r="C282" i="10"/>
  <c r="B283" i="10"/>
  <c r="C397" i="10"/>
  <c r="B398" i="10"/>
  <c r="C420" i="10"/>
  <c r="B421" i="10"/>
  <c r="B99" i="10"/>
  <c r="C98" i="10"/>
  <c r="C236" i="10"/>
  <c r="B237" i="10"/>
  <c r="B375" i="10"/>
  <c r="C374" i="10"/>
  <c r="B352" i="10"/>
  <c r="C351" i="10"/>
  <c r="B467" i="10"/>
  <c r="C466" i="10"/>
  <c r="B214" i="10"/>
  <c r="C213" i="10"/>
  <c r="C144" i="10"/>
  <c r="B145" i="10"/>
  <c r="B30" i="10"/>
  <c r="C29" i="10"/>
  <c r="C167" i="10"/>
  <c r="B168" i="10"/>
  <c r="C259" i="10"/>
  <c r="B260" i="10"/>
  <c r="C328" i="10"/>
  <c r="B329" i="10"/>
  <c r="C75" i="10"/>
  <c r="B76" i="10"/>
  <c r="B490" i="10"/>
  <c r="C489" i="10"/>
  <c r="C443" i="10"/>
  <c r="B444" i="10"/>
  <c r="C190" i="10"/>
  <c r="B191" i="10"/>
  <c r="B306" i="10"/>
  <c r="C305" i="10"/>
  <c r="B37" i="2"/>
  <c r="B513" i="10" s="1"/>
  <c r="B35" i="8"/>
  <c r="B35" i="6"/>
  <c r="B35" i="4"/>
  <c r="B35" i="7"/>
  <c r="G190" i="10" l="1"/>
  <c r="M187" i="19"/>
  <c r="K189" i="10"/>
  <c r="L189" i="10"/>
  <c r="L98" i="10"/>
  <c r="M98" i="10" s="1"/>
  <c r="N98" i="10" s="1"/>
  <c r="M97" i="10"/>
  <c r="N97" i="10" s="1"/>
  <c r="O97" i="10" s="1"/>
  <c r="M96" i="19"/>
  <c r="G99" i="10"/>
  <c r="L29" i="10"/>
  <c r="K29" i="10"/>
  <c r="G30" i="10"/>
  <c r="M27" i="19"/>
  <c r="O96" i="10"/>
  <c r="O27" i="10"/>
  <c r="G150" i="10"/>
  <c r="M147" i="19"/>
  <c r="C513" i="10"/>
  <c r="B514" i="10"/>
  <c r="C444" i="10"/>
  <c r="B445" i="10"/>
  <c r="B77" i="10"/>
  <c r="C76" i="10"/>
  <c r="B261" i="10"/>
  <c r="C260" i="10"/>
  <c r="B146" i="10"/>
  <c r="C145" i="10"/>
  <c r="B399" i="10"/>
  <c r="C398" i="10"/>
  <c r="C467" i="10"/>
  <c r="B468" i="10"/>
  <c r="B376" i="10"/>
  <c r="C375" i="10"/>
  <c r="B100" i="10"/>
  <c r="C99" i="10"/>
  <c r="B54" i="10"/>
  <c r="C53" i="10"/>
  <c r="C191" i="10"/>
  <c r="B192" i="10"/>
  <c r="C329" i="10"/>
  <c r="B330" i="10"/>
  <c r="B169" i="10"/>
  <c r="C168" i="10"/>
  <c r="B238" i="10"/>
  <c r="C237" i="10"/>
  <c r="C421" i="10"/>
  <c r="B422" i="10"/>
  <c r="B284" i="10"/>
  <c r="C283" i="10"/>
  <c r="B307" i="10"/>
  <c r="C306" i="10"/>
  <c r="B491" i="10"/>
  <c r="C490" i="10"/>
  <c r="B31" i="10"/>
  <c r="C30" i="10"/>
  <c r="C214" i="10"/>
  <c r="B215" i="10"/>
  <c r="B353" i="10"/>
  <c r="C352" i="10"/>
  <c r="B123" i="10"/>
  <c r="C122" i="10"/>
  <c r="B38" i="2"/>
  <c r="B537" i="10" s="1"/>
  <c r="B36" i="6"/>
  <c r="B36" i="7"/>
  <c r="B36" i="8"/>
  <c r="B36" i="4"/>
  <c r="M189" i="10" l="1"/>
  <c r="N189" i="10" s="1"/>
  <c r="O189" i="10" s="1"/>
  <c r="M188" i="19"/>
  <c r="G191" i="10"/>
  <c r="L190" i="10"/>
  <c r="K190" i="10"/>
  <c r="G100" i="10"/>
  <c r="L100" i="10" s="1"/>
  <c r="M97" i="19"/>
  <c r="G31" i="10"/>
  <c r="K31" i="10" s="1"/>
  <c r="M28" i="19"/>
  <c r="K99" i="10"/>
  <c r="L99" i="10"/>
  <c r="K100" i="10"/>
  <c r="O98" i="10"/>
  <c r="L30" i="10"/>
  <c r="K30" i="10"/>
  <c r="M29" i="10"/>
  <c r="N29" i="10" s="1"/>
  <c r="M44" i="19"/>
  <c r="G151" i="10"/>
  <c r="M148" i="19"/>
  <c r="K150" i="10"/>
  <c r="L150" i="10"/>
  <c r="C537" i="10"/>
  <c r="B538" i="10"/>
  <c r="C123" i="10"/>
  <c r="B124" i="10"/>
  <c r="C491" i="10"/>
  <c r="B492" i="10"/>
  <c r="C284" i="10"/>
  <c r="B285" i="10"/>
  <c r="B239" i="10"/>
  <c r="C238" i="10"/>
  <c r="B55" i="10"/>
  <c r="C54" i="10"/>
  <c r="C376" i="10"/>
  <c r="B377" i="10"/>
  <c r="B147" i="10"/>
  <c r="C146" i="10"/>
  <c r="B423" i="10"/>
  <c r="C422" i="10"/>
  <c r="B193" i="10"/>
  <c r="C192" i="10"/>
  <c r="C468" i="10"/>
  <c r="B469" i="10"/>
  <c r="B78" i="10"/>
  <c r="C77" i="10"/>
  <c r="C353" i="10"/>
  <c r="B354" i="10"/>
  <c r="B32" i="10"/>
  <c r="C32" i="10" s="1"/>
  <c r="C31" i="10"/>
  <c r="B308" i="10"/>
  <c r="C307" i="10"/>
  <c r="B170" i="10"/>
  <c r="C169" i="10"/>
  <c r="C100" i="10"/>
  <c r="B101" i="10"/>
  <c r="C399" i="10"/>
  <c r="B400" i="10"/>
  <c r="C445" i="10"/>
  <c r="B446" i="10"/>
  <c r="B515" i="10"/>
  <c r="C514" i="10"/>
  <c r="B216" i="10"/>
  <c r="C215" i="10"/>
  <c r="B331" i="10"/>
  <c r="C330" i="10"/>
  <c r="C261" i="10"/>
  <c r="B262" i="10"/>
  <c r="B39" i="2"/>
  <c r="B561" i="10" s="1"/>
  <c r="B37" i="6"/>
  <c r="B37" i="4"/>
  <c r="B37" i="7"/>
  <c r="B37" i="8"/>
  <c r="M190" i="10" l="1"/>
  <c r="N190" i="10" s="1"/>
  <c r="O190" i="10" s="1"/>
  <c r="L191" i="10"/>
  <c r="K191" i="10"/>
  <c r="G192" i="10"/>
  <c r="M189" i="19"/>
  <c r="M100" i="10"/>
  <c r="N100" i="10" s="1"/>
  <c r="O100" i="10" s="1"/>
  <c r="M98" i="19"/>
  <c r="G101" i="10"/>
  <c r="L31" i="10"/>
  <c r="M31" i="10" s="1"/>
  <c r="N31" i="10" s="1"/>
  <c r="O31" i="10" s="1"/>
  <c r="G32" i="10"/>
  <c r="K32" i="10" s="1"/>
  <c r="M29" i="19"/>
  <c r="M99" i="10"/>
  <c r="N99" i="10" s="1"/>
  <c r="M30" i="10"/>
  <c r="N30" i="10" s="1"/>
  <c r="O29" i="10"/>
  <c r="M45" i="19"/>
  <c r="G48" i="10"/>
  <c r="G152" i="10"/>
  <c r="L152" i="10" s="1"/>
  <c r="M149" i="19"/>
  <c r="M150" i="10"/>
  <c r="N150" i="10" s="1"/>
  <c r="O150" i="10" s="1"/>
  <c r="K151" i="10"/>
  <c r="L151" i="10"/>
  <c r="B332" i="10"/>
  <c r="C331" i="10"/>
  <c r="C515" i="10"/>
  <c r="B516" i="10"/>
  <c r="C170" i="10"/>
  <c r="B171" i="10"/>
  <c r="C469" i="10"/>
  <c r="B470" i="10"/>
  <c r="C285" i="10"/>
  <c r="B286" i="10"/>
  <c r="C124" i="10"/>
  <c r="B125" i="10"/>
  <c r="B447" i="10"/>
  <c r="C446" i="10"/>
  <c r="B355" i="10"/>
  <c r="C354" i="10"/>
  <c r="C78" i="10"/>
  <c r="B79" i="10"/>
  <c r="B424" i="10"/>
  <c r="C423" i="10"/>
  <c r="B56" i="10"/>
  <c r="C56" i="10" s="1"/>
  <c r="C55" i="10"/>
  <c r="C101" i="10"/>
  <c r="B102" i="10"/>
  <c r="B562" i="10"/>
  <c r="C561" i="10"/>
  <c r="C216" i="10"/>
  <c r="B217" i="10"/>
  <c r="C308" i="10"/>
  <c r="B309" i="10"/>
  <c r="B378" i="10"/>
  <c r="C377" i="10"/>
  <c r="B493" i="10"/>
  <c r="C492" i="10"/>
  <c r="C538" i="10"/>
  <c r="B539" i="10"/>
  <c r="B263" i="10"/>
  <c r="C262" i="10"/>
  <c r="C400" i="10"/>
  <c r="B401" i="10"/>
  <c r="C193" i="10"/>
  <c r="B194" i="10"/>
  <c r="C147" i="10"/>
  <c r="B148" i="10"/>
  <c r="C239" i="10"/>
  <c r="B240" i="10"/>
  <c r="B40" i="2"/>
  <c r="B585" i="10" s="1"/>
  <c r="B38" i="7"/>
  <c r="B38" i="8"/>
  <c r="B38" i="4"/>
  <c r="B38" i="6"/>
  <c r="M191" i="10" l="1"/>
  <c r="N191" i="10" s="1"/>
  <c r="O191" i="10" s="1"/>
  <c r="G193" i="10"/>
  <c r="M190" i="19"/>
  <c r="K192" i="10"/>
  <c r="M192" i="10" s="1"/>
  <c r="N192" i="10" s="1"/>
  <c r="O192" i="10" s="1"/>
  <c r="L192" i="10"/>
  <c r="K152" i="10"/>
  <c r="L32" i="10"/>
  <c r="L101" i="10"/>
  <c r="K101" i="10"/>
  <c r="M99" i="19"/>
  <c r="G102" i="10"/>
  <c r="G33" i="10"/>
  <c r="M30" i="19"/>
  <c r="M32" i="10"/>
  <c r="N32" i="10" s="1"/>
  <c r="A30" i="10" s="1"/>
  <c r="O99" i="10"/>
  <c r="O30" i="10"/>
  <c r="L48" i="10"/>
  <c r="K48" i="10"/>
  <c r="G49" i="10"/>
  <c r="M46" i="19"/>
  <c r="M150" i="19"/>
  <c r="G153" i="10"/>
  <c r="M151" i="10"/>
  <c r="N151" i="10" s="1"/>
  <c r="O151" i="10" s="1"/>
  <c r="M152" i="10"/>
  <c r="N152" i="10" s="1"/>
  <c r="O152" i="10" s="1"/>
  <c r="C194" i="10"/>
  <c r="B195" i="10"/>
  <c r="B264" i="10"/>
  <c r="C263" i="10"/>
  <c r="B494" i="10"/>
  <c r="C493" i="10"/>
  <c r="B310" i="10"/>
  <c r="C309" i="10"/>
  <c r="C79" i="10"/>
  <c r="B80" i="10"/>
  <c r="C80" i="10" s="1"/>
  <c r="C125" i="10"/>
  <c r="B126" i="10"/>
  <c r="B471" i="10"/>
  <c r="C470" i="10"/>
  <c r="C516" i="10"/>
  <c r="B517" i="10"/>
  <c r="B241" i="10"/>
  <c r="C240" i="10"/>
  <c r="C401" i="10"/>
  <c r="B402" i="10"/>
  <c r="C539" i="10"/>
  <c r="B540" i="10"/>
  <c r="C562" i="10"/>
  <c r="B563" i="10"/>
  <c r="B448" i="10"/>
  <c r="C447" i="10"/>
  <c r="C148" i="10"/>
  <c r="B149" i="10"/>
  <c r="C378" i="10"/>
  <c r="B379" i="10"/>
  <c r="C217" i="10"/>
  <c r="B218" i="10"/>
  <c r="B103" i="10"/>
  <c r="C102" i="10"/>
  <c r="C424" i="10"/>
  <c r="B425" i="10"/>
  <c r="B287" i="10"/>
  <c r="C286" i="10"/>
  <c r="C171" i="10"/>
  <c r="B172" i="10"/>
  <c r="B586" i="10"/>
  <c r="C585" i="10"/>
  <c r="C355" i="10"/>
  <c r="B356" i="10"/>
  <c r="B333" i="10"/>
  <c r="C332" i="10"/>
  <c r="B41" i="2"/>
  <c r="B609" i="10" s="1"/>
  <c r="B39" i="8"/>
  <c r="B39" i="6"/>
  <c r="B39" i="4"/>
  <c r="B39" i="7"/>
  <c r="G194" i="10" l="1"/>
  <c r="M191" i="19"/>
  <c r="L194" i="10"/>
  <c r="K194" i="10"/>
  <c r="K193" i="10"/>
  <c r="L193" i="10"/>
  <c r="G34" i="10"/>
  <c r="L34" i="10" s="1"/>
  <c r="M31" i="19"/>
  <c r="L33" i="10"/>
  <c r="K33" i="10"/>
  <c r="G103" i="10"/>
  <c r="M100" i="19"/>
  <c r="M101" i="10"/>
  <c r="N101" i="10" s="1"/>
  <c r="K102" i="10"/>
  <c r="L102" i="10"/>
  <c r="M48" i="10"/>
  <c r="N48" i="10" s="1"/>
  <c r="O48" i="10" s="1"/>
  <c r="O32" i="10"/>
  <c r="A20" i="10"/>
  <c r="A14" i="10"/>
  <c r="A21" i="10"/>
  <c r="A11" i="10"/>
  <c r="A26" i="10"/>
  <c r="A12" i="10"/>
  <c r="A18" i="10"/>
  <c r="A16" i="10"/>
  <c r="A15" i="10"/>
  <c r="A29" i="10"/>
  <c r="A27" i="10"/>
  <c r="A32" i="10"/>
  <c r="A13" i="10"/>
  <c r="A25" i="10"/>
  <c r="A24" i="10"/>
  <c r="A10" i="10"/>
  <c r="A28" i="10"/>
  <c r="A23" i="10"/>
  <c r="A22" i="10"/>
  <c r="A19" i="10"/>
  <c r="A17" i="10"/>
  <c r="A9" i="10"/>
  <c r="A31" i="10"/>
  <c r="M47" i="19"/>
  <c r="G50" i="10"/>
  <c r="K49" i="10"/>
  <c r="L49" i="10"/>
  <c r="M151" i="19"/>
  <c r="G154" i="10"/>
  <c r="L153" i="10"/>
  <c r="K153" i="10"/>
  <c r="M115" i="19"/>
  <c r="B173" i="10"/>
  <c r="C172" i="10"/>
  <c r="B380" i="10"/>
  <c r="C379" i="10"/>
  <c r="B564" i="10"/>
  <c r="C563" i="10"/>
  <c r="B403" i="10"/>
  <c r="C402" i="10"/>
  <c r="C517" i="10"/>
  <c r="B518" i="10"/>
  <c r="B127" i="10"/>
  <c r="C126" i="10"/>
  <c r="C333" i="10"/>
  <c r="B334" i="10"/>
  <c r="C586" i="10"/>
  <c r="B587" i="10"/>
  <c r="C287" i="10"/>
  <c r="B288" i="10"/>
  <c r="C103" i="10"/>
  <c r="B104" i="10"/>
  <c r="C104" i="10" s="1"/>
  <c r="C310" i="10"/>
  <c r="B311" i="10"/>
  <c r="C264" i="10"/>
  <c r="B265" i="10"/>
  <c r="B426" i="10"/>
  <c r="C425" i="10"/>
  <c r="C149" i="10"/>
  <c r="B150" i="10"/>
  <c r="B541" i="10"/>
  <c r="C540" i="10"/>
  <c r="C195" i="10"/>
  <c r="B196" i="10"/>
  <c r="C356" i="10"/>
  <c r="B357" i="10"/>
  <c r="B219" i="10"/>
  <c r="C218" i="10"/>
  <c r="C609" i="10"/>
  <c r="B610" i="10"/>
  <c r="C448" i="10"/>
  <c r="B449" i="10"/>
  <c r="B242" i="10"/>
  <c r="C241" i="10"/>
  <c r="C471" i="10"/>
  <c r="B472" i="10"/>
  <c r="B495" i="10"/>
  <c r="C494" i="10"/>
  <c r="B42" i="2"/>
  <c r="B633" i="10" s="1"/>
  <c r="B40" i="6"/>
  <c r="B40" i="7"/>
  <c r="B40" i="8"/>
  <c r="B40" i="4"/>
  <c r="M193" i="10" l="1"/>
  <c r="N193" i="10" s="1"/>
  <c r="O193" i="10" s="1"/>
  <c r="G195" i="10"/>
  <c r="M192" i="19"/>
  <c r="M194" i="10"/>
  <c r="N194" i="10" s="1"/>
  <c r="M32" i="19"/>
  <c r="G35" i="10"/>
  <c r="K34" i="10"/>
  <c r="M34" i="10" s="1"/>
  <c r="N34" i="10" s="1"/>
  <c r="O34" i="10" s="1"/>
  <c r="M102" i="10"/>
  <c r="N102" i="10" s="1"/>
  <c r="O102" i="10" s="1"/>
  <c r="O101" i="10"/>
  <c r="G104" i="10"/>
  <c r="M101" i="19"/>
  <c r="L103" i="10"/>
  <c r="K103" i="10"/>
  <c r="M33" i="10"/>
  <c r="N33" i="10" s="1"/>
  <c r="O33" i="10" s="1"/>
  <c r="F17" i="12"/>
  <c r="D17" i="13"/>
  <c r="H17" i="12"/>
  <c r="C17" i="12"/>
  <c r="D17" i="12"/>
  <c r="H17" i="13"/>
  <c r="F17" i="13"/>
  <c r="C17" i="13"/>
  <c r="M49" i="10"/>
  <c r="N49" i="10" s="1"/>
  <c r="K50" i="10"/>
  <c r="L50" i="10"/>
  <c r="M48" i="19"/>
  <c r="G51" i="10"/>
  <c r="M153" i="10"/>
  <c r="N153" i="10" s="1"/>
  <c r="O153" i="10" s="1"/>
  <c r="K154" i="10"/>
  <c r="L154" i="10"/>
  <c r="G155" i="10"/>
  <c r="M152" i="19"/>
  <c r="G119" i="10"/>
  <c r="M116" i="19"/>
  <c r="C472" i="10"/>
  <c r="B473" i="10"/>
  <c r="B450" i="10"/>
  <c r="C449" i="10"/>
  <c r="C196" i="10"/>
  <c r="B197" i="10"/>
  <c r="B151" i="10"/>
  <c r="C150" i="10"/>
  <c r="C265" i="10"/>
  <c r="B266" i="10"/>
  <c r="B588" i="10"/>
  <c r="C587" i="10"/>
  <c r="C219" i="10"/>
  <c r="B220" i="10"/>
  <c r="C127" i="10"/>
  <c r="B128" i="10"/>
  <c r="C128" i="10" s="1"/>
  <c r="C403" i="10"/>
  <c r="B404" i="10"/>
  <c r="C380" i="10"/>
  <c r="B381" i="10"/>
  <c r="C610" i="10"/>
  <c r="B611" i="10"/>
  <c r="B358" i="10"/>
  <c r="C357" i="10"/>
  <c r="C311" i="10"/>
  <c r="B312" i="10"/>
  <c r="C288" i="10"/>
  <c r="B289" i="10"/>
  <c r="C334" i="10"/>
  <c r="B335" i="10"/>
  <c r="B519" i="10"/>
  <c r="C518" i="10"/>
  <c r="B634" i="10"/>
  <c r="C633" i="10"/>
  <c r="C495" i="10"/>
  <c r="B496" i="10"/>
  <c r="B243" i="10"/>
  <c r="C242" i="10"/>
  <c r="C541" i="10"/>
  <c r="B542" i="10"/>
  <c r="B427" i="10"/>
  <c r="C426" i="10"/>
  <c r="B565" i="10"/>
  <c r="C564" i="10"/>
  <c r="C173" i="10"/>
  <c r="B174" i="10"/>
  <c r="B43" i="2"/>
  <c r="B41" i="6"/>
  <c r="B41" i="4"/>
  <c r="B41" i="7"/>
  <c r="B41" i="8"/>
  <c r="M193" i="19" l="1"/>
  <c r="G196" i="10"/>
  <c r="K195" i="10"/>
  <c r="L195" i="10"/>
  <c r="O194" i="10"/>
  <c r="M33" i="19"/>
  <c r="G36" i="10"/>
  <c r="K35" i="10"/>
  <c r="L35" i="10"/>
  <c r="G105" i="10"/>
  <c r="L105" i="10" s="1"/>
  <c r="M102" i="19"/>
  <c r="M103" i="10"/>
  <c r="N103" i="10" s="1"/>
  <c r="O103" i="10" s="1"/>
  <c r="B657" i="10"/>
  <c r="C657" i="10" s="1"/>
  <c r="B44" i="2"/>
  <c r="B45" i="2" s="1"/>
  <c r="L104" i="10"/>
  <c r="K104" i="10"/>
  <c r="G52" i="10"/>
  <c r="M49" i="19"/>
  <c r="G17" i="13"/>
  <c r="I17" i="13" s="1"/>
  <c r="G17" i="12"/>
  <c r="I17" i="12" s="1"/>
  <c r="M154" i="10"/>
  <c r="N154" i="10" s="1"/>
  <c r="O154" i="10" s="1"/>
  <c r="G156" i="10"/>
  <c r="L156" i="10" s="1"/>
  <c r="M153" i="19"/>
  <c r="M50" i="10"/>
  <c r="N50" i="10" s="1"/>
  <c r="K51" i="10"/>
  <c r="L51" i="10"/>
  <c r="O49" i="10"/>
  <c r="K52" i="10"/>
  <c r="L52" i="10"/>
  <c r="K156" i="10"/>
  <c r="L155" i="10"/>
  <c r="K155" i="10"/>
  <c r="M117" i="19"/>
  <c r="G120" i="10"/>
  <c r="K119" i="10"/>
  <c r="L119" i="10"/>
  <c r="C542" i="10"/>
  <c r="B543" i="10"/>
  <c r="B497" i="10"/>
  <c r="C496" i="10"/>
  <c r="C289" i="10"/>
  <c r="B290" i="10"/>
  <c r="C381" i="10"/>
  <c r="B382" i="10"/>
  <c r="C565" i="10"/>
  <c r="B566" i="10"/>
  <c r="C519" i="10"/>
  <c r="B520" i="10"/>
  <c r="C358" i="10"/>
  <c r="B359" i="10"/>
  <c r="B589" i="10"/>
  <c r="C588" i="10"/>
  <c r="C151" i="10"/>
  <c r="B152" i="10"/>
  <c r="C152" i="10" s="1"/>
  <c r="C450" i="10"/>
  <c r="B451" i="10"/>
  <c r="C174" i="10"/>
  <c r="B175" i="10"/>
  <c r="B336" i="10"/>
  <c r="C335" i="10"/>
  <c r="C312" i="10"/>
  <c r="B313" i="10"/>
  <c r="B612" i="10"/>
  <c r="C611" i="10"/>
  <c r="B405" i="10"/>
  <c r="C404" i="10"/>
  <c r="C220" i="10"/>
  <c r="B221" i="10"/>
  <c r="C266" i="10"/>
  <c r="B267" i="10"/>
  <c r="C197" i="10"/>
  <c r="B198" i="10"/>
  <c r="B474" i="10"/>
  <c r="C473" i="10"/>
  <c r="B428" i="10"/>
  <c r="C427" i="10"/>
  <c r="C243" i="10"/>
  <c r="B244" i="10"/>
  <c r="C634" i="10"/>
  <c r="B635" i="10"/>
  <c r="B42" i="7"/>
  <c r="B42" i="8"/>
  <c r="B42" i="4"/>
  <c r="B42" i="6"/>
  <c r="B658" i="10" l="1"/>
  <c r="M195" i="10"/>
  <c r="N195" i="10" s="1"/>
  <c r="O195" i="10" s="1"/>
  <c r="G197" i="10"/>
  <c r="L197" i="10" s="1"/>
  <c r="M194" i="19"/>
  <c r="L196" i="10"/>
  <c r="K196" i="10"/>
  <c r="K197" i="10"/>
  <c r="G106" i="10"/>
  <c r="K106" i="10" s="1"/>
  <c r="M103" i="19"/>
  <c r="K36" i="10"/>
  <c r="L36" i="10"/>
  <c r="M36" i="10" s="1"/>
  <c r="N36" i="10" s="1"/>
  <c r="O36" i="10" s="1"/>
  <c r="B681" i="10"/>
  <c r="B682" i="10" s="1"/>
  <c r="K105" i="10"/>
  <c r="M34" i="19"/>
  <c r="G37" i="10"/>
  <c r="M35" i="10"/>
  <c r="N35" i="10" s="1"/>
  <c r="O35" i="10" s="1"/>
  <c r="M52" i="10"/>
  <c r="N52" i="10" s="1"/>
  <c r="O52" i="10" s="1"/>
  <c r="D14" i="17"/>
  <c r="M104" i="10"/>
  <c r="N104" i="10" s="1"/>
  <c r="M105" i="10"/>
  <c r="N105" i="10" s="1"/>
  <c r="O105" i="10" s="1"/>
  <c r="M50" i="19"/>
  <c r="G53" i="10"/>
  <c r="M156" i="10"/>
  <c r="N156" i="10" s="1"/>
  <c r="O156" i="10" s="1"/>
  <c r="M51" i="10"/>
  <c r="N51" i="10" s="1"/>
  <c r="G157" i="10"/>
  <c r="M154" i="19"/>
  <c r="O50" i="10"/>
  <c r="M155" i="10"/>
  <c r="N155" i="10" s="1"/>
  <c r="O155" i="10" s="1"/>
  <c r="M119" i="10"/>
  <c r="N119" i="10" s="1"/>
  <c r="K120" i="10"/>
  <c r="L120" i="10"/>
  <c r="G121" i="10"/>
  <c r="M118" i="19"/>
  <c r="C244" i="10"/>
  <c r="B245" i="10"/>
  <c r="B268" i="10"/>
  <c r="C267" i="10"/>
  <c r="C313" i="10"/>
  <c r="B314" i="10"/>
  <c r="C175" i="10"/>
  <c r="B176" i="10"/>
  <c r="C176" i="10" s="1"/>
  <c r="B360" i="10"/>
  <c r="C359" i="10"/>
  <c r="C566" i="10"/>
  <c r="B567" i="10"/>
  <c r="B383" i="10"/>
  <c r="C382" i="10"/>
  <c r="C681" i="10"/>
  <c r="B475" i="10"/>
  <c r="C474" i="10"/>
  <c r="B406" i="10"/>
  <c r="C405" i="10"/>
  <c r="B498" i="10"/>
  <c r="C497" i="10"/>
  <c r="B636" i="10"/>
  <c r="C635" i="10"/>
  <c r="C198" i="10"/>
  <c r="B199" i="10"/>
  <c r="C221" i="10"/>
  <c r="B222" i="10"/>
  <c r="B452" i="10"/>
  <c r="C451" i="10"/>
  <c r="C520" i="10"/>
  <c r="B521" i="10"/>
  <c r="B291" i="10"/>
  <c r="C290" i="10"/>
  <c r="B544" i="10"/>
  <c r="C543" i="10"/>
  <c r="C428" i="10"/>
  <c r="B429" i="10"/>
  <c r="B613" i="10"/>
  <c r="C612" i="10"/>
  <c r="B337" i="10"/>
  <c r="C336" i="10"/>
  <c r="B590" i="10"/>
  <c r="C589" i="10"/>
  <c r="B659" i="10"/>
  <c r="C658" i="10"/>
  <c r="B43" i="8"/>
  <c r="B43" i="6"/>
  <c r="B43" i="4"/>
  <c r="B43" i="7"/>
  <c r="G198" i="10" l="1"/>
  <c r="L198" i="10" s="1"/>
  <c r="M195" i="19"/>
  <c r="K198" i="10"/>
  <c r="M196" i="10"/>
  <c r="N196" i="10" s="1"/>
  <c r="O196" i="10" s="1"/>
  <c r="M197" i="10"/>
  <c r="N197" i="10" s="1"/>
  <c r="O197" i="10" s="1"/>
  <c r="L106" i="10"/>
  <c r="M106" i="10" s="1"/>
  <c r="N106" i="10" s="1"/>
  <c r="O106" i="10" s="1"/>
  <c r="K37" i="10"/>
  <c r="L37" i="10"/>
  <c r="G38" i="10"/>
  <c r="M35" i="19"/>
  <c r="M104" i="19"/>
  <c r="G107" i="10"/>
  <c r="O104" i="10"/>
  <c r="L53" i="10"/>
  <c r="K53" i="10"/>
  <c r="G54" i="10"/>
  <c r="M51" i="19"/>
  <c r="B705" i="10"/>
  <c r="C705" i="10" s="1"/>
  <c r="B46" i="2"/>
  <c r="B729" i="10" s="1"/>
  <c r="M155" i="19"/>
  <c r="G158" i="10"/>
  <c r="K157" i="10"/>
  <c r="L157" i="10"/>
  <c r="M120" i="10"/>
  <c r="N120" i="10" s="1"/>
  <c r="O120" i="10" s="1"/>
  <c r="O51" i="10"/>
  <c r="M119" i="19"/>
  <c r="G122" i="10"/>
  <c r="K121" i="10"/>
  <c r="L121" i="10"/>
  <c r="O119" i="10"/>
  <c r="C521" i="10"/>
  <c r="B522" i="10"/>
  <c r="C222" i="10"/>
  <c r="B223" i="10"/>
  <c r="C567" i="10"/>
  <c r="B568" i="10"/>
  <c r="C590" i="10"/>
  <c r="B591" i="10"/>
  <c r="C613" i="10"/>
  <c r="B614" i="10"/>
  <c r="B545" i="10"/>
  <c r="C544" i="10"/>
  <c r="B637" i="10"/>
  <c r="C636" i="10"/>
  <c r="B407" i="10"/>
  <c r="C406" i="10"/>
  <c r="B683" i="10"/>
  <c r="C682" i="10"/>
  <c r="C268" i="10"/>
  <c r="B269" i="10"/>
  <c r="B200" i="10"/>
  <c r="C200" i="10" s="1"/>
  <c r="C199" i="10"/>
  <c r="B315" i="10"/>
  <c r="C314" i="10"/>
  <c r="C245" i="10"/>
  <c r="B246" i="10"/>
  <c r="C429" i="10"/>
  <c r="B430" i="10"/>
  <c r="B660" i="10"/>
  <c r="C659" i="10"/>
  <c r="B338" i="10"/>
  <c r="C337" i="10"/>
  <c r="B292" i="10"/>
  <c r="C291" i="10"/>
  <c r="B453" i="10"/>
  <c r="C452" i="10"/>
  <c r="B499" i="10"/>
  <c r="C498" i="10"/>
  <c r="B476" i="10"/>
  <c r="C475" i="10"/>
  <c r="B384" i="10"/>
  <c r="C383" i="10"/>
  <c r="C360" i="10"/>
  <c r="B361" i="10"/>
  <c r="B44" i="6"/>
  <c r="B44" i="7"/>
  <c r="B44" i="8"/>
  <c r="B44" i="4"/>
  <c r="M198" i="10" l="1"/>
  <c r="N198" i="10" s="1"/>
  <c r="O198" i="10" s="1"/>
  <c r="G199" i="10"/>
  <c r="M196" i="19"/>
  <c r="B706" i="10"/>
  <c r="C706" i="10" s="1"/>
  <c r="M37" i="10"/>
  <c r="N37" i="10" s="1"/>
  <c r="O37" i="10" s="1"/>
  <c r="G39" i="10"/>
  <c r="M36" i="19"/>
  <c r="L38" i="10"/>
  <c r="K38" i="10"/>
  <c r="L107" i="10"/>
  <c r="K107" i="10"/>
  <c r="G108" i="10"/>
  <c r="M105" i="19"/>
  <c r="L39" i="10"/>
  <c r="K39" i="10"/>
  <c r="G55" i="10"/>
  <c r="K55" i="10" s="1"/>
  <c r="M52" i="19"/>
  <c r="L54" i="10"/>
  <c r="K54" i="10"/>
  <c r="M53" i="10"/>
  <c r="N53" i="10" s="1"/>
  <c r="B45" i="7"/>
  <c r="B45" i="6"/>
  <c r="B45" i="8"/>
  <c r="B45" i="4"/>
  <c r="L158" i="10"/>
  <c r="K158" i="10"/>
  <c r="G159" i="10"/>
  <c r="M156" i="19"/>
  <c r="M157" i="10"/>
  <c r="N157" i="10" s="1"/>
  <c r="M121" i="10"/>
  <c r="N121" i="10" s="1"/>
  <c r="O121" i="10" s="1"/>
  <c r="G123" i="10"/>
  <c r="K123" i="10" s="1"/>
  <c r="M120" i="19"/>
  <c r="L122" i="10"/>
  <c r="K122" i="10"/>
  <c r="B247" i="10"/>
  <c r="C246" i="10"/>
  <c r="C614" i="10"/>
  <c r="B615" i="10"/>
  <c r="C223" i="10"/>
  <c r="B224" i="10"/>
  <c r="C224" i="10" s="1"/>
  <c r="B385" i="10"/>
  <c r="C384" i="10"/>
  <c r="B500" i="10"/>
  <c r="C499" i="10"/>
  <c r="B293" i="10"/>
  <c r="C292" i="10"/>
  <c r="C660" i="10"/>
  <c r="B661" i="10"/>
  <c r="C683" i="10"/>
  <c r="B684" i="10"/>
  <c r="B638" i="10"/>
  <c r="C637" i="10"/>
  <c r="C430" i="10"/>
  <c r="B431" i="10"/>
  <c r="C269" i="10"/>
  <c r="B270" i="10"/>
  <c r="B592" i="10"/>
  <c r="C591" i="10"/>
  <c r="B569" i="10"/>
  <c r="C568" i="10"/>
  <c r="C522" i="10"/>
  <c r="B523" i="10"/>
  <c r="C729" i="10"/>
  <c r="B730" i="10"/>
  <c r="C361" i="10"/>
  <c r="B362" i="10"/>
  <c r="C476" i="10"/>
  <c r="B477" i="10"/>
  <c r="C453" i="10"/>
  <c r="B454" i="10"/>
  <c r="B339" i="10"/>
  <c r="C338" i="10"/>
  <c r="B316" i="10"/>
  <c r="C315" i="10"/>
  <c r="C407" i="10"/>
  <c r="B408" i="10"/>
  <c r="B546" i="10"/>
  <c r="C545" i="10"/>
  <c r="B707" i="10" l="1"/>
  <c r="M158" i="10"/>
  <c r="N158" i="10" s="1"/>
  <c r="M197" i="19"/>
  <c r="G200" i="10"/>
  <c r="K199" i="10"/>
  <c r="L199" i="10"/>
  <c r="M38" i="10"/>
  <c r="N38" i="10" s="1"/>
  <c r="O38" i="10" s="1"/>
  <c r="M107" i="10"/>
  <c r="N107" i="10" s="1"/>
  <c r="O107" i="10" s="1"/>
  <c r="L55" i="10"/>
  <c r="M201" i="19"/>
  <c r="G40" i="10"/>
  <c r="M37" i="19"/>
  <c r="G109" i="10"/>
  <c r="K109" i="10" s="1"/>
  <c r="M106" i="19"/>
  <c r="L109" i="10"/>
  <c r="K108" i="10"/>
  <c r="L108" i="10"/>
  <c r="M39" i="10"/>
  <c r="N39" i="10" s="1"/>
  <c r="O39" i="10" s="1"/>
  <c r="G56" i="10"/>
  <c r="L56" i="10" s="1"/>
  <c r="M53" i="19"/>
  <c r="M54" i="10"/>
  <c r="N54" i="10" s="1"/>
  <c r="O53" i="10"/>
  <c r="M55" i="10"/>
  <c r="N55" i="10" s="1"/>
  <c r="G160" i="10"/>
  <c r="K160" i="10" s="1"/>
  <c r="M157" i="19"/>
  <c r="O158" i="10"/>
  <c r="O157" i="10"/>
  <c r="K159" i="10"/>
  <c r="L159" i="10"/>
  <c r="L123" i="10"/>
  <c r="M123" i="10" s="1"/>
  <c r="N123" i="10" s="1"/>
  <c r="G124" i="10"/>
  <c r="M121" i="19"/>
  <c r="M122" i="10"/>
  <c r="N122" i="10" s="1"/>
  <c r="C408" i="10"/>
  <c r="B409" i="10"/>
  <c r="C477" i="10"/>
  <c r="B478" i="10"/>
  <c r="C730" i="10"/>
  <c r="B731" i="10"/>
  <c r="C270" i="10"/>
  <c r="B271" i="10"/>
  <c r="C707" i="10"/>
  <c r="B708" i="10"/>
  <c r="C684" i="10"/>
  <c r="B685" i="10"/>
  <c r="B616" i="10"/>
  <c r="C615" i="10"/>
  <c r="C339" i="10"/>
  <c r="B340" i="10"/>
  <c r="B570" i="10"/>
  <c r="C569" i="10"/>
  <c r="C293" i="10"/>
  <c r="B294" i="10"/>
  <c r="B386" i="10"/>
  <c r="C385" i="10"/>
  <c r="B455" i="10"/>
  <c r="C454" i="10"/>
  <c r="B363" i="10"/>
  <c r="C362" i="10"/>
  <c r="C523" i="10"/>
  <c r="B524" i="10"/>
  <c r="C431" i="10"/>
  <c r="B432" i="10"/>
  <c r="C661" i="10"/>
  <c r="B662" i="10"/>
  <c r="B547" i="10"/>
  <c r="C546" i="10"/>
  <c r="B317" i="10"/>
  <c r="C316" i="10"/>
  <c r="B593" i="10"/>
  <c r="C592" i="10"/>
  <c r="B639" i="10"/>
  <c r="C638" i="10"/>
  <c r="B501" i="10"/>
  <c r="C500" i="10"/>
  <c r="C247" i="10"/>
  <c r="B248" i="10"/>
  <c r="C248" i="10" s="1"/>
  <c r="G6" i="4"/>
  <c r="G6" i="6" s="1"/>
  <c r="G6" i="7" s="1"/>
  <c r="G6" i="8" s="1"/>
  <c r="G5" i="4"/>
  <c r="G5" i="6" s="1"/>
  <c r="G5" i="7" s="1"/>
  <c r="G5" i="8" s="1"/>
  <c r="F5" i="2"/>
  <c r="C5" i="2"/>
  <c r="C6" i="4" s="1"/>
  <c r="C6" i="6" s="1"/>
  <c r="C6" i="7" s="1"/>
  <c r="C6" i="8" s="1"/>
  <c r="C4" i="2"/>
  <c r="C5" i="4" s="1"/>
  <c r="C5" i="6" s="1"/>
  <c r="C5" i="7" s="1"/>
  <c r="C5" i="8" s="1"/>
  <c r="F4" i="2"/>
  <c r="K200" i="10" l="1"/>
  <c r="M200" i="10" s="1"/>
  <c r="N200" i="10" s="1"/>
  <c r="O200" i="10" s="1"/>
  <c r="L200" i="10"/>
  <c r="G201" i="10"/>
  <c r="M198" i="19"/>
  <c r="M109" i="10"/>
  <c r="N109" i="10" s="1"/>
  <c r="O109" i="10" s="1"/>
  <c r="M199" i="10"/>
  <c r="N199" i="10" s="1"/>
  <c r="O199" i="10" s="1"/>
  <c r="K56" i="10"/>
  <c r="G110" i="10"/>
  <c r="M107" i="19"/>
  <c r="L40" i="10"/>
  <c r="K40" i="10"/>
  <c r="G205" i="10"/>
  <c r="M202" i="19"/>
  <c r="G41" i="10"/>
  <c r="M38" i="19"/>
  <c r="M56" i="10"/>
  <c r="N56" i="10" s="1"/>
  <c r="O56" i="10" s="1"/>
  <c r="G57" i="10"/>
  <c r="K57" i="10" s="1"/>
  <c r="M54" i="19"/>
  <c r="M108" i="10"/>
  <c r="N108" i="10" s="1"/>
  <c r="O108" i="10" s="1"/>
  <c r="L160" i="10"/>
  <c r="M160" i="10" s="1"/>
  <c r="N160" i="10" s="1"/>
  <c r="O54" i="10"/>
  <c r="O55" i="10"/>
  <c r="G161" i="10"/>
  <c r="M158" i="19"/>
  <c r="M159" i="10"/>
  <c r="N159" i="10" s="1"/>
  <c r="O159" i="10" s="1"/>
  <c r="K124" i="10"/>
  <c r="L124" i="10"/>
  <c r="G125" i="10"/>
  <c r="M122" i="19"/>
  <c r="O122" i="10"/>
  <c r="O123" i="10"/>
  <c r="B663" i="10"/>
  <c r="C662" i="10"/>
  <c r="B525" i="10"/>
  <c r="C524" i="10"/>
  <c r="C294" i="10"/>
  <c r="B295" i="10"/>
  <c r="B341" i="10"/>
  <c r="C340" i="10"/>
  <c r="B686" i="10"/>
  <c r="C685" i="10"/>
  <c r="B272" i="10"/>
  <c r="C272" i="10" s="1"/>
  <c r="C271" i="10"/>
  <c r="C478" i="10"/>
  <c r="B479" i="10"/>
  <c r="B640" i="10"/>
  <c r="C639" i="10"/>
  <c r="C317" i="10"/>
  <c r="B318" i="10"/>
  <c r="B456" i="10"/>
  <c r="C455" i="10"/>
  <c r="C432" i="10"/>
  <c r="B433" i="10"/>
  <c r="B709" i="10"/>
  <c r="C708" i="10"/>
  <c r="C731" i="10"/>
  <c r="B732" i="10"/>
  <c r="C409" i="10"/>
  <c r="B410" i="10"/>
  <c r="C501" i="10"/>
  <c r="B502" i="10"/>
  <c r="C593" i="10"/>
  <c r="B594" i="10"/>
  <c r="B548" i="10"/>
  <c r="C547" i="10"/>
  <c r="B364" i="10"/>
  <c r="C363" i="10"/>
  <c r="C386" i="10"/>
  <c r="B387" i="10"/>
  <c r="B571" i="10"/>
  <c r="C570" i="10"/>
  <c r="C616" i="10"/>
  <c r="B617" i="10"/>
  <c r="N51" i="5"/>
  <c r="M199" i="19" l="1"/>
  <c r="G202" i="10"/>
  <c r="K201" i="10"/>
  <c r="M201" i="10" s="1"/>
  <c r="N201" i="10" s="1"/>
  <c r="O201" i="10" s="1"/>
  <c r="L201" i="10"/>
  <c r="M40" i="10"/>
  <c r="N40" i="10" s="1"/>
  <c r="O40" i="10" s="1"/>
  <c r="K41" i="10"/>
  <c r="L41" i="10"/>
  <c r="G206" i="10"/>
  <c r="M203" i="19"/>
  <c r="G111" i="10"/>
  <c r="M108" i="19"/>
  <c r="L57" i="10"/>
  <c r="M39" i="19"/>
  <c r="G42" i="10"/>
  <c r="K205" i="10"/>
  <c r="M205" i="10" s="1"/>
  <c r="N205" i="10" s="1"/>
  <c r="O205" i="10" s="1"/>
  <c r="L205" i="10"/>
  <c r="L110" i="10"/>
  <c r="K110" i="10"/>
  <c r="M55" i="19"/>
  <c r="G58" i="10"/>
  <c r="M57" i="10"/>
  <c r="N57" i="10" s="1"/>
  <c r="O57" i="10" s="1"/>
  <c r="G162" i="10"/>
  <c r="L162" i="10" s="1"/>
  <c r="M159" i="19"/>
  <c r="M124" i="10"/>
  <c r="N124" i="10" s="1"/>
  <c r="O124" i="10" s="1"/>
  <c r="L161" i="10"/>
  <c r="K161" i="10"/>
  <c r="K162" i="10"/>
  <c r="O160" i="10"/>
  <c r="G126" i="10"/>
  <c r="M123" i="19"/>
  <c r="K125" i="10"/>
  <c r="L125" i="10"/>
  <c r="C594" i="10"/>
  <c r="B595" i="10"/>
  <c r="B411" i="10"/>
  <c r="C410" i="10"/>
  <c r="B365" i="10"/>
  <c r="C364" i="10"/>
  <c r="B710" i="10"/>
  <c r="C709" i="10"/>
  <c r="B457" i="10"/>
  <c r="C456" i="10"/>
  <c r="C640" i="10"/>
  <c r="B641" i="10"/>
  <c r="C341" i="10"/>
  <c r="B342" i="10"/>
  <c r="C525" i="10"/>
  <c r="B526" i="10"/>
  <c r="C571" i="10"/>
  <c r="B572" i="10"/>
  <c r="C617" i="10"/>
  <c r="B618" i="10"/>
  <c r="C387" i="10"/>
  <c r="B388" i="10"/>
  <c r="C502" i="10"/>
  <c r="B503" i="10"/>
  <c r="C732" i="10"/>
  <c r="B733" i="10"/>
  <c r="B434" i="10"/>
  <c r="C433" i="10"/>
  <c r="B319" i="10"/>
  <c r="C318" i="10"/>
  <c r="C479" i="10"/>
  <c r="B480" i="10"/>
  <c r="B296" i="10"/>
  <c r="C296" i="10" s="1"/>
  <c r="C295" i="10"/>
  <c r="B549" i="10"/>
  <c r="C548" i="10"/>
  <c r="B687" i="10"/>
  <c r="C686" i="10"/>
  <c r="B664" i="10"/>
  <c r="C663" i="10"/>
  <c r="D679" i="9"/>
  <c r="D796" i="9"/>
  <c r="D1312" i="9"/>
  <c r="D1678" i="9"/>
  <c r="D1050" i="9"/>
  <c r="D881" i="9"/>
  <c r="D1514" i="9"/>
  <c r="H62" i="9"/>
  <c r="H70" i="9"/>
  <c r="H25" i="9"/>
  <c r="H182" i="9"/>
  <c r="H34" i="9"/>
  <c r="H159" i="9"/>
  <c r="H177" i="9"/>
  <c r="H45" i="9"/>
  <c r="H116" i="9"/>
  <c r="H79" i="9"/>
  <c r="H24" i="9"/>
  <c r="H103" i="9"/>
  <c r="H31" i="9"/>
  <c r="H150" i="9"/>
  <c r="H179" i="9"/>
  <c r="H10" i="9"/>
  <c r="H39" i="9"/>
  <c r="H94" i="9"/>
  <c r="H145" i="9"/>
  <c r="H117" i="9"/>
  <c r="H123" i="9"/>
  <c r="H172" i="9"/>
  <c r="H8" i="9"/>
  <c r="H55" i="9"/>
  <c r="H98" i="9"/>
  <c r="H184" i="9"/>
  <c r="H11" i="9"/>
  <c r="H138" i="9"/>
  <c r="H109" i="9"/>
  <c r="H86" i="9"/>
  <c r="H141" i="9"/>
  <c r="H16" i="9"/>
  <c r="H9" i="9"/>
  <c r="H64" i="9"/>
  <c r="H128" i="9"/>
  <c r="H27" i="9"/>
  <c r="H99" i="9"/>
  <c r="H106" i="9"/>
  <c r="H110" i="9"/>
  <c r="H146" i="9"/>
  <c r="H140" i="9"/>
  <c r="H102" i="9"/>
  <c r="D212" i="9"/>
  <c r="D292" i="9"/>
  <c r="D207" i="9"/>
  <c r="D214" i="9"/>
  <c r="D285" i="9"/>
  <c r="D319" i="9"/>
  <c r="D273" i="9"/>
  <c r="D311" i="9"/>
  <c r="D362" i="9"/>
  <c r="D231" i="9"/>
  <c r="D250" i="9"/>
  <c r="D297" i="9"/>
  <c r="D307" i="9"/>
  <c r="D330" i="9"/>
  <c r="D397" i="9"/>
  <c r="D267" i="9"/>
  <c r="D305" i="9"/>
  <c r="D320" i="9"/>
  <c r="D355" i="9"/>
  <c r="D395" i="9"/>
  <c r="D412" i="9"/>
  <c r="D418" i="9"/>
  <c r="D434" i="9"/>
  <c r="D482" i="9"/>
  <c r="D498" i="9"/>
  <c r="D380" i="9"/>
  <c r="D421" i="9"/>
  <c r="D455" i="9"/>
  <c r="D540" i="9"/>
  <c r="D632" i="9"/>
  <c r="D696" i="9"/>
  <c r="D603" i="9"/>
  <c r="D683" i="9"/>
  <c r="D208" i="9"/>
  <c r="D240" i="9"/>
  <c r="D256" i="9"/>
  <c r="D272" i="9"/>
  <c r="D223" i="9"/>
  <c r="D230" i="9"/>
  <c r="D237" i="9"/>
  <c r="D287" i="9"/>
  <c r="D294" i="9"/>
  <c r="D315" i="9"/>
  <c r="D313" i="9"/>
  <c r="D342" i="9"/>
  <c r="D358" i="9"/>
  <c r="D390" i="9"/>
  <c r="D406" i="9"/>
  <c r="D290" i="9"/>
  <c r="D300" i="9"/>
  <c r="D239" i="9"/>
  <c r="D386" i="9"/>
  <c r="D226" i="9"/>
  <c r="D245" i="9"/>
  <c r="D283" i="9"/>
  <c r="D302" i="9"/>
  <c r="D328" i="9"/>
  <c r="D353" i="9"/>
  <c r="D203" i="9"/>
  <c r="D279" i="9"/>
  <c r="D316" i="9"/>
  <c r="D344" i="9"/>
  <c r="D336" i="9"/>
  <c r="D462" i="9"/>
  <c r="D490" i="9"/>
  <c r="D216" i="9"/>
  <c r="D248" i="9"/>
  <c r="D280" i="9"/>
  <c r="D261" i="9"/>
  <c r="D321" i="9"/>
  <c r="D369" i="9"/>
  <c r="D377" i="9"/>
  <c r="D281" i="9"/>
  <c r="D352" i="9"/>
  <c r="D206" i="9"/>
  <c r="D258" i="9"/>
  <c r="D270" i="9"/>
  <c r="D220" i="9"/>
  <c r="D303" i="9"/>
  <c r="D327" i="9"/>
  <c r="D393" i="9"/>
  <c r="D234" i="9"/>
  <c r="D298" i="9"/>
  <c r="D368" i="9"/>
  <c r="D322" i="9"/>
  <c r="D205" i="9"/>
  <c r="D324" i="9"/>
  <c r="D414" i="9"/>
  <c r="D219" i="9"/>
  <c r="D257" i="9"/>
  <c r="D373" i="9"/>
  <c r="D274" i="9"/>
  <c r="D332" i="9"/>
  <c r="D356" i="9"/>
  <c r="D213" i="9"/>
  <c r="D225" i="9"/>
  <c r="D277" i="9"/>
  <c r="D289" i="9"/>
  <c r="D343" i="9"/>
  <c r="D422" i="9"/>
  <c r="D461" i="9"/>
  <c r="D489" i="9"/>
  <c r="D347" i="9"/>
  <c r="D411" i="9"/>
  <c r="D440" i="9"/>
  <c r="D448" i="9"/>
  <c r="D419" i="9"/>
  <c r="D447" i="9"/>
  <c r="D483" i="9"/>
  <c r="D565" i="9"/>
  <c r="D672" i="9"/>
  <c r="D708" i="9"/>
  <c r="D567" i="9"/>
  <c r="D595" i="9"/>
  <c r="D623" i="9"/>
  <c r="D631" i="9"/>
  <c r="D659" i="9"/>
  <c r="D687" i="9"/>
  <c r="D699" i="9"/>
  <c r="D594" i="9"/>
  <c r="D610" i="9"/>
  <c r="D658" i="9"/>
  <c r="D889" i="9"/>
  <c r="D848" i="9"/>
  <c r="D669" i="9"/>
  <c r="D915" i="9"/>
  <c r="D707" i="9"/>
  <c r="D538" i="9"/>
  <c r="D388" i="9"/>
  <c r="D441" i="9"/>
  <c r="D477" i="9"/>
  <c r="D505" i="9"/>
  <c r="D391" i="9"/>
  <c r="D404" i="9"/>
  <c r="D413" i="9"/>
  <c r="D428" i="9"/>
  <c r="D456" i="9"/>
  <c r="D464" i="9"/>
  <c r="D492" i="9"/>
  <c r="D376" i="9"/>
  <c r="D427" i="9"/>
  <c r="D463" i="9"/>
  <c r="D491" i="9"/>
  <c r="D503" i="9"/>
  <c r="D588" i="9"/>
  <c r="D652" i="9"/>
  <c r="D457" i="9"/>
  <c r="D416" i="9"/>
  <c r="D472" i="9"/>
  <c r="D527" i="9"/>
  <c r="D612" i="9"/>
  <c r="D640" i="9"/>
  <c r="D752" i="9"/>
  <c r="D639" i="9"/>
  <c r="D541" i="9"/>
  <c r="D646" i="9"/>
  <c r="D654" i="9"/>
  <c r="D589" i="9"/>
  <c r="D653" i="9"/>
  <c r="D750" i="9"/>
  <c r="D765" i="9"/>
  <c r="D773" i="9"/>
  <c r="D801" i="9"/>
  <c r="D965" i="9"/>
  <c r="D993" i="9"/>
  <c r="D1021" i="9"/>
  <c r="D706" i="9"/>
  <c r="D804" i="9"/>
  <c r="D868" i="9"/>
  <c r="D904" i="9"/>
  <c r="D717" i="9"/>
  <c r="D763" i="9"/>
  <c r="D791" i="9"/>
  <c r="D855" i="9"/>
  <c r="D891" i="9"/>
  <c r="D723" i="9"/>
  <c r="D766" i="9"/>
  <c r="D806" i="9"/>
  <c r="D979" i="9"/>
  <c r="D1209" i="9"/>
  <c r="D928" i="9"/>
  <c r="D1003" i="9"/>
  <c r="D1115" i="9"/>
  <c r="D919" i="9"/>
  <c r="D438" i="9"/>
  <c r="D478" i="9"/>
  <c r="D396" i="9"/>
  <c r="D417" i="9"/>
  <c r="D445" i="9"/>
  <c r="D473" i="9"/>
  <c r="D432" i="9"/>
  <c r="D488" i="9"/>
  <c r="D408" i="9"/>
  <c r="D467" i="9"/>
  <c r="D495" i="9"/>
  <c r="D520" i="9"/>
  <c r="D575" i="9"/>
  <c r="D511" i="9"/>
  <c r="D662" i="9"/>
  <c r="D670" i="9"/>
  <c r="D507" i="9"/>
  <c r="D561" i="9"/>
  <c r="D569" i="9"/>
  <c r="D597" i="9"/>
  <c r="D605" i="9"/>
  <c r="D633" i="9"/>
  <c r="D661" i="9"/>
  <c r="D677" i="9"/>
  <c r="D743" i="9"/>
  <c r="D917" i="9"/>
  <c r="D973" i="9"/>
  <c r="D685" i="9"/>
  <c r="D764" i="9"/>
  <c r="D359" i="9"/>
  <c r="D415" i="9"/>
  <c r="D443" i="9"/>
  <c r="D676" i="9"/>
  <c r="D704" i="9"/>
  <c r="D615" i="9"/>
  <c r="D691" i="9"/>
  <c r="D650" i="9"/>
  <c r="D678" i="9"/>
  <c r="D532" i="9"/>
  <c r="D613" i="9"/>
  <c r="D861" i="9"/>
  <c r="D933" i="9"/>
  <c r="D989" i="9"/>
  <c r="D780" i="9"/>
  <c r="D820" i="9"/>
  <c r="D703" i="9"/>
  <c r="D783" i="9"/>
  <c r="D811" i="9"/>
  <c r="D839" i="9"/>
  <c r="D859" i="9"/>
  <c r="D887" i="9"/>
  <c r="D705" i="9"/>
  <c r="D755" i="9"/>
  <c r="D782" i="9"/>
  <c r="D846" i="9"/>
  <c r="D931" i="9"/>
  <c r="D988" i="9"/>
  <c r="D1153" i="9"/>
  <c r="D1181" i="9"/>
  <c r="D906" i="9"/>
  <c r="D1022" i="9"/>
  <c r="D1044" i="9"/>
  <c r="D1108" i="9"/>
  <c r="D1172" i="9"/>
  <c r="D926" i="9"/>
  <c r="D964" i="9"/>
  <c r="D1012" i="9"/>
  <c r="D1043" i="9"/>
  <c r="D927" i="9"/>
  <c r="D966" i="9"/>
  <c r="D1000" i="9"/>
  <c r="D1451" i="9"/>
  <c r="D1114" i="9"/>
  <c r="D1238" i="9"/>
  <c r="D1302" i="9"/>
  <c r="D1334" i="9"/>
  <c r="D1350" i="9"/>
  <c r="D1366" i="9"/>
  <c r="D1382" i="9"/>
  <c r="D1430" i="9"/>
  <c r="D1446" i="9"/>
  <c r="D1494" i="9"/>
  <c r="D1046" i="9"/>
  <c r="D1365" i="9"/>
  <c r="D1569" i="9"/>
  <c r="D506" i="9"/>
  <c r="D481" i="9"/>
  <c r="D509" i="9"/>
  <c r="D537" i="9"/>
  <c r="D496" i="9"/>
  <c r="D563" i="9"/>
  <c r="D579" i="9"/>
  <c r="D599" i="9"/>
  <c r="D675" i="9"/>
  <c r="D548" i="9"/>
  <c r="D638" i="9"/>
  <c r="D666" i="9"/>
  <c r="D573" i="9"/>
  <c r="D709" i="9"/>
  <c r="D849" i="9"/>
  <c r="D949" i="9"/>
  <c r="D1005" i="9"/>
  <c r="D693" i="9"/>
  <c r="D713" i="9"/>
  <c r="D916" i="9"/>
  <c r="D767" i="9"/>
  <c r="D795" i="9"/>
  <c r="D823" i="9"/>
  <c r="D843" i="9"/>
  <c r="D871" i="9"/>
  <c r="D746" i="9"/>
  <c r="D798" i="9"/>
  <c r="D834" i="9"/>
  <c r="D862" i="9"/>
  <c r="D894" i="9"/>
  <c r="D1141" i="9"/>
  <c r="D1169" i="9"/>
  <c r="D1197" i="9"/>
  <c r="D958" i="9"/>
  <c r="D976" i="9"/>
  <c r="D1015" i="9"/>
  <c r="D1060" i="9"/>
  <c r="D1124" i="9"/>
  <c r="D1152" i="9"/>
  <c r="D948" i="9"/>
  <c r="D994" i="9"/>
  <c r="D1087" i="9"/>
  <c r="D1151" i="9"/>
  <c r="D1159" i="9"/>
  <c r="D1038" i="9"/>
  <c r="D1399" i="9"/>
  <c r="D1463" i="9"/>
  <c r="D1098" i="9"/>
  <c r="D1250" i="9"/>
  <c r="D446" i="9"/>
  <c r="D522" i="9"/>
  <c r="D465" i="9"/>
  <c r="D493" i="9"/>
  <c r="D521" i="9"/>
  <c r="D480" i="9"/>
  <c r="D508" i="9"/>
  <c r="D392" i="9"/>
  <c r="D604" i="9"/>
  <c r="D756" i="9"/>
  <c r="D643" i="9"/>
  <c r="D663" i="9"/>
  <c r="D555" i="9"/>
  <c r="D486" i="9"/>
  <c r="D407" i="9"/>
  <c r="D383" i="9"/>
  <c r="D431" i="9"/>
  <c r="D459" i="9"/>
  <c r="D720" i="9"/>
  <c r="D627" i="9"/>
  <c r="D647" i="9"/>
  <c r="D557" i="9"/>
  <c r="D574" i="9"/>
  <c r="D602" i="9"/>
  <c r="D630" i="9"/>
  <c r="D637" i="9"/>
  <c r="D665" i="9"/>
  <c r="D718" i="9"/>
  <c r="D757" i="9"/>
  <c r="D785" i="9"/>
  <c r="D913" i="9"/>
  <c r="D621" i="9"/>
  <c r="D997" i="9"/>
  <c r="D760" i="9"/>
  <c r="D788" i="9"/>
  <c r="D808" i="9"/>
  <c r="D884" i="9"/>
  <c r="D701" i="9"/>
  <c r="D751" i="9"/>
  <c r="D847" i="9"/>
  <c r="D903" i="9"/>
  <c r="D739" i="9"/>
  <c r="D794" i="9"/>
  <c r="D910" i="9"/>
  <c r="D938" i="9"/>
  <c r="D1073" i="9"/>
  <c r="D1028" i="9"/>
  <c r="D1084" i="9"/>
  <c r="D1156" i="9"/>
  <c r="D971" i="9"/>
  <c r="D1027" i="9"/>
  <c r="D1127" i="9"/>
  <c r="D1155" i="9"/>
  <c r="D934" i="9"/>
  <c r="D991" i="9"/>
  <c r="D1066" i="9"/>
  <c r="D1314" i="9"/>
  <c r="D1342" i="9"/>
  <c r="D1378" i="9"/>
  <c r="D1406" i="9"/>
  <c r="D1442" i="9"/>
  <c r="D1078" i="9"/>
  <c r="D1142" i="9"/>
  <c r="D1199" i="9"/>
  <c r="D1261" i="9"/>
  <c r="D1445" i="9"/>
  <c r="D1501" i="9"/>
  <c r="D1416" i="9"/>
  <c r="D1873" i="9"/>
  <c r="D1265" i="9"/>
  <c r="D1329" i="9"/>
  <c r="D1393" i="9"/>
  <c r="D1457" i="9"/>
  <c r="D2173" i="9"/>
  <c r="D1420" i="9"/>
  <c r="D1563" i="9"/>
  <c r="D1699" i="9"/>
  <c r="D614" i="9"/>
  <c r="D897" i="9"/>
  <c r="D772" i="9"/>
  <c r="D852" i="9"/>
  <c r="D872" i="9"/>
  <c r="D892" i="9"/>
  <c r="D710" i="9"/>
  <c r="D735" i="9"/>
  <c r="D779" i="9"/>
  <c r="D911" i="9"/>
  <c r="D697" i="9"/>
  <c r="D770" i="9"/>
  <c r="D786" i="9"/>
  <c r="D814" i="9"/>
  <c r="D842" i="9"/>
  <c r="D1002" i="9"/>
  <c r="D1093" i="9"/>
  <c r="D960" i="9"/>
  <c r="D1076" i="9"/>
  <c r="D1104" i="9"/>
  <c r="D1132" i="9"/>
  <c r="D918" i="9"/>
  <c r="D978" i="9"/>
  <c r="D1047" i="9"/>
  <c r="D1075" i="9"/>
  <c r="D1103" i="9"/>
  <c r="D1014" i="9"/>
  <c r="D1315" i="9"/>
  <c r="D1443" i="9"/>
  <c r="D1167" i="9"/>
  <c r="D1214" i="9"/>
  <c r="D1322" i="9"/>
  <c r="D1386" i="9"/>
  <c r="D1394" i="9"/>
  <c r="D1422" i="9"/>
  <c r="D1450" i="9"/>
  <c r="D1458" i="9"/>
  <c r="D1486" i="9"/>
  <c r="D1206" i="9"/>
  <c r="D1421" i="9"/>
  <c r="D1477" i="9"/>
  <c r="D1535" i="9"/>
  <c r="D1553" i="9"/>
  <c r="D1592" i="9"/>
  <c r="D1646" i="9"/>
  <c r="D1710" i="9"/>
  <c r="D1774" i="9"/>
  <c r="D1090" i="9"/>
  <c r="D1171" i="9"/>
  <c r="D1203" i="9"/>
  <c r="D1216" i="9"/>
  <c r="D1248" i="9"/>
  <c r="D1344" i="9"/>
  <c r="D1376" i="9"/>
  <c r="D1440" i="9"/>
  <c r="D1472" i="9"/>
  <c r="D1504" i="9"/>
  <c r="D1541" i="9"/>
  <c r="D1548" i="9"/>
  <c r="D1597" i="9"/>
  <c r="D1613" i="9"/>
  <c r="D1645" i="9"/>
  <c r="D1661" i="9"/>
  <c r="D1677" i="9"/>
  <c r="D1709" i="9"/>
  <c r="D1725" i="9"/>
  <c r="D1741" i="9"/>
  <c r="D1773" i="9"/>
  <c r="D1789" i="9"/>
  <c r="D1094" i="9"/>
  <c r="D1249" i="9"/>
  <c r="D1313" i="9"/>
  <c r="D1377" i="9"/>
  <c r="D1441" i="9"/>
  <c r="D1505" i="9"/>
  <c r="D1520" i="9"/>
  <c r="D1591" i="9"/>
  <c r="D1624" i="9"/>
  <c r="D1688" i="9"/>
  <c r="D1720" i="9"/>
  <c r="D1752" i="9"/>
  <c r="D1832" i="9"/>
  <c r="D649" i="9"/>
  <c r="D797" i="9"/>
  <c r="D836" i="9"/>
  <c r="D856" i="9"/>
  <c r="D875" i="9"/>
  <c r="D895" i="9"/>
  <c r="D753" i="9"/>
  <c r="D802" i="9"/>
  <c r="D830" i="9"/>
  <c r="D858" i="9"/>
  <c r="D947" i="9"/>
  <c r="D1004" i="9"/>
  <c r="D1037" i="9"/>
  <c r="D1109" i="9"/>
  <c r="D923" i="9"/>
  <c r="D944" i="9"/>
  <c r="D1092" i="9"/>
  <c r="D1120" i="9"/>
  <c r="D1148" i="9"/>
  <c r="D980" i="9"/>
  <c r="D1019" i="9"/>
  <c r="D543" i="9"/>
  <c r="D869" i="9"/>
  <c r="D925" i="9"/>
  <c r="D824" i="9"/>
  <c r="D844" i="9"/>
  <c r="D900" i="9"/>
  <c r="D920" i="9"/>
  <c r="D694" i="9"/>
  <c r="D749" i="9"/>
  <c r="D807" i="9"/>
  <c r="D681" i="9"/>
  <c r="D737" i="9"/>
  <c r="D778" i="9"/>
  <c r="D850" i="9"/>
  <c r="D878" i="9"/>
  <c r="D954" i="9"/>
  <c r="D1029" i="9"/>
  <c r="D1157" i="9"/>
  <c r="D1185" i="9"/>
  <c r="D890" i="9"/>
  <c r="D951" i="9"/>
  <c r="D1008" i="9"/>
  <c r="D1040" i="9"/>
  <c r="D1068" i="9"/>
  <c r="D1140" i="9"/>
  <c r="D1168" i="9"/>
  <c r="D930" i="9"/>
  <c r="D987" i="9"/>
  <c r="D1111" i="9"/>
  <c r="D1139" i="9"/>
  <c r="D952" i="9"/>
  <c r="D1102" i="9"/>
  <c r="D1323" i="9"/>
  <c r="D1363" i="9"/>
  <c r="D1427" i="9"/>
  <c r="D1459" i="9"/>
  <c r="D1491" i="9"/>
  <c r="D1016" i="9"/>
  <c r="D1146" i="9"/>
  <c r="D1230" i="9"/>
  <c r="D1262" i="9"/>
  <c r="D1290" i="9"/>
  <c r="D1298" i="9"/>
  <c r="D1091" i="9"/>
  <c r="D1188" i="9"/>
  <c r="D1274" i="9"/>
  <c r="D1390" i="9"/>
  <c r="D1490" i="9"/>
  <c r="D1213" i="9"/>
  <c r="D1357" i="9"/>
  <c r="D1413" i="9"/>
  <c r="D1521" i="9"/>
  <c r="D1638" i="9"/>
  <c r="D1154" i="9"/>
  <c r="D1196" i="9"/>
  <c r="D1328" i="9"/>
  <c r="D1392" i="9"/>
  <c r="D1516" i="9"/>
  <c r="D1217" i="9"/>
  <c r="D1345" i="9"/>
  <c r="D1473" i="9"/>
  <c r="D1513" i="9"/>
  <c r="D1704" i="9"/>
  <c r="D1864" i="9"/>
  <c r="D1212" i="9"/>
  <c r="D1436" i="9"/>
  <c r="D1707" i="9"/>
  <c r="D1802" i="9"/>
  <c r="D1852" i="9"/>
  <c r="D1859" i="9"/>
  <c r="D1866" i="9"/>
  <c r="D1912" i="9"/>
  <c r="D1928" i="9"/>
  <c r="D1944" i="9"/>
  <c r="D1960" i="9"/>
  <c r="D1976" i="9"/>
  <c r="D1992" i="9"/>
  <c r="D2008" i="9"/>
  <c r="D2024" i="9"/>
  <c r="D2040" i="9"/>
  <c r="D2056" i="9"/>
  <c r="D2072" i="9"/>
  <c r="D2088" i="9"/>
  <c r="D2104" i="9"/>
  <c r="D2120" i="9"/>
  <c r="D2136" i="9"/>
  <c r="D2152" i="9"/>
  <c r="D2168" i="9"/>
  <c r="D2184" i="9"/>
  <c r="D2200" i="9"/>
  <c r="D2216" i="9"/>
  <c r="D2232" i="9"/>
  <c r="D2248" i="9"/>
  <c r="D2264" i="9"/>
  <c r="D2280" i="9"/>
  <c r="D2296" i="9"/>
  <c r="D2312" i="9"/>
  <c r="D2328" i="9"/>
  <c r="D2344" i="9"/>
  <c r="D2360" i="9"/>
  <c r="D2376" i="9"/>
  <c r="D2392" i="9"/>
  <c r="D2408" i="9"/>
  <c r="D1062" i="9"/>
  <c r="D1241" i="9"/>
  <c r="D1305" i="9"/>
  <c r="D1433" i="9"/>
  <c r="D1529" i="9"/>
  <c r="D1106" i="9"/>
  <c r="D1179" i="9"/>
  <c r="D1444" i="9"/>
  <c r="D1565" i="9"/>
  <c r="D1935" i="9"/>
  <c r="D2063" i="9"/>
  <c r="D2191" i="9"/>
  <c r="D2319" i="9"/>
  <c r="D1740" i="9"/>
  <c r="D982" i="9"/>
  <c r="D1359" i="9"/>
  <c r="D1487" i="9"/>
  <c r="D1202" i="9"/>
  <c r="D1282" i="9"/>
  <c r="D1310" i="9"/>
  <c r="D1338" i="9"/>
  <c r="D1410" i="9"/>
  <c r="D1438" i="9"/>
  <c r="D1110" i="9"/>
  <c r="D1192" i="9"/>
  <c r="D1253" i="9"/>
  <c r="D1309" i="9"/>
  <c r="D1453" i="9"/>
  <c r="D1585" i="9"/>
  <c r="D1272" i="9"/>
  <c r="D1336" i="9"/>
  <c r="D1400" i="9"/>
  <c r="D1464" i="9"/>
  <c r="D1564" i="9"/>
  <c r="D1657" i="9"/>
  <c r="D1721" i="9"/>
  <c r="D1785" i="9"/>
  <c r="D1030" i="9"/>
  <c r="D1183" i="9"/>
  <c r="D1233" i="9"/>
  <c r="D1361" i="9"/>
  <c r="D1489" i="9"/>
  <c r="D1074" i="9"/>
  <c r="D1244" i="9"/>
  <c r="D1388" i="9"/>
  <c r="D1500" i="9"/>
  <c r="D1524" i="9"/>
  <c r="D1611" i="9"/>
  <c r="D1627" i="9"/>
  <c r="D1683" i="9"/>
  <c r="D1739" i="9"/>
  <c r="D1795" i="9"/>
  <c r="D1804" i="9"/>
  <c r="D1811" i="9"/>
  <c r="D1818" i="9"/>
  <c r="D1868" i="9"/>
  <c r="D1875" i="9"/>
  <c r="D1882" i="9"/>
  <c r="D1908" i="9"/>
  <c r="D1924" i="9"/>
  <c r="D1940" i="9"/>
  <c r="D1972" i="9"/>
  <c r="D1988" i="9"/>
  <c r="D2004" i="9"/>
  <c r="D2036" i="9"/>
  <c r="D2052" i="9"/>
  <c r="D2068" i="9"/>
  <c r="D2100" i="9"/>
  <c r="D2116" i="9"/>
  <c r="D2132" i="9"/>
  <c r="D2164" i="9"/>
  <c r="D2180" i="9"/>
  <c r="D2196" i="9"/>
  <c r="D2228" i="9"/>
  <c r="D2244" i="9"/>
  <c r="D2260" i="9"/>
  <c r="D2292" i="9"/>
  <c r="D2308" i="9"/>
  <c r="D2324" i="9"/>
  <c r="D2356" i="9"/>
  <c r="D2372" i="9"/>
  <c r="D2420" i="9"/>
  <c r="D1225" i="9"/>
  <c r="D1353" i="9"/>
  <c r="D1417" i="9"/>
  <c r="D1561" i="9"/>
  <c r="D1575" i="9"/>
  <c r="D1612" i="9"/>
  <c r="D1042" i="9"/>
  <c r="D2215" i="9"/>
  <c r="D1063" i="9"/>
  <c r="D1200" i="9"/>
  <c r="D1326" i="9"/>
  <c r="D1354" i="9"/>
  <c r="D1582" i="9"/>
  <c r="D1229" i="9"/>
  <c r="D1285" i="9"/>
  <c r="D1654" i="9"/>
  <c r="D1782" i="9"/>
  <c r="D1026" i="9"/>
  <c r="D1232" i="9"/>
  <c r="D1360" i="9"/>
  <c r="D1488" i="9"/>
  <c r="D1523" i="9"/>
  <c r="D1580" i="9"/>
  <c r="D1861" i="9"/>
  <c r="D1409" i="9"/>
  <c r="D1608" i="9"/>
  <c r="D1736" i="9"/>
  <c r="D1643" i="9"/>
  <c r="D1820" i="9"/>
  <c r="D2384" i="9"/>
  <c r="D2416" i="9"/>
  <c r="D2448" i="9"/>
  <c r="D1178" i="9"/>
  <c r="D1273" i="9"/>
  <c r="D1401" i="9"/>
  <c r="D1604" i="9"/>
  <c r="D1412" i="9"/>
  <c r="D1695" i="9"/>
  <c r="D2143" i="9"/>
  <c r="D2399" i="9"/>
  <c r="D2729" i="9"/>
  <c r="D1676" i="9"/>
  <c r="D1890" i="9"/>
  <c r="D1994" i="9"/>
  <c r="D2122" i="9"/>
  <c r="D2234" i="9"/>
  <c r="D2250" i="9"/>
  <c r="D2450" i="9"/>
  <c r="D2508" i="9"/>
  <c r="D2516" i="9"/>
  <c r="D2544" i="9"/>
  <c r="D2572" i="9"/>
  <c r="D2636" i="9"/>
  <c r="D2700" i="9"/>
  <c r="D2708" i="9"/>
  <c r="D2772" i="9"/>
  <c r="D2836" i="9"/>
  <c r="D1692" i="9"/>
  <c r="D2435" i="9"/>
  <c r="D1806" i="9"/>
  <c r="D1856" i="9"/>
  <c r="D2187" i="9"/>
  <c r="D2495" i="9"/>
  <c r="D2559" i="9"/>
  <c r="D2687" i="9"/>
  <c r="D2751" i="9"/>
  <c r="D2783" i="9"/>
  <c r="D2815" i="9"/>
  <c r="D2847" i="9"/>
  <c r="D2926" i="9"/>
  <c r="D2933" i="9"/>
  <c r="D2990" i="9"/>
  <c r="D2997" i="9"/>
  <c r="D3024" i="9"/>
  <c r="D3040" i="9"/>
  <c r="D3056" i="9"/>
  <c r="D3072" i="9"/>
  <c r="D3088" i="9"/>
  <c r="D3104" i="9"/>
  <c r="D3120" i="9"/>
  <c r="D3136" i="9"/>
  <c r="D3152" i="9"/>
  <c r="D3168" i="9"/>
  <c r="D1969" i="9"/>
  <c r="D2038" i="9"/>
  <c r="D2214" i="9"/>
  <c r="D2538" i="9"/>
  <c r="D2602" i="9"/>
  <c r="D2693" i="9"/>
  <c r="D2858" i="9"/>
  <c r="D1831" i="9"/>
  <c r="D1888" i="9"/>
  <c r="D1955" i="9"/>
  <c r="D2019" i="9"/>
  <c r="D2083" i="9"/>
  <c r="D2147" i="9"/>
  <c r="D2211" i="9"/>
  <c r="D2275" i="9"/>
  <c r="D2339" i="9"/>
  <c r="D2403" i="9"/>
  <c r="D1331" i="9"/>
  <c r="D1423" i="9"/>
  <c r="D1226" i="9"/>
  <c r="D1474" i="9"/>
  <c r="D1502" i="9"/>
  <c r="D1658" i="9"/>
  <c r="D1722" i="9"/>
  <c r="D1786" i="9"/>
  <c r="D1058" i="9"/>
  <c r="D1240" i="9"/>
  <c r="D1368" i="9"/>
  <c r="D1557" i="9"/>
  <c r="D1609" i="9"/>
  <c r="D1673" i="9"/>
  <c r="D1737" i="9"/>
  <c r="D1865" i="9"/>
  <c r="D1425" i="9"/>
  <c r="D1848" i="9"/>
  <c r="D1138" i="9"/>
  <c r="D1404" i="9"/>
  <c r="D1588" i="9"/>
  <c r="D1619" i="9"/>
  <c r="D1675" i="9"/>
  <c r="D1836" i="9"/>
  <c r="D1850" i="9"/>
  <c r="D1916" i="9"/>
  <c r="D1948" i="9"/>
  <c r="D1980" i="9"/>
  <c r="D2012" i="9"/>
  <c r="D2044" i="9"/>
  <c r="D2076" i="9"/>
  <c r="D2108" i="9"/>
  <c r="D2140" i="9"/>
  <c r="D2172" i="9"/>
  <c r="D2204" i="9"/>
  <c r="D2236" i="9"/>
  <c r="D2268" i="9"/>
  <c r="D2300" i="9"/>
  <c r="D2332" i="9"/>
  <c r="D2364" i="9"/>
  <c r="D1321" i="9"/>
  <c r="D1449" i="9"/>
  <c r="D1460" i="9"/>
  <c r="D1533" i="9"/>
  <c r="D1655" i="9"/>
  <c r="D1783" i="9"/>
  <c r="D1716" i="9"/>
  <c r="D2525" i="9"/>
  <c r="D2581" i="9"/>
  <c r="D2781" i="9"/>
  <c r="D2837" i="9"/>
  <c r="D1819" i="9"/>
  <c r="D1858" i="9"/>
  <c r="D1954" i="9"/>
  <c r="D2010" i="9"/>
  <c r="D2082" i="9"/>
  <c r="D2138" i="9"/>
  <c r="D2210" i="9"/>
  <c r="D2266" i="9"/>
  <c r="D2338" i="9"/>
  <c r="D2394" i="9"/>
  <c r="D2460" i="9"/>
  <c r="D2496" i="9"/>
  <c r="D2524" i="9"/>
  <c r="D2588" i="9"/>
  <c r="D2596" i="9"/>
  <c r="D2624" i="9"/>
  <c r="D2652" i="9"/>
  <c r="D2660" i="9"/>
  <c r="D2688" i="9"/>
  <c r="D2716" i="9"/>
  <c r="D2724" i="9"/>
  <c r="D2736" i="9"/>
  <c r="D2752" i="9"/>
  <c r="D2800" i="9"/>
  <c r="D2864" i="9"/>
  <c r="D2912" i="9"/>
  <c r="D2976" i="9"/>
  <c r="D2992" i="9"/>
  <c r="D1660" i="9"/>
  <c r="D1788" i="9"/>
  <c r="D1796" i="9"/>
  <c r="D1860" i="9"/>
  <c r="D1934" i="9"/>
  <c r="D1998" i="9"/>
  <c r="D2126" i="9"/>
  <c r="D2190" i="9"/>
  <c r="D2254" i="9"/>
  <c r="D2382" i="9"/>
  <c r="D2486" i="9"/>
  <c r="D2518" i="9"/>
  <c r="D2550" i="9"/>
  <c r="D2582" i="9"/>
  <c r="D2614" i="9"/>
  <c r="D1636" i="9"/>
  <c r="D1863" i="9"/>
  <c r="D1915" i="9"/>
  <c r="D1979" i="9"/>
  <c r="D2043" i="9"/>
  <c r="D2107" i="9"/>
  <c r="D2171" i="9"/>
  <c r="D2235" i="9"/>
  <c r="D2299" i="9"/>
  <c r="D2363" i="9"/>
  <c r="D2487" i="9"/>
  <c r="D2551" i="9"/>
  <c r="D2615" i="9"/>
  <c r="D2679" i="9"/>
  <c r="D2878" i="9"/>
  <c r="D2885" i="9"/>
  <c r="D2942" i="9"/>
  <c r="D2949" i="9"/>
  <c r="D3006" i="9"/>
  <c r="D3013" i="9"/>
  <c r="D3020" i="9"/>
  <c r="D3036" i="9"/>
  <c r="D1119" i="9"/>
  <c r="D1455" i="9"/>
  <c r="D1130" i="9"/>
  <c r="D1258" i="9"/>
  <c r="D1426" i="9"/>
  <c r="D1454" i="9"/>
  <c r="D1482" i="9"/>
  <c r="D1485" i="9"/>
  <c r="D1622" i="9"/>
  <c r="D1750" i="9"/>
  <c r="D1296" i="9"/>
  <c r="D1424" i="9"/>
  <c r="D1509" i="9"/>
  <c r="D1701" i="9"/>
  <c r="D1765" i="9"/>
  <c r="D1190" i="9"/>
  <c r="D1281" i="9"/>
  <c r="D1527" i="9"/>
  <c r="D1584" i="9"/>
  <c r="D1672" i="9"/>
  <c r="D1800" i="9"/>
  <c r="D2017" i="9"/>
  <c r="D1308" i="9"/>
  <c r="D1659" i="9"/>
  <c r="D1715" i="9"/>
  <c r="D1771" i="9"/>
  <c r="D1275" i="9"/>
  <c r="D1346" i="9"/>
  <c r="D1374" i="9"/>
  <c r="D1402" i="9"/>
  <c r="D1325" i="9"/>
  <c r="D1381" i="9"/>
  <c r="D1437" i="9"/>
  <c r="D1537" i="9"/>
  <c r="D1626" i="9"/>
  <c r="D1690" i="9"/>
  <c r="D1754" i="9"/>
  <c r="D1304" i="9"/>
  <c r="D1432" i="9"/>
  <c r="D1571" i="9"/>
  <c r="D1641" i="9"/>
  <c r="D1705" i="9"/>
  <c r="D1769" i="9"/>
  <c r="D1833" i="9"/>
  <c r="D1297" i="9"/>
  <c r="D2021" i="9"/>
  <c r="D2149" i="9"/>
  <c r="D2277" i="9"/>
  <c r="D1260" i="9"/>
  <c r="D1372" i="9"/>
  <c r="D1531" i="9"/>
  <c r="D1691" i="9"/>
  <c r="D1747" i="9"/>
  <c r="D1843" i="9"/>
  <c r="D1900" i="9"/>
  <c r="D1932" i="9"/>
  <c r="D1964" i="9"/>
  <c r="D1996" i="9"/>
  <c r="D2028" i="9"/>
  <c r="D2092" i="9"/>
  <c r="D2124" i="9"/>
  <c r="D2156" i="9"/>
  <c r="D2188" i="9"/>
  <c r="D2220" i="9"/>
  <c r="D2252" i="9"/>
  <c r="D2284" i="9"/>
  <c r="D2348" i="9"/>
  <c r="D2380" i="9"/>
  <c r="D1827" i="9"/>
  <c r="D1884" i="9"/>
  <c r="D2016" i="9"/>
  <c r="D2144" i="9"/>
  <c r="D2272" i="9"/>
  <c r="D2412" i="9"/>
  <c r="D1385" i="9"/>
  <c r="D1596" i="9"/>
  <c r="D1268" i="9"/>
  <c r="D1623" i="9"/>
  <c r="D1751" i="9"/>
  <c r="D2327" i="9"/>
  <c r="D2469" i="9"/>
  <c r="D2549" i="9"/>
  <c r="D1772" i="9"/>
  <c r="D2018" i="9"/>
  <c r="D2074" i="9"/>
  <c r="D2274" i="9"/>
  <c r="D2330" i="9"/>
  <c r="D2556" i="9"/>
  <c r="D2684" i="9"/>
  <c r="D2760" i="9"/>
  <c r="D2792" i="9"/>
  <c r="D2824" i="9"/>
  <c r="D2952" i="9"/>
  <c r="D2790" i="9"/>
  <c r="D2874" i="9"/>
  <c r="D2931" i="9"/>
  <c r="D1947" i="9"/>
  <c r="D2075" i="9"/>
  <c r="D2203" i="9"/>
  <c r="D2331" i="9"/>
  <c r="D2447" i="9"/>
  <c r="D2471" i="9"/>
  <c r="D2599" i="9"/>
  <c r="D2727" i="9"/>
  <c r="D2917" i="9"/>
  <c r="D2974" i="9"/>
  <c r="D3028" i="9"/>
  <c r="D3060" i="9"/>
  <c r="D3068" i="9"/>
  <c r="D3124" i="9"/>
  <c r="D3132" i="9"/>
  <c r="D1828" i="9"/>
  <c r="D1910" i="9"/>
  <c r="D2086" i="9"/>
  <c r="D2230" i="9"/>
  <c r="D2406" i="9"/>
  <c r="D2498" i="9"/>
  <c r="D2690" i="9"/>
  <c r="D2794" i="9"/>
  <c r="D2889" i="9"/>
  <c r="D2898" i="9"/>
  <c r="D1838" i="9"/>
  <c r="D1907" i="9"/>
  <c r="D1939" i="9"/>
  <c r="D2051" i="9"/>
  <c r="D2163" i="9"/>
  <c r="D2195" i="9"/>
  <c r="D2307" i="9"/>
  <c r="D2419" i="9"/>
  <c r="D2459" i="9"/>
  <c r="D2515" i="9"/>
  <c r="D2531" i="9"/>
  <c r="D2587" i="9"/>
  <c r="D2643" i="9"/>
  <c r="D2659" i="9"/>
  <c r="D2715" i="9"/>
  <c r="D2747" i="9"/>
  <c r="D2779" i="9"/>
  <c r="D2811" i="9"/>
  <c r="D2843" i="9"/>
  <c r="D2895" i="9"/>
  <c r="D2959" i="9"/>
  <c r="D3078" i="9"/>
  <c r="D3035" i="9"/>
  <c r="D3099" i="9"/>
  <c r="D3163" i="9"/>
  <c r="D2955" i="9"/>
  <c r="D3066" i="9"/>
  <c r="D1898" i="9"/>
  <c r="D1984" i="9"/>
  <c r="D2112" i="9"/>
  <c r="D2240" i="9"/>
  <c r="D2368" i="9"/>
  <c r="D2400" i="9"/>
  <c r="D1337" i="9"/>
  <c r="D1220" i="9"/>
  <c r="D1476" i="9"/>
  <c r="D1599" i="9"/>
  <c r="D1727" i="9"/>
  <c r="D1919" i="9"/>
  <c r="D2047" i="9"/>
  <c r="D2175" i="9"/>
  <c r="D2303" i="9"/>
  <c r="D2569" i="9"/>
  <c r="D2669" i="9"/>
  <c r="D2697" i="9"/>
  <c r="D2725" i="9"/>
  <c r="D2825" i="9"/>
  <c r="D1708" i="9"/>
  <c r="D1844" i="9"/>
  <c r="D1883" i="9"/>
  <c r="D1914" i="9"/>
  <c r="D2058" i="9"/>
  <c r="D2114" i="9"/>
  <c r="D2170" i="9"/>
  <c r="D2314" i="9"/>
  <c r="D2370" i="9"/>
  <c r="D2425" i="9"/>
  <c r="D2476" i="9"/>
  <c r="D2604" i="9"/>
  <c r="D2732" i="9"/>
  <c r="D2764" i="9"/>
  <c r="D2796" i="9"/>
  <c r="D2828" i="9"/>
  <c r="D2860" i="9"/>
  <c r="D2956" i="9"/>
  <c r="D2988" i="9"/>
  <c r="D1628" i="9"/>
  <c r="D2174" i="9"/>
  <c r="D2862" i="9"/>
  <c r="D2543" i="9"/>
  <c r="D2671" i="9"/>
  <c r="D2735" i="9"/>
  <c r="D2799" i="9"/>
  <c r="D2863" i="9"/>
  <c r="D2894" i="9"/>
  <c r="D2965" i="9"/>
  <c r="D3032" i="9"/>
  <c r="D3084" i="9"/>
  <c r="D3148" i="9"/>
  <c r="D1732" i="9"/>
  <c r="D1835" i="9"/>
  <c r="D1974" i="9"/>
  <c r="D2006" i="9"/>
  <c r="D2294" i="9"/>
  <c r="D2358" i="9"/>
  <c r="D2474" i="9"/>
  <c r="D2530" i="9"/>
  <c r="D2562" i="9"/>
  <c r="D2634" i="9"/>
  <c r="D2650" i="9"/>
  <c r="D2722" i="9"/>
  <c r="D2842" i="9"/>
  <c r="D2891" i="9"/>
  <c r="D2902" i="9"/>
  <c r="D2921" i="9"/>
  <c r="D1971" i="9"/>
  <c r="D2003" i="9"/>
  <c r="D2115" i="9"/>
  <c r="D2227" i="9"/>
  <c r="D2259" i="9"/>
  <c r="D2371" i="9"/>
  <c r="D2445" i="9"/>
  <c r="D2491" i="9"/>
  <c r="D2547" i="9"/>
  <c r="D2563" i="9"/>
  <c r="D2619" i="9"/>
  <c r="D2675" i="9"/>
  <c r="D2707" i="9"/>
  <c r="D2739" i="9"/>
  <c r="D2771" i="9"/>
  <c r="D2803" i="9"/>
  <c r="D2835" i="9"/>
  <c r="D2867" i="9"/>
  <c r="D2911" i="9"/>
  <c r="D2918" i="9"/>
  <c r="D2925" i="9"/>
  <c r="D2975" i="9"/>
  <c r="D2939" i="9"/>
  <c r="D3038" i="9"/>
  <c r="D3102" i="9"/>
  <c r="D3166" i="9"/>
  <c r="D3083" i="9"/>
  <c r="D3147" i="9"/>
  <c r="D2923" i="9"/>
  <c r="D2962" i="9"/>
  <c r="D2985" i="9"/>
  <c r="D3047" i="9"/>
  <c r="D3111" i="9"/>
  <c r="D3175" i="9"/>
  <c r="D3014" i="9"/>
  <c r="D3058" i="9"/>
  <c r="D3130" i="9"/>
  <c r="D1952" i="9"/>
  <c r="D2080" i="9"/>
  <c r="D2208" i="9"/>
  <c r="D2336" i="9"/>
  <c r="D2444" i="9"/>
  <c r="D1126" i="9"/>
  <c r="D1257" i="9"/>
  <c r="D1511" i="9"/>
  <c r="D1568" i="9"/>
  <c r="D1396" i="9"/>
  <c r="D1547" i="9"/>
  <c r="D1687" i="9"/>
  <c r="D1815" i="9"/>
  <c r="D1872" i="9"/>
  <c r="D2007" i="9"/>
  <c r="D2135" i="9"/>
  <c r="D2263" i="9"/>
  <c r="D2391" i="9"/>
  <c r="D2430" i="9"/>
  <c r="D2557" i="9"/>
  <c r="D2585" i="9"/>
  <c r="D2613" i="9"/>
  <c r="D2713" i="9"/>
  <c r="D2813" i="9"/>
  <c r="D2841" i="9"/>
  <c r="D1812" i="9"/>
  <c r="D1946" i="9"/>
  <c r="D2090" i="9"/>
  <c r="D2146" i="9"/>
  <c r="D2202" i="9"/>
  <c r="D2402" i="9"/>
  <c r="D2464" i="9"/>
  <c r="D2492" i="9"/>
  <c r="D2564" i="9"/>
  <c r="D2592" i="9"/>
  <c r="D2620" i="9"/>
  <c r="D2692" i="9"/>
  <c r="D2720" i="9"/>
  <c r="D2744" i="9"/>
  <c r="D2808" i="9"/>
  <c r="D2840" i="9"/>
  <c r="D2904" i="9"/>
  <c r="D2968" i="9"/>
  <c r="D3000" i="9"/>
  <c r="D1724" i="9"/>
  <c r="D1803" i="9"/>
  <c r="D1966" i="9"/>
  <c r="D2502" i="9"/>
  <c r="D1920" i="9"/>
  <c r="D2048" i="9"/>
  <c r="D2176" i="9"/>
  <c r="D2304" i="9"/>
  <c r="D2432" i="9"/>
  <c r="D1208" i="9"/>
  <c r="D1465" i="9"/>
  <c r="D1536" i="9"/>
  <c r="D1593" i="9"/>
  <c r="D1348" i="9"/>
  <c r="D1515" i="9"/>
  <c r="D1572" i="9"/>
  <c r="D1663" i="9"/>
  <c r="D1791" i="9"/>
  <c r="D1748" i="9"/>
  <c r="D1840" i="9"/>
  <c r="D1983" i="9"/>
  <c r="D2111" i="9"/>
  <c r="D2239" i="9"/>
  <c r="D2367" i="9"/>
  <c r="D2505" i="9"/>
  <c r="D2605" i="9"/>
  <c r="D2633" i="9"/>
  <c r="D2661" i="9"/>
  <c r="D2733" i="9"/>
  <c r="D2761" i="9"/>
  <c r="D1644" i="9"/>
  <c r="D1826" i="9"/>
  <c r="D1930" i="9"/>
  <c r="D1986" i="9"/>
  <c r="D2042" i="9"/>
  <c r="D2186" i="9"/>
  <c r="D2242" i="9"/>
  <c r="D2298" i="9"/>
  <c r="D2484" i="9"/>
  <c r="D2512" i="9"/>
  <c r="D2540" i="9"/>
  <c r="D2612" i="9"/>
  <c r="D2640" i="9"/>
  <c r="D2668" i="9"/>
  <c r="D2748" i="9"/>
  <c r="D2780" i="9"/>
  <c r="D2812" i="9"/>
  <c r="D2844" i="9"/>
  <c r="D2876" i="9"/>
  <c r="D2908" i="9"/>
  <c r="D2940" i="9"/>
  <c r="D3004" i="9"/>
  <c r="D1756" i="9"/>
  <c r="D1668" i="9"/>
  <c r="D2442" i="9"/>
  <c r="D2574" i="9"/>
  <c r="D2766" i="9"/>
  <c r="D2915" i="9"/>
  <c r="D2986" i="9"/>
  <c r="D3037" i="9"/>
  <c r="D3069" i="9"/>
  <c r="D3101" i="9"/>
  <c r="D3165" i="9"/>
  <c r="D2630" i="9"/>
  <c r="D2881" i="9"/>
  <c r="D2938" i="9"/>
  <c r="D2995" i="9"/>
  <c r="D3129" i="9"/>
  <c r="D2155" i="9"/>
  <c r="D2411" i="9"/>
  <c r="D2511" i="9"/>
  <c r="D2639" i="9"/>
  <c r="D2767" i="9"/>
  <c r="D2887" i="9"/>
  <c r="D3044" i="9"/>
  <c r="D3116" i="9"/>
  <c r="D3144" i="9"/>
  <c r="D3172" i="9"/>
  <c r="D2166" i="9"/>
  <c r="D2342" i="9"/>
  <c r="D2451" i="9"/>
  <c r="D2834" i="9"/>
  <c r="D2905" i="9"/>
  <c r="D1824" i="9"/>
  <c r="D2131" i="9"/>
  <c r="D2243" i="9"/>
  <c r="D2355" i="9"/>
  <c r="D2483" i="9"/>
  <c r="D2627" i="9"/>
  <c r="D2723" i="9"/>
  <c r="D2787" i="9"/>
  <c r="D2851" i="9"/>
  <c r="D2886" i="9"/>
  <c r="D2943" i="9"/>
  <c r="D2957" i="9"/>
  <c r="D2953" i="9"/>
  <c r="D3022" i="9"/>
  <c r="D3086" i="9"/>
  <c r="D3150" i="9"/>
  <c r="D3154" i="9"/>
  <c r="D3051" i="9"/>
  <c r="D2948" i="9"/>
  <c r="D3063" i="9"/>
  <c r="D3127" i="9"/>
  <c r="D2978" i="9"/>
  <c r="D3007" i="9"/>
  <c r="D3098" i="9"/>
  <c r="D3122" i="9"/>
  <c r="D3162" i="9"/>
  <c r="D3075" i="9"/>
  <c r="D2822" i="9"/>
  <c r="D2011" i="9"/>
  <c r="D2267" i="9"/>
  <c r="D2567" i="9"/>
  <c r="D2695" i="9"/>
  <c r="D2823" i="9"/>
  <c r="D3064" i="9"/>
  <c r="D3092" i="9"/>
  <c r="D3164" i="9"/>
  <c r="D1892" i="9"/>
  <c r="D2070" i="9"/>
  <c r="D2246" i="9"/>
  <c r="D2422" i="9"/>
  <c r="D2578" i="9"/>
  <c r="D2666" i="9"/>
  <c r="D2698" i="9"/>
  <c r="D2754" i="9"/>
  <c r="D2786" i="9"/>
  <c r="D1923" i="9"/>
  <c r="D2035" i="9"/>
  <c r="D2323" i="9"/>
  <c r="D2431" i="9"/>
  <c r="D2467" i="9"/>
  <c r="D2523" i="9"/>
  <c r="D2579" i="9"/>
  <c r="D2731" i="9"/>
  <c r="D2795" i="9"/>
  <c r="D2859" i="9"/>
  <c r="D2877" i="9"/>
  <c r="D2934" i="9"/>
  <c r="D2977" i="9"/>
  <c r="D3005" i="9"/>
  <c r="D3094" i="9"/>
  <c r="D3170" i="9"/>
  <c r="D2937" i="9"/>
  <c r="D3067" i="9"/>
  <c r="D2969" i="9"/>
  <c r="D3003" i="9"/>
  <c r="D3135" i="9"/>
  <c r="D3106" i="9"/>
  <c r="D3178" i="9"/>
  <c r="D2987" i="9"/>
  <c r="D3091" i="9"/>
  <c r="D2758" i="9"/>
  <c r="D3065" i="9"/>
  <c r="D2027" i="9"/>
  <c r="D2575" i="9"/>
  <c r="D2703" i="9"/>
  <c r="D2831" i="9"/>
  <c r="D2901" i="9"/>
  <c r="D2958" i="9"/>
  <c r="D3015" i="9"/>
  <c r="D3052" i="9"/>
  <c r="D3080" i="9"/>
  <c r="D3108" i="9"/>
  <c r="D1958" i="9"/>
  <c r="D2022" i="9"/>
  <c r="D2134" i="9"/>
  <c r="D2374" i="9"/>
  <c r="D2426" i="9"/>
  <c r="D2466" i="9"/>
  <c r="D2522" i="9"/>
  <c r="D2554" i="9"/>
  <c r="D2610" i="9"/>
  <c r="D2642" i="9"/>
  <c r="D2730" i="9"/>
  <c r="D2762" i="9"/>
  <c r="D2818" i="9"/>
  <c r="D2850" i="9"/>
  <c r="D2875" i="9"/>
  <c r="D1990" i="9"/>
  <c r="D1700" i="9"/>
  <c r="D1987" i="9"/>
  <c r="D2099" i="9"/>
  <c r="D2387" i="9"/>
  <c r="D2499" i="9"/>
  <c r="D2555" i="9"/>
  <c r="D2611" i="9"/>
  <c r="D2691" i="9"/>
  <c r="D2755" i="9"/>
  <c r="D2819" i="9"/>
  <c r="D2879" i="9"/>
  <c r="D2893" i="9"/>
  <c r="D3054" i="9"/>
  <c r="D3118" i="9"/>
  <c r="D3115" i="9"/>
  <c r="D3031" i="9"/>
  <c r="D3095" i="9"/>
  <c r="D3159" i="9"/>
  <c r="D3042" i="9"/>
  <c r="D3019" i="9"/>
  <c r="D3139" i="9"/>
  <c r="D2694" i="9"/>
  <c r="D3161" i="9"/>
  <c r="D2139" i="9"/>
  <c r="D2395" i="9"/>
  <c r="D2503" i="9"/>
  <c r="D2631" i="9"/>
  <c r="D2759" i="9"/>
  <c r="D2910" i="9"/>
  <c r="D2967" i="9"/>
  <c r="D3100" i="9"/>
  <c r="D3128" i="9"/>
  <c r="D3156" i="9"/>
  <c r="D2506" i="9"/>
  <c r="D2594" i="9"/>
  <c r="D2682" i="9"/>
  <c r="D1895" i="9"/>
  <c r="D2067" i="9"/>
  <c r="D2179" i="9"/>
  <c r="D2291" i="9"/>
  <c r="D2510" i="9"/>
  <c r="D2595" i="9"/>
  <c r="D2651" i="9"/>
  <c r="D2699" i="9"/>
  <c r="D2763" i="9"/>
  <c r="D2827" i="9"/>
  <c r="D2927" i="9"/>
  <c r="D2941" i="9"/>
  <c r="D2946" i="9"/>
  <c r="D2991" i="9"/>
  <c r="D3062" i="9"/>
  <c r="D3126" i="9"/>
  <c r="D3131" i="9"/>
  <c r="D3017" i="9"/>
  <c r="D3039" i="9"/>
  <c r="D3103" i="9"/>
  <c r="D3167" i="9"/>
  <c r="D2971" i="9"/>
  <c r="D3050" i="9"/>
  <c r="D2966" i="9"/>
  <c r="D3001" i="9"/>
  <c r="D3155" i="9"/>
  <c r="K202" i="10" l="1"/>
  <c r="L202" i="10"/>
  <c r="M200" i="19"/>
  <c r="G204" i="10" s="1"/>
  <c r="G203" i="10"/>
  <c r="G43" i="10"/>
  <c r="M40" i="19"/>
  <c r="M161" i="10"/>
  <c r="N161" i="10" s="1"/>
  <c r="O161" i="10" s="1"/>
  <c r="K43" i="10"/>
  <c r="L43" i="10"/>
  <c r="M204" i="19"/>
  <c r="G207" i="10"/>
  <c r="K206" i="10"/>
  <c r="L206" i="10"/>
  <c r="G112" i="10"/>
  <c r="M109" i="19"/>
  <c r="M110" i="10"/>
  <c r="N110" i="10" s="1"/>
  <c r="O110" i="10" s="1"/>
  <c r="K42" i="10"/>
  <c r="L42" i="10"/>
  <c r="L111" i="10"/>
  <c r="K111" i="10"/>
  <c r="M111" i="10" s="1"/>
  <c r="N111" i="10" s="1"/>
  <c r="O111" i="10" s="1"/>
  <c r="M41" i="10"/>
  <c r="N41" i="10" s="1"/>
  <c r="K58" i="10"/>
  <c r="L58" i="10"/>
  <c r="M56" i="19"/>
  <c r="G59" i="10"/>
  <c r="G163" i="10"/>
  <c r="M160" i="19"/>
  <c r="M162" i="10"/>
  <c r="N162" i="10" s="1"/>
  <c r="M125" i="10"/>
  <c r="N125" i="10" s="1"/>
  <c r="M124" i="19"/>
  <c r="G127" i="10"/>
  <c r="L126" i="10"/>
  <c r="K126" i="10"/>
  <c r="H60" i="9"/>
  <c r="H56" i="9"/>
  <c r="H121" i="9"/>
  <c r="H32" i="9"/>
  <c r="H43" i="9"/>
  <c r="H157" i="9"/>
  <c r="H77" i="9"/>
  <c r="H135" i="9"/>
  <c r="H26" i="9"/>
  <c r="H185" i="9"/>
  <c r="H167" i="9"/>
  <c r="H67" i="9"/>
  <c r="H89" i="9"/>
  <c r="H18" i="9"/>
  <c r="H132" i="9"/>
  <c r="H78" i="9"/>
  <c r="H44" i="9"/>
  <c r="C480" i="10"/>
  <c r="B481" i="10"/>
  <c r="C503" i="10"/>
  <c r="B504" i="10"/>
  <c r="C618" i="10"/>
  <c r="B619" i="10"/>
  <c r="B527" i="10"/>
  <c r="C526" i="10"/>
  <c r="B642" i="10"/>
  <c r="C641" i="10"/>
  <c r="B665" i="10"/>
  <c r="C664" i="10"/>
  <c r="C549" i="10"/>
  <c r="B550" i="10"/>
  <c r="C434" i="10"/>
  <c r="B435" i="10"/>
  <c r="C710" i="10"/>
  <c r="B711" i="10"/>
  <c r="B412" i="10"/>
  <c r="C411" i="10"/>
  <c r="B734" i="10"/>
  <c r="C733" i="10"/>
  <c r="C388" i="10"/>
  <c r="B389" i="10"/>
  <c r="C572" i="10"/>
  <c r="B573" i="10"/>
  <c r="B343" i="10"/>
  <c r="C342" i="10"/>
  <c r="C595" i="10"/>
  <c r="B596" i="10"/>
  <c r="B688" i="10"/>
  <c r="C687" i="10"/>
  <c r="B320" i="10"/>
  <c r="C320" i="10" s="1"/>
  <c r="C319" i="10"/>
  <c r="B458" i="10"/>
  <c r="C457" i="10"/>
  <c r="C365" i="10"/>
  <c r="B366" i="10"/>
  <c r="H66" i="9"/>
  <c r="H171" i="9"/>
  <c r="H153" i="9"/>
  <c r="H126" i="9"/>
  <c r="H68" i="9"/>
  <c r="H120" i="9"/>
  <c r="H42" i="9"/>
  <c r="H183" i="9"/>
  <c r="H5" i="9"/>
  <c r="H92" i="9"/>
  <c r="H58" i="9"/>
  <c r="H133" i="9"/>
  <c r="H105" i="9"/>
  <c r="H4" i="9"/>
  <c r="H124" i="9"/>
  <c r="H114" i="9"/>
  <c r="H13" i="9"/>
  <c r="H23" i="9"/>
  <c r="H97" i="9"/>
  <c r="H49" i="9"/>
  <c r="H30" i="9"/>
  <c r="H178" i="9"/>
  <c r="H160" i="9"/>
  <c r="H19" i="9"/>
  <c r="H29" i="9"/>
  <c r="H6" i="9"/>
  <c r="D1899" i="9"/>
  <c r="D2110" i="9"/>
  <c r="D2118" i="9"/>
  <c r="D2199" i="9"/>
  <c r="D2302" i="9"/>
  <c r="D2346" i="9"/>
  <c r="D2182" i="9"/>
  <c r="D1902" i="9"/>
  <c r="D2218" i="9"/>
  <c r="D2198" i="9"/>
  <c r="D2283" i="9"/>
  <c r="D2222" i="9"/>
  <c r="D1874" i="9"/>
  <c r="D2219" i="9"/>
  <c r="D2213" i="9"/>
  <c r="D1893" i="9"/>
  <c r="D1637" i="9"/>
  <c r="D2181" i="9"/>
  <c r="D2206" i="9"/>
  <c r="D2362" i="9"/>
  <c r="D1284" i="9"/>
  <c r="D1340" i="9"/>
  <c r="D2177" i="9"/>
  <c r="D1341" i="9"/>
  <c r="D2183" i="9"/>
  <c r="D1236" i="9"/>
  <c r="D2340" i="9"/>
  <c r="D2276" i="9"/>
  <c r="D2212" i="9"/>
  <c r="D2148" i="9"/>
  <c r="D2084" i="9"/>
  <c r="D2020" i="9"/>
  <c r="D1956" i="9"/>
  <c r="D1276" i="9"/>
  <c r="D2197" i="9"/>
  <c r="D1689" i="9"/>
  <c r="D1903" i="9"/>
  <c r="D1711" i="9"/>
  <c r="D1324" i="9"/>
  <c r="D1264" i="9"/>
  <c r="D1518" i="9"/>
  <c r="D1223" i="9"/>
  <c r="D2217" i="9"/>
  <c r="D1277" i="9"/>
  <c r="D1221" i="9"/>
  <c r="D1294" i="9"/>
  <c r="D1266" i="9"/>
  <c r="D1379" i="9"/>
  <c r="D1020" i="9"/>
  <c r="D1356" i="9"/>
  <c r="D2221" i="9"/>
  <c r="D1901" i="9"/>
  <c r="D1448" i="9"/>
  <c r="D1320" i="9"/>
  <c r="D1339" i="9"/>
  <c r="D1234" i="9"/>
  <c r="D1431" i="9"/>
  <c r="D1367" i="9"/>
  <c r="D1059" i="9"/>
  <c r="D1461" i="9"/>
  <c r="D1333" i="9"/>
  <c r="D1414" i="9"/>
  <c r="D1286" i="9"/>
  <c r="D1222" i="9"/>
  <c r="D1419" i="9"/>
  <c r="D1355" i="9"/>
  <c r="D907" i="9"/>
  <c r="D1311" i="9"/>
  <c r="D1247" i="9"/>
  <c r="D611" i="9"/>
  <c r="D510" i="9"/>
  <c r="D2178" i="9"/>
  <c r="D2192" i="9"/>
  <c r="D1300" i="9"/>
  <c r="D1252" i="9"/>
  <c r="D1369" i="9"/>
  <c r="D2169" i="9"/>
  <c r="D1411" i="9"/>
  <c r="D1259" i="9"/>
  <c r="D1352" i="9"/>
  <c r="D1224" i="9"/>
  <c r="D1389" i="9"/>
  <c r="D1434" i="9"/>
  <c r="D1375" i="9"/>
  <c r="D1267" i="9"/>
  <c r="D1447" i="9"/>
  <c r="D1383" i="9"/>
  <c r="D1335" i="9"/>
  <c r="D1307" i="9"/>
  <c r="D1237" i="9"/>
  <c r="D1435" i="9"/>
  <c r="D1371" i="9"/>
  <c r="D1347" i="9"/>
  <c r="D1319" i="9"/>
  <c r="D1291" i="9"/>
  <c r="D1327" i="9"/>
  <c r="D1263" i="9"/>
  <c r="D2209" i="9"/>
  <c r="D1764" i="9"/>
  <c r="D2106" i="9"/>
  <c r="D2207" i="9"/>
  <c r="D1951" i="9"/>
  <c r="D1854" i="9"/>
  <c r="D1194" i="9"/>
  <c r="D2224" i="9"/>
  <c r="D1452" i="9"/>
  <c r="D2305" i="9"/>
  <c r="D1364" i="9"/>
  <c r="D1753" i="9"/>
  <c r="D1625" i="9"/>
  <c r="D1466" i="9"/>
  <c r="D1303" i="9"/>
  <c r="D2194" i="9"/>
  <c r="D1316" i="9"/>
  <c r="D2193" i="9"/>
  <c r="D1768" i="9"/>
  <c r="D1391" i="9"/>
  <c r="D1251" i="9"/>
  <c r="D2185" i="9"/>
  <c r="D1577" i="9"/>
  <c r="D1246" i="9"/>
  <c r="D1731" i="9"/>
  <c r="D1603" i="9"/>
  <c r="D1549" i="9"/>
  <c r="D1484" i="9"/>
  <c r="D1228" i="9"/>
  <c r="D2189" i="9"/>
  <c r="D1384" i="9"/>
  <c r="D1256" i="9"/>
  <c r="D1122" i="9"/>
  <c r="D1373" i="9"/>
  <c r="D1317" i="9"/>
  <c r="D1370" i="9"/>
  <c r="D1407" i="9"/>
  <c r="D1299" i="9"/>
  <c r="D1271" i="9"/>
  <c r="D1243" i="9"/>
  <c r="D1088" i="9"/>
  <c r="D908" i="9"/>
  <c r="D655" i="9"/>
  <c r="D620" i="9"/>
  <c r="D1397" i="9"/>
  <c r="D1269" i="9"/>
  <c r="D1318" i="9"/>
  <c r="D1254" i="9"/>
  <c r="D1387" i="9"/>
  <c r="D1283" i="9"/>
  <c r="D1255" i="9"/>
  <c r="D1227" i="9"/>
  <c r="D1143" i="9"/>
  <c r="D955" i="9"/>
  <c r="D1089" i="9"/>
  <c r="D924" i="9"/>
  <c r="D528" i="9"/>
  <c r="D853" i="9"/>
  <c r="D598" i="9"/>
  <c r="D1343" i="9"/>
  <c r="D1279" i="9"/>
  <c r="D996" i="9"/>
  <c r="D972" i="9"/>
  <c r="D549" i="9"/>
  <c r="D499" i="9"/>
  <c r="H48" i="9"/>
  <c r="H41" i="9"/>
  <c r="H40" i="9"/>
  <c r="H100" i="9"/>
  <c r="H137" i="9"/>
  <c r="H15" i="9"/>
  <c r="H35" i="9"/>
  <c r="H52" i="9"/>
  <c r="H169" i="9"/>
  <c r="H118" i="9"/>
  <c r="H161" i="9"/>
  <c r="H47" i="9"/>
  <c r="D2318" i="9"/>
  <c r="D2062" i="9"/>
  <c r="D1332" i="9"/>
  <c r="D1978" i="9"/>
  <c r="D1428" i="9"/>
  <c r="D1289" i="9"/>
  <c r="D2226" i="9"/>
  <c r="D1380" i="9"/>
  <c r="D2225" i="9"/>
  <c r="D1456" i="9"/>
  <c r="D1418" i="9"/>
  <c r="D1362" i="9"/>
  <c r="D1395" i="9"/>
  <c r="D1351" i="9"/>
  <c r="D1039" i="9"/>
  <c r="D1165" i="9"/>
  <c r="D2201" i="9"/>
  <c r="D1555" i="9"/>
  <c r="D1408" i="9"/>
  <c r="D1280" i="9"/>
  <c r="D1405" i="9"/>
  <c r="D1349" i="9"/>
  <c r="D1293" i="9"/>
  <c r="D1358" i="9"/>
  <c r="D1330" i="9"/>
  <c r="D1287" i="9"/>
  <c r="D1292" i="9"/>
  <c r="D2205" i="9"/>
  <c r="D1158" i="9"/>
  <c r="D1288" i="9"/>
  <c r="D1245" i="9"/>
  <c r="D1562" i="9"/>
  <c r="D1306" i="9"/>
  <c r="D1278" i="9"/>
  <c r="D1242" i="9"/>
  <c r="D1439" i="9"/>
  <c r="D1239" i="9"/>
  <c r="D576" i="9"/>
  <c r="D1415" i="9"/>
  <c r="D1235" i="9"/>
  <c r="D523" i="9"/>
  <c r="D1429" i="9"/>
  <c r="D1301" i="9"/>
  <c r="D1462" i="9"/>
  <c r="D1398" i="9"/>
  <c r="D1270" i="9"/>
  <c r="D1403" i="9"/>
  <c r="D1295" i="9"/>
  <c r="D1231" i="9"/>
  <c r="D3033" i="9"/>
  <c r="D3071" i="9"/>
  <c r="D3030" i="9"/>
  <c r="D2490" i="9"/>
  <c r="D2310" i="9"/>
  <c r="D2929" i="9"/>
  <c r="D2702" i="9"/>
  <c r="D2533" i="9"/>
  <c r="D2350" i="9"/>
  <c r="D3171" i="9"/>
  <c r="D3009" i="9"/>
  <c r="D3074" i="9"/>
  <c r="D2238" i="9"/>
  <c r="D2861" i="9"/>
  <c r="D2872" i="9"/>
  <c r="D3079" i="9"/>
  <c r="D2738" i="9"/>
  <c r="D1963" i="9"/>
  <c r="D3085" i="9"/>
  <c r="D2993" i="9"/>
  <c r="D2950" i="9"/>
  <c r="D3082" i="9"/>
  <c r="D2989" i="9"/>
  <c r="D3158" i="9"/>
  <c r="D2981" i="9"/>
  <c r="D2830" i="9"/>
  <c r="D2972" i="9"/>
  <c r="D2789" i="9"/>
  <c r="D2094" i="9"/>
  <c r="D2776" i="9"/>
  <c r="D3043" i="9"/>
  <c r="D2873" i="9"/>
  <c r="D3097" i="9"/>
  <c r="D2566" i="9"/>
  <c r="D3133" i="9"/>
  <c r="D2638" i="9"/>
  <c r="D1982" i="9"/>
  <c r="D2489" i="9"/>
  <c r="D2936" i="9"/>
  <c r="D2741" i="9"/>
  <c r="D2685" i="9"/>
  <c r="D3107" i="9"/>
  <c r="D3027" i="9"/>
  <c r="D3114" i="9"/>
  <c r="D3026" i="9"/>
  <c r="D3134" i="9"/>
  <c r="D2810" i="9"/>
  <c r="D2458" i="9"/>
  <c r="D3076" i="9"/>
  <c r="D3048" i="9"/>
  <c r="D2951" i="9"/>
  <c r="D2479" i="9"/>
  <c r="D2347" i="9"/>
  <c r="D3053" i="9"/>
  <c r="D2734" i="9"/>
  <c r="D2478" i="9"/>
  <c r="D1810" i="9"/>
  <c r="D2924" i="9"/>
  <c r="D2704" i="9"/>
  <c r="D3087" i="9"/>
  <c r="D3090" i="9"/>
  <c r="D3174" i="9"/>
  <c r="D3046" i="9"/>
  <c r="D2998" i="9"/>
  <c r="D2973" i="9"/>
  <c r="D2683" i="9"/>
  <c r="D2366" i="9"/>
  <c r="D2909" i="9"/>
  <c r="D2866" i="9"/>
  <c r="D3160" i="9"/>
  <c r="D3177" i="9"/>
  <c r="D3049" i="9"/>
  <c r="D3002" i="9"/>
  <c r="D2945" i="9"/>
  <c r="D2726" i="9"/>
  <c r="D2470" i="9"/>
  <c r="D2158" i="9"/>
  <c r="D2920" i="9"/>
  <c r="D2528" i="9"/>
  <c r="D2777" i="9"/>
  <c r="D1680" i="9"/>
  <c r="D1897" i="9"/>
  <c r="D2409" i="9"/>
  <c r="D2337" i="9"/>
  <c r="D2935" i="9"/>
  <c r="D2839" i="9"/>
  <c r="D2711" i="9"/>
  <c r="D2583" i="9"/>
  <c r="D2454" i="9"/>
  <c r="D3169" i="9"/>
  <c r="D3105" i="9"/>
  <c r="D3041" i="9"/>
  <c r="D2963" i="9"/>
  <c r="D2906" i="9"/>
  <c r="D2838" i="9"/>
  <c r="D2710" i="9"/>
  <c r="D2848" i="9"/>
  <c r="D2784" i="9"/>
  <c r="D2026" i="9"/>
  <c r="D2709" i="9"/>
  <c r="D2681" i="9"/>
  <c r="D2653" i="9"/>
  <c r="D2423" i="9"/>
  <c r="D2167" i="9"/>
  <c r="D1911" i="9"/>
  <c r="D2417" i="9"/>
  <c r="D1925" i="9"/>
  <c r="D1801" i="9"/>
  <c r="D2646" i="9"/>
  <c r="D2603" i="9"/>
  <c r="D2475" i="9"/>
  <c r="D2869" i="9"/>
  <c r="D2826" i="9"/>
  <c r="D2514" i="9"/>
  <c r="D2326" i="9"/>
  <c r="D2150" i="9"/>
  <c r="D2623" i="9"/>
  <c r="D2379" i="9"/>
  <c r="D2123" i="9"/>
  <c r="D3125" i="9"/>
  <c r="D3061" i="9"/>
  <c r="D3018" i="9"/>
  <c r="D2961" i="9"/>
  <c r="D2750" i="9"/>
  <c r="D2622" i="9"/>
  <c r="D2494" i="9"/>
  <c r="D2449" i="9"/>
  <c r="D1950" i="9"/>
  <c r="D2996" i="9"/>
  <c r="D2932" i="9"/>
  <c r="D2868" i="9"/>
  <c r="D2804" i="9"/>
  <c r="D2740" i="9"/>
  <c r="D2306" i="9"/>
  <c r="D2821" i="9"/>
  <c r="D2793" i="9"/>
  <c r="D2765" i="9"/>
  <c r="D2565" i="9"/>
  <c r="D2537" i="9"/>
  <c r="D2509" i="9"/>
  <c r="D2473" i="9"/>
  <c r="D2335" i="9"/>
  <c r="D2079" i="9"/>
  <c r="D1759" i="9"/>
  <c r="D2288" i="9"/>
  <c r="D2160" i="9"/>
  <c r="D2032" i="9"/>
  <c r="D1904" i="9"/>
  <c r="D1787" i="9"/>
  <c r="D1921" i="9"/>
  <c r="D1814" i="9"/>
  <c r="D1797" i="9"/>
  <c r="D2461" i="9"/>
  <c r="D2311" i="9"/>
  <c r="D2055" i="9"/>
  <c r="D1927" i="9"/>
  <c r="D1879" i="9"/>
  <c r="D1822" i="9"/>
  <c r="D1735" i="9"/>
  <c r="D1607" i="9"/>
  <c r="D1492" i="9"/>
  <c r="D2404" i="9"/>
  <c r="D1755" i="9"/>
  <c r="D1581" i="9"/>
  <c r="D2325" i="9"/>
  <c r="D2069" i="9"/>
  <c r="D1941" i="9"/>
  <c r="D1776" i="9"/>
  <c r="D1817" i="9"/>
  <c r="D1674" i="9"/>
  <c r="D1182" i="9"/>
  <c r="D2712" i="9"/>
  <c r="D2648" i="9"/>
  <c r="D2584" i="9"/>
  <c r="D2520" i="9"/>
  <c r="D2427" i="9"/>
  <c r="D2386" i="9"/>
  <c r="D2258" i="9"/>
  <c r="D2130" i="9"/>
  <c r="D2002" i="9"/>
  <c r="D2833" i="9"/>
  <c r="D2769" i="9"/>
  <c r="D2705" i="9"/>
  <c r="D2641" i="9"/>
  <c r="D2577" i="9"/>
  <c r="D2513" i="9"/>
  <c r="D2446" i="9"/>
  <c r="D2415" i="9"/>
  <c r="D2287" i="9"/>
  <c r="D2159" i="9"/>
  <c r="D2031" i="9"/>
  <c r="D1847" i="9"/>
  <c r="D1579" i="9"/>
  <c r="D1543" i="9"/>
  <c r="D2456" i="9"/>
  <c r="D1779" i="9"/>
  <c r="D1723" i="9"/>
  <c r="D2257" i="9"/>
  <c r="D2129" i="9"/>
  <c r="D2001" i="9"/>
  <c r="D1807" i="9"/>
  <c r="D1640" i="9"/>
  <c r="D1877" i="9"/>
  <c r="D1749" i="9"/>
  <c r="D1621" i="9"/>
  <c r="D1573" i="9"/>
  <c r="D1734" i="9"/>
  <c r="D1606" i="9"/>
  <c r="D1085" i="9"/>
  <c r="D962" i="9"/>
  <c r="D2345" i="9"/>
  <c r="D2281" i="9"/>
  <c r="D2153" i="9"/>
  <c r="D2089" i="9"/>
  <c r="D2025" i="9"/>
  <c r="D1961" i="9"/>
  <c r="D1896" i="9"/>
  <c r="D1839" i="9"/>
  <c r="D1837" i="9"/>
  <c r="D998" i="9"/>
  <c r="D1758" i="9"/>
  <c r="D1694" i="9"/>
  <c r="D1630" i="9"/>
  <c r="D1544" i="9"/>
  <c r="D1578" i="9"/>
  <c r="D1550" i="9"/>
  <c r="D1522" i="9"/>
  <c r="D1507" i="9"/>
  <c r="D1667" i="9"/>
  <c r="D2413" i="9"/>
  <c r="D2349" i="9"/>
  <c r="D2285" i="9"/>
  <c r="D2157" i="9"/>
  <c r="D2093" i="9"/>
  <c r="D2029" i="9"/>
  <c r="D1965" i="9"/>
  <c r="D1816" i="9"/>
  <c r="D1696" i="9"/>
  <c r="D1559" i="9"/>
  <c r="D1841" i="9"/>
  <c r="D1777" i="9"/>
  <c r="D1713" i="9"/>
  <c r="D1649" i="9"/>
  <c r="D1525" i="9"/>
  <c r="D1762" i="9"/>
  <c r="D1698" i="9"/>
  <c r="D1634" i="9"/>
  <c r="D1551" i="9"/>
  <c r="D1498" i="9"/>
  <c r="D1470" i="9"/>
  <c r="D1023" i="9"/>
  <c r="D1471" i="9"/>
  <c r="D1201" i="9"/>
  <c r="D956" i="9"/>
  <c r="D866" i="9"/>
  <c r="D769" i="9"/>
  <c r="D673" i="9"/>
  <c r="D607" i="9"/>
  <c r="D424" i="9"/>
  <c r="D1034" i="9"/>
  <c r="D1495" i="9"/>
  <c r="D1007" i="9"/>
  <c r="D959" i="9"/>
  <c r="D914" i="9"/>
  <c r="D1031" i="9"/>
  <c r="D1205" i="9"/>
  <c r="D922" i="9"/>
  <c r="D815" i="9"/>
  <c r="D775" i="9"/>
  <c r="D888" i="9"/>
  <c r="D977" i="9"/>
  <c r="D601" i="9"/>
  <c r="D1542" i="9"/>
  <c r="D1478" i="9"/>
  <c r="D1483" i="9"/>
  <c r="D975" i="9"/>
  <c r="D1071" i="9"/>
  <c r="D1189" i="9"/>
  <c r="D940" i="9"/>
  <c r="D882" i="9"/>
  <c r="D831" i="9"/>
  <c r="D792" i="9"/>
  <c r="D731" i="9"/>
  <c r="D833" i="9"/>
  <c r="D738" i="9"/>
  <c r="D1009" i="9"/>
  <c r="D981" i="9"/>
  <c r="D781" i="9"/>
  <c r="D684" i="9"/>
  <c r="D628" i="9"/>
  <c r="D1086" i="9"/>
  <c r="D936" i="9"/>
  <c r="D1163" i="9"/>
  <c r="D1099" i="9"/>
  <c r="D1035" i="9"/>
  <c r="D1010" i="9"/>
  <c r="D1128" i="9"/>
  <c r="D1064" i="9"/>
  <c r="D992" i="9"/>
  <c r="D935" i="9"/>
  <c r="D1145" i="9"/>
  <c r="D1081" i="9"/>
  <c r="D986" i="9"/>
  <c r="D838" i="9"/>
  <c r="D774" i="9"/>
  <c r="D876" i="9"/>
  <c r="D829" i="9"/>
  <c r="D702" i="9"/>
  <c r="D524" i="9"/>
  <c r="D515" i="9"/>
  <c r="D724" i="9"/>
  <c r="D668" i="9"/>
  <c r="D529" i="9"/>
  <c r="D624" i="9"/>
  <c r="D596" i="9"/>
  <c r="D513" i="9"/>
  <c r="D714" i="9"/>
  <c r="D899" i="9"/>
  <c r="D835" i="9"/>
  <c r="D771" i="9"/>
  <c r="D719" i="9"/>
  <c r="D686" i="9"/>
  <c r="D912" i="9"/>
  <c r="D784" i="9"/>
  <c r="D1001" i="9"/>
  <c r="D937" i="9"/>
  <c r="D873" i="9"/>
  <c r="D809" i="9"/>
  <c r="D741" i="9"/>
  <c r="D625" i="9"/>
  <c r="D559" i="9"/>
  <c r="D626" i="9"/>
  <c r="D572" i="9"/>
  <c r="D535" i="9"/>
  <c r="D504" i="9"/>
  <c r="D476" i="9"/>
  <c r="D433" i="9"/>
  <c r="D442" i="9"/>
  <c r="D251" i="9"/>
  <c r="D341" i="9"/>
  <c r="D401" i="9"/>
  <c r="D345" i="9"/>
  <c r="D295" i="9"/>
  <c r="D382" i="9"/>
  <c r="D339" i="9"/>
  <c r="D296" i="9"/>
  <c r="D211" i="9"/>
  <c r="D246" i="9"/>
  <c r="D318" i="9"/>
  <c r="D217" i="9"/>
  <c r="D398" i="9"/>
  <c r="D299" i="9"/>
  <c r="D255" i="9"/>
  <c r="D312" i="9"/>
  <c r="D371" i="9"/>
  <c r="D215" i="9"/>
  <c r="D354" i="9"/>
  <c r="D310" i="9"/>
  <c r="D253" i="9"/>
  <c r="D268" i="9"/>
  <c r="D309" i="9"/>
  <c r="D233" i="9"/>
  <c r="D247" i="9"/>
  <c r="D209" i="9"/>
  <c r="D301" i="9"/>
  <c r="D304" i="9"/>
  <c r="D667" i="9"/>
  <c r="D744" i="9"/>
  <c r="D680" i="9"/>
  <c r="D616" i="9"/>
  <c r="D547" i="9"/>
  <c r="D484" i="9"/>
  <c r="D420" i="9"/>
  <c r="D533" i="9"/>
  <c r="D469" i="9"/>
  <c r="D546" i="9"/>
  <c r="D265" i="9"/>
  <c r="D364" i="9"/>
  <c r="D381" i="9"/>
  <c r="D337" i="9"/>
  <c r="D410" i="9"/>
  <c r="D346" i="9"/>
  <c r="D271" i="9"/>
  <c r="D260" i="9"/>
  <c r="H139" i="9"/>
  <c r="H155" i="9"/>
  <c r="H134" i="9"/>
  <c r="H91" i="9"/>
  <c r="H164" i="9"/>
  <c r="H51" i="9"/>
  <c r="H74" i="9"/>
  <c r="H96" i="9"/>
  <c r="H57" i="9"/>
  <c r="H36" i="9"/>
  <c r="H131" i="9"/>
  <c r="H144" i="9"/>
  <c r="H188" i="9"/>
  <c r="H187" i="9"/>
  <c r="H158" i="9"/>
  <c r="H154" i="9"/>
  <c r="H136" i="9"/>
  <c r="H129" i="9"/>
  <c r="H72" i="9"/>
  <c r="H54" i="9"/>
  <c r="H22" i="9"/>
  <c r="D2798" i="9"/>
  <c r="D2542" i="9"/>
  <c r="D2576" i="9"/>
  <c r="D2597" i="9"/>
  <c r="D2541" i="9"/>
  <c r="D3059" i="9"/>
  <c r="D2994" i="9"/>
  <c r="D3146" i="9"/>
  <c r="D3119" i="9"/>
  <c r="D2674" i="9"/>
  <c r="D2433" i="9"/>
  <c r="D3096" i="9"/>
  <c r="D2791" i="9"/>
  <c r="D2535" i="9"/>
  <c r="D3081" i="9"/>
  <c r="D2534" i="9"/>
  <c r="D2286" i="9"/>
  <c r="D2628" i="9"/>
  <c r="D2457" i="9"/>
  <c r="D2649" i="9"/>
  <c r="D2341" i="9"/>
  <c r="D2085" i="9"/>
  <c r="D2871" i="9"/>
  <c r="D2743" i="9"/>
  <c r="D3121" i="9"/>
  <c r="D3057" i="9"/>
  <c r="D2899" i="9"/>
  <c r="D2870" i="9"/>
  <c r="D2742" i="9"/>
  <c r="D2928" i="9"/>
  <c r="D2410" i="9"/>
  <c r="D2845" i="9"/>
  <c r="D2645" i="9"/>
  <c r="D2617" i="9"/>
  <c r="D2589" i="9"/>
  <c r="D2231" i="9"/>
  <c r="D1975" i="9"/>
  <c r="D1886" i="9"/>
  <c r="D2245" i="9"/>
  <c r="D1989" i="9"/>
  <c r="D1616" i="9"/>
  <c r="D1496" i="9"/>
  <c r="D2635" i="9"/>
  <c r="D2507" i="9"/>
  <c r="D2882" i="9"/>
  <c r="D2770" i="9"/>
  <c r="D2390" i="9"/>
  <c r="D1842" i="9"/>
  <c r="D2983" i="9"/>
  <c r="D2655" i="9"/>
  <c r="D2527" i="9"/>
  <c r="D1931" i="9"/>
  <c r="D3141" i="9"/>
  <c r="D3077" i="9"/>
  <c r="D3011" i="9"/>
  <c r="D2954" i="9"/>
  <c r="D2897" i="9"/>
  <c r="D2782" i="9"/>
  <c r="D2654" i="9"/>
  <c r="D2526" i="9"/>
  <c r="D2270" i="9"/>
  <c r="D2014" i="9"/>
  <c r="D3012" i="9"/>
  <c r="D2884" i="9"/>
  <c r="D2820" i="9"/>
  <c r="D2756" i="9"/>
  <c r="D2480" i="9"/>
  <c r="D2757" i="9"/>
  <c r="D2701" i="9"/>
  <c r="D2501" i="9"/>
  <c r="D2320" i="9"/>
  <c r="D2064" i="9"/>
  <c r="D1936" i="9"/>
  <c r="D1891" i="9"/>
  <c r="D1834" i="9"/>
  <c r="D2401" i="9"/>
  <c r="D2241" i="9"/>
  <c r="D1985" i="9"/>
  <c r="D1605" i="9"/>
  <c r="D1718" i="9"/>
  <c r="D1554" i="9"/>
  <c r="D2477" i="9"/>
  <c r="D2455" i="9"/>
  <c r="D2343" i="9"/>
  <c r="D2087" i="9"/>
  <c r="D1959" i="9"/>
  <c r="D1808" i="9"/>
  <c r="D1652" i="9"/>
  <c r="D1767" i="9"/>
  <c r="D1639" i="9"/>
  <c r="D1540" i="9"/>
  <c r="D2421" i="9"/>
  <c r="D2393" i="9"/>
  <c r="D2357" i="9"/>
  <c r="D2229" i="9"/>
  <c r="D2101" i="9"/>
  <c r="D1973" i="9"/>
  <c r="D1849" i="9"/>
  <c r="D1706" i="9"/>
  <c r="D1594" i="9"/>
  <c r="D1538" i="9"/>
  <c r="D2728" i="9"/>
  <c r="D2664" i="9"/>
  <c r="D2600" i="9"/>
  <c r="D2536" i="9"/>
  <c r="D2472" i="9"/>
  <c r="D2418" i="9"/>
  <c r="D2290" i="9"/>
  <c r="D2162" i="9"/>
  <c r="D2034" i="9"/>
  <c r="D1906" i="9"/>
  <c r="D1851" i="9"/>
  <c r="D2849" i="9"/>
  <c r="D2785" i="9"/>
  <c r="D2721" i="9"/>
  <c r="D2657" i="9"/>
  <c r="D2593" i="9"/>
  <c r="D2529" i="9"/>
  <c r="D2465" i="9"/>
  <c r="D2439" i="9"/>
  <c r="D1743" i="9"/>
  <c r="D1615" i="9"/>
  <c r="D1508" i="9"/>
  <c r="D1651" i="9"/>
  <c r="D1595" i="9"/>
  <c r="D1517" i="9"/>
  <c r="D2405" i="9"/>
  <c r="D2289" i="9"/>
  <c r="D2161" i="9"/>
  <c r="D2033" i="9"/>
  <c r="D1905" i="9"/>
  <c r="D1781" i="9"/>
  <c r="D1653" i="9"/>
  <c r="D1766" i="9"/>
  <c r="D1207" i="9"/>
  <c r="D1011" i="9"/>
  <c r="D1137" i="9"/>
  <c r="D2361" i="9"/>
  <c r="D2297" i="9"/>
  <c r="D2233" i="9"/>
  <c r="D2105" i="9"/>
  <c r="D2041" i="9"/>
  <c r="D1977" i="9"/>
  <c r="D1913" i="9"/>
  <c r="D1853" i="9"/>
  <c r="D1198" i="9"/>
  <c r="D1121" i="9"/>
  <c r="D2365" i="9"/>
  <c r="D2301" i="9"/>
  <c r="D2237" i="9"/>
  <c r="D2109" i="9"/>
  <c r="D2045" i="9"/>
  <c r="D1981" i="9"/>
  <c r="D1917" i="9"/>
  <c r="D1894" i="9"/>
  <c r="D1728" i="9"/>
  <c r="D1600" i="9"/>
  <c r="D1545" i="9"/>
  <c r="D1857" i="9"/>
  <c r="D1793" i="9"/>
  <c r="D1729" i="9"/>
  <c r="D1665" i="9"/>
  <c r="D1601" i="9"/>
  <c r="D1480" i="9"/>
  <c r="D1778" i="9"/>
  <c r="D1714" i="9"/>
  <c r="D1650" i="9"/>
  <c r="D1503" i="9"/>
  <c r="D1054" i="9"/>
  <c r="D1013" i="9"/>
  <c r="D740" i="9"/>
  <c r="D1175" i="9"/>
  <c r="D1180" i="9"/>
  <c r="D967" i="9"/>
  <c r="D748" i="9"/>
  <c r="D1583" i="9"/>
  <c r="D1493" i="9"/>
  <c r="D1558" i="9"/>
  <c r="D1499" i="9"/>
  <c r="D1164" i="9"/>
  <c r="D1136" i="9"/>
  <c r="D983" i="9"/>
  <c r="D1125" i="9"/>
  <c r="D874" i="9"/>
  <c r="D818" i="9"/>
  <c r="D742" i="9"/>
  <c r="D682" i="9"/>
  <c r="D945" i="9"/>
  <c r="D634" i="9"/>
  <c r="D606" i="9"/>
  <c r="D534" i="9"/>
  <c r="D458" i="9"/>
  <c r="D1150" i="9"/>
  <c r="D1051" i="9"/>
  <c r="D946" i="9"/>
  <c r="D1144" i="9"/>
  <c r="D1080" i="9"/>
  <c r="D1161" i="9"/>
  <c r="D1097" i="9"/>
  <c r="D1033" i="9"/>
  <c r="D854" i="9"/>
  <c r="D790" i="9"/>
  <c r="D840" i="9"/>
  <c r="D812" i="9"/>
  <c r="D754" i="9"/>
  <c r="D690" i="9"/>
  <c r="D645" i="9"/>
  <c r="D617" i="9"/>
  <c r="D451" i="9"/>
  <c r="D449" i="9"/>
  <c r="D762" i="9"/>
  <c r="D851" i="9"/>
  <c r="D787" i="9"/>
  <c r="D864" i="9"/>
  <c r="D800" i="9"/>
  <c r="D729" i="9"/>
  <c r="D1017" i="9"/>
  <c r="D953" i="9"/>
  <c r="D825" i="9"/>
  <c r="D761" i="9"/>
  <c r="D734" i="9"/>
  <c r="D641" i="9"/>
  <c r="D577" i="9"/>
  <c r="D552" i="9"/>
  <c r="D642" i="9"/>
  <c r="D578" i="9"/>
  <c r="D736" i="9"/>
  <c r="D475" i="9"/>
  <c r="D425" i="9"/>
  <c r="D470" i="9"/>
  <c r="D252" i="9"/>
  <c r="D554" i="9"/>
  <c r="D526" i="9"/>
  <c r="D619" i="9"/>
  <c r="D551" i="9"/>
  <c r="D568" i="9"/>
  <c r="D471" i="9"/>
  <c r="D500" i="9"/>
  <c r="D436" i="9"/>
  <c r="D485" i="9"/>
  <c r="D562" i="9"/>
  <c r="D218" i="9"/>
  <c r="D229" i="9"/>
  <c r="D340" i="9"/>
  <c r="D235" i="9"/>
  <c r="D276" i="9"/>
  <c r="H149" i="9"/>
  <c r="H33" i="9"/>
  <c r="H90" i="9"/>
  <c r="H73" i="9"/>
  <c r="H12" i="9"/>
  <c r="H147" i="9"/>
  <c r="H181" i="9"/>
  <c r="H130" i="9"/>
  <c r="H176" i="9"/>
  <c r="H180" i="9"/>
  <c r="H119" i="9"/>
  <c r="H175" i="9"/>
  <c r="H82" i="9"/>
  <c r="D3070" i="9"/>
  <c r="D2546" i="9"/>
  <c r="D1942" i="9"/>
  <c r="D3176" i="9"/>
  <c r="D2607" i="9"/>
  <c r="D2429" i="9"/>
  <c r="D2091" i="9"/>
  <c r="D3117" i="9"/>
  <c r="D2979" i="9"/>
  <c r="D2922" i="9"/>
  <c r="D2606" i="9"/>
  <c r="D1918" i="9"/>
  <c r="D2676" i="9"/>
  <c r="D3123" i="9"/>
  <c r="D3034" i="9"/>
  <c r="D2982" i="9"/>
  <c r="D3151" i="9"/>
  <c r="D3023" i="9"/>
  <c r="D3110" i="9"/>
  <c r="D2930" i="9"/>
  <c r="D2778" i="9"/>
  <c r="D2054" i="9"/>
  <c r="D2855" i="9"/>
  <c r="D3113" i="9"/>
  <c r="D2854" i="9"/>
  <c r="D2598" i="9"/>
  <c r="D2414" i="9"/>
  <c r="D2984" i="9"/>
  <c r="D2856" i="9"/>
  <c r="D2500" i="9"/>
  <c r="D2805" i="9"/>
  <c r="D2749" i="9"/>
  <c r="D2521" i="9"/>
  <c r="D1943" i="9"/>
  <c r="D2316" i="9"/>
  <c r="D2060" i="9"/>
  <c r="D1953" i="9"/>
  <c r="D1829" i="9"/>
  <c r="D1686" i="9"/>
  <c r="D2775" i="9"/>
  <c r="D2647" i="9"/>
  <c r="D2519" i="9"/>
  <c r="D3137" i="9"/>
  <c r="D3073" i="9"/>
  <c r="D2892" i="9"/>
  <c r="D2774" i="9"/>
  <c r="D3008" i="9"/>
  <c r="D2944" i="9"/>
  <c r="D2880" i="9"/>
  <c r="D2816" i="9"/>
  <c r="D2560" i="9"/>
  <c r="D2532" i="9"/>
  <c r="D2443" i="9"/>
  <c r="D2282" i="9"/>
  <c r="D1876" i="9"/>
  <c r="D2809" i="9"/>
  <c r="D2553" i="9"/>
  <c r="D2295" i="9"/>
  <c r="D2039" i="9"/>
  <c r="D1719" i="9"/>
  <c r="D2396" i="9"/>
  <c r="D2389" i="9"/>
  <c r="D2309" i="9"/>
  <c r="D2053" i="9"/>
  <c r="D1744" i="9"/>
  <c r="D1530" i="9"/>
  <c r="D2667" i="9"/>
  <c r="D2539" i="9"/>
  <c r="D2618" i="9"/>
  <c r="D2914" i="9"/>
  <c r="D2802" i="9"/>
  <c r="D2714" i="9"/>
  <c r="D2626" i="9"/>
  <c r="D2278" i="9"/>
  <c r="D2102" i="9"/>
  <c r="D1926" i="9"/>
  <c r="D2919" i="9"/>
  <c r="D2251" i="9"/>
  <c r="D1995" i="9"/>
  <c r="D3157" i="9"/>
  <c r="D3093" i="9"/>
  <c r="D3029" i="9"/>
  <c r="D2947" i="9"/>
  <c r="D2890" i="9"/>
  <c r="D2814" i="9"/>
  <c r="D2686" i="9"/>
  <c r="D2558" i="9"/>
  <c r="D2334" i="9"/>
  <c r="D2078" i="9"/>
  <c r="D2964" i="9"/>
  <c r="D2900" i="9"/>
  <c r="D2672" i="9"/>
  <c r="D2644" i="9"/>
  <c r="D2050" i="9"/>
  <c r="D2665" i="9"/>
  <c r="D2637" i="9"/>
  <c r="D1620" i="9"/>
  <c r="D1631" i="9"/>
  <c r="D2352" i="9"/>
  <c r="D2096" i="9"/>
  <c r="D1968" i="9"/>
  <c r="D2049" i="9"/>
  <c r="D1871" i="9"/>
  <c r="D1669" i="9"/>
  <c r="D2493" i="9"/>
  <c r="D2375" i="9"/>
  <c r="D2247" i="9"/>
  <c r="D2119" i="9"/>
  <c r="D1991" i="9"/>
  <c r="D1780" i="9"/>
  <c r="D1799" i="9"/>
  <c r="D1671" i="9"/>
  <c r="D1187" i="9"/>
  <c r="D1481" i="9"/>
  <c r="D2436" i="9"/>
  <c r="D2385" i="9"/>
  <c r="D2261" i="9"/>
  <c r="D2133" i="9"/>
  <c r="D2005" i="9"/>
  <c r="D1648" i="9"/>
  <c r="D1552" i="9"/>
  <c r="D1881" i="9"/>
  <c r="D1738" i="9"/>
  <c r="D1610" i="9"/>
  <c r="D2680" i="9"/>
  <c r="D2616" i="9"/>
  <c r="D2552" i="9"/>
  <c r="D2488" i="9"/>
  <c r="D2441" i="9"/>
  <c r="D2322" i="9"/>
  <c r="D2066" i="9"/>
  <c r="D1938" i="9"/>
  <c r="D2865" i="9"/>
  <c r="D2801" i="9"/>
  <c r="D2737" i="9"/>
  <c r="D2673" i="9"/>
  <c r="D2609" i="9"/>
  <c r="D2545" i="9"/>
  <c r="D2481" i="9"/>
  <c r="D2351" i="9"/>
  <c r="D2223" i="9"/>
  <c r="D2095" i="9"/>
  <c r="D1967" i="9"/>
  <c r="D1684" i="9"/>
  <c r="D1775" i="9"/>
  <c r="D1647" i="9"/>
  <c r="D2424" i="9"/>
  <c r="D2321" i="9"/>
  <c r="D2065" i="9"/>
  <c r="D1937" i="9"/>
  <c r="D1813" i="9"/>
  <c r="D1685" i="9"/>
  <c r="D1798" i="9"/>
  <c r="D1670" i="9"/>
  <c r="D1546" i="9"/>
  <c r="D1057" i="9"/>
  <c r="D2377" i="9"/>
  <c r="D2313" i="9"/>
  <c r="D2249" i="9"/>
  <c r="D2121" i="9"/>
  <c r="D2057" i="9"/>
  <c r="D1993" i="9"/>
  <c r="D1929" i="9"/>
  <c r="D1869" i="9"/>
  <c r="D1805" i="9"/>
  <c r="D1790" i="9"/>
  <c r="D1726" i="9"/>
  <c r="D1662" i="9"/>
  <c r="D1598" i="9"/>
  <c r="D1082" i="9"/>
  <c r="D759" i="9"/>
  <c r="D2381" i="9"/>
  <c r="D2317" i="9"/>
  <c r="D2253" i="9"/>
  <c r="D2125" i="9"/>
  <c r="D2061" i="9"/>
  <c r="D1997" i="9"/>
  <c r="D1933" i="9"/>
  <c r="D1887" i="9"/>
  <c r="D1830" i="9"/>
  <c r="D1760" i="9"/>
  <c r="D1632" i="9"/>
  <c r="D1809" i="9"/>
  <c r="D1745" i="9"/>
  <c r="D1681" i="9"/>
  <c r="D1617" i="9"/>
  <c r="D1539" i="9"/>
  <c r="D1794" i="9"/>
  <c r="D1730" i="9"/>
  <c r="D1666" i="9"/>
  <c r="D1602" i="9"/>
  <c r="D1570" i="9"/>
  <c r="D1191" i="9"/>
  <c r="D1055" i="9"/>
  <c r="D1173" i="9"/>
  <c r="D995" i="9"/>
  <c r="D941" i="9"/>
  <c r="D885" i="9"/>
  <c r="D1162" i="9"/>
  <c r="D1174" i="9"/>
  <c r="D1070" i="9"/>
  <c r="D1116" i="9"/>
  <c r="D1133" i="9"/>
  <c r="D1105" i="9"/>
  <c r="D1077" i="9"/>
  <c r="D1018" i="9"/>
  <c r="D826" i="9"/>
  <c r="D629" i="9"/>
  <c r="D1576" i="9"/>
  <c r="D1519" i="9"/>
  <c r="D1170" i="9"/>
  <c r="D1574" i="9"/>
  <c r="D1510" i="9"/>
  <c r="D1211" i="9"/>
  <c r="D1118" i="9"/>
  <c r="D902" i="9"/>
  <c r="D1100" i="9"/>
  <c r="D1072" i="9"/>
  <c r="D974" i="9"/>
  <c r="D1117" i="9"/>
  <c r="D1061" i="9"/>
  <c r="D810" i="9"/>
  <c r="D805" i="9"/>
  <c r="D542" i="9"/>
  <c r="D909" i="9"/>
  <c r="D570" i="9"/>
  <c r="D531" i="9"/>
  <c r="D656" i="9"/>
  <c r="D1215" i="9"/>
  <c r="D950" i="9"/>
  <c r="D1131" i="9"/>
  <c r="D1067" i="9"/>
  <c r="D939" i="9"/>
  <c r="D1160" i="9"/>
  <c r="D1096" i="9"/>
  <c r="D1032" i="9"/>
  <c r="D1006" i="9"/>
  <c r="D1177" i="9"/>
  <c r="D1113" i="9"/>
  <c r="D1049" i="9"/>
  <c r="D870" i="9"/>
  <c r="D863" i="9"/>
  <c r="D776" i="9"/>
  <c r="D745" i="9"/>
  <c r="D957" i="9"/>
  <c r="D929" i="9"/>
  <c r="D901" i="9"/>
  <c r="D581" i="9"/>
  <c r="D618" i="9"/>
  <c r="D590" i="9"/>
  <c r="D591" i="9"/>
  <c r="D494" i="9"/>
  <c r="D435" i="9"/>
  <c r="D566" i="9"/>
  <c r="D867" i="9"/>
  <c r="D803" i="9"/>
  <c r="D733" i="9"/>
  <c r="D880" i="9"/>
  <c r="D816" i="9"/>
  <c r="D722" i="9"/>
  <c r="D969" i="9"/>
  <c r="D905" i="9"/>
  <c r="D841" i="9"/>
  <c r="D777" i="9"/>
  <c r="D727" i="9"/>
  <c r="D698" i="9"/>
  <c r="D657" i="9"/>
  <c r="D593" i="9"/>
  <c r="D545" i="9"/>
  <c r="D700" i="9"/>
  <c r="D644" i="9"/>
  <c r="D556" i="9"/>
  <c r="D372" i="9"/>
  <c r="D262" i="9"/>
  <c r="D232" i="9"/>
  <c r="D370" i="9"/>
  <c r="D249" i="9"/>
  <c r="D284" i="9"/>
  <c r="D403" i="9"/>
  <c r="D338" i="9"/>
  <c r="D293" i="9"/>
  <c r="D518" i="9"/>
  <c r="D334" i="9"/>
  <c r="D291" i="9"/>
  <c r="D241" i="9"/>
  <c r="D259" i="9"/>
  <c r="D204" i="9"/>
  <c r="D266" i="9"/>
  <c r="D635" i="9"/>
  <c r="D571" i="9"/>
  <c r="D544" i="9"/>
  <c r="D712" i="9"/>
  <c r="D648" i="9"/>
  <c r="D584" i="9"/>
  <c r="D487" i="9"/>
  <c r="D423" i="9"/>
  <c r="D516" i="9"/>
  <c r="D452" i="9"/>
  <c r="D363" i="9"/>
  <c r="D501" i="9"/>
  <c r="D437" i="9"/>
  <c r="D514" i="9"/>
  <c r="D450" i="9"/>
  <c r="D405" i="9"/>
  <c r="D349" i="9"/>
  <c r="D378" i="9"/>
  <c r="D333" i="9"/>
  <c r="D335" i="9"/>
  <c r="D228" i="9"/>
  <c r="H163" i="9"/>
  <c r="H170" i="9"/>
  <c r="H152" i="9"/>
  <c r="H59" i="9"/>
  <c r="H21" i="9"/>
  <c r="H88" i="9"/>
  <c r="H115" i="9"/>
  <c r="H112" i="9"/>
  <c r="H20" i="9"/>
  <c r="H174" i="9"/>
  <c r="H122" i="9"/>
  <c r="H37" i="9"/>
  <c r="H151" i="9"/>
  <c r="H173" i="9"/>
  <c r="H143" i="9"/>
  <c r="H76" i="9"/>
  <c r="H107" i="9"/>
  <c r="H65" i="9"/>
  <c r="H17" i="9"/>
  <c r="H38" i="9"/>
  <c r="D3143" i="9"/>
  <c r="D3140" i="9"/>
  <c r="D3112" i="9"/>
  <c r="D1870" i="9"/>
  <c r="D3149" i="9"/>
  <c r="D3021" i="9"/>
  <c r="D2670" i="9"/>
  <c r="D2046" i="9"/>
  <c r="D1867" i="9"/>
  <c r="D2548" i="9"/>
  <c r="D2853" i="9"/>
  <c r="D2797" i="9"/>
  <c r="D3055" i="9"/>
  <c r="D3010" i="9"/>
  <c r="D3138" i="9"/>
  <c r="D3142" i="9"/>
  <c r="D2706" i="9"/>
  <c r="D2586" i="9"/>
  <c r="D2262" i="9"/>
  <c r="D2903" i="9"/>
  <c r="D2663" i="9"/>
  <c r="D3145" i="9"/>
  <c r="D2662" i="9"/>
  <c r="D2030" i="9"/>
  <c r="D3016" i="9"/>
  <c r="D2888" i="9"/>
  <c r="D2656" i="9"/>
  <c r="D1962" i="9"/>
  <c r="D2677" i="9"/>
  <c r="D2621" i="9"/>
  <c r="D2071" i="9"/>
  <c r="D1957" i="9"/>
  <c r="D1862" i="9"/>
  <c r="D2273" i="9"/>
  <c r="D1210" i="9"/>
  <c r="D1567" i="9"/>
  <c r="D2999" i="9"/>
  <c r="D2807" i="9"/>
  <c r="D3153" i="9"/>
  <c r="D3089" i="9"/>
  <c r="D3025" i="9"/>
  <c r="D2970" i="9"/>
  <c r="D2913" i="9"/>
  <c r="D2806" i="9"/>
  <c r="D2678" i="9"/>
  <c r="D2960" i="9"/>
  <c r="D2896" i="9"/>
  <c r="D2832" i="9"/>
  <c r="D2768" i="9"/>
  <c r="D2468" i="9"/>
  <c r="D2154" i="9"/>
  <c r="D2773" i="9"/>
  <c r="D2745" i="9"/>
  <c r="D2717" i="9"/>
  <c r="D2517" i="9"/>
  <c r="D2485" i="9"/>
  <c r="D2437" i="9"/>
  <c r="D2359" i="9"/>
  <c r="D2103" i="9"/>
  <c r="D2428" i="9"/>
  <c r="D2373" i="9"/>
  <c r="D2117" i="9"/>
  <c r="D2571" i="9"/>
  <c r="D2438" i="9"/>
  <c r="D2145" i="9"/>
  <c r="D2907" i="9"/>
  <c r="D2746" i="9"/>
  <c r="D2658" i="9"/>
  <c r="D2570" i="9"/>
  <c r="D2482" i="9"/>
  <c r="D2081" i="9"/>
  <c r="D2719" i="9"/>
  <c r="D2591" i="9"/>
  <c r="D2463" i="9"/>
  <c r="D2315" i="9"/>
  <c r="D2059" i="9"/>
  <c r="D3173" i="9"/>
  <c r="D3109" i="9"/>
  <c r="D3045" i="9"/>
  <c r="D2883" i="9"/>
  <c r="D2846" i="9"/>
  <c r="D2718" i="9"/>
  <c r="D2590" i="9"/>
  <c r="D2462" i="9"/>
  <c r="D2398" i="9"/>
  <c r="D2142" i="9"/>
  <c r="D2980" i="9"/>
  <c r="D2916" i="9"/>
  <c r="D2852" i="9"/>
  <c r="D2788" i="9"/>
  <c r="D2608" i="9"/>
  <c r="D2580" i="9"/>
  <c r="D2378" i="9"/>
  <c r="D1922" i="9"/>
  <c r="D2857" i="9"/>
  <c r="D2829" i="9"/>
  <c r="D2629" i="9"/>
  <c r="D2601" i="9"/>
  <c r="D2573" i="9"/>
  <c r="D2271" i="9"/>
  <c r="D2015" i="9"/>
  <c r="D2256" i="9"/>
  <c r="D2128" i="9"/>
  <c r="D2000" i="9"/>
  <c r="D2369" i="9"/>
  <c r="D2113" i="9"/>
  <c r="D1733" i="9"/>
  <c r="D2407" i="9"/>
  <c r="D2279" i="9"/>
  <c r="D2151" i="9"/>
  <c r="D2023" i="9"/>
  <c r="D1703" i="9"/>
  <c r="D2452" i="9"/>
  <c r="D2388" i="9"/>
  <c r="D2293" i="9"/>
  <c r="D2165" i="9"/>
  <c r="D2037" i="9"/>
  <c r="D1909" i="9"/>
  <c r="D1855" i="9"/>
  <c r="D1712" i="9"/>
  <c r="D1770" i="9"/>
  <c r="D1642" i="9"/>
  <c r="D1528" i="9"/>
  <c r="D1566" i="9"/>
  <c r="D2696" i="9"/>
  <c r="D2632" i="9"/>
  <c r="D2568" i="9"/>
  <c r="D2504" i="9"/>
  <c r="D2434" i="9"/>
  <c r="D2354" i="9"/>
  <c r="D2098" i="9"/>
  <c r="D1970" i="9"/>
  <c r="D2817" i="9"/>
  <c r="D2753" i="9"/>
  <c r="D2689" i="9"/>
  <c r="D2625" i="9"/>
  <c r="D2561" i="9"/>
  <c r="D2497" i="9"/>
  <c r="D2453" i="9"/>
  <c r="D2383" i="9"/>
  <c r="D2255" i="9"/>
  <c r="D2127" i="9"/>
  <c r="D1999" i="9"/>
  <c r="D1679" i="9"/>
  <c r="D1497" i="9"/>
  <c r="D2440" i="9"/>
  <c r="D1556" i="9"/>
  <c r="D1468" i="9"/>
  <c r="D2353" i="9"/>
  <c r="D2097" i="9"/>
  <c r="D1878" i="9"/>
  <c r="D1845" i="9"/>
  <c r="D1717" i="9"/>
  <c r="D1587" i="9"/>
  <c r="D1702" i="9"/>
  <c r="D1469" i="9"/>
  <c r="D2329" i="9"/>
  <c r="D2265" i="9"/>
  <c r="D2137" i="9"/>
  <c r="D2073" i="9"/>
  <c r="D2009" i="9"/>
  <c r="D1945" i="9"/>
  <c r="D1846" i="9"/>
  <c r="D1784" i="9"/>
  <c r="D1656" i="9"/>
  <c r="D1885" i="9"/>
  <c r="D1821" i="9"/>
  <c r="D1757" i="9"/>
  <c r="D1693" i="9"/>
  <c r="D1629" i="9"/>
  <c r="D1742" i="9"/>
  <c r="D1614" i="9"/>
  <c r="D1586" i="9"/>
  <c r="D1186" i="9"/>
  <c r="D1475" i="9"/>
  <c r="D1134" i="9"/>
  <c r="D1149" i="9"/>
  <c r="D963" i="9"/>
  <c r="D1763" i="9"/>
  <c r="D1635" i="9"/>
  <c r="D2397" i="9"/>
  <c r="D2333" i="9"/>
  <c r="D2269" i="9"/>
  <c r="D2141" i="9"/>
  <c r="D2077" i="9"/>
  <c r="D2013" i="9"/>
  <c r="D1949" i="9"/>
  <c r="D1880" i="9"/>
  <c r="D1823" i="9"/>
  <c r="D1792" i="9"/>
  <c r="D1664" i="9"/>
  <c r="D1889" i="9"/>
  <c r="D1825" i="9"/>
  <c r="D1761" i="9"/>
  <c r="D1697" i="9"/>
  <c r="D1633" i="9"/>
  <c r="D1589" i="9"/>
  <c r="D1532" i="9"/>
  <c r="D1746" i="9"/>
  <c r="D1682" i="9"/>
  <c r="D1618" i="9"/>
  <c r="D1560" i="9"/>
  <c r="D1534" i="9"/>
  <c r="D1506" i="9"/>
  <c r="D1195" i="9"/>
  <c r="D1166" i="9"/>
  <c r="D1056" i="9"/>
  <c r="D990" i="9"/>
  <c r="D1101" i="9"/>
  <c r="D1045" i="9"/>
  <c r="D828" i="9"/>
  <c r="D813" i="9"/>
  <c r="D692" i="9"/>
  <c r="D586" i="9"/>
  <c r="D1218" i="9"/>
  <c r="D1479" i="9"/>
  <c r="D968" i="9"/>
  <c r="D1123" i="9"/>
  <c r="D1095" i="9"/>
  <c r="D1052" i="9"/>
  <c r="D1024" i="9"/>
  <c r="D1069" i="9"/>
  <c r="D1041" i="9"/>
  <c r="D970" i="9"/>
  <c r="D758" i="9"/>
  <c r="D860" i="9"/>
  <c r="D877" i="9"/>
  <c r="D821" i="9"/>
  <c r="D560" i="9"/>
  <c r="D592" i="9"/>
  <c r="D430" i="9"/>
  <c r="D1512" i="9"/>
  <c r="D1590" i="9"/>
  <c r="D1526" i="9"/>
  <c r="D1204" i="9"/>
  <c r="D1467" i="9"/>
  <c r="D1219" i="9"/>
  <c r="D1184" i="9"/>
  <c r="D984" i="9"/>
  <c r="D1135" i="9"/>
  <c r="D1107" i="9"/>
  <c r="D1079" i="9"/>
  <c r="D1036" i="9"/>
  <c r="D1053" i="9"/>
  <c r="D1025" i="9"/>
  <c r="D730" i="9"/>
  <c r="D879" i="9"/>
  <c r="D961" i="9"/>
  <c r="D725" i="9"/>
  <c r="D585" i="9"/>
  <c r="D622" i="9"/>
  <c r="D564" i="9"/>
  <c r="D671" i="9"/>
  <c r="D502" i="9"/>
  <c r="D747" i="9"/>
  <c r="D845" i="9"/>
  <c r="D817" i="9"/>
  <c r="D789" i="9"/>
  <c r="D553" i="9"/>
  <c r="D460" i="9"/>
  <c r="D943" i="9"/>
  <c r="D898" i="9"/>
  <c r="D1147" i="9"/>
  <c r="D1083" i="9"/>
  <c r="D932" i="9"/>
  <c r="D1176" i="9"/>
  <c r="D1112" i="9"/>
  <c r="D1048" i="9"/>
  <c r="D999" i="9"/>
  <c r="D942" i="9"/>
  <c r="D1193" i="9"/>
  <c r="D1129" i="9"/>
  <c r="D1065" i="9"/>
  <c r="D886" i="9"/>
  <c r="D822" i="9"/>
  <c r="D827" i="9"/>
  <c r="D799" i="9"/>
  <c r="D893" i="9"/>
  <c r="D865" i="9"/>
  <c r="D837" i="9"/>
  <c r="D711" i="9"/>
  <c r="D582" i="9"/>
  <c r="D695" i="9"/>
  <c r="D583" i="9"/>
  <c r="D732" i="9"/>
  <c r="D479" i="9"/>
  <c r="D444" i="9"/>
  <c r="D429" i="9"/>
  <c r="D550" i="9"/>
  <c r="D474" i="9"/>
  <c r="D716" i="9"/>
  <c r="D688" i="9"/>
  <c r="D660" i="9"/>
  <c r="D375" i="9"/>
  <c r="D558" i="9"/>
  <c r="D721" i="9"/>
  <c r="D689" i="9"/>
  <c r="D883" i="9"/>
  <c r="D819" i="9"/>
  <c r="D726" i="9"/>
  <c r="D896" i="9"/>
  <c r="D832" i="9"/>
  <c r="D768" i="9"/>
  <c r="D715" i="9"/>
  <c r="D985" i="9"/>
  <c r="D921" i="9"/>
  <c r="D857" i="9"/>
  <c r="D793" i="9"/>
  <c r="D609" i="9"/>
  <c r="D674" i="9"/>
  <c r="D539" i="9"/>
  <c r="D636" i="9"/>
  <c r="D608" i="9"/>
  <c r="D580" i="9"/>
  <c r="D400" i="9"/>
  <c r="D512" i="9"/>
  <c r="D525" i="9"/>
  <c r="D497" i="9"/>
  <c r="D263" i="9"/>
  <c r="D314" i="9"/>
  <c r="D238" i="9"/>
  <c r="D350" i="9"/>
  <c r="D264" i="9"/>
  <c r="D379" i="9"/>
  <c r="D222" i="9"/>
  <c r="D385" i="9"/>
  <c r="D357" i="9"/>
  <c r="D402" i="9"/>
  <c r="D306" i="9"/>
  <c r="D329" i="9"/>
  <c r="D282" i="9"/>
  <c r="D360" i="9"/>
  <c r="D366" i="9"/>
  <c r="D317" i="9"/>
  <c r="D242" i="9"/>
  <c r="D323" i="9"/>
  <c r="D269" i="9"/>
  <c r="D351" i="9"/>
  <c r="D454" i="9"/>
  <c r="D426" i="9"/>
  <c r="D387" i="9"/>
  <c r="D325" i="9"/>
  <c r="D227" i="9"/>
  <c r="D389" i="9"/>
  <c r="D361" i="9"/>
  <c r="D236" i="9"/>
  <c r="D243" i="9"/>
  <c r="D374" i="9"/>
  <c r="D331" i="9"/>
  <c r="D288" i="9"/>
  <c r="D224" i="9"/>
  <c r="D651" i="9"/>
  <c r="D587" i="9"/>
  <c r="D536" i="9"/>
  <c r="D728" i="9"/>
  <c r="D664" i="9"/>
  <c r="D600" i="9"/>
  <c r="D519" i="9"/>
  <c r="D439" i="9"/>
  <c r="D384" i="9"/>
  <c r="D468" i="9"/>
  <c r="D399" i="9"/>
  <c r="D517" i="9"/>
  <c r="D453" i="9"/>
  <c r="D409" i="9"/>
  <c r="D367" i="9"/>
  <c r="D530" i="9"/>
  <c r="D466" i="9"/>
  <c r="D275" i="9"/>
  <c r="D348" i="9"/>
  <c r="D286" i="9"/>
  <c r="D210" i="9"/>
  <c r="D365" i="9"/>
  <c r="D394" i="9"/>
  <c r="D326" i="9"/>
  <c r="D254" i="9"/>
  <c r="D278" i="9"/>
  <c r="D221" i="9"/>
  <c r="D308" i="9"/>
  <c r="D244" i="9"/>
  <c r="H142" i="9"/>
  <c r="H156" i="9"/>
  <c r="H127" i="9"/>
  <c r="H93" i="9"/>
  <c r="H101" i="9"/>
  <c r="H113" i="9"/>
  <c r="H95" i="9"/>
  <c r="H148" i="9"/>
  <c r="H61" i="9"/>
  <c r="H84" i="9"/>
  <c r="H87" i="9"/>
  <c r="H108" i="9"/>
  <c r="H81" i="9"/>
  <c r="H50" i="9"/>
  <c r="H83" i="9"/>
  <c r="H80" i="9"/>
  <c r="H28" i="9"/>
  <c r="H63" i="9"/>
  <c r="H162" i="9"/>
  <c r="H71" i="9"/>
  <c r="H125" i="9"/>
  <c r="H85" i="9"/>
  <c r="H53" i="9"/>
  <c r="H166" i="9"/>
  <c r="H165" i="9"/>
  <c r="H111" i="9"/>
  <c r="H7" i="9"/>
  <c r="H186" i="9"/>
  <c r="H168" i="9"/>
  <c r="H69" i="9"/>
  <c r="H75" i="9"/>
  <c r="H104" i="9"/>
  <c r="H46" i="9"/>
  <c r="H14" i="9"/>
  <c r="L203" i="10" l="1"/>
  <c r="K203" i="10"/>
  <c r="M203" i="10" s="1"/>
  <c r="N203" i="10" s="1"/>
  <c r="O203" i="10" s="1"/>
  <c r="L204" i="10"/>
  <c r="K204" i="10"/>
  <c r="M204" i="10" s="1"/>
  <c r="N204" i="10" s="1"/>
  <c r="O204" i="10" s="1"/>
  <c r="M202" i="10"/>
  <c r="N202" i="10" s="1"/>
  <c r="O202" i="10" s="1"/>
  <c r="M41" i="19"/>
  <c r="G44" i="10"/>
  <c r="K112" i="10"/>
  <c r="L112" i="10"/>
  <c r="G208" i="10"/>
  <c r="M205" i="19"/>
  <c r="G60" i="10"/>
  <c r="K60" i="10" s="1"/>
  <c r="M57" i="19"/>
  <c r="O41" i="10"/>
  <c r="M42" i="10"/>
  <c r="N42" i="10" s="1"/>
  <c r="M206" i="10"/>
  <c r="N206" i="10" s="1"/>
  <c r="O206" i="10" s="1"/>
  <c r="M43" i="10"/>
  <c r="N43" i="10" s="1"/>
  <c r="G113" i="10"/>
  <c r="M110" i="19"/>
  <c r="K207" i="10"/>
  <c r="L207" i="10"/>
  <c r="L59" i="10"/>
  <c r="K59" i="10"/>
  <c r="L60" i="10"/>
  <c r="M58" i="10"/>
  <c r="N58" i="10" s="1"/>
  <c r="O58" i="10" s="1"/>
  <c r="G164" i="10"/>
  <c r="M161" i="19"/>
  <c r="K163" i="10"/>
  <c r="L163" i="10"/>
  <c r="O162" i="10"/>
  <c r="G128" i="10"/>
  <c r="L128" i="10" s="1"/>
  <c r="M125" i="19"/>
  <c r="M126" i="10"/>
  <c r="N126" i="10" s="1"/>
  <c r="O126" i="10" s="1"/>
  <c r="K127" i="10"/>
  <c r="L127" i="10"/>
  <c r="O125" i="10"/>
  <c r="B390" i="10"/>
  <c r="C389" i="10"/>
  <c r="B436" i="10"/>
  <c r="C435" i="10"/>
  <c r="B459" i="10"/>
  <c r="C458" i="10"/>
  <c r="C688" i="10"/>
  <c r="B689" i="10"/>
  <c r="C343" i="10"/>
  <c r="B344" i="10"/>
  <c r="C344" i="10" s="1"/>
  <c r="B413" i="10"/>
  <c r="C412" i="10"/>
  <c r="C665" i="10"/>
  <c r="B666" i="10"/>
  <c r="C527" i="10"/>
  <c r="B528" i="10"/>
  <c r="B505" i="10"/>
  <c r="C504" i="10"/>
  <c r="B367" i="10"/>
  <c r="C366" i="10"/>
  <c r="B597" i="10"/>
  <c r="C596" i="10"/>
  <c r="C573" i="10"/>
  <c r="B574" i="10"/>
  <c r="C711" i="10"/>
  <c r="B712" i="10"/>
  <c r="C550" i="10"/>
  <c r="B551" i="10"/>
  <c r="B620" i="10"/>
  <c r="C619" i="10"/>
  <c r="B482" i="10"/>
  <c r="C481" i="10"/>
  <c r="B735" i="10"/>
  <c r="C734" i="10"/>
  <c r="C642" i="10"/>
  <c r="B643" i="10"/>
  <c r="H278" i="9"/>
  <c r="I278" i="9" s="1"/>
  <c r="F271" i="9"/>
  <c r="G271" i="9" s="1"/>
  <c r="K271" i="9" s="1"/>
  <c r="H273" i="9"/>
  <c r="I273" i="9" s="1"/>
  <c r="F328" i="9"/>
  <c r="G328" i="9" s="1"/>
  <c r="H36" i="2" s="1"/>
  <c r="F278" i="9"/>
  <c r="G278" i="9" s="1"/>
  <c r="F28" i="2" s="1"/>
  <c r="F279" i="9"/>
  <c r="G279" i="9" s="1"/>
  <c r="K279" i="9" s="1"/>
  <c r="F275" i="9"/>
  <c r="G275" i="9" s="1"/>
  <c r="C28" i="2" s="1"/>
  <c r="F277" i="9"/>
  <c r="G277" i="9" s="1"/>
  <c r="E28" i="2" s="1"/>
  <c r="H280" i="9"/>
  <c r="I280" i="9" s="1"/>
  <c r="H277" i="9"/>
  <c r="I277" i="9" s="1"/>
  <c r="F373" i="9"/>
  <c r="G373" i="9" s="1"/>
  <c r="H279" i="9"/>
  <c r="I279" i="9" s="1"/>
  <c r="H380" i="9"/>
  <c r="I380" i="9" s="1"/>
  <c r="H374" i="9"/>
  <c r="I374" i="9" s="1"/>
  <c r="H328" i="9"/>
  <c r="I328" i="9" s="1"/>
  <c r="H276" i="9"/>
  <c r="I276" i="9" s="1"/>
  <c r="H327" i="9"/>
  <c r="I327" i="9" s="1"/>
  <c r="F326" i="9"/>
  <c r="G326" i="9" s="1"/>
  <c r="K326" i="9" s="1"/>
  <c r="H271" i="9"/>
  <c r="I271" i="9" s="1"/>
  <c r="F280" i="9"/>
  <c r="G280" i="9" s="1"/>
  <c r="H28" i="2" s="1"/>
  <c r="F269" i="9"/>
  <c r="G269" i="9" s="1"/>
  <c r="K269" i="9" s="1"/>
  <c r="H268" i="9"/>
  <c r="I268" i="9" s="1"/>
  <c r="H272" i="9"/>
  <c r="I272" i="9" s="1"/>
  <c r="F281" i="9"/>
  <c r="G281" i="9" s="1"/>
  <c r="C29" i="2" s="1"/>
  <c r="H267" i="9"/>
  <c r="I267" i="9" s="1"/>
  <c r="F270" i="9"/>
  <c r="G270" i="9" s="1"/>
  <c r="D27" i="2" s="1"/>
  <c r="H274" i="9"/>
  <c r="I274" i="9" s="1"/>
  <c r="F267" i="9"/>
  <c r="G267" i="9" s="1"/>
  <c r="K267" i="9" s="1"/>
  <c r="H281" i="9"/>
  <c r="I281" i="9" s="1"/>
  <c r="H326" i="9"/>
  <c r="I326" i="9" s="1"/>
  <c r="F272" i="9"/>
  <c r="G272" i="9" s="1"/>
  <c r="F27" i="2" s="1"/>
  <c r="F274" i="9"/>
  <c r="G274" i="9" s="1"/>
  <c r="H27" i="2" s="1"/>
  <c r="F273" i="9"/>
  <c r="G273" i="9" s="1"/>
  <c r="G27" i="2" s="1"/>
  <c r="F327" i="9"/>
  <c r="G327" i="9" s="1"/>
  <c r="G36" i="2" s="1"/>
  <c r="H270" i="9"/>
  <c r="I270" i="9" s="1"/>
  <c r="F268" i="9"/>
  <c r="G268" i="9" s="1"/>
  <c r="K268" i="9" s="1"/>
  <c r="F276" i="9"/>
  <c r="G276" i="9" s="1"/>
  <c r="K276" i="9" s="1"/>
  <c r="H269" i="9"/>
  <c r="I269" i="9" s="1"/>
  <c r="H275" i="9"/>
  <c r="I275" i="9" s="1"/>
  <c r="F329" i="9"/>
  <c r="G329" i="9" s="1"/>
  <c r="C37" i="2" s="1"/>
  <c r="F375" i="9"/>
  <c r="G375" i="9" s="1"/>
  <c r="F254" i="9"/>
  <c r="G254" i="9" s="1"/>
  <c r="K254" i="9" s="1"/>
  <c r="H379" i="9"/>
  <c r="I379" i="9" s="1"/>
  <c r="H234" i="9"/>
  <c r="I234" i="9" s="1"/>
  <c r="F293" i="9"/>
  <c r="G293" i="9" s="1"/>
  <c r="E27" i="2"/>
  <c r="F228" i="9"/>
  <c r="G228" i="9" s="1"/>
  <c r="H251" i="9"/>
  <c r="I251" i="9" s="1"/>
  <c r="H330" i="9"/>
  <c r="I330" i="9" s="1"/>
  <c r="F285" i="9"/>
  <c r="G285" i="9" s="1"/>
  <c r="F314" i="9"/>
  <c r="G314" i="9" s="1"/>
  <c r="H329" i="9"/>
  <c r="I329" i="9" s="1"/>
  <c r="H368" i="9"/>
  <c r="I368" i="9" s="1"/>
  <c r="H215" i="9"/>
  <c r="I215" i="9" s="1"/>
  <c r="H304" i="9"/>
  <c r="I304" i="9" s="1"/>
  <c r="F371" i="9"/>
  <c r="G371" i="9" s="1"/>
  <c r="F374" i="9"/>
  <c r="G374" i="9" s="1"/>
  <c r="H312" i="9"/>
  <c r="I312" i="9" s="1"/>
  <c r="F332" i="9"/>
  <c r="G332" i="9" s="1"/>
  <c r="F299" i="9"/>
  <c r="G299" i="9" s="1"/>
  <c r="H352" i="9"/>
  <c r="I352" i="9" s="1"/>
  <c r="H203" i="9"/>
  <c r="I203" i="9" s="1"/>
  <c r="F251" i="9"/>
  <c r="G251" i="9" s="1"/>
  <c r="F350" i="9"/>
  <c r="G350" i="9" s="1"/>
  <c r="H378" i="9"/>
  <c r="I378" i="9" s="1"/>
  <c r="F382" i="9"/>
  <c r="G382" i="9" s="1"/>
  <c r="H333" i="9"/>
  <c r="I333" i="9" s="1"/>
  <c r="H309" i="9"/>
  <c r="I309" i="9" s="1"/>
  <c r="H223" i="9"/>
  <c r="I223" i="9" s="1"/>
  <c r="F208" i="9"/>
  <c r="G208" i="9" s="1"/>
  <c r="H238" i="9"/>
  <c r="I238" i="9" s="1"/>
  <c r="F218" i="9"/>
  <c r="G218" i="9" s="1"/>
  <c r="F286" i="9"/>
  <c r="G286" i="9" s="1"/>
  <c r="H316" i="9"/>
  <c r="I316" i="9" s="1"/>
  <c r="H336" i="9"/>
  <c r="I336" i="9" s="1"/>
  <c r="H292" i="9"/>
  <c r="I292" i="9" s="1"/>
  <c r="F308" i="9"/>
  <c r="G308" i="9" s="1"/>
  <c r="H362" i="9"/>
  <c r="I362" i="9" s="1"/>
  <c r="H310" i="9"/>
  <c r="I310" i="9" s="1"/>
  <c r="H364" i="9"/>
  <c r="I364" i="9" s="1"/>
  <c r="H384" i="9"/>
  <c r="I384" i="9" s="1"/>
  <c r="H360" i="9"/>
  <c r="I360" i="9" s="1"/>
  <c r="H314" i="9"/>
  <c r="I314" i="9" s="1"/>
  <c r="F362" i="9"/>
  <c r="G362" i="9" s="1"/>
  <c r="F310" i="9"/>
  <c r="G310" i="9" s="1"/>
  <c r="H385" i="9"/>
  <c r="I385" i="9" s="1"/>
  <c r="F215" i="9"/>
  <c r="G215" i="9" s="1"/>
  <c r="H208" i="9"/>
  <c r="I208" i="9" s="1"/>
  <c r="F210" i="9"/>
  <c r="G210" i="9" s="1"/>
  <c r="H221" i="9"/>
  <c r="I221" i="9" s="1"/>
  <c r="H246" i="9"/>
  <c r="I246" i="9" s="1"/>
  <c r="F342" i="9"/>
  <c r="G342" i="9" s="1"/>
  <c r="F241" i="9"/>
  <c r="G241" i="9" s="1"/>
  <c r="H252" i="9"/>
  <c r="I252" i="9" s="1"/>
  <c r="F330" i="9"/>
  <c r="G330" i="9" s="1"/>
  <c r="F264" i="9"/>
  <c r="G264" i="9" s="1"/>
  <c r="F322" i="9"/>
  <c r="G322" i="9" s="1"/>
  <c r="H373" i="9"/>
  <c r="I373" i="9" s="1"/>
  <c r="H317" i="9"/>
  <c r="I317" i="9" s="1"/>
  <c r="H305" i="9"/>
  <c r="I305" i="9" s="1"/>
  <c r="H361" i="9"/>
  <c r="I361" i="9" s="1"/>
  <c r="H386" i="9"/>
  <c r="I386" i="9" s="1"/>
  <c r="F376" i="9"/>
  <c r="G376" i="9" s="1"/>
  <c r="H377" i="9"/>
  <c r="I377" i="9" s="1"/>
  <c r="H207" i="9"/>
  <c r="I207" i="9" s="1"/>
  <c r="F240" i="9"/>
  <c r="G240" i="9" s="1"/>
  <c r="H248" i="9"/>
  <c r="I248" i="9" s="1"/>
  <c r="H217" i="9"/>
  <c r="I217" i="9" s="1"/>
  <c r="H245" i="9"/>
  <c r="I245" i="9" s="1"/>
  <c r="H320" i="9"/>
  <c r="I320" i="9" s="1"/>
  <c r="H296" i="9"/>
  <c r="I296" i="9" s="1"/>
  <c r="F368" i="9"/>
  <c r="G368" i="9" s="1"/>
  <c r="H388" i="9"/>
  <c r="I388" i="9" s="1"/>
  <c r="F352" i="9"/>
  <c r="G352" i="9" s="1"/>
  <c r="F387" i="9"/>
  <c r="G387" i="9" s="1"/>
  <c r="H45" i="2" s="1"/>
  <c r="H250" i="9"/>
  <c r="I250" i="9" s="1"/>
  <c r="F253" i="9"/>
  <c r="G253" i="9" s="1"/>
  <c r="H247" i="9"/>
  <c r="I247" i="9" s="1"/>
  <c r="H303" i="9"/>
  <c r="I303" i="9" s="1"/>
  <c r="F301" i="9"/>
  <c r="G301" i="9" s="1"/>
  <c r="H369" i="9"/>
  <c r="I369" i="9" s="1"/>
  <c r="H346" i="9"/>
  <c r="I346" i="9" s="1"/>
  <c r="H366" i="9"/>
  <c r="I366" i="9" s="1"/>
  <c r="H340" i="9"/>
  <c r="I340" i="9" s="1"/>
  <c r="F370" i="9"/>
  <c r="G370" i="9" s="1"/>
  <c r="H371" i="9"/>
  <c r="I371" i="9" s="1"/>
  <c r="H239" i="9"/>
  <c r="I239" i="9" s="1"/>
  <c r="H334" i="9"/>
  <c r="I334" i="9" s="1"/>
  <c r="F359" i="9"/>
  <c r="G359" i="9" s="1"/>
  <c r="H341" i="9"/>
  <c r="I341" i="9" s="1"/>
  <c r="H287" i="9"/>
  <c r="I287" i="9" s="1"/>
  <c r="H356" i="9"/>
  <c r="I356" i="9" s="1"/>
  <c r="F381" i="9"/>
  <c r="G381" i="9" s="1"/>
  <c r="C44" i="2" s="1"/>
  <c r="H204" i="9"/>
  <c r="I204" i="9" s="1"/>
  <c r="F212" i="9"/>
  <c r="G212" i="9" s="1"/>
  <c r="F222" i="9"/>
  <c r="G222" i="9" s="1"/>
  <c r="F233" i="9"/>
  <c r="G233" i="9" s="1"/>
  <c r="F217" i="9"/>
  <c r="G217" i="9" s="1"/>
  <c r="H219" i="9"/>
  <c r="I219" i="9" s="1"/>
  <c r="H243" i="9"/>
  <c r="I243" i="9" s="1"/>
  <c r="H244" i="9"/>
  <c r="I244" i="9" s="1"/>
  <c r="F324" i="9"/>
  <c r="G324" i="9" s="1"/>
  <c r="F291" i="9"/>
  <c r="G291" i="9" s="1"/>
  <c r="F295" i="9"/>
  <c r="G295" i="9" s="1"/>
  <c r="H288" i="9"/>
  <c r="I288" i="9" s="1"/>
  <c r="H297" i="9"/>
  <c r="I297" i="9" s="1"/>
  <c r="F367" i="9"/>
  <c r="G367" i="9" s="1"/>
  <c r="F383" i="9"/>
  <c r="G383" i="9" s="1"/>
  <c r="F354" i="9"/>
  <c r="G354" i="9" s="1"/>
  <c r="H365" i="9"/>
  <c r="I365" i="9" s="1"/>
  <c r="F216" i="9"/>
  <c r="G216" i="9" s="1"/>
  <c r="F225" i="9"/>
  <c r="G225" i="9" s="1"/>
  <c r="H260" i="9"/>
  <c r="I260" i="9" s="1"/>
  <c r="F294" i="9"/>
  <c r="G294" i="9" s="1"/>
  <c r="F318" i="9"/>
  <c r="G318" i="9" s="1"/>
  <c r="F338" i="9"/>
  <c r="G338" i="9" s="1"/>
  <c r="H348" i="9"/>
  <c r="I348" i="9" s="1"/>
  <c r="F325" i="9"/>
  <c r="G325" i="9" s="1"/>
  <c r="H344" i="9"/>
  <c r="I344" i="9" s="1"/>
  <c r="F363" i="9"/>
  <c r="G363" i="9" s="1"/>
  <c r="H376" i="9"/>
  <c r="I376" i="9" s="1"/>
  <c r="H211" i="9"/>
  <c r="I211" i="9" s="1"/>
  <c r="F211" i="9"/>
  <c r="G211" i="9" s="1"/>
  <c r="F262" i="9"/>
  <c r="G262" i="9" s="1"/>
  <c r="H262" i="9"/>
  <c r="I262" i="9" s="1"/>
  <c r="F237" i="9"/>
  <c r="G237" i="9" s="1"/>
  <c r="H237" i="9"/>
  <c r="I237" i="9" s="1"/>
  <c r="F265" i="9"/>
  <c r="G265" i="9" s="1"/>
  <c r="H265" i="9"/>
  <c r="I265" i="9" s="1"/>
  <c r="H335" i="9"/>
  <c r="I335" i="9" s="1"/>
  <c r="F335" i="9"/>
  <c r="G335" i="9" s="1"/>
  <c r="H351" i="9"/>
  <c r="I351" i="9" s="1"/>
  <c r="F351" i="9"/>
  <c r="G351" i="9" s="1"/>
  <c r="H307" i="9"/>
  <c r="I307" i="9" s="1"/>
  <c r="F307" i="9"/>
  <c r="G307" i="9" s="1"/>
  <c r="H383" i="9"/>
  <c r="I383" i="9" s="1"/>
  <c r="F226" i="9"/>
  <c r="G226" i="9" s="1"/>
  <c r="H226" i="9"/>
  <c r="I226" i="9" s="1"/>
  <c r="F234" i="9"/>
  <c r="G234" i="9" s="1"/>
  <c r="F246" i="9"/>
  <c r="G246" i="9" s="1"/>
  <c r="F250" i="9"/>
  <c r="G250" i="9" s="1"/>
  <c r="F266" i="9"/>
  <c r="G266" i="9" s="1"/>
  <c r="H266" i="9"/>
  <c r="I266" i="9" s="1"/>
  <c r="H240" i="9"/>
  <c r="I240" i="9" s="1"/>
  <c r="F219" i="9"/>
  <c r="G219" i="9" s="1"/>
  <c r="H291" i="9"/>
  <c r="I291" i="9" s="1"/>
  <c r="H349" i="9"/>
  <c r="I349" i="9" s="1"/>
  <c r="F349" i="9"/>
  <c r="G349" i="9" s="1"/>
  <c r="H375" i="9"/>
  <c r="I375" i="9" s="1"/>
  <c r="H308" i="9"/>
  <c r="I308" i="9" s="1"/>
  <c r="F346" i="9"/>
  <c r="G346" i="9" s="1"/>
  <c r="F207" i="9"/>
  <c r="G207" i="9" s="1"/>
  <c r="H233" i="9"/>
  <c r="I233" i="9" s="1"/>
  <c r="H212" i="9"/>
  <c r="I212" i="9" s="1"/>
  <c r="F220" i="9"/>
  <c r="G220" i="9" s="1"/>
  <c r="H220" i="9"/>
  <c r="I220" i="9" s="1"/>
  <c r="H256" i="9"/>
  <c r="I256" i="9" s="1"/>
  <c r="F256" i="9"/>
  <c r="G256" i="9" s="1"/>
  <c r="F243" i="9"/>
  <c r="G243" i="9" s="1"/>
  <c r="H225" i="9"/>
  <c r="I225" i="9" s="1"/>
  <c r="H342" i="9"/>
  <c r="I342" i="9" s="1"/>
  <c r="F245" i="9"/>
  <c r="G245" i="9" s="1"/>
  <c r="F297" i="9"/>
  <c r="G297" i="9" s="1"/>
  <c r="F306" i="9"/>
  <c r="G306" i="9" s="1"/>
  <c r="H306" i="9"/>
  <c r="I306" i="9" s="1"/>
  <c r="H299" i="9"/>
  <c r="I299" i="9" s="1"/>
  <c r="F347" i="9"/>
  <c r="G347" i="9" s="1"/>
  <c r="H347" i="9"/>
  <c r="I347" i="9" s="1"/>
  <c r="H338" i="9"/>
  <c r="I338" i="9" s="1"/>
  <c r="F204" i="9"/>
  <c r="G204" i="9" s="1"/>
  <c r="F238" i="9"/>
  <c r="G238" i="9" s="1"/>
  <c r="H259" i="9"/>
  <c r="I259" i="9" s="1"/>
  <c r="F259" i="9"/>
  <c r="G259" i="9" s="1"/>
  <c r="H295" i="9"/>
  <c r="I295" i="9" s="1"/>
  <c r="F334" i="9"/>
  <c r="G334" i="9" s="1"/>
  <c r="H294" i="9"/>
  <c r="I294" i="9" s="1"/>
  <c r="F344" i="9"/>
  <c r="G344" i="9" s="1"/>
  <c r="F366" i="9"/>
  <c r="G366" i="9" s="1"/>
  <c r="F341" i="9"/>
  <c r="G341" i="9" s="1"/>
  <c r="F378" i="9"/>
  <c r="G378" i="9" s="1"/>
  <c r="H324" i="9"/>
  <c r="I324" i="9" s="1"/>
  <c r="F386" i="9"/>
  <c r="G386" i="9" s="1"/>
  <c r="H332" i="9"/>
  <c r="I332" i="9" s="1"/>
  <c r="F317" i="9"/>
  <c r="G317" i="9" s="1"/>
  <c r="F305" i="9"/>
  <c r="G305" i="9" s="1"/>
  <c r="F316" i="9"/>
  <c r="G316" i="9" s="1"/>
  <c r="F361" i="9"/>
  <c r="G361" i="9" s="1"/>
  <c r="H350" i="9"/>
  <c r="I350" i="9" s="1"/>
  <c r="H381" i="9"/>
  <c r="I381" i="9" s="1"/>
  <c r="F309" i="9"/>
  <c r="G309" i="9" s="1"/>
  <c r="F379" i="9"/>
  <c r="G379" i="9" s="1"/>
  <c r="F356" i="9"/>
  <c r="G356" i="9" s="1"/>
  <c r="F214" i="9"/>
  <c r="G214" i="9" s="1"/>
  <c r="H214" i="9"/>
  <c r="I214" i="9" s="1"/>
  <c r="H235" i="9"/>
  <c r="I235" i="9" s="1"/>
  <c r="F235" i="9"/>
  <c r="G235" i="9" s="1"/>
  <c r="F282" i="9"/>
  <c r="G282" i="9" s="1"/>
  <c r="H282" i="9"/>
  <c r="I282" i="9" s="1"/>
  <c r="F223" i="9"/>
  <c r="G223" i="9" s="1"/>
  <c r="F248" i="9"/>
  <c r="G248" i="9" s="1"/>
  <c r="H372" i="9"/>
  <c r="I372" i="9" s="1"/>
  <c r="F372" i="9"/>
  <c r="G372" i="9" s="1"/>
  <c r="F364" i="9"/>
  <c r="G364" i="9" s="1"/>
  <c r="F388" i="9"/>
  <c r="G388" i="9" s="1"/>
  <c r="F230" i="9"/>
  <c r="G230" i="9" s="1"/>
  <c r="H230" i="9"/>
  <c r="I230" i="9" s="1"/>
  <c r="F249" i="9"/>
  <c r="G249" i="9" s="1"/>
  <c r="H249" i="9"/>
  <c r="I249" i="9" s="1"/>
  <c r="H222" i="9"/>
  <c r="I222" i="9" s="1"/>
  <c r="F252" i="9"/>
  <c r="G252" i="9" s="1"/>
  <c r="H315" i="9"/>
  <c r="I315" i="9" s="1"/>
  <c r="F315" i="9"/>
  <c r="G315" i="9" s="1"/>
  <c r="H357" i="9"/>
  <c r="I357" i="9" s="1"/>
  <c r="F357" i="9"/>
  <c r="G357" i="9" s="1"/>
  <c r="F320" i="9"/>
  <c r="G320" i="9" s="1"/>
  <c r="H205" i="9"/>
  <c r="I205" i="9" s="1"/>
  <c r="F205" i="9"/>
  <c r="G205" i="9" s="1"/>
  <c r="F203" i="9"/>
  <c r="F260" i="9"/>
  <c r="G260" i="9" s="1"/>
  <c r="H218" i="9"/>
  <c r="I218" i="9" s="1"/>
  <c r="F244" i="9"/>
  <c r="G244" i="9" s="1"/>
  <c r="F288" i="9"/>
  <c r="G288" i="9" s="1"/>
  <c r="F239" i="9"/>
  <c r="G239" i="9" s="1"/>
  <c r="F290" i="9"/>
  <c r="G290" i="9" s="1"/>
  <c r="H290" i="9"/>
  <c r="I290" i="9" s="1"/>
  <c r="F292" i="9"/>
  <c r="G292" i="9" s="1"/>
  <c r="H293" i="9"/>
  <c r="I293" i="9" s="1"/>
  <c r="F355" i="9"/>
  <c r="G355" i="9" s="1"/>
  <c r="H355" i="9"/>
  <c r="I355" i="9" s="1"/>
  <c r="F304" i="9"/>
  <c r="G304" i="9" s="1"/>
  <c r="F360" i="9"/>
  <c r="G360" i="9" s="1"/>
  <c r="F380" i="9"/>
  <c r="G380" i="9" s="1"/>
  <c r="H228" i="9"/>
  <c r="I228" i="9" s="1"/>
  <c r="F206" i="9"/>
  <c r="G206" i="9" s="1"/>
  <c r="H206" i="9"/>
  <c r="I206" i="9" s="1"/>
  <c r="H263" i="9"/>
  <c r="I263" i="9" s="1"/>
  <c r="F263" i="9"/>
  <c r="G263" i="9" s="1"/>
  <c r="H283" i="9"/>
  <c r="I283" i="9" s="1"/>
  <c r="F283" i="9"/>
  <c r="G283" i="9" s="1"/>
  <c r="H298" i="9"/>
  <c r="I298" i="9" s="1"/>
  <c r="F298" i="9"/>
  <c r="G298" i="9" s="1"/>
  <c r="H264" i="9"/>
  <c r="I264" i="9" s="1"/>
  <c r="H300" i="9"/>
  <c r="I300" i="9" s="1"/>
  <c r="F300" i="9"/>
  <c r="G300" i="9" s="1"/>
  <c r="H323" i="9"/>
  <c r="I323" i="9" s="1"/>
  <c r="F323" i="9"/>
  <c r="G323" i="9" s="1"/>
  <c r="H345" i="9"/>
  <c r="I345" i="9" s="1"/>
  <c r="F345" i="9"/>
  <c r="G345" i="9" s="1"/>
  <c r="H318" i="9"/>
  <c r="I318" i="9" s="1"/>
  <c r="F337" i="9"/>
  <c r="G337" i="9" s="1"/>
  <c r="H337" i="9"/>
  <c r="I337" i="9" s="1"/>
  <c r="H387" i="9"/>
  <c r="I387" i="9" s="1"/>
  <c r="F369" i="9"/>
  <c r="G369" i="9" s="1"/>
  <c r="F333" i="9"/>
  <c r="G333" i="9" s="1"/>
  <c r="H363" i="9"/>
  <c r="I363" i="9" s="1"/>
  <c r="H325" i="9"/>
  <c r="I325" i="9" s="1"/>
  <c r="F287" i="9"/>
  <c r="G287" i="9" s="1"/>
  <c r="F377" i="9"/>
  <c r="G377" i="9" s="1"/>
  <c r="H370" i="9"/>
  <c r="I370" i="9" s="1"/>
  <c r="H227" i="9"/>
  <c r="I227" i="9" s="1"/>
  <c r="F227" i="9"/>
  <c r="G227" i="9" s="1"/>
  <c r="F224" i="9"/>
  <c r="G224" i="9" s="1"/>
  <c r="H224" i="9"/>
  <c r="I224" i="9" s="1"/>
  <c r="H210" i="9"/>
  <c r="I210" i="9" s="1"/>
  <c r="F221" i="9"/>
  <c r="G221" i="9" s="1"/>
  <c r="F257" i="9"/>
  <c r="G257" i="9" s="1"/>
  <c r="H257" i="9"/>
  <c r="I257" i="9" s="1"/>
  <c r="H241" i="9"/>
  <c r="I241" i="9" s="1"/>
  <c r="H331" i="9"/>
  <c r="I331" i="9" s="1"/>
  <c r="F331" i="9"/>
  <c r="G331" i="9" s="1"/>
  <c r="F384" i="9"/>
  <c r="G384" i="9" s="1"/>
  <c r="H229" i="9"/>
  <c r="I229" i="9" s="1"/>
  <c r="F229" i="9"/>
  <c r="G229" i="9" s="1"/>
  <c r="H216" i="9"/>
  <c r="I216" i="9" s="1"/>
  <c r="H253" i="9"/>
  <c r="I253" i="9" s="1"/>
  <c r="H254" i="9"/>
  <c r="I254" i="9" s="1"/>
  <c r="H311" i="9"/>
  <c r="I311" i="9" s="1"/>
  <c r="F311" i="9"/>
  <c r="G311" i="9" s="1"/>
  <c r="H322" i="9"/>
  <c r="I322" i="9" s="1"/>
  <c r="H286" i="9"/>
  <c r="I286" i="9" s="1"/>
  <c r="F312" i="9"/>
  <c r="G312" i="9" s="1"/>
  <c r="H209" i="9"/>
  <c r="I209" i="9" s="1"/>
  <c r="F209" i="9"/>
  <c r="G209" i="9" s="1"/>
  <c r="F247" i="9"/>
  <c r="G247" i="9" s="1"/>
  <c r="H339" i="9"/>
  <c r="I339" i="9" s="1"/>
  <c r="F339" i="9"/>
  <c r="G339" i="9" s="1"/>
  <c r="H353" i="9"/>
  <c r="I353" i="9" s="1"/>
  <c r="F353" i="9"/>
  <c r="G353" i="9" s="1"/>
  <c r="H301" i="9"/>
  <c r="I301" i="9" s="1"/>
  <c r="F296" i="9"/>
  <c r="G296" i="9" s="1"/>
  <c r="F336" i="9"/>
  <c r="G336" i="9" s="1"/>
  <c r="F358" i="9"/>
  <c r="G358" i="9" s="1"/>
  <c r="H358" i="9"/>
  <c r="I358" i="9" s="1"/>
  <c r="H285" i="9"/>
  <c r="I285" i="9" s="1"/>
  <c r="F365" i="9"/>
  <c r="G365" i="9" s="1"/>
  <c r="H359" i="9"/>
  <c r="I359" i="9" s="1"/>
  <c r="F313" i="9"/>
  <c r="G313" i="9" s="1"/>
  <c r="H313" i="9"/>
  <c r="I313" i="9" s="1"/>
  <c r="H354" i="9"/>
  <c r="I354" i="9" s="1"/>
  <c r="F303" i="9"/>
  <c r="G303" i="9" s="1"/>
  <c r="F348" i="9"/>
  <c r="G348" i="9" s="1"/>
  <c r="H382" i="9"/>
  <c r="I382" i="9" s="1"/>
  <c r="F385" i="9"/>
  <c r="G385" i="9" s="1"/>
  <c r="F340" i="9"/>
  <c r="G340" i="9" s="1"/>
  <c r="H367" i="9"/>
  <c r="I367" i="9" s="1"/>
  <c r="H231" i="9"/>
  <c r="I231" i="9" s="1"/>
  <c r="F231" i="9"/>
  <c r="G231" i="9" s="1"/>
  <c r="F242" i="9"/>
  <c r="G242" i="9" s="1"/>
  <c r="H242" i="9"/>
  <c r="I242" i="9" s="1"/>
  <c r="F258" i="9"/>
  <c r="G258" i="9" s="1"/>
  <c r="H258" i="9"/>
  <c r="I258" i="9" s="1"/>
  <c r="H319" i="9"/>
  <c r="I319" i="9" s="1"/>
  <c r="F319" i="9"/>
  <c r="G319" i="9" s="1"/>
  <c r="H213" i="9"/>
  <c r="I213" i="9" s="1"/>
  <c r="F213" i="9"/>
  <c r="G213" i="9" s="1"/>
  <c r="F261" i="9"/>
  <c r="G261" i="9" s="1"/>
  <c r="H261" i="9"/>
  <c r="I261" i="9" s="1"/>
  <c r="F343" i="9"/>
  <c r="G343" i="9" s="1"/>
  <c r="H343" i="9"/>
  <c r="I343" i="9" s="1"/>
  <c r="F321" i="9"/>
  <c r="G321" i="9" s="1"/>
  <c r="H321" i="9"/>
  <c r="I321" i="9" s="1"/>
  <c r="H284" i="9"/>
  <c r="I284" i="9" s="1"/>
  <c r="F284" i="9"/>
  <c r="G284" i="9" s="1"/>
  <c r="F232" i="9"/>
  <c r="G232" i="9" s="1"/>
  <c r="H232" i="9"/>
  <c r="I232" i="9" s="1"/>
  <c r="H255" i="9"/>
  <c r="I255" i="9" s="1"/>
  <c r="F255" i="9"/>
  <c r="G255" i="9" s="1"/>
  <c r="H236" i="9"/>
  <c r="I236" i="9" s="1"/>
  <c r="F236" i="9"/>
  <c r="G236" i="9" s="1"/>
  <c r="F289" i="9"/>
  <c r="G289" i="9" s="1"/>
  <c r="H289" i="9"/>
  <c r="I289" i="9" s="1"/>
  <c r="F302" i="9"/>
  <c r="G302" i="9" s="1"/>
  <c r="H302" i="9"/>
  <c r="I302" i="9" s="1"/>
  <c r="C27" i="2" l="1"/>
  <c r="K44" i="10"/>
  <c r="L44" i="10"/>
  <c r="G45" i="10"/>
  <c r="M42" i="19"/>
  <c r="M207" i="10"/>
  <c r="N207" i="10" s="1"/>
  <c r="O207" i="10" s="1"/>
  <c r="O43" i="10"/>
  <c r="G209" i="10"/>
  <c r="M206" i="19"/>
  <c r="K208" i="10"/>
  <c r="L208" i="10"/>
  <c r="M111" i="19"/>
  <c r="G114" i="10"/>
  <c r="O42" i="10"/>
  <c r="M58" i="19"/>
  <c r="G61" i="10"/>
  <c r="L113" i="10"/>
  <c r="K113" i="10"/>
  <c r="M113" i="10" s="1"/>
  <c r="N113" i="10" s="1"/>
  <c r="O113" i="10" s="1"/>
  <c r="M112" i="10"/>
  <c r="N112" i="10" s="1"/>
  <c r="O112" i="10" s="1"/>
  <c r="M60" i="10"/>
  <c r="N60" i="10" s="1"/>
  <c r="O60" i="10" s="1"/>
  <c r="M59" i="10"/>
  <c r="N59" i="10" s="1"/>
  <c r="O59" i="10" s="1"/>
  <c r="G45" i="2"/>
  <c r="H44" i="2"/>
  <c r="C45" i="2"/>
  <c r="D44" i="2"/>
  <c r="G44" i="2"/>
  <c r="F45" i="2"/>
  <c r="C46" i="2"/>
  <c r="E44" i="2"/>
  <c r="D45" i="2"/>
  <c r="M163" i="10"/>
  <c r="N163" i="10" s="1"/>
  <c r="O163" i="10" s="1"/>
  <c r="F44" i="2"/>
  <c r="E45" i="2"/>
  <c r="G165" i="10"/>
  <c r="M162" i="19"/>
  <c r="K164" i="10"/>
  <c r="L164" i="10"/>
  <c r="K385" i="9"/>
  <c r="E46" i="2"/>
  <c r="K384" i="9"/>
  <c r="D46" i="2"/>
  <c r="K388" i="9"/>
  <c r="H46" i="2"/>
  <c r="K386" i="9"/>
  <c r="F46" i="2"/>
  <c r="K387" i="9"/>
  <c r="G46" i="2"/>
  <c r="K128" i="10"/>
  <c r="M128" i="10" s="1"/>
  <c r="N128" i="10" s="1"/>
  <c r="G129" i="10"/>
  <c r="K129" i="10" s="1"/>
  <c r="M126" i="19"/>
  <c r="M127" i="10"/>
  <c r="N127" i="10" s="1"/>
  <c r="G28" i="2"/>
  <c r="B644" i="10"/>
  <c r="C643" i="10"/>
  <c r="C551" i="10"/>
  <c r="B552" i="10"/>
  <c r="B575" i="10"/>
  <c r="C574" i="10"/>
  <c r="B529" i="10"/>
  <c r="C528" i="10"/>
  <c r="C689" i="10"/>
  <c r="B690" i="10"/>
  <c r="K277" i="9"/>
  <c r="B483" i="10"/>
  <c r="C482" i="10"/>
  <c r="B368" i="10"/>
  <c r="C368" i="10" s="1"/>
  <c r="C367" i="10"/>
  <c r="C413" i="10"/>
  <c r="B414" i="10"/>
  <c r="B437" i="10"/>
  <c r="C436" i="10"/>
  <c r="K280" i="9"/>
  <c r="B713" i="10"/>
  <c r="C712" i="10"/>
  <c r="C666" i="10"/>
  <c r="B667" i="10"/>
  <c r="C735" i="10"/>
  <c r="B736" i="10"/>
  <c r="B621" i="10"/>
  <c r="C620" i="10"/>
  <c r="B598" i="10"/>
  <c r="C597" i="10"/>
  <c r="B506" i="10"/>
  <c r="C505" i="10"/>
  <c r="C459" i="10"/>
  <c r="B460" i="10"/>
  <c r="B391" i="10"/>
  <c r="C390" i="10"/>
  <c r="K274" i="9"/>
  <c r="H26" i="2"/>
  <c r="G26" i="2"/>
  <c r="K375" i="9"/>
  <c r="J214" i="9"/>
  <c r="C26" i="8" s="1"/>
  <c r="K275" i="9"/>
  <c r="K281" i="9"/>
  <c r="K328" i="9"/>
  <c r="K278" i="9"/>
  <c r="K327" i="9"/>
  <c r="J215" i="9"/>
  <c r="C27" i="6" s="1"/>
  <c r="F36" i="2"/>
  <c r="D28" i="2"/>
  <c r="K329" i="9"/>
  <c r="K272" i="9"/>
  <c r="K270" i="9"/>
  <c r="K273" i="9"/>
  <c r="K373" i="9"/>
  <c r="J210" i="9"/>
  <c r="C22" i="8" s="1"/>
  <c r="I27" i="2"/>
  <c r="F24" i="2"/>
  <c r="J226" i="9"/>
  <c r="M27" i="9" s="1"/>
  <c r="E30" i="2"/>
  <c r="K289" i="9"/>
  <c r="G35" i="2"/>
  <c r="K321" i="9"/>
  <c r="G25" i="2"/>
  <c r="K261" i="9"/>
  <c r="G20" i="2"/>
  <c r="K231" i="9"/>
  <c r="F31" i="2"/>
  <c r="K296" i="9"/>
  <c r="G38" i="2"/>
  <c r="K339" i="9"/>
  <c r="C17" i="2"/>
  <c r="K209" i="9"/>
  <c r="E20" i="2"/>
  <c r="K229" i="9"/>
  <c r="C19" i="2"/>
  <c r="K221" i="9"/>
  <c r="E29" i="2"/>
  <c r="K283" i="9"/>
  <c r="D42" i="2"/>
  <c r="K360" i="9"/>
  <c r="F20" i="2"/>
  <c r="K230" i="9"/>
  <c r="H42" i="2"/>
  <c r="K364" i="9"/>
  <c r="E19" i="2"/>
  <c r="K223" i="9"/>
  <c r="C33" i="2"/>
  <c r="K305" i="9"/>
  <c r="F39" i="2"/>
  <c r="K344" i="9"/>
  <c r="E25" i="2"/>
  <c r="K259" i="9"/>
  <c r="D33" i="2"/>
  <c r="K306" i="9"/>
  <c r="G16" i="2"/>
  <c r="K207" i="9"/>
  <c r="G18" i="2"/>
  <c r="K219" i="9"/>
  <c r="H23" i="2"/>
  <c r="K250" i="9"/>
  <c r="H19" i="2"/>
  <c r="K226" i="9"/>
  <c r="E26" i="2"/>
  <c r="K265" i="9"/>
  <c r="H25" i="2"/>
  <c r="K262" i="9"/>
  <c r="E36" i="2"/>
  <c r="K325" i="9"/>
  <c r="D35" i="2"/>
  <c r="K318" i="9"/>
  <c r="G19" i="2"/>
  <c r="K225" i="9"/>
  <c r="D36" i="2"/>
  <c r="K324" i="9"/>
  <c r="E18" i="2"/>
  <c r="K217" i="9"/>
  <c r="E32" i="2"/>
  <c r="K301" i="9"/>
  <c r="H16" i="2"/>
  <c r="K208" i="9"/>
  <c r="K382" i="9"/>
  <c r="K371" i="9"/>
  <c r="G17" i="2"/>
  <c r="K213" i="9"/>
  <c r="F19" i="2"/>
  <c r="K224" i="9"/>
  <c r="K377" i="9"/>
  <c r="G37" i="2"/>
  <c r="K333" i="9"/>
  <c r="E38" i="2"/>
  <c r="K337" i="9"/>
  <c r="C36" i="2"/>
  <c r="K323" i="9"/>
  <c r="H32" i="2"/>
  <c r="K304" i="9"/>
  <c r="H30" i="2"/>
  <c r="K292" i="9"/>
  <c r="C22" i="2"/>
  <c r="K239" i="9"/>
  <c r="F25" i="2"/>
  <c r="K260" i="9"/>
  <c r="G34" i="2"/>
  <c r="K315" i="9"/>
  <c r="K372" i="9"/>
  <c r="F41" i="2"/>
  <c r="K356" i="9"/>
  <c r="C35" i="2"/>
  <c r="K317" i="9"/>
  <c r="K378" i="9"/>
  <c r="C40" i="2"/>
  <c r="K347" i="9"/>
  <c r="G31" i="2"/>
  <c r="K297" i="9"/>
  <c r="G22" i="2"/>
  <c r="K243" i="9"/>
  <c r="H18" i="2"/>
  <c r="K220" i="9"/>
  <c r="E40" i="2"/>
  <c r="K349" i="9"/>
  <c r="D23" i="2"/>
  <c r="K246" i="9"/>
  <c r="E33" i="2"/>
  <c r="K307" i="9"/>
  <c r="C38" i="2"/>
  <c r="K335" i="9"/>
  <c r="E17" i="2"/>
  <c r="K211" i="9"/>
  <c r="D18" i="2"/>
  <c r="K216" i="9"/>
  <c r="D41" i="2"/>
  <c r="K354" i="9"/>
  <c r="C21" i="2"/>
  <c r="K233" i="9"/>
  <c r="F43" i="2"/>
  <c r="K368" i="9"/>
  <c r="H35" i="2"/>
  <c r="K322" i="9"/>
  <c r="E22" i="2"/>
  <c r="K241" i="9"/>
  <c r="D17" i="2"/>
  <c r="K210" i="9"/>
  <c r="H33" i="2"/>
  <c r="K310" i="9"/>
  <c r="F33" i="2"/>
  <c r="K308" i="9"/>
  <c r="H29" i="2"/>
  <c r="K286" i="9"/>
  <c r="K374" i="9"/>
  <c r="F21" i="2"/>
  <c r="K236" i="9"/>
  <c r="D40" i="2"/>
  <c r="K348" i="9"/>
  <c r="E39" i="2"/>
  <c r="K343" i="9"/>
  <c r="G32" i="2"/>
  <c r="K303" i="9"/>
  <c r="H41" i="2"/>
  <c r="K358" i="9"/>
  <c r="J211" i="9"/>
  <c r="C20" i="2"/>
  <c r="K227" i="9"/>
  <c r="C30" i="2"/>
  <c r="K287" i="9"/>
  <c r="G43" i="2"/>
  <c r="K369" i="9"/>
  <c r="J222" i="9"/>
  <c r="H31" i="2"/>
  <c r="K298" i="9"/>
  <c r="F16" i="2"/>
  <c r="K206" i="9"/>
  <c r="D30" i="2"/>
  <c r="K288" i="9"/>
  <c r="G203" i="9"/>
  <c r="F389" i="9"/>
  <c r="F35" i="2"/>
  <c r="K320" i="9"/>
  <c r="G23" i="2"/>
  <c r="K249" i="9"/>
  <c r="D29" i="2"/>
  <c r="K282" i="9"/>
  <c r="H17" i="2"/>
  <c r="K214" i="9"/>
  <c r="K379" i="9"/>
  <c r="E42" i="2"/>
  <c r="K361" i="9"/>
  <c r="C39" i="2"/>
  <c r="K341" i="9"/>
  <c r="H37" i="2"/>
  <c r="K334" i="9"/>
  <c r="H21" i="2"/>
  <c r="K238" i="9"/>
  <c r="C23" i="2"/>
  <c r="K245" i="9"/>
  <c r="H24" i="2"/>
  <c r="K256" i="9"/>
  <c r="H39" i="2"/>
  <c r="K346" i="9"/>
  <c r="D21" i="2"/>
  <c r="K234" i="9"/>
  <c r="G21" i="2"/>
  <c r="K237" i="9"/>
  <c r="G42" i="2"/>
  <c r="K363" i="9"/>
  <c r="D31" i="2"/>
  <c r="K294" i="9"/>
  <c r="K383" i="9"/>
  <c r="E31" i="2"/>
  <c r="K295" i="9"/>
  <c r="D19" i="2"/>
  <c r="K222" i="9"/>
  <c r="K376" i="9"/>
  <c r="D26" i="2"/>
  <c r="K264" i="9"/>
  <c r="D39" i="2"/>
  <c r="K342" i="9"/>
  <c r="F42" i="2"/>
  <c r="K362" i="9"/>
  <c r="F18" i="2"/>
  <c r="K218" i="9"/>
  <c r="F40" i="2"/>
  <c r="K350" i="9"/>
  <c r="C32" i="2"/>
  <c r="K299" i="9"/>
  <c r="F34" i="2"/>
  <c r="K314" i="9"/>
  <c r="D20" i="2"/>
  <c r="K228" i="9"/>
  <c r="D25" i="2"/>
  <c r="K258" i="9"/>
  <c r="E34" i="2"/>
  <c r="K313" i="9"/>
  <c r="F32" i="2"/>
  <c r="K302" i="9"/>
  <c r="H20" i="2"/>
  <c r="K232" i="9"/>
  <c r="E35" i="2"/>
  <c r="K319" i="9"/>
  <c r="H38" i="2"/>
  <c r="K340" i="9"/>
  <c r="C41" i="2"/>
  <c r="K353" i="9"/>
  <c r="C34" i="2"/>
  <c r="K311" i="9"/>
  <c r="G24" i="2"/>
  <c r="K255" i="9"/>
  <c r="F29" i="2"/>
  <c r="K284" i="9"/>
  <c r="F22" i="2"/>
  <c r="K242" i="9"/>
  <c r="C43" i="2"/>
  <c r="K365" i="9"/>
  <c r="D38" i="2"/>
  <c r="K336" i="9"/>
  <c r="E23" i="2"/>
  <c r="K247" i="9"/>
  <c r="D34" i="2"/>
  <c r="K312" i="9"/>
  <c r="E37" i="2"/>
  <c r="K331" i="9"/>
  <c r="C25" i="2"/>
  <c r="K257" i="9"/>
  <c r="G39" i="2"/>
  <c r="K345" i="9"/>
  <c r="D32" i="2"/>
  <c r="K300" i="9"/>
  <c r="C26" i="2"/>
  <c r="K263" i="9"/>
  <c r="K380" i="9"/>
  <c r="E41" i="2"/>
  <c r="K355" i="9"/>
  <c r="F30" i="2"/>
  <c r="K290" i="9"/>
  <c r="H22" i="2"/>
  <c r="K244" i="9"/>
  <c r="E16" i="2"/>
  <c r="K205" i="9"/>
  <c r="G41" i="2"/>
  <c r="K357" i="9"/>
  <c r="D24" i="2"/>
  <c r="K252" i="9"/>
  <c r="F23" i="2"/>
  <c r="K248" i="9"/>
  <c r="E21" i="2"/>
  <c r="K235" i="9"/>
  <c r="G33" i="2"/>
  <c r="K309" i="9"/>
  <c r="H34" i="2"/>
  <c r="K316" i="9"/>
  <c r="D43" i="2"/>
  <c r="K366" i="9"/>
  <c r="D16" i="2"/>
  <c r="K204" i="9"/>
  <c r="F26" i="2"/>
  <c r="K266" i="9"/>
  <c r="G40" i="2"/>
  <c r="K351" i="9"/>
  <c r="F38" i="2"/>
  <c r="K338" i="9"/>
  <c r="E43" i="2"/>
  <c r="K367" i="9"/>
  <c r="G30" i="2"/>
  <c r="K291" i="9"/>
  <c r="F17" i="2"/>
  <c r="K212" i="9"/>
  <c r="K381" i="9"/>
  <c r="C42" i="2"/>
  <c r="K359" i="9"/>
  <c r="H43" i="2"/>
  <c r="K370" i="9"/>
  <c r="E24" i="2"/>
  <c r="K253" i="9"/>
  <c r="H40" i="2"/>
  <c r="K352" i="9"/>
  <c r="D22" i="2"/>
  <c r="K240" i="9"/>
  <c r="D37" i="2"/>
  <c r="K330" i="9"/>
  <c r="C18" i="2"/>
  <c r="K215" i="9"/>
  <c r="C24" i="2"/>
  <c r="K251" i="9"/>
  <c r="F37" i="2"/>
  <c r="K332" i="9"/>
  <c r="G29" i="2"/>
  <c r="K285" i="9"/>
  <c r="C31" i="2"/>
  <c r="K293" i="9"/>
  <c r="J209" i="9"/>
  <c r="J217" i="9"/>
  <c r="J232" i="9"/>
  <c r="J220" i="9"/>
  <c r="J230" i="9"/>
  <c r="J224" i="9"/>
  <c r="J213" i="9"/>
  <c r="J218" i="9"/>
  <c r="J205" i="9"/>
  <c r="J203" i="9"/>
  <c r="J216" i="9"/>
  <c r="J206" i="9"/>
  <c r="J231" i="9"/>
  <c r="J212" i="9"/>
  <c r="J219" i="9"/>
  <c r="J225" i="9"/>
  <c r="J204" i="9"/>
  <c r="J229" i="9"/>
  <c r="J221" i="9"/>
  <c r="J208" i="9"/>
  <c r="J228" i="9"/>
  <c r="J207" i="9"/>
  <c r="J223" i="9"/>
  <c r="J227" i="9"/>
  <c r="J233" i="9"/>
  <c r="L45" i="10" l="1"/>
  <c r="K45" i="10"/>
  <c r="M45" i="10" s="1"/>
  <c r="N45" i="10" s="1"/>
  <c r="M44" i="10"/>
  <c r="N44" i="10" s="1"/>
  <c r="M43" i="19"/>
  <c r="G47" i="10" s="1"/>
  <c r="G46" i="10"/>
  <c r="G115" i="10"/>
  <c r="M112" i="19"/>
  <c r="K61" i="10"/>
  <c r="L61" i="10"/>
  <c r="M208" i="10"/>
  <c r="N208" i="10" s="1"/>
  <c r="G210" i="10"/>
  <c r="M207" i="19"/>
  <c r="G62" i="10"/>
  <c r="M59" i="19"/>
  <c r="K114" i="10"/>
  <c r="L114" i="10"/>
  <c r="L209" i="10"/>
  <c r="K209" i="10"/>
  <c r="I44" i="2"/>
  <c r="M67" i="19"/>
  <c r="C44" i="7"/>
  <c r="C44" i="4"/>
  <c r="C44" i="8"/>
  <c r="C44" i="6"/>
  <c r="I46" i="2"/>
  <c r="C43" i="7"/>
  <c r="C43" i="4"/>
  <c r="C43" i="8"/>
  <c r="C43" i="6"/>
  <c r="I45" i="2"/>
  <c r="G166" i="10"/>
  <c r="K166" i="10" s="1"/>
  <c r="M163" i="19"/>
  <c r="M164" i="10"/>
  <c r="N164" i="10" s="1"/>
  <c r="I28" i="2"/>
  <c r="K165" i="10"/>
  <c r="L165" i="10"/>
  <c r="C45" i="8"/>
  <c r="C45" i="7"/>
  <c r="C45" i="6"/>
  <c r="C45" i="4"/>
  <c r="O128" i="10"/>
  <c r="L129" i="10"/>
  <c r="M129" i="10" s="1"/>
  <c r="N129" i="10" s="1"/>
  <c r="M127" i="19"/>
  <c r="G130" i="10"/>
  <c r="O127" i="10"/>
  <c r="M15" i="9"/>
  <c r="C26" i="6"/>
  <c r="C26" i="4"/>
  <c r="C26" i="7"/>
  <c r="C27" i="4"/>
  <c r="C27" i="7"/>
  <c r="C667" i="10"/>
  <c r="B668" i="10"/>
  <c r="C483" i="10"/>
  <c r="B484" i="10"/>
  <c r="B553" i="10"/>
  <c r="C552" i="10"/>
  <c r="C391" i="10"/>
  <c r="B392" i="10"/>
  <c r="C392" i="10" s="1"/>
  <c r="B507" i="10"/>
  <c r="C506" i="10"/>
  <c r="B622" i="10"/>
  <c r="C621" i="10"/>
  <c r="C529" i="10"/>
  <c r="B530" i="10"/>
  <c r="B461" i="10"/>
  <c r="C460" i="10"/>
  <c r="B737" i="10"/>
  <c r="C736" i="10"/>
  <c r="C437" i="10"/>
  <c r="B438" i="10"/>
  <c r="C690" i="10"/>
  <c r="B691" i="10"/>
  <c r="M16" i="9"/>
  <c r="C598" i="10"/>
  <c r="B599" i="10"/>
  <c r="B714" i="10"/>
  <c r="C713" i="10"/>
  <c r="B415" i="10"/>
  <c r="C414" i="10"/>
  <c r="C575" i="10"/>
  <c r="B576" i="10"/>
  <c r="C644" i="10"/>
  <c r="B645" i="10"/>
  <c r="C22" i="6"/>
  <c r="C27" i="8"/>
  <c r="C22" i="7"/>
  <c r="I34" i="2"/>
  <c r="I29" i="2"/>
  <c r="I35" i="2"/>
  <c r="C22" i="4"/>
  <c r="M11" i="9"/>
  <c r="I17" i="2"/>
  <c r="C38" i="6"/>
  <c r="I40" i="2"/>
  <c r="I30" i="2"/>
  <c r="I22" i="2"/>
  <c r="I24" i="2"/>
  <c r="I41" i="2"/>
  <c r="I25" i="2"/>
  <c r="I36" i="2"/>
  <c r="I19" i="2"/>
  <c r="I20" i="2"/>
  <c r="I39" i="2"/>
  <c r="I42" i="2"/>
  <c r="I33" i="2"/>
  <c r="C38" i="8"/>
  <c r="I38" i="2"/>
  <c r="I18" i="2"/>
  <c r="C38" i="7"/>
  <c r="I31" i="2"/>
  <c r="C38" i="4"/>
  <c r="M34" i="9"/>
  <c r="M28" i="9"/>
  <c r="C39" i="6"/>
  <c r="C39" i="7"/>
  <c r="C39" i="8"/>
  <c r="C39" i="4"/>
  <c r="M24" i="9"/>
  <c r="C35" i="6"/>
  <c r="C35" i="7"/>
  <c r="C35" i="8"/>
  <c r="C35" i="4"/>
  <c r="M8" i="9"/>
  <c r="C19" i="6"/>
  <c r="C19" i="7"/>
  <c r="C19" i="8"/>
  <c r="C19" i="4"/>
  <c r="M29" i="9"/>
  <c r="C40" i="7"/>
  <c r="C40" i="8"/>
  <c r="C40" i="6"/>
  <c r="C40" i="4"/>
  <c r="M9" i="9"/>
  <c r="C20" i="7"/>
  <c r="C20" i="6"/>
  <c r="C20" i="8"/>
  <c r="C20" i="4"/>
  <c r="M22" i="9"/>
  <c r="C33" i="8"/>
  <c r="C33" i="7"/>
  <c r="C33" i="6"/>
  <c r="C33" i="4"/>
  <c r="M30" i="9"/>
  <c r="C41" i="8"/>
  <c r="C41" i="7"/>
  <c r="C41" i="6"/>
  <c r="C41" i="4"/>
  <c r="M5" i="9"/>
  <c r="C16" i="7"/>
  <c r="C16" i="8"/>
  <c r="C16" i="6"/>
  <c r="C16" i="4"/>
  <c r="M26" i="9"/>
  <c r="C37" i="8"/>
  <c r="C37" i="6"/>
  <c r="C37" i="7"/>
  <c r="C37" i="4"/>
  <c r="M20" i="9"/>
  <c r="C31" i="6"/>
  <c r="C31" i="7"/>
  <c r="C31" i="8"/>
  <c r="C31" i="4"/>
  <c r="M13" i="9"/>
  <c r="C24" i="7"/>
  <c r="C24" i="8"/>
  <c r="C24" i="6"/>
  <c r="C24" i="4"/>
  <c r="M32" i="9"/>
  <c r="M7" i="9"/>
  <c r="C18" i="8"/>
  <c r="C18" i="6"/>
  <c r="C18" i="7"/>
  <c r="C18" i="4"/>
  <c r="M17" i="9"/>
  <c r="C28" i="7"/>
  <c r="C28" i="6"/>
  <c r="C28" i="8"/>
  <c r="C28" i="4"/>
  <c r="C15" i="6"/>
  <c r="C15" i="8"/>
  <c r="C15" i="7"/>
  <c r="C15" i="4"/>
  <c r="M6" i="9"/>
  <c r="C17" i="8"/>
  <c r="C17" i="7"/>
  <c r="C17" i="6"/>
  <c r="C17" i="4"/>
  <c r="M19" i="9"/>
  <c r="C30" i="7"/>
  <c r="C30" i="6"/>
  <c r="C30" i="8"/>
  <c r="C30" i="4"/>
  <c r="M14" i="9"/>
  <c r="C25" i="8"/>
  <c r="C25" i="7"/>
  <c r="C25" i="6"/>
  <c r="C25" i="4"/>
  <c r="M25" i="9"/>
  <c r="C36" i="7"/>
  <c r="C36" i="6"/>
  <c r="C36" i="8"/>
  <c r="C36" i="4"/>
  <c r="M31" i="9"/>
  <c r="C42" i="8"/>
  <c r="C42" i="6"/>
  <c r="C42" i="7"/>
  <c r="C42" i="4"/>
  <c r="M21" i="9"/>
  <c r="C32" i="7"/>
  <c r="C32" i="8"/>
  <c r="C32" i="6"/>
  <c r="C32" i="4"/>
  <c r="M33" i="9"/>
  <c r="M18" i="9"/>
  <c r="C29" i="8"/>
  <c r="C29" i="6"/>
  <c r="C29" i="7"/>
  <c r="C29" i="4"/>
  <c r="M10" i="9"/>
  <c r="C21" i="8"/>
  <c r="C21" i="6"/>
  <c r="C21" i="7"/>
  <c r="C21" i="4"/>
  <c r="M23" i="9"/>
  <c r="C34" i="8"/>
  <c r="C34" i="6"/>
  <c r="C34" i="7"/>
  <c r="C34" i="4"/>
  <c r="M12" i="9"/>
  <c r="C23" i="6"/>
  <c r="C23" i="7"/>
  <c r="C23" i="8"/>
  <c r="C23" i="4"/>
  <c r="I32" i="2"/>
  <c r="I23" i="2"/>
  <c r="M4" i="9"/>
  <c r="M204" i="9"/>
  <c r="C16" i="2"/>
  <c r="K203" i="9"/>
  <c r="K389" i="9" s="1"/>
  <c r="I26" i="2"/>
  <c r="I43" i="2"/>
  <c r="I37" i="2"/>
  <c r="I21" i="2"/>
  <c r="L166" i="10" l="1"/>
  <c r="K47" i="10"/>
  <c r="L47" i="10"/>
  <c r="O44" i="10"/>
  <c r="O45" i="10"/>
  <c r="K46" i="10"/>
  <c r="L46" i="10"/>
  <c r="G116" i="10"/>
  <c r="K116" i="10" s="1"/>
  <c r="M113" i="19"/>
  <c r="L62" i="10"/>
  <c r="K62" i="10"/>
  <c r="M208" i="19"/>
  <c r="G211" i="10"/>
  <c r="M61" i="10"/>
  <c r="N61" i="10" s="1"/>
  <c r="O61" i="10" s="1"/>
  <c r="M114" i="10"/>
  <c r="N114" i="10" s="1"/>
  <c r="L210" i="10"/>
  <c r="K210" i="10"/>
  <c r="M209" i="10"/>
  <c r="N209" i="10" s="1"/>
  <c r="O209" i="10" s="1"/>
  <c r="G63" i="10"/>
  <c r="M60" i="19"/>
  <c r="O208" i="10"/>
  <c r="L115" i="10"/>
  <c r="K115" i="10"/>
  <c r="G167" i="10"/>
  <c r="L167" i="10" s="1"/>
  <c r="M164" i="19"/>
  <c r="M68" i="19"/>
  <c r="G71" i="10"/>
  <c r="M166" i="10"/>
  <c r="N166" i="10" s="1"/>
  <c r="O166" i="10" s="1"/>
  <c r="M165" i="10"/>
  <c r="N165" i="10" s="1"/>
  <c r="O164" i="10"/>
  <c r="L130" i="10"/>
  <c r="K130" i="10"/>
  <c r="M128" i="19"/>
  <c r="G131" i="10"/>
  <c r="O129" i="10"/>
  <c r="I16" i="2"/>
  <c r="AQ10" i="5"/>
  <c r="AW11" i="5"/>
  <c r="C415" i="10"/>
  <c r="B416" i="10"/>
  <c r="C416" i="10" s="1"/>
  <c r="B439" i="10"/>
  <c r="C438" i="10"/>
  <c r="B485" i="10"/>
  <c r="C484" i="10"/>
  <c r="C576" i="10"/>
  <c r="B577" i="10"/>
  <c r="B462" i="10"/>
  <c r="C461" i="10"/>
  <c r="B623" i="10"/>
  <c r="C622" i="10"/>
  <c r="B715" i="10"/>
  <c r="C714" i="10"/>
  <c r="C691" i="10"/>
  <c r="B692" i="10"/>
  <c r="C530" i="10"/>
  <c r="B531" i="10"/>
  <c r="B669" i="10"/>
  <c r="C668" i="10"/>
  <c r="B646" i="10"/>
  <c r="C645" i="10"/>
  <c r="B600" i="10"/>
  <c r="C599" i="10"/>
  <c r="C737" i="10"/>
  <c r="B738" i="10"/>
  <c r="C507" i="10"/>
  <c r="B508" i="10"/>
  <c r="B554" i="10"/>
  <c r="C553" i="10"/>
  <c r="I47" i="2"/>
  <c r="K390" i="9"/>
  <c r="M116" i="10" l="1"/>
  <c r="N116" i="10" s="1"/>
  <c r="O116" i="10" s="1"/>
  <c r="L116" i="10"/>
  <c r="M46" i="10"/>
  <c r="N46" i="10" s="1"/>
  <c r="M62" i="10"/>
  <c r="N62" i="10" s="1"/>
  <c r="O62" i="10" s="1"/>
  <c r="O46" i="10"/>
  <c r="A37" i="10"/>
  <c r="G117" i="10"/>
  <c r="K117" i="10" s="1"/>
  <c r="M114" i="19"/>
  <c r="G118" i="10" s="1"/>
  <c r="A45" i="10"/>
  <c r="A36" i="10"/>
  <c r="A53" i="10"/>
  <c r="M47" i="10"/>
  <c r="N47" i="10" s="1"/>
  <c r="A41" i="10" s="1"/>
  <c r="L117" i="10"/>
  <c r="M115" i="10"/>
  <c r="N115" i="10" s="1"/>
  <c r="L63" i="10"/>
  <c r="K63" i="10"/>
  <c r="M210" i="10"/>
  <c r="N210" i="10" s="1"/>
  <c r="K211" i="10"/>
  <c r="L211" i="10"/>
  <c r="G212" i="10"/>
  <c r="M209" i="19"/>
  <c r="O114" i="10"/>
  <c r="G64" i="10"/>
  <c r="M61" i="19"/>
  <c r="L71" i="10"/>
  <c r="K71" i="10"/>
  <c r="K167" i="10"/>
  <c r="M167" i="10" s="1"/>
  <c r="N167" i="10" s="1"/>
  <c r="M69" i="19"/>
  <c r="G72" i="10"/>
  <c r="G168" i="10"/>
  <c r="M165" i="19"/>
  <c r="O165" i="10"/>
  <c r="G132" i="10"/>
  <c r="K132" i="10" s="1"/>
  <c r="M129" i="19"/>
  <c r="K131" i="10"/>
  <c r="L131" i="10"/>
  <c r="M130" i="10"/>
  <c r="N130" i="10" s="1"/>
  <c r="C738" i="10"/>
  <c r="B739" i="10"/>
  <c r="B693" i="10"/>
  <c r="C692" i="10"/>
  <c r="C577" i="10"/>
  <c r="B578" i="10"/>
  <c r="B555" i="10"/>
  <c r="C554" i="10"/>
  <c r="C646" i="10"/>
  <c r="B647" i="10"/>
  <c r="C669" i="10"/>
  <c r="B670" i="10"/>
  <c r="C623" i="10"/>
  <c r="B624" i="10"/>
  <c r="C439" i="10"/>
  <c r="B440" i="10"/>
  <c r="C440" i="10" s="1"/>
  <c r="B509" i="10"/>
  <c r="C508" i="10"/>
  <c r="B532" i="10"/>
  <c r="C531" i="10"/>
  <c r="B601" i="10"/>
  <c r="C600" i="10"/>
  <c r="C715" i="10"/>
  <c r="B716" i="10"/>
  <c r="B463" i="10"/>
  <c r="C462" i="10"/>
  <c r="C485" i="10"/>
  <c r="B486" i="10"/>
  <c r="AR12" i="5"/>
  <c r="A52" i="10" l="1"/>
  <c r="A48" i="10"/>
  <c r="A33" i="10"/>
  <c r="A35" i="10"/>
  <c r="A56" i="10"/>
  <c r="A34" i="10"/>
  <c r="A44" i="10"/>
  <c r="A42" i="10"/>
  <c r="A38" i="10"/>
  <c r="A55" i="10"/>
  <c r="A49" i="10"/>
  <c r="A46" i="10"/>
  <c r="F18" i="13" s="1"/>
  <c r="M71" i="10"/>
  <c r="N71" i="10" s="1"/>
  <c r="O71" i="10" s="1"/>
  <c r="O47" i="10"/>
  <c r="A47" i="10"/>
  <c r="A51" i="10"/>
  <c r="A50" i="10"/>
  <c r="K118" i="10"/>
  <c r="L118" i="10"/>
  <c r="A39" i="10"/>
  <c r="F18" i="12" s="1"/>
  <c r="A54" i="10"/>
  <c r="A40" i="10"/>
  <c r="A43" i="10"/>
  <c r="G65" i="10"/>
  <c r="K65" i="10" s="1"/>
  <c r="M65" i="10" s="1"/>
  <c r="N65" i="10" s="1"/>
  <c r="O65" i="10" s="1"/>
  <c r="M62" i="19"/>
  <c r="M63" i="10"/>
  <c r="N63" i="10" s="1"/>
  <c r="O63" i="10" s="1"/>
  <c r="M117" i="10"/>
  <c r="N117" i="10" s="1"/>
  <c r="M210" i="19"/>
  <c r="G213" i="10"/>
  <c r="O210" i="10"/>
  <c r="L65" i="10"/>
  <c r="K212" i="10"/>
  <c r="L212" i="10"/>
  <c r="K64" i="10"/>
  <c r="L64" i="10"/>
  <c r="G73" i="10"/>
  <c r="L73" i="10" s="1"/>
  <c r="M70" i="19"/>
  <c r="M211" i="10"/>
  <c r="N211" i="10" s="1"/>
  <c r="O115" i="10"/>
  <c r="L72" i="10"/>
  <c r="K72" i="10"/>
  <c r="G169" i="10"/>
  <c r="M166" i="19"/>
  <c r="K168" i="10"/>
  <c r="L168" i="10"/>
  <c r="O167" i="10"/>
  <c r="L132" i="10"/>
  <c r="M132" i="10" s="1"/>
  <c r="N132" i="10" s="1"/>
  <c r="G133" i="10"/>
  <c r="M130" i="19"/>
  <c r="O130" i="10"/>
  <c r="M131" i="10"/>
  <c r="N131" i="10" s="1"/>
  <c r="B487" i="10"/>
  <c r="C486" i="10"/>
  <c r="C716" i="10"/>
  <c r="B717" i="10"/>
  <c r="B671" i="10"/>
  <c r="C670" i="10"/>
  <c r="B533" i="10"/>
  <c r="C532" i="10"/>
  <c r="C555" i="10"/>
  <c r="B556" i="10"/>
  <c r="B694" i="10"/>
  <c r="C693" i="10"/>
  <c r="C624" i="10"/>
  <c r="B625" i="10"/>
  <c r="B648" i="10"/>
  <c r="C647" i="10"/>
  <c r="B579" i="10"/>
  <c r="C578" i="10"/>
  <c r="B740" i="10"/>
  <c r="C739" i="10"/>
  <c r="B464" i="10"/>
  <c r="C464" i="10" s="1"/>
  <c r="C463" i="10"/>
  <c r="C601" i="10"/>
  <c r="B602" i="10"/>
  <c r="C509" i="10"/>
  <c r="B510" i="10"/>
  <c r="K73" i="10" l="1"/>
  <c r="M64" i="10"/>
  <c r="N64" i="10" s="1"/>
  <c r="O64" i="10" s="1"/>
  <c r="H18" i="12"/>
  <c r="D18" i="13"/>
  <c r="G18" i="13" s="1"/>
  <c r="I18" i="13" s="1"/>
  <c r="C18" i="13"/>
  <c r="D18" i="12"/>
  <c r="C18" i="12"/>
  <c r="H18" i="13"/>
  <c r="M118" i="10"/>
  <c r="N118" i="10" s="1"/>
  <c r="O118" i="10" s="1"/>
  <c r="O117" i="10"/>
  <c r="A108" i="10"/>
  <c r="A121" i="10"/>
  <c r="A125" i="10"/>
  <c r="A110" i="10"/>
  <c r="A105" i="10"/>
  <c r="A118" i="10"/>
  <c r="A106" i="10"/>
  <c r="A122" i="10"/>
  <c r="A107" i="10"/>
  <c r="A111" i="10"/>
  <c r="A113" i="10"/>
  <c r="A124" i="10"/>
  <c r="A114" i="10"/>
  <c r="A109" i="10"/>
  <c r="A120" i="10"/>
  <c r="A112" i="10"/>
  <c r="A126" i="10"/>
  <c r="M212" i="10"/>
  <c r="N212" i="10" s="1"/>
  <c r="O212" i="10" s="1"/>
  <c r="G66" i="10"/>
  <c r="M63" i="19"/>
  <c r="M71" i="19"/>
  <c r="G74" i="10"/>
  <c r="M168" i="10"/>
  <c r="N168" i="10" s="1"/>
  <c r="L213" i="10"/>
  <c r="K213" i="10"/>
  <c r="O211" i="10"/>
  <c r="G214" i="10"/>
  <c r="M211" i="19"/>
  <c r="L169" i="10"/>
  <c r="K169" i="10"/>
  <c r="M73" i="10"/>
  <c r="N73" i="10" s="1"/>
  <c r="O168" i="10"/>
  <c r="G170" i="10"/>
  <c r="M167" i="19"/>
  <c r="M72" i="10"/>
  <c r="N72" i="10" s="1"/>
  <c r="G134" i="10"/>
  <c r="M131" i="19"/>
  <c r="K133" i="10"/>
  <c r="L133" i="10"/>
  <c r="O131" i="10"/>
  <c r="O132" i="10"/>
  <c r="C602" i="10"/>
  <c r="B603" i="10"/>
  <c r="C717" i="10"/>
  <c r="B718" i="10"/>
  <c r="C740" i="10"/>
  <c r="B741" i="10"/>
  <c r="C648" i="10"/>
  <c r="B649" i="10"/>
  <c r="B695" i="10"/>
  <c r="C694" i="10"/>
  <c r="B534" i="10"/>
  <c r="C533" i="10"/>
  <c r="B511" i="10"/>
  <c r="C510" i="10"/>
  <c r="B626" i="10"/>
  <c r="C625" i="10"/>
  <c r="C556" i="10"/>
  <c r="B557" i="10"/>
  <c r="B580" i="10"/>
  <c r="C579" i="10"/>
  <c r="B672" i="10"/>
  <c r="C671" i="10"/>
  <c r="C487" i="10"/>
  <c r="B488" i="10"/>
  <c r="C488" i="10" s="1"/>
  <c r="G67" i="10" l="1"/>
  <c r="M64" i="19"/>
  <c r="G18" i="12"/>
  <c r="I18" i="12" s="1"/>
  <c r="D15" i="17" s="1"/>
  <c r="A117" i="10"/>
  <c r="A116" i="10"/>
  <c r="A127" i="10"/>
  <c r="A128" i="10"/>
  <c r="A123" i="10"/>
  <c r="A119" i="10"/>
  <c r="A115" i="10"/>
  <c r="M213" i="10"/>
  <c r="N213" i="10" s="1"/>
  <c r="L67" i="10"/>
  <c r="K67" i="10"/>
  <c r="K66" i="10"/>
  <c r="L66" i="10"/>
  <c r="M169" i="10"/>
  <c r="N169" i="10" s="1"/>
  <c r="O169" i="10" s="1"/>
  <c r="G75" i="10"/>
  <c r="L75" i="10" s="1"/>
  <c r="M72" i="19"/>
  <c r="G171" i="10"/>
  <c r="M168" i="19"/>
  <c r="O213" i="10"/>
  <c r="M212" i="19"/>
  <c r="G215" i="10"/>
  <c r="K74" i="10"/>
  <c r="L74" i="10"/>
  <c r="K214" i="10"/>
  <c r="L214" i="10"/>
  <c r="K75" i="10"/>
  <c r="O72" i="10"/>
  <c r="K170" i="10"/>
  <c r="L170" i="10"/>
  <c r="K171" i="10"/>
  <c r="L171" i="10"/>
  <c r="O73" i="10"/>
  <c r="M132" i="19"/>
  <c r="G135" i="10"/>
  <c r="M133" i="10"/>
  <c r="N133" i="10" s="1"/>
  <c r="K134" i="10"/>
  <c r="L134" i="10"/>
  <c r="B650" i="10"/>
  <c r="C649" i="10"/>
  <c r="C580" i="10"/>
  <c r="B581" i="10"/>
  <c r="C626" i="10"/>
  <c r="B627" i="10"/>
  <c r="B535" i="10"/>
  <c r="C534" i="10"/>
  <c r="C603" i="10"/>
  <c r="B604" i="10"/>
  <c r="C718" i="10"/>
  <c r="B719" i="10"/>
  <c r="C557" i="10"/>
  <c r="B558" i="10"/>
  <c r="B742" i="10"/>
  <c r="C741" i="10"/>
  <c r="B673" i="10"/>
  <c r="C672" i="10"/>
  <c r="C511" i="10"/>
  <c r="B512" i="10"/>
  <c r="C512" i="10" s="1"/>
  <c r="B696" i="10"/>
  <c r="C695" i="10"/>
  <c r="G68" i="10" l="1"/>
  <c r="M65" i="19"/>
  <c r="M67" i="10"/>
  <c r="N67" i="10" s="1"/>
  <c r="O67" i="10" s="1"/>
  <c r="H21" i="13"/>
  <c r="F21" i="12"/>
  <c r="D21" i="13"/>
  <c r="H21" i="12"/>
  <c r="F21" i="13"/>
  <c r="C21" i="12"/>
  <c r="D21" i="12"/>
  <c r="C21" i="13"/>
  <c r="G76" i="10"/>
  <c r="M73" i="19"/>
  <c r="G172" i="10"/>
  <c r="K172" i="10" s="1"/>
  <c r="M169" i="19"/>
  <c r="M66" i="10"/>
  <c r="N66" i="10" s="1"/>
  <c r="O66" i="10" s="1"/>
  <c r="G216" i="10"/>
  <c r="M213" i="19"/>
  <c r="M75" i="10"/>
  <c r="N75" i="10" s="1"/>
  <c r="M74" i="10"/>
  <c r="N74" i="10" s="1"/>
  <c r="L172" i="10"/>
  <c r="M214" i="10"/>
  <c r="N214" i="10" s="1"/>
  <c r="K215" i="10"/>
  <c r="L215" i="10"/>
  <c r="M171" i="10"/>
  <c r="N171" i="10" s="1"/>
  <c r="M170" i="10"/>
  <c r="N170" i="10" s="1"/>
  <c r="M134" i="10"/>
  <c r="N134" i="10" s="1"/>
  <c r="O134" i="10" s="1"/>
  <c r="G136" i="10"/>
  <c r="L136" i="10" s="1"/>
  <c r="M133" i="19"/>
  <c r="O133" i="10"/>
  <c r="K135" i="10"/>
  <c r="L135" i="10"/>
  <c r="C719" i="10"/>
  <c r="B720" i="10"/>
  <c r="C581" i="10"/>
  <c r="B582" i="10"/>
  <c r="C742" i="10"/>
  <c r="B743" i="10"/>
  <c r="C535" i="10"/>
  <c r="B536" i="10"/>
  <c r="C536" i="10" s="1"/>
  <c r="C558" i="10"/>
  <c r="B559" i="10"/>
  <c r="C604" i="10"/>
  <c r="B605" i="10"/>
  <c r="B628" i="10"/>
  <c r="C627" i="10"/>
  <c r="C696" i="10"/>
  <c r="B697" i="10"/>
  <c r="C673" i="10"/>
  <c r="B674" i="10"/>
  <c r="C650" i="10"/>
  <c r="B651" i="10"/>
  <c r="G69" i="10" l="1"/>
  <c r="M66" i="19"/>
  <c r="G70" i="10" s="1"/>
  <c r="L68" i="10"/>
  <c r="K68" i="10"/>
  <c r="M68" i="10" s="1"/>
  <c r="N68" i="10" s="1"/>
  <c r="O68" i="10" s="1"/>
  <c r="M215" i="10"/>
  <c r="N215" i="10" s="1"/>
  <c r="O215" i="10" s="1"/>
  <c r="G21" i="13"/>
  <c r="I21" i="13" s="1"/>
  <c r="G21" i="12"/>
  <c r="I21" i="12" s="1"/>
  <c r="M170" i="19"/>
  <c r="G173" i="10"/>
  <c r="G77" i="10"/>
  <c r="M74" i="19"/>
  <c r="L76" i="10"/>
  <c r="K76" i="10"/>
  <c r="O74" i="10"/>
  <c r="O214" i="10"/>
  <c r="O75" i="10"/>
  <c r="G217" i="10"/>
  <c r="M214" i="19"/>
  <c r="M172" i="10"/>
  <c r="N172" i="10" s="1"/>
  <c r="O172" i="10" s="1"/>
  <c r="K216" i="10"/>
  <c r="L216" i="10"/>
  <c r="K136" i="10"/>
  <c r="O170" i="10"/>
  <c r="O171" i="10"/>
  <c r="G137" i="10"/>
  <c r="L137" i="10" s="1"/>
  <c r="M134" i="19"/>
  <c r="M136" i="10"/>
  <c r="N136" i="10" s="1"/>
  <c r="O136" i="10" s="1"/>
  <c r="M135" i="10"/>
  <c r="N135" i="10" s="1"/>
  <c r="C697" i="10"/>
  <c r="B698" i="10"/>
  <c r="C674" i="10"/>
  <c r="B675" i="10"/>
  <c r="C720" i="10"/>
  <c r="B721" i="10"/>
  <c r="C651" i="10"/>
  <c r="B652" i="10"/>
  <c r="C605" i="10"/>
  <c r="B606" i="10"/>
  <c r="C582" i="10"/>
  <c r="B583" i="10"/>
  <c r="C559" i="10"/>
  <c r="B560" i="10"/>
  <c r="C560" i="10" s="1"/>
  <c r="C743" i="10"/>
  <c r="B744" i="10"/>
  <c r="B629" i="10"/>
  <c r="C628" i="10"/>
  <c r="K70" i="10" l="1"/>
  <c r="M70" i="10" s="1"/>
  <c r="N70" i="10" s="1"/>
  <c r="O70" i="10" s="1"/>
  <c r="L70" i="10"/>
  <c r="K69" i="10"/>
  <c r="L69" i="10"/>
  <c r="K137" i="10"/>
  <c r="M137" i="10" s="1"/>
  <c r="N137" i="10" s="1"/>
  <c r="O137" i="10" s="1"/>
  <c r="D18" i="17"/>
  <c r="M216" i="10"/>
  <c r="N216" i="10" s="1"/>
  <c r="M76" i="10"/>
  <c r="N76" i="10" s="1"/>
  <c r="O76" i="10" s="1"/>
  <c r="G78" i="10"/>
  <c r="M75" i="19"/>
  <c r="L77" i="10"/>
  <c r="K77" i="10"/>
  <c r="M77" i="10" s="1"/>
  <c r="N77" i="10" s="1"/>
  <c r="L173" i="10"/>
  <c r="K173" i="10"/>
  <c r="G174" i="10"/>
  <c r="M171" i="19"/>
  <c r="M215" i="19"/>
  <c r="G218" i="10"/>
  <c r="L217" i="10"/>
  <c r="K217" i="10"/>
  <c r="O216" i="10"/>
  <c r="G138" i="10"/>
  <c r="K138" i="10" s="1"/>
  <c r="M135" i="19"/>
  <c r="L138" i="10"/>
  <c r="O135" i="10"/>
  <c r="B745" i="10"/>
  <c r="C744" i="10"/>
  <c r="C583" i="10"/>
  <c r="B584" i="10"/>
  <c r="C584" i="10" s="1"/>
  <c r="B653" i="10"/>
  <c r="C652" i="10"/>
  <c r="C675" i="10"/>
  <c r="B676" i="10"/>
  <c r="C606" i="10"/>
  <c r="B607" i="10"/>
  <c r="B722" i="10"/>
  <c r="C721" i="10"/>
  <c r="C698" i="10"/>
  <c r="B699" i="10"/>
  <c r="B630" i="10"/>
  <c r="C629" i="10"/>
  <c r="M69" i="10" l="1"/>
  <c r="N69" i="10" s="1"/>
  <c r="O69" i="10" s="1"/>
  <c r="M173" i="10"/>
  <c r="N173" i="10" s="1"/>
  <c r="G175" i="10"/>
  <c r="M172" i="19"/>
  <c r="G79" i="10"/>
  <c r="K79" i="10" s="1"/>
  <c r="M76" i="19"/>
  <c r="L175" i="10"/>
  <c r="K175" i="10"/>
  <c r="M175" i="10" s="1"/>
  <c r="N175" i="10" s="1"/>
  <c r="O77" i="10"/>
  <c r="L174" i="10"/>
  <c r="K174" i="10"/>
  <c r="O173" i="10"/>
  <c r="L79" i="10"/>
  <c r="L78" i="10"/>
  <c r="K78" i="10"/>
  <c r="M78" i="10" s="1"/>
  <c r="N78" i="10" s="1"/>
  <c r="K218" i="10"/>
  <c r="L218" i="10"/>
  <c r="M216" i="19"/>
  <c r="G219" i="10"/>
  <c r="M217" i="10"/>
  <c r="N217" i="10" s="1"/>
  <c r="M136" i="19"/>
  <c r="G139" i="10"/>
  <c r="M138" i="10"/>
  <c r="N138" i="10" s="1"/>
  <c r="O138" i="10" s="1"/>
  <c r="B677" i="10"/>
  <c r="C676" i="10"/>
  <c r="C630" i="10"/>
  <c r="B631" i="10"/>
  <c r="B723" i="10"/>
  <c r="C722" i="10"/>
  <c r="B608" i="10"/>
  <c r="C608" i="10" s="1"/>
  <c r="C607" i="10"/>
  <c r="C699" i="10"/>
  <c r="B700" i="10"/>
  <c r="B654" i="10"/>
  <c r="C653" i="10"/>
  <c r="C745" i="10"/>
  <c r="B746" i="10"/>
  <c r="G80" i="10" l="1"/>
  <c r="L80" i="10" s="1"/>
  <c r="M80" i="10" s="1"/>
  <c r="N80" i="10" s="1"/>
  <c r="M77" i="19"/>
  <c r="M173" i="19"/>
  <c r="G176" i="10"/>
  <c r="K80" i="10"/>
  <c r="M174" i="10"/>
  <c r="N174" i="10" s="1"/>
  <c r="M79" i="10"/>
  <c r="N79" i="10" s="1"/>
  <c r="O174" i="10"/>
  <c r="O78" i="10"/>
  <c r="O175" i="10"/>
  <c r="G220" i="10"/>
  <c r="M217" i="19"/>
  <c r="O217" i="10"/>
  <c r="M218" i="10"/>
  <c r="N218" i="10" s="1"/>
  <c r="K219" i="10"/>
  <c r="L219" i="10"/>
  <c r="K139" i="10"/>
  <c r="L139" i="10"/>
  <c r="M137" i="19"/>
  <c r="G140" i="10"/>
  <c r="B632" i="10"/>
  <c r="C632" i="10" s="1"/>
  <c r="C631" i="10"/>
  <c r="C654" i="10"/>
  <c r="B655" i="10"/>
  <c r="C746" i="10"/>
  <c r="B747" i="10"/>
  <c r="C700" i="10"/>
  <c r="B701" i="10"/>
  <c r="B724" i="10"/>
  <c r="C723" i="10"/>
  <c r="B678" i="10"/>
  <c r="C677" i="10"/>
  <c r="O80" i="10" l="1"/>
  <c r="A69" i="10"/>
  <c r="A62" i="10"/>
  <c r="A57" i="10"/>
  <c r="A77" i="10"/>
  <c r="A71" i="10"/>
  <c r="A59" i="10"/>
  <c r="A67" i="10"/>
  <c r="A68" i="10"/>
  <c r="A70" i="10"/>
  <c r="A72" i="10"/>
  <c r="G81" i="10"/>
  <c r="M78" i="19"/>
  <c r="G82" i="10" s="1"/>
  <c r="A76" i="10"/>
  <c r="A74" i="10"/>
  <c r="A80" i="10"/>
  <c r="A61" i="10"/>
  <c r="A78" i="10"/>
  <c r="A64" i="10"/>
  <c r="A58" i="10"/>
  <c r="A66" i="10"/>
  <c r="A73" i="10"/>
  <c r="K176" i="10"/>
  <c r="L176" i="10"/>
  <c r="A60" i="10"/>
  <c r="A63" i="10"/>
  <c r="G177" i="10"/>
  <c r="M174" i="19"/>
  <c r="O79" i="10"/>
  <c r="A79" i="10"/>
  <c r="M219" i="10"/>
  <c r="N219" i="10" s="1"/>
  <c r="A75" i="10"/>
  <c r="D19" i="13" s="1"/>
  <c r="A65" i="10"/>
  <c r="O219" i="10"/>
  <c r="O218" i="10"/>
  <c r="G221" i="10"/>
  <c r="M218" i="19"/>
  <c r="K220" i="10"/>
  <c r="L220" i="10"/>
  <c r="M139" i="10"/>
  <c r="N139" i="10" s="1"/>
  <c r="O139" i="10" s="1"/>
  <c r="L140" i="10"/>
  <c r="K140" i="10"/>
  <c r="G141" i="10"/>
  <c r="M138" i="19"/>
  <c r="B702" i="10"/>
  <c r="C701" i="10"/>
  <c r="B656" i="10"/>
  <c r="C656" i="10" s="1"/>
  <c r="C655" i="10"/>
  <c r="B679" i="10"/>
  <c r="C678" i="10"/>
  <c r="C747" i="10"/>
  <c r="B748" i="10"/>
  <c r="B725" i="10"/>
  <c r="C724" i="10"/>
  <c r="K81" i="10" l="1"/>
  <c r="L81" i="10"/>
  <c r="L82" i="10"/>
  <c r="K82" i="10"/>
  <c r="M82" i="10" s="1"/>
  <c r="N82" i="10" s="1"/>
  <c r="M175" i="19"/>
  <c r="G178" i="10"/>
  <c r="M176" i="10"/>
  <c r="N176" i="10" s="1"/>
  <c r="L177" i="10"/>
  <c r="K177" i="10"/>
  <c r="M177" i="10" s="1"/>
  <c r="N177" i="10" s="1"/>
  <c r="H19" i="12"/>
  <c r="D19" i="12"/>
  <c r="H19" i="13"/>
  <c r="F19" i="13"/>
  <c r="C19" i="13"/>
  <c r="G19" i="13" s="1"/>
  <c r="C19" i="12"/>
  <c r="G19" i="12" s="1"/>
  <c r="G142" i="10"/>
  <c r="L142" i="10" s="1"/>
  <c r="M139" i="19"/>
  <c r="F19" i="12"/>
  <c r="M220" i="10"/>
  <c r="N220" i="10" s="1"/>
  <c r="K221" i="10"/>
  <c r="L221" i="10"/>
  <c r="G222" i="10"/>
  <c r="M219" i="19"/>
  <c r="M140" i="10"/>
  <c r="N140" i="10" s="1"/>
  <c r="O140" i="10" s="1"/>
  <c r="K141" i="10"/>
  <c r="L141" i="10"/>
  <c r="K142" i="10"/>
  <c r="B749" i="10"/>
  <c r="C748" i="10"/>
  <c r="B726" i="10"/>
  <c r="C725" i="10"/>
  <c r="C679" i="10"/>
  <c r="B680" i="10"/>
  <c r="C680" i="10" s="1"/>
  <c r="C702" i="10"/>
  <c r="B703" i="10"/>
  <c r="M142" i="10" l="1"/>
  <c r="N142" i="10" s="1"/>
  <c r="O82" i="10"/>
  <c r="M81" i="10"/>
  <c r="N81" i="10" s="1"/>
  <c r="I19" i="12"/>
  <c r="O176" i="10"/>
  <c r="A174" i="10"/>
  <c r="A170" i="10"/>
  <c r="A175" i="10"/>
  <c r="A166" i="10"/>
  <c r="A176" i="10"/>
  <c r="A173" i="10"/>
  <c r="A172" i="10"/>
  <c r="A156" i="10"/>
  <c r="A161" i="10"/>
  <c r="A160" i="10"/>
  <c r="A168" i="10"/>
  <c r="A157" i="10"/>
  <c r="A164" i="10"/>
  <c r="A163" i="10"/>
  <c r="A155" i="10"/>
  <c r="A171" i="10"/>
  <c r="A158" i="10"/>
  <c r="A153" i="10"/>
  <c r="A162" i="10"/>
  <c r="A154" i="10"/>
  <c r="A165" i="10"/>
  <c r="A167" i="10"/>
  <c r="A159" i="10"/>
  <c r="A169" i="10"/>
  <c r="K178" i="10"/>
  <c r="L178" i="10"/>
  <c r="O177" i="10"/>
  <c r="G179" i="10"/>
  <c r="M176" i="19"/>
  <c r="M140" i="19"/>
  <c r="G143" i="10"/>
  <c r="I19" i="13"/>
  <c r="D16" i="17" s="1"/>
  <c r="K222" i="10"/>
  <c r="L222" i="10"/>
  <c r="M221" i="10"/>
  <c r="N221" i="10" s="1"/>
  <c r="G223" i="10"/>
  <c r="M220" i="19"/>
  <c r="O220" i="10"/>
  <c r="M141" i="10"/>
  <c r="N141" i="10" s="1"/>
  <c r="O141" i="10" s="1"/>
  <c r="O142" i="10"/>
  <c r="C703" i="10"/>
  <c r="B704" i="10"/>
  <c r="C704" i="10" s="1"/>
  <c r="B727" i="10"/>
  <c r="C726" i="10"/>
  <c r="B750" i="10"/>
  <c r="C749" i="10"/>
  <c r="O81" i="10" l="1"/>
  <c r="A90" i="10"/>
  <c r="A102" i="10"/>
  <c r="A100" i="10"/>
  <c r="A98" i="10"/>
  <c r="A97" i="10"/>
  <c r="A93" i="10"/>
  <c r="A83" i="10"/>
  <c r="A81" i="10"/>
  <c r="A95" i="10"/>
  <c r="A87" i="10"/>
  <c r="A92" i="10"/>
  <c r="A86" i="10"/>
  <c r="A94" i="10"/>
  <c r="A99" i="10"/>
  <c r="A89" i="10"/>
  <c r="A104" i="10"/>
  <c r="A96" i="10"/>
  <c r="A85" i="10"/>
  <c r="A91" i="10"/>
  <c r="A84" i="10"/>
  <c r="A101" i="10"/>
  <c r="A103" i="10"/>
  <c r="A88" i="10"/>
  <c r="A82" i="10"/>
  <c r="M178" i="10"/>
  <c r="N178" i="10" s="1"/>
  <c r="H23" i="12"/>
  <c r="C23" i="12"/>
  <c r="D23" i="13"/>
  <c r="H23" i="13"/>
  <c r="F23" i="13"/>
  <c r="F23" i="12"/>
  <c r="C23" i="13"/>
  <c r="G23" i="13" s="1"/>
  <c r="D23" i="12"/>
  <c r="M177" i="19"/>
  <c r="G180" i="10"/>
  <c r="L179" i="10"/>
  <c r="K179" i="10"/>
  <c r="K143" i="10"/>
  <c r="L143" i="10"/>
  <c r="G144" i="10"/>
  <c r="M141" i="19"/>
  <c r="K223" i="10"/>
  <c r="L223" i="10"/>
  <c r="O221" i="10"/>
  <c r="G224" i="10"/>
  <c r="M221" i="19"/>
  <c r="M222" i="10"/>
  <c r="N222" i="10" s="1"/>
  <c r="B751" i="10"/>
  <c r="C750" i="10"/>
  <c r="C727" i="10"/>
  <c r="B728" i="10"/>
  <c r="C728" i="10" s="1"/>
  <c r="C20" i="13" l="1"/>
  <c r="G20" i="13" s="1"/>
  <c r="I20" i="13" s="1"/>
  <c r="D20" i="13"/>
  <c r="D20" i="12"/>
  <c r="H20" i="12"/>
  <c r="F20" i="12"/>
  <c r="H20" i="13"/>
  <c r="C20" i="12"/>
  <c r="G20" i="12" s="1"/>
  <c r="F20" i="13"/>
  <c r="G145" i="10"/>
  <c r="M142" i="19"/>
  <c r="M179" i="10"/>
  <c r="N179" i="10" s="1"/>
  <c r="O179" i="10"/>
  <c r="O178" i="10"/>
  <c r="I23" i="13"/>
  <c r="M223" i="10"/>
  <c r="N223" i="10" s="1"/>
  <c r="O223" i="10" s="1"/>
  <c r="L180" i="10"/>
  <c r="K180" i="10"/>
  <c r="G23" i="12"/>
  <c r="I23" i="12" s="1"/>
  <c r="M178" i="19"/>
  <c r="G182" i="10" s="1"/>
  <c r="G181" i="10"/>
  <c r="L144" i="10"/>
  <c r="K144" i="10"/>
  <c r="M143" i="10"/>
  <c r="N143" i="10" s="1"/>
  <c r="K145" i="10"/>
  <c r="L145" i="10"/>
  <c r="O222" i="10"/>
  <c r="G225" i="10"/>
  <c r="M222" i="19"/>
  <c r="K224" i="10"/>
  <c r="L224" i="10"/>
  <c r="C751" i="10"/>
  <c r="B752" i="10"/>
  <c r="C752" i="10" s="1"/>
  <c r="M145" i="10" l="1"/>
  <c r="N145" i="10" s="1"/>
  <c r="I20" i="12"/>
  <c r="D17" i="17" s="1"/>
  <c r="G146" i="10"/>
  <c r="M143" i="19"/>
  <c r="L182" i="10"/>
  <c r="K182" i="10"/>
  <c r="M144" i="10"/>
  <c r="N144" i="10" s="1"/>
  <c r="D20" i="17"/>
  <c r="M180" i="10"/>
  <c r="N180" i="10" s="1"/>
  <c r="K181" i="10"/>
  <c r="M181" i="10" s="1"/>
  <c r="N181" i="10" s="1"/>
  <c r="L181" i="10"/>
  <c r="O145" i="10"/>
  <c r="O143" i="10"/>
  <c r="O144" i="10"/>
  <c r="M223" i="19"/>
  <c r="G226" i="10"/>
  <c r="M224" i="10"/>
  <c r="N224" i="10" s="1"/>
  <c r="L225" i="10"/>
  <c r="K225" i="10"/>
  <c r="M144" i="19" l="1"/>
  <c r="G147" i="10"/>
  <c r="L146" i="10"/>
  <c r="K146" i="10"/>
  <c r="M182" i="10"/>
  <c r="N182" i="10" s="1"/>
  <c r="O181" i="10"/>
  <c r="A181" i="10"/>
  <c r="O182" i="10"/>
  <c r="A182" i="10"/>
  <c r="O180" i="10"/>
  <c r="A180" i="10"/>
  <c r="A179" i="10"/>
  <c r="A186" i="10"/>
  <c r="A196" i="10"/>
  <c r="A183" i="10"/>
  <c r="A192" i="10"/>
  <c r="A177" i="10"/>
  <c r="A197" i="10"/>
  <c r="A193" i="10"/>
  <c r="A199" i="10"/>
  <c r="A200" i="10"/>
  <c r="A191" i="10"/>
  <c r="A178" i="10"/>
  <c r="A194" i="10"/>
  <c r="A185" i="10"/>
  <c r="A198" i="10"/>
  <c r="A184" i="10"/>
  <c r="A195" i="10"/>
  <c r="A190" i="10"/>
  <c r="A187" i="10"/>
  <c r="A189" i="10"/>
  <c r="A188" i="10"/>
  <c r="M225" i="10"/>
  <c r="N225" i="10" s="1"/>
  <c r="O225" i="10" s="1"/>
  <c r="A209" i="10"/>
  <c r="A224" i="10"/>
  <c r="O224" i="10"/>
  <c r="A208" i="10"/>
  <c r="A206" i="10"/>
  <c r="A207" i="10"/>
  <c r="A205" i="10"/>
  <c r="A201" i="10"/>
  <c r="A202" i="10"/>
  <c r="A203" i="10"/>
  <c r="A210" i="10"/>
  <c r="A204" i="10"/>
  <c r="A212" i="10"/>
  <c r="A211" i="10"/>
  <c r="A213" i="10"/>
  <c r="A215" i="10"/>
  <c r="A214" i="10"/>
  <c r="A221" i="10"/>
  <c r="A218" i="10"/>
  <c r="A216" i="10"/>
  <c r="A223" i="10"/>
  <c r="A219" i="10"/>
  <c r="A220" i="10"/>
  <c r="A222" i="10"/>
  <c r="A217" i="10"/>
  <c r="K226" i="10"/>
  <c r="L226" i="10"/>
  <c r="G227" i="10"/>
  <c r="M224" i="19"/>
  <c r="K147" i="10" l="1"/>
  <c r="M147" i="10" s="1"/>
  <c r="N147" i="10" s="1"/>
  <c r="L147" i="10"/>
  <c r="M145" i="19"/>
  <c r="G149" i="10" s="1"/>
  <c r="G148" i="10"/>
  <c r="M146" i="10"/>
  <c r="N146" i="10" s="1"/>
  <c r="F24" i="13"/>
  <c r="H24" i="12"/>
  <c r="D24" i="13"/>
  <c r="D24" i="12"/>
  <c r="C24" i="13"/>
  <c r="F24" i="12"/>
  <c r="H24" i="13"/>
  <c r="C24" i="12"/>
  <c r="K227" i="10"/>
  <c r="L227" i="10"/>
  <c r="M226" i="10"/>
  <c r="N226" i="10" s="1"/>
  <c r="G228" i="10"/>
  <c r="M225" i="19"/>
  <c r="D25" i="12"/>
  <c r="H25" i="12"/>
  <c r="H25" i="13"/>
  <c r="F25" i="12"/>
  <c r="C25" i="12"/>
  <c r="D25" i="13"/>
  <c r="F25" i="13"/>
  <c r="C25" i="13"/>
  <c r="K148" i="10" l="1"/>
  <c r="M148" i="10" s="1"/>
  <c r="N148" i="10" s="1"/>
  <c r="L148" i="10"/>
  <c r="G24" i="13"/>
  <c r="K149" i="10"/>
  <c r="L149" i="10"/>
  <c r="G25" i="12"/>
  <c r="O146" i="10"/>
  <c r="O147" i="10"/>
  <c r="G24" i="12"/>
  <c r="I24" i="12" s="1"/>
  <c r="I25" i="12"/>
  <c r="G25" i="13"/>
  <c r="I25" i="13" s="1"/>
  <c r="D22" i="17" s="1"/>
  <c r="I24" i="13"/>
  <c r="L228" i="10"/>
  <c r="K228" i="10"/>
  <c r="O226" i="10"/>
  <c r="G229" i="10"/>
  <c r="M226" i="19"/>
  <c r="M227" i="10"/>
  <c r="N227" i="10" s="1"/>
  <c r="M149" i="10" l="1"/>
  <c r="N149" i="10" s="1"/>
  <c r="A142" i="10" s="1"/>
  <c r="D21" i="17"/>
  <c r="A143" i="10"/>
  <c r="A145" i="10"/>
  <c r="M228" i="10"/>
  <c r="N228" i="10" s="1"/>
  <c r="A146" i="10"/>
  <c r="O148" i="10"/>
  <c r="A148" i="10"/>
  <c r="O227" i="10"/>
  <c r="M227" i="19"/>
  <c r="G230" i="10"/>
  <c r="O228" i="10"/>
  <c r="L229" i="10"/>
  <c r="K229" i="10"/>
  <c r="A129" i="10" l="1"/>
  <c r="A132" i="10"/>
  <c r="A135" i="10"/>
  <c r="A152" i="10"/>
  <c r="A137" i="10"/>
  <c r="O149" i="10"/>
  <c r="A149" i="10"/>
  <c r="A150" i="10"/>
  <c r="A136" i="10"/>
  <c r="A138" i="10"/>
  <c r="A140" i="10"/>
  <c r="A133" i="10"/>
  <c r="A131" i="10"/>
  <c r="A144" i="10"/>
  <c r="A141" i="10"/>
  <c r="A134" i="10"/>
  <c r="A147" i="10"/>
  <c r="A130" i="10"/>
  <c r="A151" i="10"/>
  <c r="A139" i="10"/>
  <c r="G231" i="10"/>
  <c r="M228" i="19"/>
  <c r="M229" i="10"/>
  <c r="N229" i="10" s="1"/>
  <c r="L230" i="10"/>
  <c r="K230" i="10"/>
  <c r="C22" i="12" l="1"/>
  <c r="G22" i="12" s="1"/>
  <c r="D22" i="13"/>
  <c r="C22" i="13"/>
  <c r="F22" i="13"/>
  <c r="H22" i="12"/>
  <c r="H22" i="13"/>
  <c r="D22" i="12"/>
  <c r="F22" i="12"/>
  <c r="O229" i="10"/>
  <c r="G232" i="10"/>
  <c r="M229" i="19"/>
  <c r="M230" i="10"/>
  <c r="N230" i="10" s="1"/>
  <c r="L231" i="10"/>
  <c r="K231" i="10"/>
  <c r="G22" i="13" l="1"/>
  <c r="I22" i="13" s="1"/>
  <c r="I22" i="12"/>
  <c r="M231" i="10"/>
  <c r="N231" i="10" s="1"/>
  <c r="O230" i="10"/>
  <c r="G233" i="10"/>
  <c r="M230" i="19"/>
  <c r="O231" i="10"/>
  <c r="K232" i="10"/>
  <c r="L232" i="10"/>
  <c r="D19" i="17" l="1"/>
  <c r="K233" i="10"/>
  <c r="L233" i="10"/>
  <c r="M232" i="10"/>
  <c r="N232" i="10" s="1"/>
  <c r="G234" i="10"/>
  <c r="M231" i="19"/>
  <c r="M233" i="10" l="1"/>
  <c r="N233" i="10" s="1"/>
  <c r="O233" i="10" s="1"/>
  <c r="K234" i="10"/>
  <c r="L234" i="10"/>
  <c r="O232" i="10"/>
  <c r="M232" i="19"/>
  <c r="G235" i="10"/>
  <c r="G236" i="10" l="1"/>
  <c r="M233" i="19"/>
  <c r="K235" i="10"/>
  <c r="L235" i="10"/>
  <c r="M235" i="10" s="1"/>
  <c r="N235" i="10" s="1"/>
  <c r="M234" i="10"/>
  <c r="N234" i="10" s="1"/>
  <c r="O235" i="10" l="1"/>
  <c r="G237" i="10"/>
  <c r="M234" i="19"/>
  <c r="O234" i="10"/>
  <c r="L236" i="10"/>
  <c r="K236" i="10"/>
  <c r="M236" i="10" l="1"/>
  <c r="N236" i="10" s="1"/>
  <c r="O236" i="10" s="1"/>
  <c r="G238" i="10"/>
  <c r="M235" i="19"/>
  <c r="K237" i="10"/>
  <c r="L237" i="10"/>
  <c r="M237" i="10" l="1"/>
  <c r="N237" i="10" s="1"/>
  <c r="O237" i="10" s="1"/>
  <c r="G239" i="10"/>
  <c r="M236" i="19"/>
  <c r="K238" i="10"/>
  <c r="L238" i="10"/>
  <c r="M238" i="10" l="1"/>
  <c r="N238" i="10" s="1"/>
  <c r="M237" i="19"/>
  <c r="G240" i="10"/>
  <c r="L239" i="10"/>
  <c r="K239" i="10"/>
  <c r="M239" i="10" s="1"/>
  <c r="N239" i="10" s="1"/>
  <c r="O238" i="10"/>
  <c r="K240" i="10" l="1"/>
  <c r="L240" i="10"/>
  <c r="O239" i="10"/>
  <c r="G241" i="10"/>
  <c r="M238" i="19"/>
  <c r="G242" i="10" l="1"/>
  <c r="M239" i="19"/>
  <c r="K241" i="10"/>
  <c r="L241" i="10"/>
  <c r="M240" i="10"/>
  <c r="N240" i="10" s="1"/>
  <c r="M241" i="10" l="1"/>
  <c r="N241" i="10" s="1"/>
  <c r="G243" i="10"/>
  <c r="M240" i="19"/>
  <c r="O240" i="10"/>
  <c r="L242" i="10"/>
  <c r="K242" i="10"/>
  <c r="G244" i="10" l="1"/>
  <c r="M241" i="19"/>
  <c r="K243" i="10"/>
  <c r="L243" i="10"/>
  <c r="M242" i="10"/>
  <c r="N242" i="10" s="1"/>
  <c r="O241" i="10"/>
  <c r="M243" i="10" l="1"/>
  <c r="N243" i="10" s="1"/>
  <c r="G245" i="10"/>
  <c r="M242" i="19"/>
  <c r="O242" i="10"/>
  <c r="L244" i="10"/>
  <c r="K244" i="10"/>
  <c r="M244" i="10" l="1"/>
  <c r="N244" i="10" s="1"/>
  <c r="O244" i="10" s="1"/>
  <c r="M243" i="19"/>
  <c r="G246" i="10"/>
  <c r="L245" i="10"/>
  <c r="K245" i="10"/>
  <c r="O243" i="10"/>
  <c r="M245" i="10" l="1"/>
  <c r="N245" i="10" s="1"/>
  <c r="O245" i="10" s="1"/>
  <c r="G247" i="10"/>
  <c r="M244" i="19"/>
  <c r="L246" i="10"/>
  <c r="K246" i="10"/>
  <c r="M246" i="10" s="1"/>
  <c r="N246" i="10" s="1"/>
  <c r="M245" i="19" l="1"/>
  <c r="G248" i="10"/>
  <c r="K247" i="10"/>
  <c r="L247" i="10"/>
  <c r="O246" i="10"/>
  <c r="M247" i="10" l="1"/>
  <c r="N247" i="10" s="1"/>
  <c r="O247" i="10" s="1"/>
  <c r="K248" i="10"/>
  <c r="L248" i="10"/>
  <c r="G249" i="10"/>
  <c r="M246" i="19"/>
  <c r="M248" i="10" l="1"/>
  <c r="N248" i="10" s="1"/>
  <c r="G250" i="10"/>
  <c r="M247" i="19"/>
  <c r="L249" i="10"/>
  <c r="K249" i="10"/>
  <c r="G251" i="10" l="1"/>
  <c r="M248" i="19"/>
  <c r="L250" i="10"/>
  <c r="K250" i="10"/>
  <c r="M249" i="10"/>
  <c r="N249" i="10" s="1"/>
  <c r="A225" i="10"/>
  <c r="O248" i="10"/>
  <c r="A248" i="10"/>
  <c r="A226" i="10"/>
  <c r="A227" i="10"/>
  <c r="A228" i="10"/>
  <c r="A229" i="10"/>
  <c r="A230" i="10"/>
  <c r="A233" i="10"/>
  <c r="A231" i="10"/>
  <c r="A236" i="10"/>
  <c r="A237" i="10"/>
  <c r="A234" i="10"/>
  <c r="A232" i="10"/>
  <c r="A235" i="10"/>
  <c r="A239" i="10"/>
  <c r="A238" i="10"/>
  <c r="A241" i="10"/>
  <c r="A240" i="10"/>
  <c r="A246" i="10"/>
  <c r="A245" i="10"/>
  <c r="A242" i="10"/>
  <c r="A244" i="10"/>
  <c r="A247" i="10"/>
  <c r="A243" i="10"/>
  <c r="M250" i="10" l="1"/>
  <c r="N250" i="10" s="1"/>
  <c r="O250" i="10" s="1"/>
  <c r="D26" i="13"/>
  <c r="H26" i="12"/>
  <c r="D26" i="12"/>
  <c r="F26" i="12"/>
  <c r="H26" i="13"/>
  <c r="F26" i="13"/>
  <c r="G252" i="10"/>
  <c r="M249" i="19"/>
  <c r="C26" i="13"/>
  <c r="C26" i="12"/>
  <c r="O249" i="10"/>
  <c r="L251" i="10"/>
  <c r="K251" i="10"/>
  <c r="M251" i="10" l="1"/>
  <c r="N251" i="10" s="1"/>
  <c r="G26" i="12"/>
  <c r="I26" i="12" s="1"/>
  <c r="G253" i="10"/>
  <c r="M250" i="19"/>
  <c r="K252" i="10"/>
  <c r="L252" i="10"/>
  <c r="G26" i="13"/>
  <c r="I26" i="13" s="1"/>
  <c r="G254" i="10" l="1"/>
  <c r="M251" i="19"/>
  <c r="K253" i="10"/>
  <c r="L253" i="10"/>
  <c r="D23" i="17"/>
  <c r="M252" i="10"/>
  <c r="N252" i="10" s="1"/>
  <c r="O251" i="10"/>
  <c r="M253" i="10" l="1"/>
  <c r="N253" i="10" s="1"/>
  <c r="O252" i="10"/>
  <c r="G255" i="10"/>
  <c r="M252" i="19"/>
  <c r="L254" i="10"/>
  <c r="K254" i="10"/>
  <c r="M254" i="10" s="1"/>
  <c r="N254" i="10" s="1"/>
  <c r="O254" i="10" l="1"/>
  <c r="K255" i="10"/>
  <c r="L255" i="10"/>
  <c r="G256" i="10"/>
  <c r="M253" i="19"/>
  <c r="O253" i="10"/>
  <c r="G257" i="10" l="1"/>
  <c r="M254" i="19"/>
  <c r="M255" i="10"/>
  <c r="N255" i="10" s="1"/>
  <c r="K256" i="10"/>
  <c r="L256" i="10"/>
  <c r="M256" i="10" l="1"/>
  <c r="N256" i="10" s="1"/>
  <c r="O256" i="10" s="1"/>
  <c r="O255" i="10"/>
  <c r="G258" i="10"/>
  <c r="M255" i="19"/>
  <c r="L257" i="10"/>
  <c r="K257" i="10"/>
  <c r="M257" i="10" l="1"/>
  <c r="N257" i="10" s="1"/>
  <c r="G259" i="10"/>
  <c r="M256" i="19"/>
  <c r="L258" i="10"/>
  <c r="K258" i="10"/>
  <c r="O257" i="10"/>
  <c r="M258" i="10" l="1"/>
  <c r="N258" i="10" s="1"/>
  <c r="O258" i="10" s="1"/>
  <c r="G260" i="10"/>
  <c r="M257" i="19"/>
  <c r="K259" i="10"/>
  <c r="L259" i="10"/>
  <c r="M259" i="10" l="1"/>
  <c r="N259" i="10" s="1"/>
  <c r="O259" i="10" s="1"/>
  <c r="L260" i="10"/>
  <c r="K260" i="10"/>
  <c r="M258" i="19"/>
  <c r="G261" i="10"/>
  <c r="M260" i="10" l="1"/>
  <c r="N260" i="10" s="1"/>
  <c r="O260" i="10" s="1"/>
  <c r="K261" i="10"/>
  <c r="L261" i="10"/>
  <c r="G262" i="10"/>
  <c r="M259" i="19"/>
  <c r="K262" i="10" l="1"/>
  <c r="L262" i="10"/>
  <c r="G263" i="10"/>
  <c r="M260" i="19"/>
  <c r="M261" i="10"/>
  <c r="N261" i="10" s="1"/>
  <c r="K263" i="10" l="1"/>
  <c r="L263" i="10"/>
  <c r="G264" i="10"/>
  <c r="M261" i="19"/>
  <c r="O261" i="10"/>
  <c r="M262" i="10"/>
  <c r="N262" i="10" s="1"/>
  <c r="M262" i="19" l="1"/>
  <c r="G265" i="10"/>
  <c r="K264" i="10"/>
  <c r="L264" i="10"/>
  <c r="O262" i="10"/>
  <c r="M263" i="10"/>
  <c r="N263" i="10" s="1"/>
  <c r="L265" i="10" l="1"/>
  <c r="K265" i="10"/>
  <c r="M265" i="10" s="1"/>
  <c r="N265" i="10" s="1"/>
  <c r="O263" i="10"/>
  <c r="G266" i="10"/>
  <c r="M263" i="19"/>
  <c r="M264" i="10"/>
  <c r="N264" i="10" s="1"/>
  <c r="G267" i="10" l="1"/>
  <c r="M264" i="19"/>
  <c r="K266" i="10"/>
  <c r="L266" i="10"/>
  <c r="O265" i="10"/>
  <c r="O264" i="10"/>
  <c r="M266" i="10" l="1"/>
  <c r="N266" i="10" s="1"/>
  <c r="G268" i="10"/>
  <c r="M265" i="19"/>
  <c r="L267" i="10"/>
  <c r="K267" i="10"/>
  <c r="O266" i="10"/>
  <c r="M267" i="10" l="1"/>
  <c r="N267" i="10" s="1"/>
  <c r="O267" i="10" s="1"/>
  <c r="M266" i="19"/>
  <c r="G269" i="10"/>
  <c r="K268" i="10"/>
  <c r="L268" i="10"/>
  <c r="G270" i="10" l="1"/>
  <c r="M267" i="19"/>
  <c r="M268" i="10"/>
  <c r="N268" i="10" s="1"/>
  <c r="L269" i="10"/>
  <c r="K269" i="10"/>
  <c r="M268" i="19" l="1"/>
  <c r="G271" i="10"/>
  <c r="O268" i="10"/>
  <c r="M269" i="10"/>
  <c r="N269" i="10" s="1"/>
  <c r="K270" i="10"/>
  <c r="L270" i="10"/>
  <c r="M270" i="10" l="1"/>
  <c r="N270" i="10" s="1"/>
  <c r="O270" i="10" s="1"/>
  <c r="K271" i="10"/>
  <c r="L271" i="10"/>
  <c r="O269" i="10"/>
  <c r="G272" i="10"/>
  <c r="M269" i="19"/>
  <c r="M270" i="19" l="1"/>
  <c r="G273" i="10"/>
  <c r="M271" i="10"/>
  <c r="N271" i="10" s="1"/>
  <c r="K272" i="10"/>
  <c r="L272" i="10"/>
  <c r="O271" i="10" l="1"/>
  <c r="A266" i="10"/>
  <c r="M272" i="10"/>
  <c r="N272" i="10" s="1"/>
  <c r="A271" i="10" s="1"/>
  <c r="L273" i="10"/>
  <c r="K273" i="10"/>
  <c r="M273" i="10" s="1"/>
  <c r="N273" i="10" s="1"/>
  <c r="M271" i="19"/>
  <c r="G274" i="10"/>
  <c r="A267" i="10" l="1"/>
  <c r="A265" i="10"/>
  <c r="A268" i="10"/>
  <c r="G275" i="10"/>
  <c r="M272" i="19"/>
  <c r="O273" i="10"/>
  <c r="A270" i="10"/>
  <c r="L274" i="10"/>
  <c r="K274" i="10"/>
  <c r="O272" i="10"/>
  <c r="A272" i="10"/>
  <c r="A250" i="10"/>
  <c r="A249" i="10"/>
  <c r="A253" i="10"/>
  <c r="A251" i="10"/>
  <c r="A254" i="10"/>
  <c r="A252" i="10"/>
  <c r="A255" i="10"/>
  <c r="A257" i="10"/>
  <c r="A256" i="10"/>
  <c r="A258" i="10"/>
  <c r="A259" i="10"/>
  <c r="A261" i="10"/>
  <c r="A260" i="10"/>
  <c r="A262" i="10"/>
  <c r="A264" i="10"/>
  <c r="A263" i="10"/>
  <c r="A269" i="10"/>
  <c r="H27" i="12" l="1"/>
  <c r="D27" i="13"/>
  <c r="F27" i="13"/>
  <c r="D27" i="12"/>
  <c r="C27" i="13"/>
  <c r="F27" i="12"/>
  <c r="C27" i="12"/>
  <c r="H27" i="13"/>
  <c r="M273" i="19"/>
  <c r="G276" i="10"/>
  <c r="L275" i="10"/>
  <c r="K275" i="10"/>
  <c r="M275" i="10" s="1"/>
  <c r="N275" i="10" s="1"/>
  <c r="M274" i="10"/>
  <c r="N274" i="10" s="1"/>
  <c r="G27" i="12" l="1"/>
  <c r="I27" i="12" s="1"/>
  <c r="G27" i="13"/>
  <c r="O275" i="10"/>
  <c r="K276" i="10"/>
  <c r="L276" i="10"/>
  <c r="O274" i="10"/>
  <c r="G277" i="10"/>
  <c r="M274" i="19"/>
  <c r="I27" i="13"/>
  <c r="D24" i="17" s="1"/>
  <c r="M276" i="10" l="1"/>
  <c r="N276" i="10" s="1"/>
  <c r="O276" i="10" s="1"/>
  <c r="G278" i="10"/>
  <c r="M275" i="19"/>
  <c r="L277" i="10"/>
  <c r="K277" i="10"/>
  <c r="M277" i="10" s="1"/>
  <c r="N277" i="10" s="1"/>
  <c r="K278" i="10" l="1"/>
  <c r="L278" i="10"/>
  <c r="O277" i="10"/>
  <c r="G279" i="10"/>
  <c r="M276" i="19"/>
  <c r="M278" i="10" l="1"/>
  <c r="N278" i="10" s="1"/>
  <c r="K279" i="10"/>
  <c r="L279" i="10"/>
  <c r="M277" i="19"/>
  <c r="G280" i="10"/>
  <c r="M279" i="10" l="1"/>
  <c r="N279" i="10" s="1"/>
  <c r="G281" i="10"/>
  <c r="M278" i="19"/>
  <c r="L280" i="10"/>
  <c r="K280" i="10"/>
  <c r="O278" i="10"/>
  <c r="G282" i="10" l="1"/>
  <c r="M279" i="19"/>
  <c r="K281" i="10"/>
  <c r="L281" i="10"/>
  <c r="M280" i="10"/>
  <c r="N280" i="10" s="1"/>
  <c r="O279" i="10"/>
  <c r="M281" i="10" l="1"/>
  <c r="N281" i="10" s="1"/>
  <c r="G283" i="10"/>
  <c r="M280" i="19"/>
  <c r="O280" i="10"/>
  <c r="K282" i="10"/>
  <c r="L282" i="10"/>
  <c r="G284" i="10" l="1"/>
  <c r="M281" i="19"/>
  <c r="K283" i="10"/>
  <c r="L283" i="10"/>
  <c r="M282" i="10"/>
  <c r="N282" i="10" s="1"/>
  <c r="O281" i="10"/>
  <c r="M283" i="10" l="1"/>
  <c r="N283" i="10" s="1"/>
  <c r="M282" i="19"/>
  <c r="G285" i="10"/>
  <c r="O282" i="10"/>
  <c r="L284" i="10"/>
  <c r="K284" i="10"/>
  <c r="M284" i="10" l="1"/>
  <c r="N284" i="10" s="1"/>
  <c r="O284" i="10" s="1"/>
  <c r="K285" i="10"/>
  <c r="L285" i="10"/>
  <c r="M283" i="19"/>
  <c r="G286" i="10"/>
  <c r="O283" i="10"/>
  <c r="M285" i="10" l="1"/>
  <c r="N285" i="10" s="1"/>
  <c r="O285" i="10" s="1"/>
  <c r="L286" i="10"/>
  <c r="K286" i="10"/>
  <c r="G287" i="10"/>
  <c r="M284" i="19"/>
  <c r="M286" i="10" l="1"/>
  <c r="N286" i="10" s="1"/>
  <c r="O286" i="10" s="1"/>
  <c r="G288" i="10"/>
  <c r="M285" i="19"/>
  <c r="K287" i="10"/>
  <c r="L287" i="10"/>
  <c r="M286" i="19" l="1"/>
  <c r="G289" i="10"/>
  <c r="L288" i="10"/>
  <c r="K288" i="10"/>
  <c r="M287" i="10"/>
  <c r="N287" i="10" s="1"/>
  <c r="M288" i="10" l="1"/>
  <c r="N288" i="10" s="1"/>
  <c r="O288" i="10" s="1"/>
  <c r="L289" i="10"/>
  <c r="K289" i="10"/>
  <c r="O287" i="10"/>
  <c r="G290" i="10"/>
  <c r="M287" i="19"/>
  <c r="M289" i="10" l="1"/>
  <c r="N289" i="10" s="1"/>
  <c r="O289" i="10" s="1"/>
  <c r="M288" i="19"/>
  <c r="G291" i="10"/>
  <c r="K290" i="10"/>
  <c r="L290" i="10"/>
  <c r="K291" i="10" l="1"/>
  <c r="L291" i="10"/>
  <c r="G292" i="10"/>
  <c r="M289" i="19"/>
  <c r="M290" i="10"/>
  <c r="N290" i="10" s="1"/>
  <c r="L292" i="10" l="1"/>
  <c r="K292" i="10"/>
  <c r="M292" i="10" s="1"/>
  <c r="N292" i="10" s="1"/>
  <c r="G293" i="10"/>
  <c r="M290" i="19"/>
  <c r="O290" i="10"/>
  <c r="M291" i="10"/>
  <c r="N291" i="10" s="1"/>
  <c r="O291" i="10" l="1"/>
  <c r="G294" i="10"/>
  <c r="M291" i="19"/>
  <c r="L293" i="10"/>
  <c r="K293" i="10"/>
  <c r="O292" i="10"/>
  <c r="M293" i="10" l="1"/>
  <c r="N293" i="10" s="1"/>
  <c r="O293" i="10" s="1"/>
  <c r="M292" i="19"/>
  <c r="G295" i="10"/>
  <c r="K294" i="10"/>
  <c r="L294" i="10"/>
  <c r="M294" i="10" l="1"/>
  <c r="N294" i="10" s="1"/>
  <c r="O294" i="10"/>
  <c r="K295" i="10"/>
  <c r="L295" i="10"/>
  <c r="G296" i="10"/>
  <c r="M293" i="19"/>
  <c r="M294" i="19" l="1"/>
  <c r="G297" i="10"/>
  <c r="K296" i="10"/>
  <c r="L296" i="10"/>
  <c r="M295" i="10"/>
  <c r="N295" i="10" s="1"/>
  <c r="M296" i="10" l="1"/>
  <c r="N296" i="10" s="1"/>
  <c r="A293" i="10" s="1"/>
  <c r="K297" i="10"/>
  <c r="L297" i="10"/>
  <c r="O295" i="10"/>
  <c r="A295" i="10"/>
  <c r="A290" i="10"/>
  <c r="A292" i="10"/>
  <c r="G298" i="10"/>
  <c r="M295" i="19"/>
  <c r="A291" i="10" l="1"/>
  <c r="A277" i="10"/>
  <c r="A294" i="10"/>
  <c r="L298" i="10"/>
  <c r="K298" i="10"/>
  <c r="M297" i="10"/>
  <c r="N297" i="10" s="1"/>
  <c r="M296" i="19"/>
  <c r="G299" i="10"/>
  <c r="O296" i="10"/>
  <c r="A296" i="10"/>
  <c r="A275" i="10"/>
  <c r="A273" i="10"/>
  <c r="A274" i="10"/>
  <c r="A276" i="10"/>
  <c r="A278" i="10"/>
  <c r="A280" i="10"/>
  <c r="A279" i="10"/>
  <c r="A281" i="10"/>
  <c r="A284" i="10"/>
  <c r="A282" i="10"/>
  <c r="A283" i="10"/>
  <c r="A286" i="10"/>
  <c r="A289" i="10"/>
  <c r="A288" i="10"/>
  <c r="A287" i="10"/>
  <c r="A285" i="10"/>
  <c r="M298" i="10" l="1"/>
  <c r="N298" i="10" s="1"/>
  <c r="H28" i="13"/>
  <c r="F28" i="13"/>
  <c r="D28" i="13"/>
  <c r="C28" i="13"/>
  <c r="C28" i="12"/>
  <c r="F28" i="12"/>
  <c r="H28" i="12"/>
  <c r="D28" i="12"/>
  <c r="G300" i="10"/>
  <c r="M297" i="19"/>
  <c r="O297" i="10"/>
  <c r="O298" i="10"/>
  <c r="K299" i="10"/>
  <c r="L299" i="10"/>
  <c r="G28" i="13" l="1"/>
  <c r="I28" i="13" s="1"/>
  <c r="G301" i="10"/>
  <c r="M298" i="19"/>
  <c r="M299" i="10"/>
  <c r="N299" i="10" s="1"/>
  <c r="L300" i="10"/>
  <c r="K300" i="10"/>
  <c r="G28" i="12"/>
  <c r="I28" i="12" s="1"/>
  <c r="D25" i="17" s="1"/>
  <c r="O299" i="10" l="1"/>
  <c r="M299" i="19"/>
  <c r="G302" i="10"/>
  <c r="M300" i="10"/>
  <c r="N300" i="10" s="1"/>
  <c r="L301" i="10"/>
  <c r="K301" i="10"/>
  <c r="M301" i="10" l="1"/>
  <c r="N301" i="10" s="1"/>
  <c r="O300" i="10"/>
  <c r="L302" i="10"/>
  <c r="K302" i="10"/>
  <c r="O301" i="10"/>
  <c r="G303" i="10"/>
  <c r="M300" i="19"/>
  <c r="M302" i="10" l="1"/>
  <c r="N302" i="10" s="1"/>
  <c r="O302" i="10" s="1"/>
  <c r="G304" i="10"/>
  <c r="M301" i="19"/>
  <c r="L303" i="10"/>
  <c r="K303" i="10"/>
  <c r="M303" i="10" l="1"/>
  <c r="N303" i="10" s="1"/>
  <c r="O303" i="10" s="1"/>
  <c r="G305" i="10"/>
  <c r="M302" i="19"/>
  <c r="L304" i="10"/>
  <c r="K304" i="10"/>
  <c r="G306" i="10" l="1"/>
  <c r="M303" i="19"/>
  <c r="K305" i="10"/>
  <c r="L305" i="10"/>
  <c r="M304" i="10"/>
  <c r="N304" i="10" s="1"/>
  <c r="G307" i="10" l="1"/>
  <c r="M304" i="19"/>
  <c r="M305" i="10"/>
  <c r="N305" i="10" s="1"/>
  <c r="O304" i="10"/>
  <c r="L306" i="10"/>
  <c r="K306" i="10"/>
  <c r="M306" i="10" l="1"/>
  <c r="N306" i="10" s="1"/>
  <c r="O306" i="10" s="1"/>
  <c r="O305" i="10"/>
  <c r="G308" i="10"/>
  <c r="M305" i="19"/>
  <c r="L307" i="10"/>
  <c r="K307" i="10"/>
  <c r="L308" i="10" l="1"/>
  <c r="K308" i="10"/>
  <c r="M308" i="10" s="1"/>
  <c r="N308" i="10" s="1"/>
  <c r="G309" i="10"/>
  <c r="M306" i="19"/>
  <c r="M307" i="10"/>
  <c r="N307" i="10" s="1"/>
  <c r="M307" i="19" l="1"/>
  <c r="G310" i="10"/>
  <c r="O308" i="10"/>
  <c r="K309" i="10"/>
  <c r="L309" i="10"/>
  <c r="O307" i="10"/>
  <c r="K310" i="10" l="1"/>
  <c r="L310" i="10"/>
  <c r="M309" i="10"/>
  <c r="N309" i="10" s="1"/>
  <c r="M308" i="19"/>
  <c r="G311" i="10"/>
  <c r="M309" i="19" l="1"/>
  <c r="G312" i="10"/>
  <c r="O309" i="10"/>
  <c r="K311" i="10"/>
  <c r="L311" i="10"/>
  <c r="M310" i="10"/>
  <c r="N310" i="10" s="1"/>
  <c r="M311" i="10" l="1"/>
  <c r="N311" i="10" s="1"/>
  <c r="O311" i="10" s="1"/>
  <c r="O310" i="10"/>
  <c r="K312" i="10"/>
  <c r="L312" i="10"/>
  <c r="M310" i="19"/>
  <c r="G313" i="10"/>
  <c r="G314" i="10" l="1"/>
  <c r="M311" i="19"/>
  <c r="L313" i="10"/>
  <c r="K313" i="10"/>
  <c r="M312" i="10"/>
  <c r="N312" i="10" s="1"/>
  <c r="M313" i="10" l="1"/>
  <c r="N313" i="10" s="1"/>
  <c r="O313" i="10" s="1"/>
  <c r="M312" i="19"/>
  <c r="G315" i="10"/>
  <c r="O312" i="10"/>
  <c r="K314" i="10"/>
  <c r="L314" i="10"/>
  <c r="M314" i="10" l="1"/>
  <c r="N314" i="10" s="1"/>
  <c r="L315" i="10"/>
  <c r="K315" i="10"/>
  <c r="G316" i="10"/>
  <c r="M313" i="19"/>
  <c r="M315" i="10" l="1"/>
  <c r="N315" i="10" s="1"/>
  <c r="O315" i="10" s="1"/>
  <c r="K316" i="10"/>
  <c r="L316" i="10"/>
  <c r="G317" i="10"/>
  <c r="M314" i="19"/>
  <c r="O314" i="10"/>
  <c r="M316" i="10" l="1"/>
  <c r="N316" i="10" s="1"/>
  <c r="M315" i="19"/>
  <c r="G318" i="10"/>
  <c r="L317" i="10"/>
  <c r="K317" i="10"/>
  <c r="L318" i="10" l="1"/>
  <c r="K318" i="10"/>
  <c r="G319" i="10"/>
  <c r="M316" i="19"/>
  <c r="M317" i="10"/>
  <c r="N317" i="10" s="1"/>
  <c r="O316" i="10"/>
  <c r="M318" i="10" l="1"/>
  <c r="N318" i="10" s="1"/>
  <c r="G320" i="10"/>
  <c r="M317" i="19"/>
  <c r="K319" i="10"/>
  <c r="L319" i="10"/>
  <c r="O318" i="10"/>
  <c r="O317" i="10"/>
  <c r="M319" i="10" l="1"/>
  <c r="N319" i="10" s="1"/>
  <c r="G321" i="10"/>
  <c r="M318" i="19"/>
  <c r="K320" i="10"/>
  <c r="L320" i="10"/>
  <c r="M320" i="10" l="1"/>
  <c r="N320" i="10" s="1"/>
  <c r="A320" i="10" s="1"/>
  <c r="A298" i="10"/>
  <c r="A300" i="10"/>
  <c r="A302" i="10"/>
  <c r="A305" i="10"/>
  <c r="A309" i="10"/>
  <c r="K321" i="10"/>
  <c r="L321" i="10"/>
  <c r="G322" i="10"/>
  <c r="M319" i="19"/>
  <c r="O319" i="10"/>
  <c r="A319" i="10"/>
  <c r="A311" i="10"/>
  <c r="A315" i="10"/>
  <c r="A316" i="10"/>
  <c r="A312" i="10"/>
  <c r="A310" i="10"/>
  <c r="A313" i="10"/>
  <c r="A318" i="10"/>
  <c r="A317" i="10"/>
  <c r="A303" i="10" l="1"/>
  <c r="O320" i="10"/>
  <c r="A314" i="10"/>
  <c r="A307" i="10"/>
  <c r="A306" i="10"/>
  <c r="A301" i="10"/>
  <c r="A297" i="10"/>
  <c r="A308" i="10"/>
  <c r="D29" i="13" s="1"/>
  <c r="A304" i="10"/>
  <c r="A299" i="10"/>
  <c r="M321" i="10"/>
  <c r="N321" i="10" s="1"/>
  <c r="O321" i="10"/>
  <c r="G323" i="10"/>
  <c r="M320" i="19"/>
  <c r="K322" i="10"/>
  <c r="L322" i="10"/>
  <c r="C29" i="13"/>
  <c r="F29" i="12" l="1"/>
  <c r="H29" i="13"/>
  <c r="C29" i="12"/>
  <c r="D29" i="12"/>
  <c r="F29" i="13"/>
  <c r="H29" i="12"/>
  <c r="G29" i="13"/>
  <c r="M321" i="19"/>
  <c r="G324" i="10"/>
  <c r="L323" i="10"/>
  <c r="K323" i="10"/>
  <c r="M322" i="10"/>
  <c r="N322" i="10" s="1"/>
  <c r="G29" i="12" l="1"/>
  <c r="M323" i="10"/>
  <c r="N323" i="10" s="1"/>
  <c r="O323" i="10" s="1"/>
  <c r="I29" i="13"/>
  <c r="I29" i="12"/>
  <c r="L324" i="10"/>
  <c r="K324" i="10"/>
  <c r="M324" i="10" s="1"/>
  <c r="N324" i="10" s="1"/>
  <c r="O322" i="10"/>
  <c r="M322" i="19"/>
  <c r="G325" i="10"/>
  <c r="D26" i="17" l="1"/>
  <c r="O324" i="10"/>
  <c r="G326" i="10"/>
  <c r="M323" i="19"/>
  <c r="L325" i="10"/>
  <c r="K325" i="10"/>
  <c r="M325" i="10" s="1"/>
  <c r="N325" i="10" s="1"/>
  <c r="K326" i="10" l="1"/>
  <c r="L326" i="10"/>
  <c r="O325" i="10"/>
  <c r="G327" i="10"/>
  <c r="M324" i="19"/>
  <c r="M326" i="10" l="1"/>
  <c r="N326" i="10" s="1"/>
  <c r="G328" i="10"/>
  <c r="M325" i="19"/>
  <c r="L327" i="10"/>
  <c r="K327" i="10"/>
  <c r="M326" i="19" l="1"/>
  <c r="G329" i="10"/>
  <c r="K328" i="10"/>
  <c r="L328" i="10"/>
  <c r="M327" i="10"/>
  <c r="N327" i="10" s="1"/>
  <c r="O326" i="10"/>
  <c r="M328" i="10" l="1"/>
  <c r="N328" i="10" s="1"/>
  <c r="L329" i="10"/>
  <c r="K329" i="10"/>
  <c r="O327" i="10"/>
  <c r="G330" i="10"/>
  <c r="M327" i="19"/>
  <c r="M329" i="10" l="1"/>
  <c r="N329" i="10" s="1"/>
  <c r="O329" i="10" s="1"/>
  <c r="L330" i="10"/>
  <c r="K330" i="10"/>
  <c r="G331" i="10"/>
  <c r="M328" i="19"/>
  <c r="O328" i="10"/>
  <c r="M330" i="10" l="1"/>
  <c r="N330" i="10" s="1"/>
  <c r="O330" i="10" s="1"/>
  <c r="G332" i="10"/>
  <c r="M329" i="19"/>
  <c r="K331" i="10"/>
  <c r="L331" i="10"/>
  <c r="M331" i="10" s="1"/>
  <c r="N331" i="10" s="1"/>
  <c r="O331" i="10" l="1"/>
  <c r="K332" i="10"/>
  <c r="L332" i="10"/>
  <c r="G333" i="10"/>
  <c r="M330" i="19"/>
  <c r="G334" i="10" l="1"/>
  <c r="M331" i="19"/>
  <c r="L333" i="10"/>
  <c r="K333" i="10"/>
  <c r="M332" i="10"/>
  <c r="N332" i="10" s="1"/>
  <c r="M333" i="10" l="1"/>
  <c r="N333" i="10" s="1"/>
  <c r="O333" i="10" s="1"/>
  <c r="G335" i="10"/>
  <c r="M332" i="19"/>
  <c r="O332" i="10"/>
  <c r="L334" i="10"/>
  <c r="K334" i="10"/>
  <c r="M334" i="10" l="1"/>
  <c r="N334" i="10" s="1"/>
  <c r="O334" i="10" s="1"/>
  <c r="M333" i="19"/>
  <c r="G336" i="10"/>
  <c r="L335" i="10"/>
  <c r="K335" i="10"/>
  <c r="K336" i="10" l="1"/>
  <c r="L336" i="10"/>
  <c r="G337" i="10"/>
  <c r="M334" i="19"/>
  <c r="M335" i="10"/>
  <c r="N335" i="10" s="1"/>
  <c r="M335" i="19" l="1"/>
  <c r="G338" i="10"/>
  <c r="L337" i="10"/>
  <c r="K337" i="10"/>
  <c r="O335" i="10"/>
  <c r="M336" i="10"/>
  <c r="N336" i="10" s="1"/>
  <c r="M337" i="10" l="1"/>
  <c r="N337" i="10" s="1"/>
  <c r="K338" i="10"/>
  <c r="L338" i="10"/>
  <c r="O336" i="10"/>
  <c r="M336" i="19"/>
  <c r="G339" i="10"/>
  <c r="M338" i="10" l="1"/>
  <c r="N338" i="10" s="1"/>
  <c r="O338" i="10" s="1"/>
  <c r="O337" i="10"/>
  <c r="G340" i="10"/>
  <c r="M337" i="19"/>
  <c r="L339" i="10"/>
  <c r="K339" i="10"/>
  <c r="G341" i="10" l="1"/>
  <c r="M338" i="19"/>
  <c r="M339" i="10"/>
  <c r="N339" i="10" s="1"/>
  <c r="K340" i="10"/>
  <c r="L340" i="10"/>
  <c r="G342" i="10" l="1"/>
  <c r="M339" i="19"/>
  <c r="O339" i="10"/>
  <c r="M340" i="10"/>
  <c r="N340" i="10" s="1"/>
  <c r="K341" i="10"/>
  <c r="L341" i="10"/>
  <c r="O340" i="10" l="1"/>
  <c r="G343" i="10"/>
  <c r="M340" i="19"/>
  <c r="M341" i="10"/>
  <c r="N341" i="10" s="1"/>
  <c r="K342" i="10"/>
  <c r="L342" i="10"/>
  <c r="M342" i="10" l="1"/>
  <c r="N342" i="10" s="1"/>
  <c r="O342" i="10" s="1"/>
  <c r="O341" i="10"/>
  <c r="M341" i="19"/>
  <c r="G344" i="10"/>
  <c r="K343" i="10"/>
  <c r="L343" i="10"/>
  <c r="M343" i="10" l="1"/>
  <c r="N343" i="10" s="1"/>
  <c r="O343" i="10" s="1"/>
  <c r="K344" i="10"/>
  <c r="L344" i="10"/>
  <c r="M342" i="19"/>
  <c r="G345" i="10"/>
  <c r="L345" i="10" l="1"/>
  <c r="K345" i="10"/>
  <c r="G346" i="10"/>
  <c r="M343" i="19"/>
  <c r="M344" i="10"/>
  <c r="N344" i="10" s="1"/>
  <c r="M345" i="10" l="1"/>
  <c r="N345" i="10" s="1"/>
  <c r="G347" i="10"/>
  <c r="M344" i="19"/>
  <c r="O345" i="10"/>
  <c r="L346" i="10"/>
  <c r="K346" i="10"/>
  <c r="O344" i="10"/>
  <c r="A344" i="10"/>
  <c r="A321" i="10"/>
  <c r="A322" i="10"/>
  <c r="A323" i="10"/>
  <c r="A324" i="10"/>
  <c r="A327" i="10"/>
  <c r="A325" i="10"/>
  <c r="A329" i="10"/>
  <c r="A326" i="10"/>
  <c r="A328" i="10"/>
  <c r="A330" i="10"/>
  <c r="A331" i="10"/>
  <c r="A332" i="10"/>
  <c r="A333" i="10"/>
  <c r="A335" i="10"/>
  <c r="A334" i="10"/>
  <c r="A336" i="10"/>
  <c r="A341" i="10"/>
  <c r="A343" i="10"/>
  <c r="A339" i="10"/>
  <c r="A342" i="10"/>
  <c r="A337" i="10"/>
  <c r="A338" i="10"/>
  <c r="A340" i="10"/>
  <c r="M346" i="10" l="1"/>
  <c r="N346" i="10" s="1"/>
  <c r="O346" i="10" s="1"/>
  <c r="C30" i="12"/>
  <c r="C30" i="13"/>
  <c r="H30" i="12"/>
  <c r="D30" i="12"/>
  <c r="F30" i="12"/>
  <c r="D30" i="13"/>
  <c r="H30" i="13"/>
  <c r="F30" i="13"/>
  <c r="G348" i="10"/>
  <c r="M345" i="19"/>
  <c r="L347" i="10"/>
  <c r="K347" i="10"/>
  <c r="M347" i="10" l="1"/>
  <c r="N347" i="10" s="1"/>
  <c r="O347" i="10" s="1"/>
  <c r="G30" i="12"/>
  <c r="L348" i="10"/>
  <c r="K348" i="10"/>
  <c r="M348" i="10" s="1"/>
  <c r="N348" i="10" s="1"/>
  <c r="G30" i="13"/>
  <c r="I30" i="13" s="1"/>
  <c r="I30" i="12"/>
  <c r="D27" i="17" s="1"/>
  <c r="G349" i="10"/>
  <c r="M346" i="19"/>
  <c r="K349" i="10" l="1"/>
  <c r="L349" i="10"/>
  <c r="O348" i="10"/>
  <c r="M347" i="19"/>
  <c r="G350" i="10"/>
  <c r="G351" i="10" l="1"/>
  <c r="M348" i="19"/>
  <c r="L350" i="10"/>
  <c r="K350" i="10"/>
  <c r="M349" i="10"/>
  <c r="N349" i="10" s="1"/>
  <c r="G352" i="10" l="1"/>
  <c r="M349" i="19"/>
  <c r="M350" i="10"/>
  <c r="N350" i="10" s="1"/>
  <c r="O349" i="10"/>
  <c r="K351" i="10"/>
  <c r="L351" i="10"/>
  <c r="O350" i="10" l="1"/>
  <c r="G353" i="10"/>
  <c r="M350" i="19"/>
  <c r="M351" i="10"/>
  <c r="N351" i="10" s="1"/>
  <c r="K352" i="10"/>
  <c r="L352" i="10"/>
  <c r="M352" i="10" l="1"/>
  <c r="N352" i="10" s="1"/>
  <c r="M351" i="19"/>
  <c r="G354" i="10"/>
  <c r="K353" i="10"/>
  <c r="L353" i="10"/>
  <c r="O352" i="10"/>
  <c r="O351" i="10"/>
  <c r="L354" i="10" l="1"/>
  <c r="K354" i="10"/>
  <c r="M354" i="10" s="1"/>
  <c r="N354" i="10" s="1"/>
  <c r="G355" i="10"/>
  <c r="M352" i="19"/>
  <c r="M353" i="10"/>
  <c r="N353" i="10" s="1"/>
  <c r="G356" i="10" l="1"/>
  <c r="M353" i="19"/>
  <c r="O354" i="10"/>
  <c r="L355" i="10"/>
  <c r="K355" i="10"/>
  <c r="O353" i="10"/>
  <c r="M355" i="10" l="1"/>
  <c r="N355" i="10" s="1"/>
  <c r="O355" i="10" s="1"/>
  <c r="M354" i="19"/>
  <c r="G357" i="10"/>
  <c r="L356" i="10"/>
  <c r="K356" i="10"/>
  <c r="M356" i="10" s="1"/>
  <c r="N356" i="10" s="1"/>
  <c r="M355" i="19" l="1"/>
  <c r="G358" i="10"/>
  <c r="O356" i="10"/>
  <c r="K357" i="10"/>
  <c r="L357" i="10"/>
  <c r="L358" i="10" l="1"/>
  <c r="K358" i="10"/>
  <c r="M358" i="10" s="1"/>
  <c r="N358" i="10" s="1"/>
  <c r="M357" i="10"/>
  <c r="N357" i="10" s="1"/>
  <c r="M356" i="19"/>
  <c r="G359" i="10"/>
  <c r="G360" i="10" l="1"/>
  <c r="M357" i="19"/>
  <c r="O358" i="10"/>
  <c r="O357" i="10"/>
  <c r="K359" i="10"/>
  <c r="L359" i="10"/>
  <c r="G361" i="10" l="1"/>
  <c r="M358" i="19"/>
  <c r="M359" i="10"/>
  <c r="N359" i="10" s="1"/>
  <c r="K360" i="10"/>
  <c r="L360" i="10"/>
  <c r="M360" i="10" l="1"/>
  <c r="N360" i="10" s="1"/>
  <c r="O360" i="10"/>
  <c r="O359" i="10"/>
  <c r="M359" i="19"/>
  <c r="G362" i="10"/>
  <c r="K361" i="10"/>
  <c r="L361" i="10"/>
  <c r="M360" i="19" l="1"/>
  <c r="G363" i="10"/>
  <c r="M361" i="10"/>
  <c r="N361" i="10" s="1"/>
  <c r="L362" i="10"/>
  <c r="K362" i="10"/>
  <c r="O361" i="10" l="1"/>
  <c r="K363" i="10"/>
  <c r="L363" i="10"/>
  <c r="M362" i="10"/>
  <c r="N362" i="10" s="1"/>
  <c r="G364" i="10"/>
  <c r="M361" i="19"/>
  <c r="O362" i="10" l="1"/>
  <c r="G365" i="10"/>
  <c r="M362" i="19"/>
  <c r="M363" i="10"/>
  <c r="N363" i="10" s="1"/>
  <c r="K364" i="10"/>
  <c r="L364" i="10"/>
  <c r="O363" i="10" l="1"/>
  <c r="G366" i="10"/>
  <c r="M363" i="19"/>
  <c r="M364" i="10"/>
  <c r="N364" i="10" s="1"/>
  <c r="L365" i="10"/>
  <c r="K365" i="10"/>
  <c r="M365" i="10" l="1"/>
  <c r="N365" i="10" s="1"/>
  <c r="K366" i="10"/>
  <c r="L366" i="10"/>
  <c r="M366" i="10" s="1"/>
  <c r="N366" i="10" s="1"/>
  <c r="O364" i="10"/>
  <c r="O365" i="10"/>
  <c r="G367" i="10"/>
  <c r="M364" i="19"/>
  <c r="M365" i="19" l="1"/>
  <c r="G368" i="10"/>
  <c r="K367" i="10"/>
  <c r="L367" i="10"/>
  <c r="O366" i="10"/>
  <c r="M367" i="10" l="1"/>
  <c r="N367" i="10" s="1"/>
  <c r="O367" i="10" s="1"/>
  <c r="K368" i="10"/>
  <c r="M368" i="10" s="1"/>
  <c r="N368" i="10" s="1"/>
  <c r="L368" i="10"/>
  <c r="M366" i="19"/>
  <c r="G369" i="10"/>
  <c r="O368" i="10" l="1"/>
  <c r="A368" i="10"/>
  <c r="A345" i="10"/>
  <c r="A348" i="10"/>
  <c r="A347" i="10"/>
  <c r="A346" i="10"/>
  <c r="A350" i="10"/>
  <c r="A349" i="10"/>
  <c r="A354" i="10"/>
  <c r="A352" i="10"/>
  <c r="A351" i="10"/>
  <c r="A355" i="10"/>
  <c r="A353" i="10"/>
  <c r="A356" i="10"/>
  <c r="A358" i="10"/>
  <c r="A357" i="10"/>
  <c r="A359" i="10"/>
  <c r="A361" i="10"/>
  <c r="A363" i="10"/>
  <c r="A364" i="10"/>
  <c r="L369" i="10"/>
  <c r="K369" i="10"/>
  <c r="A366" i="10"/>
  <c r="A365" i="10"/>
  <c r="A360" i="10"/>
  <c r="A367" i="10"/>
  <c r="M367" i="19"/>
  <c r="G370" i="10"/>
  <c r="A362" i="10"/>
  <c r="M369" i="10" l="1"/>
  <c r="N369" i="10" s="1"/>
  <c r="O369" i="10" s="1"/>
  <c r="K370" i="10"/>
  <c r="L370" i="10"/>
  <c r="G371" i="10"/>
  <c r="M368" i="19"/>
  <c r="D31" i="12"/>
  <c r="F31" i="12"/>
  <c r="D31" i="13"/>
  <c r="F31" i="13"/>
  <c r="C31" i="12"/>
  <c r="G31" i="12" s="1"/>
  <c r="H31" i="12"/>
  <c r="H31" i="13"/>
  <c r="C31" i="13"/>
  <c r="G31" i="13" l="1"/>
  <c r="I31" i="13" s="1"/>
  <c r="M369" i="19"/>
  <c r="G372" i="10"/>
  <c r="I31" i="12"/>
  <c r="K371" i="10"/>
  <c r="L371" i="10"/>
  <c r="M370" i="10"/>
  <c r="N370" i="10" s="1"/>
  <c r="D28" i="17" l="1"/>
  <c r="M371" i="10"/>
  <c r="N371" i="10" s="1"/>
  <c r="O371" i="10" s="1"/>
  <c r="O370" i="10"/>
  <c r="L372" i="10"/>
  <c r="K372" i="10"/>
  <c r="G373" i="10"/>
  <c r="M370" i="19"/>
  <c r="M372" i="10" l="1"/>
  <c r="N372" i="10" s="1"/>
  <c r="O372" i="10" s="1"/>
  <c r="K373" i="10"/>
  <c r="L373" i="10"/>
  <c r="M371" i="19"/>
  <c r="G374" i="10"/>
  <c r="L374" i="10" l="1"/>
  <c r="K374" i="10"/>
  <c r="M374" i="10" s="1"/>
  <c r="N374" i="10" s="1"/>
  <c r="M373" i="10"/>
  <c r="N373" i="10" s="1"/>
  <c r="G375" i="10"/>
  <c r="M372" i="19"/>
  <c r="O373" i="10" l="1"/>
  <c r="O374" i="10"/>
  <c r="K375" i="10"/>
  <c r="L375" i="10"/>
  <c r="G376" i="10"/>
  <c r="M373" i="19"/>
  <c r="M375" i="10" l="1"/>
  <c r="N375" i="10" s="1"/>
  <c r="O375" i="10" s="1"/>
  <c r="G377" i="10"/>
  <c r="M374" i="19"/>
  <c r="K376" i="10"/>
  <c r="L376" i="10"/>
  <c r="M375" i="19" l="1"/>
  <c r="G378" i="10"/>
  <c r="M376" i="10"/>
  <c r="N376" i="10" s="1"/>
  <c r="K377" i="10"/>
  <c r="L377" i="10"/>
  <c r="O376" i="10" l="1"/>
  <c r="K378" i="10"/>
  <c r="L378" i="10"/>
  <c r="M377" i="10"/>
  <c r="N377" i="10" s="1"/>
  <c r="G379" i="10"/>
  <c r="M376" i="19"/>
  <c r="G380" i="10" l="1"/>
  <c r="M377" i="19"/>
  <c r="M378" i="10"/>
  <c r="N378" i="10" s="1"/>
  <c r="L379" i="10"/>
  <c r="K379" i="10"/>
  <c r="O377" i="10"/>
  <c r="M379" i="10" l="1"/>
  <c r="N379" i="10" s="1"/>
  <c r="O379" i="10" s="1"/>
  <c r="O378" i="10"/>
  <c r="G381" i="10"/>
  <c r="M378" i="19"/>
  <c r="L380" i="10"/>
  <c r="K380" i="10"/>
  <c r="M380" i="10" l="1"/>
  <c r="N380" i="10" s="1"/>
  <c r="O380" i="10" s="1"/>
  <c r="G382" i="10"/>
  <c r="M379" i="19"/>
  <c r="L381" i="10"/>
  <c r="K381" i="10"/>
  <c r="M381" i="10" l="1"/>
  <c r="N381" i="10" s="1"/>
  <c r="O381" i="10" s="1"/>
  <c r="M380" i="19"/>
  <c r="G383" i="10"/>
  <c r="K382" i="10"/>
  <c r="L382" i="10"/>
  <c r="M382" i="10" l="1"/>
  <c r="N382" i="10" s="1"/>
  <c r="O382" i="10" s="1"/>
  <c r="L383" i="10"/>
  <c r="K383" i="10"/>
  <c r="G384" i="10"/>
  <c r="M381" i="19"/>
  <c r="M383" i="10" l="1"/>
  <c r="N383" i="10" s="1"/>
  <c r="O383" i="10" s="1"/>
  <c r="M382" i="19"/>
  <c r="G385" i="10"/>
  <c r="L384" i="10"/>
  <c r="K384" i="10"/>
  <c r="K385" i="10" l="1"/>
  <c r="L385" i="10"/>
  <c r="M385" i="10" s="1"/>
  <c r="N385" i="10" s="1"/>
  <c r="M384" i="10"/>
  <c r="N384" i="10" s="1"/>
  <c r="G386" i="10"/>
  <c r="M383" i="19"/>
  <c r="O384" i="10" l="1"/>
  <c r="O385" i="10"/>
  <c r="L386" i="10"/>
  <c r="K386" i="10"/>
  <c r="M384" i="19"/>
  <c r="G387" i="10"/>
  <c r="M386" i="10" l="1"/>
  <c r="N386" i="10" s="1"/>
  <c r="G388" i="10"/>
  <c r="M385" i="19"/>
  <c r="K387" i="10"/>
  <c r="L387" i="10"/>
  <c r="M387" i="10" l="1"/>
  <c r="N387" i="10" s="1"/>
  <c r="O387" i="10" s="1"/>
  <c r="M386" i="19"/>
  <c r="G389" i="10"/>
  <c r="K388" i="10"/>
  <c r="L388" i="10"/>
  <c r="O386" i="10"/>
  <c r="M388" i="10" l="1"/>
  <c r="N388" i="10" s="1"/>
  <c r="K389" i="10"/>
  <c r="L389" i="10"/>
  <c r="G390" i="10"/>
  <c r="M387" i="19"/>
  <c r="L390" i="10" l="1"/>
  <c r="K390" i="10"/>
  <c r="M390" i="10" s="1"/>
  <c r="N390" i="10" s="1"/>
  <c r="M389" i="10"/>
  <c r="N389" i="10" s="1"/>
  <c r="M388" i="19"/>
  <c r="G391" i="10"/>
  <c r="O388" i="10"/>
  <c r="M389" i="19" l="1"/>
  <c r="G392" i="10"/>
  <c r="O389" i="10"/>
  <c r="O390" i="10"/>
  <c r="K391" i="10"/>
  <c r="L391" i="10"/>
  <c r="K392" i="10" l="1"/>
  <c r="L392" i="10"/>
  <c r="M391" i="10"/>
  <c r="N391" i="10" s="1"/>
  <c r="M390" i="19"/>
  <c r="G393" i="10"/>
  <c r="G394" i="10" l="1"/>
  <c r="M391" i="19"/>
  <c r="O391" i="10"/>
  <c r="K393" i="10"/>
  <c r="L393" i="10"/>
  <c r="M392" i="10"/>
  <c r="N392" i="10" s="1"/>
  <c r="A385" i="10" s="1"/>
  <c r="A390" i="10" l="1"/>
  <c r="A389" i="10"/>
  <c r="A384" i="10"/>
  <c r="A391" i="10"/>
  <c r="O392" i="10"/>
  <c r="A392" i="10"/>
  <c r="A369" i="10"/>
  <c r="A370" i="10"/>
  <c r="A371" i="10"/>
  <c r="A372" i="10"/>
  <c r="A373" i="10"/>
  <c r="A374" i="10"/>
  <c r="A376" i="10"/>
  <c r="A378" i="10"/>
  <c r="A377" i="10"/>
  <c r="A379" i="10"/>
  <c r="A380" i="10"/>
  <c r="A381" i="10"/>
  <c r="A382" i="10"/>
  <c r="A375" i="10"/>
  <c r="A386" i="10"/>
  <c r="G395" i="10"/>
  <c r="M392" i="19"/>
  <c r="A383" i="10"/>
  <c r="M393" i="10"/>
  <c r="N393" i="10" s="1"/>
  <c r="A388" i="10"/>
  <c r="A387" i="10"/>
  <c r="L394" i="10"/>
  <c r="K394" i="10"/>
  <c r="K395" i="10" l="1"/>
  <c r="L395" i="10"/>
  <c r="M394" i="10"/>
  <c r="N394" i="10" s="1"/>
  <c r="O393" i="10"/>
  <c r="D32" i="12"/>
  <c r="F32" i="12"/>
  <c r="D32" i="13"/>
  <c r="C32" i="13"/>
  <c r="F32" i="13"/>
  <c r="H32" i="12"/>
  <c r="C32" i="12"/>
  <c r="H32" i="13"/>
  <c r="G396" i="10"/>
  <c r="M393" i="19"/>
  <c r="G32" i="12" l="1"/>
  <c r="I32" i="12" s="1"/>
  <c r="O394" i="10"/>
  <c r="K396" i="10"/>
  <c r="L396" i="10"/>
  <c r="M394" i="19"/>
  <c r="G397" i="10"/>
  <c r="G32" i="13"/>
  <c r="I32" i="13" s="1"/>
  <c r="M395" i="10"/>
  <c r="N395" i="10" s="1"/>
  <c r="H14" i="17" l="1"/>
  <c r="M396" i="10"/>
  <c r="N396" i="10" s="1"/>
  <c r="O396" i="10" s="1"/>
  <c r="L397" i="10"/>
  <c r="K397" i="10"/>
  <c r="O395" i="10"/>
  <c r="M395" i="19"/>
  <c r="G398" i="10"/>
  <c r="M397" i="10" l="1"/>
  <c r="N397" i="10" s="1"/>
  <c r="O397" i="10" s="1"/>
  <c r="K398" i="10"/>
  <c r="L398" i="10"/>
  <c r="G399" i="10"/>
  <c r="M396" i="19"/>
  <c r="M397" i="19" l="1"/>
  <c r="G400" i="10"/>
  <c r="L399" i="10"/>
  <c r="K399" i="10"/>
  <c r="M398" i="10"/>
  <c r="N398" i="10" s="1"/>
  <c r="M399" i="10" l="1"/>
  <c r="N399" i="10" s="1"/>
  <c r="O399" i="10" s="1"/>
  <c r="K400" i="10"/>
  <c r="L400" i="10"/>
  <c r="O398" i="10"/>
  <c r="G401" i="10"/>
  <c r="M398" i="19"/>
  <c r="K401" i="10" l="1"/>
  <c r="L401" i="10"/>
  <c r="M399" i="19"/>
  <c r="G402" i="10"/>
  <c r="M400" i="10"/>
  <c r="N400" i="10" s="1"/>
  <c r="G403" i="10" l="1"/>
  <c r="M400" i="19"/>
  <c r="L402" i="10"/>
  <c r="K402" i="10"/>
  <c r="M402" i="10" s="1"/>
  <c r="N402" i="10" s="1"/>
  <c r="O400" i="10"/>
  <c r="M401" i="10"/>
  <c r="N401" i="10" s="1"/>
  <c r="O402" i="10" l="1"/>
  <c r="O401" i="10"/>
  <c r="G404" i="10"/>
  <c r="M401" i="19"/>
  <c r="L403" i="10"/>
  <c r="K403" i="10"/>
  <c r="M403" i="10" l="1"/>
  <c r="N403" i="10" s="1"/>
  <c r="O403" i="10" s="1"/>
  <c r="K404" i="10"/>
  <c r="L404" i="10"/>
  <c r="G405" i="10"/>
  <c r="M402" i="19"/>
  <c r="G406" i="10" l="1"/>
  <c r="M403" i="19"/>
  <c r="L405" i="10"/>
  <c r="K405" i="10"/>
  <c r="M404" i="10"/>
  <c r="N404" i="10" s="1"/>
  <c r="G407" i="10" l="1"/>
  <c r="M404" i="19"/>
  <c r="M405" i="10"/>
  <c r="N405" i="10" s="1"/>
  <c r="O404" i="10"/>
  <c r="K406" i="10"/>
  <c r="L406" i="10"/>
  <c r="O405" i="10" l="1"/>
  <c r="M406" i="10"/>
  <c r="N406" i="10" s="1"/>
  <c r="M405" i="19"/>
  <c r="G408" i="10"/>
  <c r="L407" i="10"/>
  <c r="K407" i="10"/>
  <c r="M407" i="10" l="1"/>
  <c r="N407" i="10" s="1"/>
  <c r="G409" i="10"/>
  <c r="M406" i="19"/>
  <c r="O406" i="10"/>
  <c r="O407" i="10"/>
  <c r="K408" i="10"/>
  <c r="L408" i="10"/>
  <c r="G410" i="10" l="1"/>
  <c r="M407" i="19"/>
  <c r="K409" i="10"/>
  <c r="L409" i="10"/>
  <c r="M408" i="10"/>
  <c r="N408" i="10" s="1"/>
  <c r="G411" i="10" l="1"/>
  <c r="M408" i="19"/>
  <c r="M409" i="10"/>
  <c r="N409" i="10" s="1"/>
  <c r="O408" i="10"/>
  <c r="K410" i="10"/>
  <c r="L410" i="10"/>
  <c r="O409" i="10" l="1"/>
  <c r="M409" i="19"/>
  <c r="G412" i="10"/>
  <c r="M410" i="10"/>
  <c r="N410" i="10" s="1"/>
  <c r="K411" i="10"/>
  <c r="L411" i="10"/>
  <c r="M411" i="10" l="1"/>
  <c r="N411" i="10" s="1"/>
  <c r="O411" i="10" s="1"/>
  <c r="L412" i="10"/>
  <c r="K412" i="10"/>
  <c r="G413" i="10"/>
  <c r="M410" i="19"/>
  <c r="O410" i="10"/>
  <c r="M411" i="19" l="1"/>
  <c r="G414" i="10"/>
  <c r="L413" i="10"/>
  <c r="K413" i="10"/>
  <c r="M412" i="10"/>
  <c r="N412" i="10" s="1"/>
  <c r="M413" i="10" l="1"/>
  <c r="N413" i="10" s="1"/>
  <c r="O413" i="10" s="1"/>
  <c r="K414" i="10"/>
  <c r="M414" i="10" s="1"/>
  <c r="N414" i="10" s="1"/>
  <c r="L414" i="10"/>
  <c r="O412" i="10"/>
  <c r="M412" i="19"/>
  <c r="G415" i="10"/>
  <c r="L415" i="10" l="1"/>
  <c r="K415" i="10"/>
  <c r="O414" i="10"/>
  <c r="G416" i="10"/>
  <c r="M413" i="19"/>
  <c r="M415" i="10" l="1"/>
  <c r="N415" i="10" s="1"/>
  <c r="O415" i="10" s="1"/>
  <c r="G417" i="10"/>
  <c r="M414" i="19"/>
  <c r="K416" i="10"/>
  <c r="L416" i="10"/>
  <c r="M416" i="10" l="1"/>
  <c r="N416" i="10" s="1"/>
  <c r="A406" i="10" s="1"/>
  <c r="A394" i="10"/>
  <c r="A398" i="10"/>
  <c r="A402" i="10"/>
  <c r="A405" i="10"/>
  <c r="A410" i="10"/>
  <c r="M415" i="19"/>
  <c r="G418" i="10"/>
  <c r="K417" i="10"/>
  <c r="L417" i="10"/>
  <c r="A408" i="10"/>
  <c r="A412" i="10"/>
  <c r="A403" i="10" l="1"/>
  <c r="A400" i="10"/>
  <c r="A397" i="10"/>
  <c r="A416" i="10"/>
  <c r="A415" i="10"/>
  <c r="A414" i="10"/>
  <c r="A401" i="10"/>
  <c r="A399" i="10"/>
  <c r="A396" i="10"/>
  <c r="O416" i="10"/>
  <c r="A409" i="10"/>
  <c r="F33" i="13" s="1"/>
  <c r="A411" i="10"/>
  <c r="A413" i="10"/>
  <c r="A404" i="10"/>
  <c r="A395" i="10"/>
  <c r="A393" i="10"/>
  <c r="A407" i="10"/>
  <c r="M417" i="10"/>
  <c r="N417" i="10" s="1"/>
  <c r="K418" i="10"/>
  <c r="L418" i="10"/>
  <c r="G419" i="10"/>
  <c r="M416" i="19"/>
  <c r="H33" i="13" l="1"/>
  <c r="C33" i="12"/>
  <c r="H33" i="12"/>
  <c r="F33" i="12"/>
  <c r="D33" i="12"/>
  <c r="C33" i="13"/>
  <c r="D33" i="13"/>
  <c r="L419" i="10"/>
  <c r="K419" i="10"/>
  <c r="M418" i="10"/>
  <c r="N418" i="10" s="1"/>
  <c r="M417" i="19"/>
  <c r="G420" i="10"/>
  <c r="O417" i="10"/>
  <c r="G33" i="13" l="1"/>
  <c r="I33" i="13" s="1"/>
  <c r="G33" i="12"/>
  <c r="I33" i="12" s="1"/>
  <c r="H15" i="17" s="1"/>
  <c r="M419" i="10"/>
  <c r="N419" i="10" s="1"/>
  <c r="O419" i="10" s="1"/>
  <c r="O418" i="10"/>
  <c r="L420" i="10"/>
  <c r="K420" i="10"/>
  <c r="M420" i="10" s="1"/>
  <c r="N420" i="10" s="1"/>
  <c r="G421" i="10"/>
  <c r="M418" i="19"/>
  <c r="L421" i="10" l="1"/>
  <c r="K421" i="10"/>
  <c r="M421" i="10" s="1"/>
  <c r="N421" i="10" s="1"/>
  <c r="G422" i="10"/>
  <c r="M419" i="19"/>
  <c r="O420" i="10"/>
  <c r="L422" i="10" l="1"/>
  <c r="K422" i="10"/>
  <c r="M422" i="10" s="1"/>
  <c r="N422" i="10" s="1"/>
  <c r="O421" i="10"/>
  <c r="M420" i="19"/>
  <c r="G423" i="10"/>
  <c r="L423" i="10" l="1"/>
  <c r="K423" i="10"/>
  <c r="M423" i="10" s="1"/>
  <c r="N423" i="10" s="1"/>
  <c r="O422" i="10"/>
  <c r="M421" i="19"/>
  <c r="G424" i="10"/>
  <c r="G425" i="10" l="1"/>
  <c r="M422" i="19"/>
  <c r="O423" i="10"/>
  <c r="L424" i="10"/>
  <c r="K424" i="10"/>
  <c r="M424" i="10" l="1"/>
  <c r="N424" i="10" s="1"/>
  <c r="O424" i="10" s="1"/>
  <c r="G426" i="10"/>
  <c r="M423" i="19"/>
  <c r="K425" i="10"/>
  <c r="L425" i="10"/>
  <c r="G427" i="10" l="1"/>
  <c r="M424" i="19"/>
  <c r="M425" i="10"/>
  <c r="N425" i="10" s="1"/>
  <c r="K426" i="10"/>
  <c r="L426" i="10"/>
  <c r="M426" i="10" l="1"/>
  <c r="N426" i="10" s="1"/>
  <c r="O426" i="10" s="1"/>
  <c r="O425" i="10"/>
  <c r="G428" i="10"/>
  <c r="M425" i="19"/>
  <c r="L427" i="10"/>
  <c r="K427" i="10"/>
  <c r="M427" i="10" l="1"/>
  <c r="N427" i="10" s="1"/>
  <c r="O427" i="10" s="1"/>
  <c r="G429" i="10"/>
  <c r="M426" i="19"/>
  <c r="K428" i="10"/>
  <c r="L428" i="10"/>
  <c r="G430" i="10" l="1"/>
  <c r="M427" i="19"/>
  <c r="L429" i="10"/>
  <c r="K429" i="10"/>
  <c r="M428" i="10"/>
  <c r="N428" i="10" s="1"/>
  <c r="M429" i="10" l="1"/>
  <c r="N429" i="10" s="1"/>
  <c r="O429" i="10" s="1"/>
  <c r="G431" i="10"/>
  <c r="M428" i="19"/>
  <c r="O428" i="10"/>
  <c r="L430" i="10"/>
  <c r="K430" i="10"/>
  <c r="M429" i="19" l="1"/>
  <c r="G432" i="10"/>
  <c r="K431" i="10"/>
  <c r="L431" i="10"/>
  <c r="M430" i="10"/>
  <c r="N430" i="10" s="1"/>
  <c r="M431" i="10" l="1"/>
  <c r="N431" i="10" s="1"/>
  <c r="L432" i="10"/>
  <c r="K432" i="10"/>
  <c r="O430" i="10"/>
  <c r="G433" i="10"/>
  <c r="M430" i="19"/>
  <c r="M432" i="10" l="1"/>
  <c r="N432" i="10" s="1"/>
  <c r="O432" i="10" s="1"/>
  <c r="K433" i="10"/>
  <c r="L433" i="10"/>
  <c r="G434" i="10"/>
  <c r="M431" i="19"/>
  <c r="O431" i="10"/>
  <c r="M432" i="19" l="1"/>
  <c r="G435" i="10"/>
  <c r="M433" i="10"/>
  <c r="N433" i="10" s="1"/>
  <c r="K434" i="10"/>
  <c r="L434" i="10"/>
  <c r="M434" i="10" l="1"/>
  <c r="N434" i="10" s="1"/>
  <c r="O434" i="10" s="1"/>
  <c r="O433" i="10"/>
  <c r="L435" i="10"/>
  <c r="K435" i="10"/>
  <c r="M433" i="19"/>
  <c r="G436" i="10"/>
  <c r="M435" i="10" l="1"/>
  <c r="N435" i="10" s="1"/>
  <c r="O435" i="10" s="1"/>
  <c r="K436" i="10"/>
  <c r="L436" i="10"/>
  <c r="G437" i="10"/>
  <c r="M434" i="19"/>
  <c r="M435" i="19" l="1"/>
  <c r="G438" i="10"/>
  <c r="K437" i="10"/>
  <c r="L437" i="10"/>
  <c r="M436" i="10"/>
  <c r="N436" i="10" s="1"/>
  <c r="M437" i="10" l="1"/>
  <c r="N437" i="10" s="1"/>
  <c r="K438" i="10"/>
  <c r="L438" i="10"/>
  <c r="O436" i="10"/>
  <c r="G439" i="10"/>
  <c r="M436" i="19"/>
  <c r="M438" i="10" l="1"/>
  <c r="N438" i="10" s="1"/>
  <c r="O438" i="10" s="1"/>
  <c r="K439" i="10"/>
  <c r="L439" i="10"/>
  <c r="M437" i="19"/>
  <c r="G440" i="10"/>
  <c r="O437" i="10"/>
  <c r="M439" i="10" l="1"/>
  <c r="N439" i="10" s="1"/>
  <c r="O439" i="10"/>
  <c r="L440" i="10"/>
  <c r="K440" i="10"/>
  <c r="M438" i="19"/>
  <c r="G441" i="10"/>
  <c r="A438" i="10" l="1"/>
  <c r="A434" i="10"/>
  <c r="M440" i="10"/>
  <c r="N440" i="10" s="1"/>
  <c r="O440" i="10" s="1"/>
  <c r="A440" i="10"/>
  <c r="A418" i="10"/>
  <c r="A419" i="10"/>
  <c r="A417" i="10"/>
  <c r="A420" i="10"/>
  <c r="A423" i="10"/>
  <c r="A421" i="10"/>
  <c r="A422" i="10"/>
  <c r="A424" i="10"/>
  <c r="A425" i="10"/>
  <c r="A426" i="10"/>
  <c r="A427" i="10"/>
  <c r="A429" i="10"/>
  <c r="A430" i="10"/>
  <c r="A428" i="10"/>
  <c r="A436" i="10"/>
  <c r="A437" i="10"/>
  <c r="A435" i="10"/>
  <c r="A431" i="10"/>
  <c r="A432" i="10"/>
  <c r="A439" i="10"/>
  <c r="K441" i="10"/>
  <c r="L441" i="10"/>
  <c r="G442" i="10"/>
  <c r="M439" i="19"/>
  <c r="A433" i="10"/>
  <c r="M441" i="10" l="1"/>
  <c r="N441" i="10" s="1"/>
  <c r="D34" i="13"/>
  <c r="H34" i="12"/>
  <c r="C34" i="12"/>
  <c r="F34" i="12"/>
  <c r="H34" i="13"/>
  <c r="C34" i="13"/>
  <c r="D34" i="12"/>
  <c r="F34" i="13"/>
  <c r="O441" i="10"/>
  <c r="M440" i="19"/>
  <c r="G443" i="10"/>
  <c r="L442" i="10"/>
  <c r="K442" i="10"/>
  <c r="M442" i="10" s="1"/>
  <c r="N442" i="10" s="1"/>
  <c r="G34" i="13" l="1"/>
  <c r="I34" i="13"/>
  <c r="K443" i="10"/>
  <c r="L443" i="10"/>
  <c r="G444" i="10"/>
  <c r="M441" i="19"/>
  <c r="G34" i="12"/>
  <c r="I34" i="12" s="1"/>
  <c r="H16" i="17" s="1"/>
  <c r="O442" i="10"/>
  <c r="K444" i="10" l="1"/>
  <c r="L444" i="10"/>
  <c r="M443" i="10"/>
  <c r="N443" i="10" s="1"/>
  <c r="G445" i="10"/>
  <c r="M442" i="19"/>
  <c r="K445" i="10" l="1"/>
  <c r="L445" i="10"/>
  <c r="O443" i="10"/>
  <c r="M443" i="19"/>
  <c r="G446" i="10"/>
  <c r="M444" i="10"/>
  <c r="N444" i="10" s="1"/>
  <c r="G447" i="10" l="1"/>
  <c r="M444" i="19"/>
  <c r="L446" i="10"/>
  <c r="K446" i="10"/>
  <c r="O444" i="10"/>
  <c r="M445" i="10"/>
  <c r="N445" i="10" s="1"/>
  <c r="M446" i="10" l="1"/>
  <c r="N446" i="10" s="1"/>
  <c r="G448" i="10"/>
  <c r="M445" i="19"/>
  <c r="L447" i="10"/>
  <c r="K447" i="10"/>
  <c r="O446" i="10"/>
  <c r="O445" i="10"/>
  <c r="G449" i="10" l="1"/>
  <c r="M446" i="19"/>
  <c r="L448" i="10"/>
  <c r="K448" i="10"/>
  <c r="M447" i="10"/>
  <c r="N447" i="10" s="1"/>
  <c r="M448" i="10" l="1"/>
  <c r="N448" i="10" s="1"/>
  <c r="O448" i="10" s="1"/>
  <c r="M447" i="19"/>
  <c r="G450" i="10"/>
  <c r="O447" i="10"/>
  <c r="L449" i="10"/>
  <c r="K449" i="10"/>
  <c r="M449" i="10" l="1"/>
  <c r="N449" i="10" s="1"/>
  <c r="O449" i="10" s="1"/>
  <c r="K450" i="10"/>
  <c r="L450" i="10"/>
  <c r="M448" i="19"/>
  <c r="G451" i="10"/>
  <c r="M450" i="10" l="1"/>
  <c r="N450" i="10" s="1"/>
  <c r="M449" i="19"/>
  <c r="G452" i="10"/>
  <c r="K451" i="10"/>
  <c r="L451" i="10"/>
  <c r="M451" i="10" l="1"/>
  <c r="N451" i="10" s="1"/>
  <c r="O451" i="10" s="1"/>
  <c r="G453" i="10"/>
  <c r="M450" i="19"/>
  <c r="K452" i="10"/>
  <c r="L452" i="10"/>
  <c r="O450" i="10"/>
  <c r="G454" i="10" l="1"/>
  <c r="M451" i="19"/>
  <c r="K453" i="10"/>
  <c r="L453" i="10"/>
  <c r="M452" i="10"/>
  <c r="N452" i="10" s="1"/>
  <c r="M452" i="19" l="1"/>
  <c r="G455" i="10"/>
  <c r="M453" i="10"/>
  <c r="N453" i="10" s="1"/>
  <c r="O452" i="10"/>
  <c r="K454" i="10"/>
  <c r="L454" i="10"/>
  <c r="O453" i="10" l="1"/>
  <c r="K455" i="10"/>
  <c r="L455" i="10"/>
  <c r="M454" i="10"/>
  <c r="N454" i="10" s="1"/>
  <c r="G456" i="10"/>
  <c r="M453" i="19"/>
  <c r="M454" i="19" l="1"/>
  <c r="G457" i="10"/>
  <c r="M455" i="10"/>
  <c r="N455" i="10" s="1"/>
  <c r="K456" i="10"/>
  <c r="L456" i="10"/>
  <c r="O454" i="10"/>
  <c r="O455" i="10" l="1"/>
  <c r="L457" i="10"/>
  <c r="K457" i="10"/>
  <c r="G458" i="10"/>
  <c r="M455" i="19"/>
  <c r="M456" i="10"/>
  <c r="N456" i="10" s="1"/>
  <c r="M457" i="10" l="1"/>
  <c r="N457" i="10" s="1"/>
  <c r="O457" i="10" s="1"/>
  <c r="G459" i="10"/>
  <c r="M456" i="19"/>
  <c r="O456" i="10"/>
  <c r="L458" i="10"/>
  <c r="K458" i="10"/>
  <c r="M458" i="10" l="1"/>
  <c r="N458" i="10" s="1"/>
  <c r="O458" i="10" s="1"/>
  <c r="L459" i="10"/>
  <c r="K459" i="10"/>
  <c r="M457" i="19"/>
  <c r="G460" i="10"/>
  <c r="M459" i="10" l="1"/>
  <c r="N459" i="10" s="1"/>
  <c r="O459" i="10" s="1"/>
  <c r="G461" i="10"/>
  <c r="M458" i="19"/>
  <c r="L460" i="10"/>
  <c r="K460" i="10"/>
  <c r="M460" i="10" s="1"/>
  <c r="N460" i="10" s="1"/>
  <c r="G462" i="10" l="1"/>
  <c r="M459" i="19"/>
  <c r="K461" i="10"/>
  <c r="L461" i="10"/>
  <c r="O460" i="10"/>
  <c r="M461" i="10" l="1"/>
  <c r="N461" i="10" s="1"/>
  <c r="O461" i="10" s="1"/>
  <c r="G463" i="10"/>
  <c r="M460" i="19"/>
  <c r="L462" i="10"/>
  <c r="K462" i="10"/>
  <c r="M462" i="10" s="1"/>
  <c r="N462" i="10" s="1"/>
  <c r="G464" i="10" l="1"/>
  <c r="M461" i="19"/>
  <c r="L463" i="10"/>
  <c r="K463" i="10"/>
  <c r="M463" i="10" s="1"/>
  <c r="N463" i="10" s="1"/>
  <c r="O462" i="10"/>
  <c r="O463" i="10" l="1"/>
  <c r="G465" i="10"/>
  <c r="M462" i="19"/>
  <c r="L464" i="10"/>
  <c r="K464" i="10"/>
  <c r="M464" i="10" s="1"/>
  <c r="N464" i="10" s="1"/>
  <c r="A456" i="10" s="1"/>
  <c r="A458" i="10" l="1"/>
  <c r="O464" i="10"/>
  <c r="A464" i="10"/>
  <c r="A441" i="10"/>
  <c r="A442" i="10"/>
  <c r="A443" i="10"/>
  <c r="A444" i="10"/>
  <c r="A445" i="10"/>
  <c r="A446" i="10"/>
  <c r="A447" i="10"/>
  <c r="A448" i="10"/>
  <c r="A449" i="10"/>
  <c r="A450" i="10"/>
  <c r="A453" i="10"/>
  <c r="A451" i="10"/>
  <c r="A452" i="10"/>
  <c r="A455" i="10"/>
  <c r="A454" i="10"/>
  <c r="A461" i="10"/>
  <c r="A460" i="10"/>
  <c r="A459" i="10"/>
  <c r="G466" i="10"/>
  <c r="M463" i="19"/>
  <c r="K465" i="10"/>
  <c r="L465" i="10"/>
  <c r="A463" i="10"/>
  <c r="A462" i="10"/>
  <c r="A457" i="10"/>
  <c r="M465" i="10" l="1"/>
  <c r="N465" i="10" s="1"/>
  <c r="H35" i="13"/>
  <c r="C35" i="13"/>
  <c r="F35" i="12"/>
  <c r="F35" i="13"/>
  <c r="D35" i="12"/>
  <c r="H35" i="12"/>
  <c r="D35" i="13"/>
  <c r="C35" i="12"/>
  <c r="G35" i="12" s="1"/>
  <c r="G467" i="10"/>
  <c r="M464" i="19"/>
  <c r="L466" i="10"/>
  <c r="K466" i="10"/>
  <c r="G35" i="13" l="1"/>
  <c r="I35" i="13" s="1"/>
  <c r="G468" i="10"/>
  <c r="M465" i="19"/>
  <c r="L467" i="10"/>
  <c r="K467" i="10"/>
  <c r="M466" i="10"/>
  <c r="N466" i="10" s="1"/>
  <c r="I35" i="12"/>
  <c r="O465" i="10"/>
  <c r="H17" i="17" l="1"/>
  <c r="G469" i="10"/>
  <c r="M466" i="19"/>
  <c r="O466" i="10"/>
  <c r="L468" i="10"/>
  <c r="K468" i="10"/>
  <c r="M467" i="10"/>
  <c r="N467" i="10" s="1"/>
  <c r="M468" i="10" l="1"/>
  <c r="N468" i="10" s="1"/>
  <c r="G470" i="10"/>
  <c r="M467" i="19"/>
  <c r="O467" i="10"/>
  <c r="O468" i="10"/>
  <c r="L469" i="10"/>
  <c r="K469" i="10"/>
  <c r="M468" i="19" l="1"/>
  <c r="G471" i="10"/>
  <c r="M469" i="10"/>
  <c r="N469" i="10" s="1"/>
  <c r="L470" i="10"/>
  <c r="K470" i="10"/>
  <c r="O469" i="10" l="1"/>
  <c r="K471" i="10"/>
  <c r="L471" i="10"/>
  <c r="M470" i="10"/>
  <c r="N470" i="10" s="1"/>
  <c r="G472" i="10"/>
  <c r="M469" i="19"/>
  <c r="G473" i="10" l="1"/>
  <c r="M470" i="19"/>
  <c r="M471" i="10"/>
  <c r="N471" i="10" s="1"/>
  <c r="K472" i="10"/>
  <c r="L472" i="10"/>
  <c r="O470" i="10"/>
  <c r="G474" i="10" l="1"/>
  <c r="M471" i="19"/>
  <c r="M472" i="10"/>
  <c r="N472" i="10" s="1"/>
  <c r="K473" i="10"/>
  <c r="L473" i="10"/>
  <c r="O471" i="10"/>
  <c r="O472" i="10" l="1"/>
  <c r="G475" i="10"/>
  <c r="M472" i="19"/>
  <c r="M473" i="10"/>
  <c r="N473" i="10" s="1"/>
  <c r="L474" i="10"/>
  <c r="K474" i="10"/>
  <c r="M474" i="10" l="1"/>
  <c r="N474" i="10" s="1"/>
  <c r="O474" i="10" s="1"/>
  <c r="K475" i="10"/>
  <c r="L475" i="10"/>
  <c r="O473" i="10"/>
  <c r="M473" i="19"/>
  <c r="G476" i="10"/>
  <c r="L476" i="10" l="1"/>
  <c r="K476" i="10"/>
  <c r="M475" i="10"/>
  <c r="N475" i="10" s="1"/>
  <c r="M474" i="19"/>
  <c r="G477" i="10"/>
  <c r="M476" i="10" l="1"/>
  <c r="N476" i="10" s="1"/>
  <c r="O476" i="10" s="1"/>
  <c r="G478" i="10"/>
  <c r="M475" i="19"/>
  <c r="O475" i="10"/>
  <c r="K477" i="10"/>
  <c r="L477" i="10"/>
  <c r="M477" i="10" l="1"/>
  <c r="N477" i="10" s="1"/>
  <c r="O477" i="10" s="1"/>
  <c r="G479" i="10"/>
  <c r="M476" i="19"/>
  <c r="K478" i="10"/>
  <c r="L478" i="10"/>
  <c r="M478" i="10" l="1"/>
  <c r="N478" i="10" s="1"/>
  <c r="O478" i="10" s="1"/>
  <c r="L479" i="10"/>
  <c r="K479" i="10"/>
  <c r="M479" i="10" s="1"/>
  <c r="N479" i="10" s="1"/>
  <c r="M477" i="19"/>
  <c r="G480" i="10"/>
  <c r="O479" i="10" l="1"/>
  <c r="L480" i="10"/>
  <c r="K480" i="10"/>
  <c r="M478" i="19"/>
  <c r="G481" i="10"/>
  <c r="M480" i="10" l="1"/>
  <c r="N480" i="10" s="1"/>
  <c r="O480" i="10" s="1"/>
  <c r="L481" i="10"/>
  <c r="K481" i="10"/>
  <c r="M481" i="10" s="1"/>
  <c r="N481" i="10" s="1"/>
  <c r="M479" i="19"/>
  <c r="G482" i="10"/>
  <c r="O481" i="10" l="1"/>
  <c r="K482" i="10"/>
  <c r="L482" i="10"/>
  <c r="G483" i="10"/>
  <c r="M480" i="19"/>
  <c r="M481" i="19" l="1"/>
  <c r="G484" i="10"/>
  <c r="M482" i="10"/>
  <c r="N482" i="10" s="1"/>
  <c r="L483" i="10"/>
  <c r="K483" i="10"/>
  <c r="O482" i="10" l="1"/>
  <c r="K484" i="10"/>
  <c r="L484" i="10"/>
  <c r="M483" i="10"/>
  <c r="N483" i="10" s="1"/>
  <c r="M482" i="19"/>
  <c r="G485" i="10"/>
  <c r="M484" i="10" l="1"/>
  <c r="N484" i="10" s="1"/>
  <c r="O484" i="10" s="1"/>
  <c r="G486" i="10"/>
  <c r="M483" i="19"/>
  <c r="O483" i="10"/>
  <c r="K485" i="10"/>
  <c r="L485" i="10"/>
  <c r="M485" i="10" l="1"/>
  <c r="N485" i="10" s="1"/>
  <c r="O485" i="10" s="1"/>
  <c r="M484" i="19"/>
  <c r="G487" i="10"/>
  <c r="L486" i="10"/>
  <c r="K486" i="10"/>
  <c r="M486" i="10" s="1"/>
  <c r="N486" i="10" s="1"/>
  <c r="O486" i="10" l="1"/>
  <c r="G488" i="10"/>
  <c r="M485" i="19"/>
  <c r="K487" i="10"/>
  <c r="L487" i="10"/>
  <c r="M487" i="10" l="1"/>
  <c r="N487" i="10" s="1"/>
  <c r="O487" i="10" s="1"/>
  <c r="M486" i="19"/>
  <c r="G489" i="10"/>
  <c r="L488" i="10"/>
  <c r="K488" i="10"/>
  <c r="K489" i="10" l="1"/>
  <c r="L489" i="10"/>
  <c r="G490" i="10"/>
  <c r="M487" i="19"/>
  <c r="M488" i="10"/>
  <c r="N488" i="10" s="1"/>
  <c r="K490" i="10" l="1"/>
  <c r="L490" i="10"/>
  <c r="G491" i="10"/>
  <c r="M488" i="19"/>
  <c r="O488" i="10"/>
  <c r="A488" i="10"/>
  <c r="A465" i="10"/>
  <c r="A467" i="10"/>
  <c r="A468" i="10"/>
  <c r="A469" i="10"/>
  <c r="A466" i="10"/>
  <c r="A470" i="10"/>
  <c r="A471" i="10"/>
  <c r="A472" i="10"/>
  <c r="A474" i="10"/>
  <c r="A473" i="10"/>
  <c r="A476" i="10"/>
  <c r="A475" i="10"/>
  <c r="A477" i="10"/>
  <c r="A479" i="10"/>
  <c r="A478" i="10"/>
  <c r="A480" i="10"/>
  <c r="A484" i="10"/>
  <c r="A483" i="10"/>
  <c r="A486" i="10"/>
  <c r="A485" i="10"/>
  <c r="A487" i="10"/>
  <c r="A482" i="10"/>
  <c r="A481" i="10"/>
  <c r="M489" i="10"/>
  <c r="N489" i="10" s="1"/>
  <c r="M489" i="19" l="1"/>
  <c r="G492" i="10"/>
  <c r="L491" i="10"/>
  <c r="K491" i="10"/>
  <c r="O489" i="10"/>
  <c r="H36" i="13"/>
  <c r="D36" i="12"/>
  <c r="C36" i="13"/>
  <c r="H36" i="12"/>
  <c r="F36" i="12"/>
  <c r="C36" i="12"/>
  <c r="G36" i="12" s="1"/>
  <c r="D36" i="13"/>
  <c r="G36" i="13" s="1"/>
  <c r="F36" i="13"/>
  <c r="M490" i="10"/>
  <c r="N490" i="10" s="1"/>
  <c r="I36" i="13" l="1"/>
  <c r="I36" i="12"/>
  <c r="M491" i="10"/>
  <c r="N491" i="10" s="1"/>
  <c r="O491" i="10" s="1"/>
  <c r="L492" i="10"/>
  <c r="K492" i="10"/>
  <c r="O490" i="10"/>
  <c r="G493" i="10"/>
  <c r="M490" i="19"/>
  <c r="H18" i="17" l="1"/>
  <c r="L493" i="10"/>
  <c r="K493" i="10"/>
  <c r="G494" i="10"/>
  <c r="M491" i="19"/>
  <c r="M492" i="10"/>
  <c r="N492" i="10" s="1"/>
  <c r="M493" i="10" l="1"/>
  <c r="N493" i="10" s="1"/>
  <c r="O493" i="10" s="1"/>
  <c r="G495" i="10"/>
  <c r="M492" i="19"/>
  <c r="L494" i="10"/>
  <c r="K494" i="10"/>
  <c r="O492" i="10"/>
  <c r="M494" i="10" l="1"/>
  <c r="N494" i="10" s="1"/>
  <c r="O494" i="10" s="1"/>
  <c r="G496" i="10"/>
  <c r="M493" i="19"/>
  <c r="L495" i="10"/>
  <c r="K495" i="10"/>
  <c r="M495" i="10" s="1"/>
  <c r="N495" i="10" s="1"/>
  <c r="L496" i="10" l="1"/>
  <c r="K496" i="10"/>
  <c r="O495" i="10"/>
  <c r="M494" i="19"/>
  <c r="G497" i="10"/>
  <c r="M496" i="10" l="1"/>
  <c r="N496" i="10" s="1"/>
  <c r="O496" i="10" s="1"/>
  <c r="K497" i="10"/>
  <c r="L497" i="10"/>
  <c r="M495" i="19"/>
  <c r="G498" i="10"/>
  <c r="M497" i="10" l="1"/>
  <c r="N497" i="10" s="1"/>
  <c r="O497" i="10" s="1"/>
  <c r="K498" i="10"/>
  <c r="L498" i="10"/>
  <c r="G499" i="10"/>
  <c r="M496" i="19"/>
  <c r="L499" i="10" l="1"/>
  <c r="K499" i="10"/>
  <c r="G500" i="10"/>
  <c r="M497" i="19"/>
  <c r="M498" i="10"/>
  <c r="N498" i="10" s="1"/>
  <c r="M499" i="10" l="1"/>
  <c r="N499" i="10" s="1"/>
  <c r="O499" i="10" s="1"/>
  <c r="K500" i="10"/>
  <c r="L500" i="10"/>
  <c r="G501" i="10"/>
  <c r="M498" i="19"/>
  <c r="O498" i="10"/>
  <c r="G502" i="10" l="1"/>
  <c r="M499" i="19"/>
  <c r="L501" i="10"/>
  <c r="K501" i="10"/>
  <c r="M500" i="10"/>
  <c r="N500" i="10" s="1"/>
  <c r="M501" i="10" l="1"/>
  <c r="N501" i="10" s="1"/>
  <c r="O501" i="10" s="1"/>
  <c r="M500" i="19"/>
  <c r="G503" i="10"/>
  <c r="O500" i="10"/>
  <c r="L502" i="10"/>
  <c r="K502" i="10"/>
  <c r="M502" i="10" l="1"/>
  <c r="N502" i="10" s="1"/>
  <c r="O502" i="10" s="1"/>
  <c r="K503" i="10"/>
  <c r="L503" i="10"/>
  <c r="M501" i="19"/>
  <c r="G504" i="10"/>
  <c r="M503" i="10" l="1"/>
  <c r="N503" i="10" s="1"/>
  <c r="O503" i="10" s="1"/>
  <c r="K504" i="10"/>
  <c r="L504" i="10"/>
  <c r="G505" i="10"/>
  <c r="M502" i="19"/>
  <c r="G506" i="10" l="1"/>
  <c r="M503" i="19"/>
  <c r="K505" i="10"/>
  <c r="L505" i="10"/>
  <c r="M504" i="10"/>
  <c r="N504" i="10" s="1"/>
  <c r="M505" i="10" l="1"/>
  <c r="N505" i="10" s="1"/>
  <c r="O505" i="10" s="1"/>
  <c r="G507" i="10"/>
  <c r="M504" i="19"/>
  <c r="O504" i="10"/>
  <c r="K506" i="10"/>
  <c r="L506" i="10"/>
  <c r="M505" i="19" l="1"/>
  <c r="G508" i="10"/>
  <c r="K507" i="10"/>
  <c r="L507" i="10"/>
  <c r="M506" i="10"/>
  <c r="N506" i="10" s="1"/>
  <c r="M507" i="10" l="1"/>
  <c r="N507" i="10" s="1"/>
  <c r="K508" i="10"/>
  <c r="L508" i="10"/>
  <c r="O506" i="10"/>
  <c r="G509" i="10"/>
  <c r="M506" i="19"/>
  <c r="G510" i="10" l="1"/>
  <c r="M507" i="19"/>
  <c r="M508" i="10"/>
  <c r="N508" i="10" s="1"/>
  <c r="L509" i="10"/>
  <c r="K509" i="10"/>
  <c r="O507" i="10"/>
  <c r="O508" i="10" l="1"/>
  <c r="M508" i="19"/>
  <c r="G511" i="10"/>
  <c r="M509" i="10"/>
  <c r="N509" i="10" s="1"/>
  <c r="K510" i="10"/>
  <c r="L510" i="10"/>
  <c r="M510" i="10" l="1"/>
  <c r="N510" i="10" s="1"/>
  <c r="O510" i="10" s="1"/>
  <c r="O509" i="10"/>
  <c r="K511" i="10"/>
  <c r="L511" i="10"/>
  <c r="M509" i="19"/>
  <c r="G512" i="10"/>
  <c r="K512" i="10" l="1"/>
  <c r="L512" i="10"/>
  <c r="G513" i="10"/>
  <c r="M510" i="19"/>
  <c r="M511" i="10"/>
  <c r="N511" i="10" s="1"/>
  <c r="G514" i="10" l="1"/>
  <c r="M511" i="19"/>
  <c r="L513" i="10"/>
  <c r="K513" i="10"/>
  <c r="O511" i="10"/>
  <c r="M512" i="10"/>
  <c r="N512" i="10" s="1"/>
  <c r="M513" i="10" l="1"/>
  <c r="N513" i="10" s="1"/>
  <c r="O513" i="10" s="1"/>
  <c r="O512" i="10"/>
  <c r="A512" i="10"/>
  <c r="A489" i="10"/>
  <c r="A493" i="10"/>
  <c r="A494" i="10"/>
  <c r="A490" i="10"/>
  <c r="A491" i="10"/>
  <c r="A492" i="10"/>
  <c r="A495" i="10"/>
  <c r="A496" i="10"/>
  <c r="A497" i="10"/>
  <c r="A498" i="10"/>
  <c r="A499" i="10"/>
  <c r="A501" i="10"/>
  <c r="A502" i="10"/>
  <c r="A500" i="10"/>
  <c r="A503" i="10"/>
  <c r="A504" i="10"/>
  <c r="A507" i="10"/>
  <c r="A508" i="10"/>
  <c r="A510" i="10"/>
  <c r="A505" i="10"/>
  <c r="A511" i="10"/>
  <c r="G515" i="10"/>
  <c r="M512" i="19"/>
  <c r="A506" i="10"/>
  <c r="A509" i="10"/>
  <c r="L514" i="10"/>
  <c r="K514" i="10"/>
  <c r="M514" i="10" l="1"/>
  <c r="N514" i="10" s="1"/>
  <c r="O514" i="10" s="1"/>
  <c r="F37" i="12"/>
  <c r="D37" i="13"/>
  <c r="C37" i="12"/>
  <c r="F37" i="13"/>
  <c r="H37" i="13"/>
  <c r="D37" i="12"/>
  <c r="C37" i="13"/>
  <c r="H37" i="12"/>
  <c r="M513" i="19"/>
  <c r="G516" i="10"/>
  <c r="L515" i="10"/>
  <c r="K515" i="10"/>
  <c r="G37" i="13" l="1"/>
  <c r="I37" i="13" s="1"/>
  <c r="M515" i="10"/>
  <c r="N515" i="10" s="1"/>
  <c r="O515" i="10" s="1"/>
  <c r="G37" i="12"/>
  <c r="I37" i="12" s="1"/>
  <c r="L516" i="10"/>
  <c r="K516" i="10"/>
  <c r="G517" i="10"/>
  <c r="M514" i="19"/>
  <c r="H19" i="17" l="1"/>
  <c r="M516" i="10"/>
  <c r="N516" i="10" s="1"/>
  <c r="O516" i="10" s="1"/>
  <c r="K517" i="10"/>
  <c r="L517" i="10"/>
  <c r="G518" i="10"/>
  <c r="M515" i="19"/>
  <c r="G519" i="10" l="1"/>
  <c r="M516" i="19"/>
  <c r="L518" i="10"/>
  <c r="K518" i="10"/>
  <c r="M517" i="10"/>
  <c r="N517" i="10" s="1"/>
  <c r="G520" i="10" l="1"/>
  <c r="M517" i="19"/>
  <c r="M518" i="10"/>
  <c r="N518" i="10" s="1"/>
  <c r="O517" i="10"/>
  <c r="K519" i="10"/>
  <c r="L519" i="10"/>
  <c r="O518" i="10" l="1"/>
  <c r="G521" i="10"/>
  <c r="M518" i="19"/>
  <c r="M519" i="10"/>
  <c r="N519" i="10" s="1"/>
  <c r="L520" i="10"/>
  <c r="K520" i="10"/>
  <c r="M520" i="10" l="1"/>
  <c r="N520" i="10" s="1"/>
  <c r="O520" i="10" s="1"/>
  <c r="G522" i="10"/>
  <c r="M519" i="19"/>
  <c r="L521" i="10"/>
  <c r="K521" i="10"/>
  <c r="O519" i="10"/>
  <c r="M521" i="10" l="1"/>
  <c r="N521" i="10" s="1"/>
  <c r="G523" i="10"/>
  <c r="M520" i="19"/>
  <c r="K522" i="10"/>
  <c r="L522" i="10"/>
  <c r="O521" i="10"/>
  <c r="M522" i="10" l="1"/>
  <c r="N522" i="10" s="1"/>
  <c r="M521" i="19"/>
  <c r="G524" i="10"/>
  <c r="L523" i="10"/>
  <c r="K523" i="10"/>
  <c r="L524" i="10" l="1"/>
  <c r="K524" i="10"/>
  <c r="M524" i="10" s="1"/>
  <c r="N524" i="10" s="1"/>
  <c r="M522" i="19"/>
  <c r="G525" i="10"/>
  <c r="M523" i="10"/>
  <c r="N523" i="10" s="1"/>
  <c r="O522" i="10"/>
  <c r="L525" i="10" l="1"/>
  <c r="K525" i="10"/>
  <c r="M525" i="10" s="1"/>
  <c r="N525" i="10" s="1"/>
  <c r="M523" i="19"/>
  <c r="G526" i="10"/>
  <c r="O524" i="10"/>
  <c r="O523" i="10"/>
  <c r="L526" i="10" l="1"/>
  <c r="K526" i="10"/>
  <c r="M526" i="10" s="1"/>
  <c r="N526" i="10" s="1"/>
  <c r="M524" i="19"/>
  <c r="G527" i="10"/>
  <c r="O525" i="10"/>
  <c r="L527" i="10" l="1"/>
  <c r="K527" i="10"/>
  <c r="G528" i="10"/>
  <c r="M525" i="19"/>
  <c r="O526" i="10"/>
  <c r="M527" i="10" l="1"/>
  <c r="N527" i="10" s="1"/>
  <c r="M526" i="19"/>
  <c r="G529" i="10"/>
  <c r="L528" i="10"/>
  <c r="K528" i="10"/>
  <c r="O527" i="10"/>
  <c r="M528" i="10" l="1"/>
  <c r="N528" i="10" s="1"/>
  <c r="O528" i="10"/>
  <c r="K529" i="10"/>
  <c r="L529" i="10"/>
  <c r="G530" i="10"/>
  <c r="M527" i="19"/>
  <c r="M529" i="10" l="1"/>
  <c r="N529" i="10" s="1"/>
  <c r="O529" i="10" s="1"/>
  <c r="G531" i="10"/>
  <c r="M528" i="19"/>
  <c r="L530" i="10"/>
  <c r="K530" i="10"/>
  <c r="M530" i="10" s="1"/>
  <c r="N530" i="10" s="1"/>
  <c r="G532" i="10" l="1"/>
  <c r="M529" i="19"/>
  <c r="O530" i="10"/>
  <c r="L531" i="10"/>
  <c r="K531" i="10"/>
  <c r="G533" i="10" l="1"/>
  <c r="M530" i="19"/>
  <c r="L532" i="10"/>
  <c r="K532" i="10"/>
  <c r="M531" i="10"/>
  <c r="N531" i="10" s="1"/>
  <c r="M532" i="10" l="1"/>
  <c r="N532" i="10" s="1"/>
  <c r="O532" i="10" s="1"/>
  <c r="M531" i="19"/>
  <c r="G534" i="10"/>
  <c r="O531" i="10"/>
  <c r="K533" i="10"/>
  <c r="L533" i="10"/>
  <c r="M532" i="19" l="1"/>
  <c r="G535" i="10"/>
  <c r="M533" i="10"/>
  <c r="N533" i="10" s="1"/>
  <c r="K534" i="10"/>
  <c r="L534" i="10"/>
  <c r="M534" i="10" l="1"/>
  <c r="N534" i="10" s="1"/>
  <c r="O534" i="10" s="1"/>
  <c r="O533" i="10"/>
  <c r="K535" i="10"/>
  <c r="L535" i="10"/>
  <c r="G536" i="10"/>
  <c r="M533" i="19"/>
  <c r="M535" i="10" l="1"/>
  <c r="N535" i="10" s="1"/>
  <c r="G537" i="10"/>
  <c r="M534" i="19"/>
  <c r="L536" i="10"/>
  <c r="K536" i="10"/>
  <c r="G538" i="10" l="1"/>
  <c r="M535" i="19"/>
  <c r="K537" i="10"/>
  <c r="L537" i="10"/>
  <c r="M536" i="10"/>
  <c r="N536" i="10" s="1"/>
  <c r="A529" i="10" s="1"/>
  <c r="O535" i="10"/>
  <c r="A533" i="10"/>
  <c r="A532" i="10"/>
  <c r="A525" i="10" l="1"/>
  <c r="A531" i="10"/>
  <c r="A534" i="10"/>
  <c r="A535" i="10"/>
  <c r="A530" i="10"/>
  <c r="M537" i="10"/>
  <c r="N537" i="10" s="1"/>
  <c r="M536" i="19"/>
  <c r="G539" i="10"/>
  <c r="O536" i="10"/>
  <c r="A536" i="10"/>
  <c r="A513" i="10"/>
  <c r="A517" i="10"/>
  <c r="A516" i="10"/>
  <c r="A514" i="10"/>
  <c r="A515" i="10"/>
  <c r="A518" i="10"/>
  <c r="A520" i="10"/>
  <c r="A519" i="10"/>
  <c r="A521" i="10"/>
  <c r="A522" i="10"/>
  <c r="A523" i="10"/>
  <c r="A524" i="10"/>
  <c r="A527" i="10"/>
  <c r="A526" i="10"/>
  <c r="A528" i="10"/>
  <c r="L538" i="10"/>
  <c r="K538" i="10"/>
  <c r="M538" i="10" l="1"/>
  <c r="N538" i="10" s="1"/>
  <c r="O538" i="10" s="1"/>
  <c r="D38" i="12"/>
  <c r="L539" i="10"/>
  <c r="K539" i="10"/>
  <c r="M539" i="10" s="1"/>
  <c r="N539" i="10" s="1"/>
  <c r="F38" i="12"/>
  <c r="H38" i="13"/>
  <c r="D38" i="13"/>
  <c r="C38" i="13"/>
  <c r="G38" i="13" s="1"/>
  <c r="I38" i="13" s="1"/>
  <c r="F38" i="13"/>
  <c r="H38" i="12"/>
  <c r="C38" i="12"/>
  <c r="G38" i="12" s="1"/>
  <c r="G540" i="10"/>
  <c r="M537" i="19"/>
  <c r="O537" i="10"/>
  <c r="G541" i="10" l="1"/>
  <c r="M538" i="19"/>
  <c r="O539" i="10"/>
  <c r="L540" i="10"/>
  <c r="K540" i="10"/>
  <c r="I38" i="12"/>
  <c r="H20" i="17" s="1"/>
  <c r="M540" i="10" l="1"/>
  <c r="N540" i="10" s="1"/>
  <c r="O540" i="10" s="1"/>
  <c r="M539" i="19"/>
  <c r="G542" i="10"/>
  <c r="L541" i="10"/>
  <c r="K541" i="10"/>
  <c r="K542" i="10" l="1"/>
  <c r="L542" i="10"/>
  <c r="M541" i="10"/>
  <c r="N541" i="10" s="1"/>
  <c r="M540" i="19"/>
  <c r="G543" i="10"/>
  <c r="G544" i="10" l="1"/>
  <c r="M541" i="19"/>
  <c r="O541" i="10"/>
  <c r="L543" i="10"/>
  <c r="K543" i="10"/>
  <c r="M542" i="10"/>
  <c r="N542" i="10" s="1"/>
  <c r="M543" i="10" l="1"/>
  <c r="N543" i="10" s="1"/>
  <c r="O543" i="10" s="1"/>
  <c r="G545" i="10"/>
  <c r="M542" i="19"/>
  <c r="O542" i="10"/>
  <c r="K544" i="10"/>
  <c r="L544" i="10"/>
  <c r="M544" i="10" l="1"/>
  <c r="N544" i="10" s="1"/>
  <c r="O544" i="10" s="1"/>
  <c r="M543" i="19"/>
  <c r="G546" i="10"/>
  <c r="K545" i="10"/>
  <c r="L545" i="10"/>
  <c r="M545" i="10" l="1"/>
  <c r="N545" i="10" s="1"/>
  <c r="K546" i="10"/>
  <c r="L546" i="10"/>
  <c r="G547" i="10"/>
  <c r="M544" i="19"/>
  <c r="M546" i="10" l="1"/>
  <c r="N546" i="10" s="1"/>
  <c r="O546" i="10" s="1"/>
  <c r="L547" i="10"/>
  <c r="K547" i="10"/>
  <c r="G548" i="10"/>
  <c r="M545" i="19"/>
  <c r="O545" i="10"/>
  <c r="M547" i="10" l="1"/>
  <c r="N547" i="10" s="1"/>
  <c r="O547" i="10" s="1"/>
  <c r="M546" i="19"/>
  <c r="G549" i="10"/>
  <c r="L548" i="10"/>
  <c r="K548" i="10"/>
  <c r="L549" i="10" l="1"/>
  <c r="K549" i="10"/>
  <c r="G550" i="10"/>
  <c r="M547" i="19"/>
  <c r="M548" i="10"/>
  <c r="N548" i="10" s="1"/>
  <c r="M549" i="10" l="1"/>
  <c r="N549" i="10" s="1"/>
  <c r="O549" i="10" s="1"/>
  <c r="G551" i="10"/>
  <c r="M548" i="19"/>
  <c r="K550" i="10"/>
  <c r="L550" i="10"/>
  <c r="O548" i="10"/>
  <c r="G552" i="10" l="1"/>
  <c r="M549" i="19"/>
  <c r="M550" i="10"/>
  <c r="N550" i="10" s="1"/>
  <c r="L551" i="10"/>
  <c r="K551" i="10"/>
  <c r="M550" i="19" l="1"/>
  <c r="G553" i="10"/>
  <c r="O550" i="10"/>
  <c r="M551" i="10"/>
  <c r="N551" i="10" s="1"/>
  <c r="L552" i="10"/>
  <c r="K552" i="10"/>
  <c r="M552" i="10" l="1"/>
  <c r="N552" i="10" s="1"/>
  <c r="O552" i="10" s="1"/>
  <c r="K553" i="10"/>
  <c r="L553" i="10"/>
  <c r="O551" i="10"/>
  <c r="G554" i="10"/>
  <c r="M551" i="19"/>
  <c r="G555" i="10" l="1"/>
  <c r="M552" i="19"/>
  <c r="K554" i="10"/>
  <c r="L554" i="10"/>
  <c r="M553" i="10"/>
  <c r="N553" i="10" s="1"/>
  <c r="G556" i="10" l="1"/>
  <c r="M553" i="19"/>
  <c r="M554" i="10"/>
  <c r="N554" i="10" s="1"/>
  <c r="O553" i="10"/>
  <c r="K555" i="10"/>
  <c r="L555" i="10"/>
  <c r="O554" i="10" l="1"/>
  <c r="M554" i="19"/>
  <c r="G557" i="10"/>
  <c r="M555" i="10"/>
  <c r="N555" i="10" s="1"/>
  <c r="K556" i="10"/>
  <c r="L556" i="10"/>
  <c r="M556" i="10" l="1"/>
  <c r="N556" i="10" s="1"/>
  <c r="O556" i="10" s="1"/>
  <c r="K557" i="10"/>
  <c r="L557" i="10"/>
  <c r="M555" i="19"/>
  <c r="G558" i="10"/>
  <c r="O555" i="10"/>
  <c r="M557" i="10" l="1"/>
  <c r="N557" i="10" s="1"/>
  <c r="K558" i="10"/>
  <c r="L558" i="10"/>
  <c r="M556" i="19"/>
  <c r="G559" i="10"/>
  <c r="M558" i="10" l="1"/>
  <c r="N558" i="10" s="1"/>
  <c r="M557" i="19"/>
  <c r="G560" i="10"/>
  <c r="L559" i="10"/>
  <c r="K559" i="10"/>
  <c r="O557" i="10"/>
  <c r="L560" i="10" l="1"/>
  <c r="K560" i="10"/>
  <c r="G561" i="10"/>
  <c r="M558" i="19"/>
  <c r="M559" i="10"/>
  <c r="N559" i="10" s="1"/>
  <c r="O558" i="10"/>
  <c r="M560" i="10" l="1"/>
  <c r="N560" i="10" s="1"/>
  <c r="A558" i="10" s="1"/>
  <c r="G562" i="10"/>
  <c r="M559" i="19"/>
  <c r="K561" i="10"/>
  <c r="L561" i="10"/>
  <c r="O560" i="10"/>
  <c r="A539" i="10"/>
  <c r="A537" i="10"/>
  <c r="A542" i="10"/>
  <c r="A543" i="10"/>
  <c r="A545" i="10"/>
  <c r="A547" i="10"/>
  <c r="A550" i="10"/>
  <c r="O559" i="10"/>
  <c r="A551" i="10"/>
  <c r="A556" i="10"/>
  <c r="A555" i="10"/>
  <c r="A553" i="10"/>
  <c r="A552" i="10" l="1"/>
  <c r="A554" i="10"/>
  <c r="H39" i="13" s="1"/>
  <c r="A549" i="10"/>
  <c r="A544" i="10"/>
  <c r="A541" i="10"/>
  <c r="A540" i="10"/>
  <c r="A557" i="10"/>
  <c r="A559" i="10"/>
  <c r="A548" i="10"/>
  <c r="D39" i="12" s="1"/>
  <c r="A546" i="10"/>
  <c r="F39" i="12" s="1"/>
  <c r="A538" i="10"/>
  <c r="A560" i="10"/>
  <c r="M561" i="10"/>
  <c r="N561" i="10" s="1"/>
  <c r="D39" i="13"/>
  <c r="M560" i="19"/>
  <c r="G563" i="10"/>
  <c r="L562" i="10"/>
  <c r="K562" i="10"/>
  <c r="M562" i="10" s="1"/>
  <c r="N562" i="10" s="1"/>
  <c r="C39" i="12" l="1"/>
  <c r="G39" i="12" s="1"/>
  <c r="F39" i="13"/>
  <c r="C39" i="13"/>
  <c r="H39" i="12"/>
  <c r="G39" i="13"/>
  <c r="I39" i="13" s="1"/>
  <c r="L563" i="10"/>
  <c r="K563" i="10"/>
  <c r="G564" i="10"/>
  <c r="M561" i="19"/>
  <c r="O561" i="10"/>
  <c r="O562" i="10"/>
  <c r="I39" i="12"/>
  <c r="H21" i="17" l="1"/>
  <c r="M563" i="10"/>
  <c r="N563" i="10" s="1"/>
  <c r="O563" i="10" s="1"/>
  <c r="G565" i="10"/>
  <c r="M562" i="19"/>
  <c r="K564" i="10"/>
  <c r="L564" i="10"/>
  <c r="M564" i="10" l="1"/>
  <c r="N564" i="10" s="1"/>
  <c r="M563" i="19"/>
  <c r="G566" i="10"/>
  <c r="K565" i="10"/>
  <c r="L565" i="10"/>
  <c r="L566" i="10" l="1"/>
  <c r="K566" i="10"/>
  <c r="M566" i="10" s="1"/>
  <c r="N566" i="10" s="1"/>
  <c r="M564" i="19"/>
  <c r="G567" i="10"/>
  <c r="M565" i="10"/>
  <c r="N565" i="10" s="1"/>
  <c r="O564" i="10"/>
  <c r="K567" i="10" l="1"/>
  <c r="L567" i="10"/>
  <c r="G568" i="10"/>
  <c r="M565" i="19"/>
  <c r="O566" i="10"/>
  <c r="O565" i="10"/>
  <c r="G569" i="10" l="1"/>
  <c r="M566" i="19"/>
  <c r="L568" i="10"/>
  <c r="K568" i="10"/>
  <c r="M567" i="10"/>
  <c r="N567" i="10" s="1"/>
  <c r="M568" i="10" l="1"/>
  <c r="N568" i="10" s="1"/>
  <c r="O568" i="10" s="1"/>
  <c r="M567" i="19"/>
  <c r="G570" i="10"/>
  <c r="O567" i="10"/>
  <c r="K569" i="10"/>
  <c r="L569" i="10"/>
  <c r="L570" i="10" l="1"/>
  <c r="K570" i="10"/>
  <c r="M570" i="10" s="1"/>
  <c r="N570" i="10" s="1"/>
  <c r="M569" i="10"/>
  <c r="N569" i="10" s="1"/>
  <c r="G571" i="10"/>
  <c r="M568" i="19"/>
  <c r="O569" i="10" l="1"/>
  <c r="O570" i="10"/>
  <c r="L571" i="10"/>
  <c r="K571" i="10"/>
  <c r="G572" i="10"/>
  <c r="M569" i="19"/>
  <c r="M570" i="19" l="1"/>
  <c r="G573" i="10"/>
  <c r="L572" i="10"/>
  <c r="K572" i="10"/>
  <c r="M571" i="10"/>
  <c r="N571" i="10" s="1"/>
  <c r="M572" i="10" l="1"/>
  <c r="N572" i="10" s="1"/>
  <c r="O572" i="10" s="1"/>
  <c r="K573" i="10"/>
  <c r="L573" i="10"/>
  <c r="O571" i="10"/>
  <c r="G574" i="10"/>
  <c r="M571" i="19"/>
  <c r="G575" i="10" l="1"/>
  <c r="M572" i="19"/>
  <c r="M573" i="10"/>
  <c r="N573" i="10" s="1"/>
  <c r="L574" i="10"/>
  <c r="K574" i="10"/>
  <c r="G576" i="10" l="1"/>
  <c r="M573" i="19"/>
  <c r="O573" i="10"/>
  <c r="M574" i="10"/>
  <c r="N574" i="10" s="1"/>
  <c r="K575" i="10"/>
  <c r="L575" i="10"/>
  <c r="M575" i="10" l="1"/>
  <c r="N575" i="10" s="1"/>
  <c r="M574" i="19"/>
  <c r="G577" i="10"/>
  <c r="O574" i="10"/>
  <c r="L576" i="10"/>
  <c r="K576" i="10"/>
  <c r="K577" i="10" l="1"/>
  <c r="L577" i="10"/>
  <c r="G578" i="10"/>
  <c r="M575" i="19"/>
  <c r="M576" i="10"/>
  <c r="N576" i="10" s="1"/>
  <c r="O575" i="10"/>
  <c r="G579" i="10" l="1"/>
  <c r="M576" i="19"/>
  <c r="L578" i="10"/>
  <c r="K578" i="10"/>
  <c r="O576" i="10"/>
  <c r="M577" i="10"/>
  <c r="N577" i="10" s="1"/>
  <c r="M578" i="10" l="1"/>
  <c r="N578" i="10" s="1"/>
  <c r="O578" i="10"/>
  <c r="M577" i="19"/>
  <c r="G580" i="10"/>
  <c r="O577" i="10"/>
  <c r="L579" i="10"/>
  <c r="K579" i="10"/>
  <c r="M579" i="10" l="1"/>
  <c r="N579" i="10" s="1"/>
  <c r="O579" i="10" s="1"/>
  <c r="L580" i="10"/>
  <c r="K580" i="10"/>
  <c r="G581" i="10"/>
  <c r="M578" i="19"/>
  <c r="M580" i="10" l="1"/>
  <c r="N580" i="10" s="1"/>
  <c r="O580" i="10" s="1"/>
  <c r="K581" i="10"/>
  <c r="L581" i="10"/>
  <c r="G582" i="10"/>
  <c r="M579" i="19"/>
  <c r="K582" i="10" l="1"/>
  <c r="L582" i="10"/>
  <c r="M581" i="10"/>
  <c r="N581" i="10" s="1"/>
  <c r="M580" i="19"/>
  <c r="G583" i="10"/>
  <c r="O581" i="10" l="1"/>
  <c r="M581" i="19"/>
  <c r="G584" i="10"/>
  <c r="K583" i="10"/>
  <c r="L583" i="10"/>
  <c r="M582" i="10"/>
  <c r="N582" i="10" s="1"/>
  <c r="M583" i="10" l="1"/>
  <c r="N583" i="10" s="1"/>
  <c r="K584" i="10"/>
  <c r="L584" i="10"/>
  <c r="O582" i="10"/>
  <c r="G585" i="10"/>
  <c r="M582" i="19"/>
  <c r="M584" i="10" l="1"/>
  <c r="N584" i="10" s="1"/>
  <c r="O584" i="10" s="1"/>
  <c r="A567" i="10"/>
  <c r="A574" i="10"/>
  <c r="O583" i="10"/>
  <c r="A579" i="10"/>
  <c r="G586" i="10"/>
  <c r="M583" i="19"/>
  <c r="K585" i="10"/>
  <c r="L585" i="10"/>
  <c r="A583" i="10" l="1"/>
  <c r="A571" i="10"/>
  <c r="A564" i="10"/>
  <c r="A572" i="10"/>
  <c r="D40" i="12" s="1"/>
  <c r="A561" i="10"/>
  <c r="A568" i="10"/>
  <c r="A578" i="10"/>
  <c r="A569" i="10"/>
  <c r="A584" i="10"/>
  <c r="A575" i="10"/>
  <c r="A573" i="10"/>
  <c r="A565" i="10"/>
  <c r="A563" i="10"/>
  <c r="A570" i="10"/>
  <c r="A566" i="10"/>
  <c r="A562" i="10"/>
  <c r="A576" i="10"/>
  <c r="F40" i="12" s="1"/>
  <c r="A582" i="10"/>
  <c r="A581" i="10"/>
  <c r="A580" i="10"/>
  <c r="A577" i="10"/>
  <c r="M585" i="10"/>
  <c r="N585" i="10" s="1"/>
  <c r="G587" i="10"/>
  <c r="M584" i="19"/>
  <c r="K586" i="10"/>
  <c r="L586" i="10"/>
  <c r="C40" i="13" l="1"/>
  <c r="C40" i="12"/>
  <c r="G40" i="12" s="1"/>
  <c r="I40" i="12" s="1"/>
  <c r="H40" i="13"/>
  <c r="F40" i="13"/>
  <c r="M586" i="10"/>
  <c r="N586" i="10" s="1"/>
  <c r="O586" i="10" s="1"/>
  <c r="H40" i="12"/>
  <c r="D40" i="13"/>
  <c r="G588" i="10"/>
  <c r="M585" i="19"/>
  <c r="L587" i="10"/>
  <c r="K587" i="10"/>
  <c r="O585" i="10"/>
  <c r="G40" i="13" l="1"/>
  <c r="I40" i="13" s="1"/>
  <c r="M587" i="10"/>
  <c r="N587" i="10" s="1"/>
  <c r="O587" i="10" s="1"/>
  <c r="L588" i="10"/>
  <c r="K588" i="10"/>
  <c r="H22" i="17"/>
  <c r="G589" i="10"/>
  <c r="M586" i="19"/>
  <c r="M588" i="10" l="1"/>
  <c r="N588" i="10" s="1"/>
  <c r="O588" i="10" s="1"/>
  <c r="L589" i="10"/>
  <c r="K589" i="10"/>
  <c r="G590" i="10"/>
  <c r="M587" i="19"/>
  <c r="M589" i="10" l="1"/>
  <c r="N589" i="10" s="1"/>
  <c r="O589" i="10" s="1"/>
  <c r="G591" i="10"/>
  <c r="M588" i="19"/>
  <c r="L590" i="10"/>
  <c r="K590" i="10"/>
  <c r="M589" i="19" l="1"/>
  <c r="G592" i="10"/>
  <c r="M590" i="10"/>
  <c r="N590" i="10" s="1"/>
  <c r="L591" i="10"/>
  <c r="K591" i="10"/>
  <c r="O590" i="10" l="1"/>
  <c r="K592" i="10"/>
  <c r="L592" i="10"/>
  <c r="M591" i="10"/>
  <c r="N591" i="10" s="1"/>
  <c r="G593" i="10"/>
  <c r="M590" i="19"/>
  <c r="M592" i="10" l="1"/>
  <c r="N592" i="10" s="1"/>
  <c r="O592" i="10" s="1"/>
  <c r="K593" i="10"/>
  <c r="L593" i="10"/>
  <c r="O591" i="10"/>
  <c r="G594" i="10"/>
  <c r="M591" i="19"/>
  <c r="L594" i="10" l="1"/>
  <c r="K594" i="10"/>
  <c r="G595" i="10"/>
  <c r="M592" i="19"/>
  <c r="M593" i="10"/>
  <c r="N593" i="10" s="1"/>
  <c r="M594" i="10" l="1"/>
  <c r="N594" i="10" s="1"/>
  <c r="G596" i="10"/>
  <c r="M593" i="19"/>
  <c r="O594" i="10"/>
  <c r="L595" i="10"/>
  <c r="K595" i="10"/>
  <c r="O593" i="10"/>
  <c r="M595" i="10" l="1"/>
  <c r="N595" i="10" s="1"/>
  <c r="O595" i="10" s="1"/>
  <c r="G597" i="10"/>
  <c r="M594" i="19"/>
  <c r="K596" i="10"/>
  <c r="L596" i="10"/>
  <c r="K597" i="10" l="1"/>
  <c r="L597" i="10"/>
  <c r="M596" i="10"/>
  <c r="N596" i="10" s="1"/>
  <c r="G598" i="10"/>
  <c r="M595" i="19"/>
  <c r="O596" i="10" l="1"/>
  <c r="L598" i="10"/>
  <c r="K598" i="10"/>
  <c r="M596" i="19"/>
  <c r="G599" i="10"/>
  <c r="M597" i="10"/>
  <c r="N597" i="10" s="1"/>
  <c r="M598" i="10" l="1"/>
  <c r="N598" i="10" s="1"/>
  <c r="O598" i="10" s="1"/>
  <c r="K599" i="10"/>
  <c r="L599" i="10"/>
  <c r="G600" i="10"/>
  <c r="M597" i="19"/>
  <c r="O597" i="10"/>
  <c r="G601" i="10" l="1"/>
  <c r="M598" i="19"/>
  <c r="L600" i="10"/>
  <c r="K600" i="10"/>
  <c r="M599" i="10"/>
  <c r="N599" i="10" s="1"/>
  <c r="M600" i="10" l="1"/>
  <c r="N600" i="10" s="1"/>
  <c r="O600" i="10" s="1"/>
  <c r="G602" i="10"/>
  <c r="M599" i="19"/>
  <c r="O599" i="10"/>
  <c r="L601" i="10"/>
  <c r="K601" i="10"/>
  <c r="M601" i="10" l="1"/>
  <c r="N601" i="10" s="1"/>
  <c r="O601" i="10" s="1"/>
  <c r="G603" i="10"/>
  <c r="M600" i="19"/>
  <c r="K602" i="10"/>
  <c r="L602" i="10"/>
  <c r="M602" i="10" l="1"/>
  <c r="N602" i="10" s="1"/>
  <c r="O602" i="10" s="1"/>
  <c r="M601" i="19"/>
  <c r="G604" i="10"/>
  <c r="K603" i="10"/>
  <c r="L603" i="10"/>
  <c r="L604" i="10" l="1"/>
  <c r="K604" i="10"/>
  <c r="M602" i="19"/>
  <c r="G605" i="10"/>
  <c r="M603" i="10"/>
  <c r="N603" i="10" s="1"/>
  <c r="M604" i="10" l="1"/>
  <c r="N604" i="10" s="1"/>
  <c r="L605" i="10"/>
  <c r="K605" i="10"/>
  <c r="M605" i="10" s="1"/>
  <c r="N605" i="10" s="1"/>
  <c r="O604" i="10"/>
  <c r="G606" i="10"/>
  <c r="M603" i="19"/>
  <c r="O603" i="10"/>
  <c r="M604" i="19" l="1"/>
  <c r="G607" i="10"/>
  <c r="O605" i="10"/>
  <c r="L606" i="10"/>
  <c r="K606" i="10"/>
  <c r="M606" i="10" l="1"/>
  <c r="N606" i="10" s="1"/>
  <c r="L607" i="10"/>
  <c r="K607" i="10"/>
  <c r="O606" i="10"/>
  <c r="G608" i="10"/>
  <c r="M605" i="19"/>
  <c r="M607" i="10" l="1"/>
  <c r="N607" i="10" s="1"/>
  <c r="O607" i="10"/>
  <c r="M606" i="19"/>
  <c r="G609" i="10"/>
  <c r="L608" i="10"/>
  <c r="K608" i="10"/>
  <c r="M608" i="10" s="1"/>
  <c r="N608" i="10" s="1"/>
  <c r="A605" i="10" s="1"/>
  <c r="A601" i="10"/>
  <c r="M607" i="19" l="1"/>
  <c r="G610" i="10"/>
  <c r="O608" i="10"/>
  <c r="A608" i="10"/>
  <c r="A585" i="10"/>
  <c r="A586" i="10"/>
  <c r="A588" i="10"/>
  <c r="A587" i="10"/>
  <c r="A589" i="10"/>
  <c r="A590" i="10"/>
  <c r="A594" i="10"/>
  <c r="A592" i="10"/>
  <c r="A591" i="10"/>
  <c r="A596" i="10"/>
  <c r="A595" i="10"/>
  <c r="A593" i="10"/>
  <c r="A598" i="10"/>
  <c r="A597" i="10"/>
  <c r="A600" i="10"/>
  <c r="A603" i="10"/>
  <c r="A602" i="10"/>
  <c r="A599" i="10"/>
  <c r="A606" i="10"/>
  <c r="A604" i="10"/>
  <c r="A607" i="10"/>
  <c r="L609" i="10"/>
  <c r="K609" i="10"/>
  <c r="M609" i="10" l="1"/>
  <c r="N609" i="10" s="1"/>
  <c r="O609" i="10" s="1"/>
  <c r="C41" i="13"/>
  <c r="H41" i="13"/>
  <c r="H41" i="12"/>
  <c r="D41" i="13"/>
  <c r="F41" i="13"/>
  <c r="C41" i="12"/>
  <c r="D41" i="12"/>
  <c r="F41" i="12"/>
  <c r="L610" i="10"/>
  <c r="K610" i="10"/>
  <c r="G611" i="10"/>
  <c r="M608" i="19"/>
  <c r="M610" i="10" l="1"/>
  <c r="N610" i="10" s="1"/>
  <c r="O610" i="10" s="1"/>
  <c r="G41" i="12"/>
  <c r="I41" i="12" s="1"/>
  <c r="G41" i="13"/>
  <c r="I41" i="13" s="1"/>
  <c r="H23" i="17" s="1"/>
  <c r="G612" i="10"/>
  <c r="M609" i="19"/>
  <c r="K611" i="10"/>
  <c r="L611" i="10"/>
  <c r="M610" i="19" l="1"/>
  <c r="G613" i="10"/>
  <c r="M611" i="10"/>
  <c r="N611" i="10" s="1"/>
  <c r="K612" i="10"/>
  <c r="M612" i="10" s="1"/>
  <c r="N612" i="10" s="1"/>
  <c r="L612" i="10"/>
  <c r="O611" i="10" l="1"/>
  <c r="L613" i="10"/>
  <c r="K613" i="10"/>
  <c r="O612" i="10"/>
  <c r="G614" i="10"/>
  <c r="M611" i="19"/>
  <c r="M613" i="10" l="1"/>
  <c r="N613" i="10" s="1"/>
  <c r="O613" i="10"/>
  <c r="G615" i="10"/>
  <c r="M612" i="19"/>
  <c r="L614" i="10"/>
  <c r="K614" i="10"/>
  <c r="L615" i="10" l="1"/>
  <c r="K615" i="10"/>
  <c r="G616" i="10"/>
  <c r="M613" i="19"/>
  <c r="M614" i="10"/>
  <c r="N614" i="10" s="1"/>
  <c r="M615" i="10" l="1"/>
  <c r="N615" i="10" s="1"/>
  <c r="O615" i="10" s="1"/>
  <c r="L616" i="10"/>
  <c r="K616" i="10"/>
  <c r="G617" i="10"/>
  <c r="M614" i="19"/>
  <c r="O614" i="10"/>
  <c r="M616" i="10" l="1"/>
  <c r="N616" i="10" s="1"/>
  <c r="O616" i="10" s="1"/>
  <c r="G618" i="10"/>
  <c r="M615" i="19"/>
  <c r="K617" i="10"/>
  <c r="L617" i="10"/>
  <c r="G619" i="10" l="1"/>
  <c r="M616" i="19"/>
  <c r="M617" i="10"/>
  <c r="N617" i="10" s="1"/>
  <c r="K618" i="10"/>
  <c r="L618" i="10"/>
  <c r="M618" i="10" l="1"/>
  <c r="N618" i="10" s="1"/>
  <c r="O618" i="10"/>
  <c r="O617" i="10"/>
  <c r="G620" i="10"/>
  <c r="M617" i="19"/>
  <c r="K619" i="10"/>
  <c r="L619" i="10"/>
  <c r="M619" i="10" l="1"/>
  <c r="N619" i="10" s="1"/>
  <c r="O619" i="10" s="1"/>
  <c r="M618" i="19"/>
  <c r="G621" i="10"/>
  <c r="L620" i="10"/>
  <c r="K620" i="10"/>
  <c r="M620" i="10" l="1"/>
  <c r="N620" i="10" s="1"/>
  <c r="O620" i="10" s="1"/>
  <c r="K621" i="10"/>
  <c r="L621" i="10"/>
  <c r="M619" i="19"/>
  <c r="G622" i="10"/>
  <c r="M621" i="10" l="1"/>
  <c r="N621" i="10" s="1"/>
  <c r="O621" i="10" s="1"/>
  <c r="L622" i="10"/>
  <c r="K622" i="10"/>
  <c r="G623" i="10"/>
  <c r="M620" i="19"/>
  <c r="M622" i="10" l="1"/>
  <c r="N622" i="10" s="1"/>
  <c r="O622" i="10" s="1"/>
  <c r="K623" i="10"/>
  <c r="L623" i="10"/>
  <c r="M621" i="19"/>
  <c r="G624" i="10"/>
  <c r="L624" i="10" l="1"/>
  <c r="K624" i="10"/>
  <c r="M623" i="10"/>
  <c r="N623" i="10" s="1"/>
  <c r="G625" i="10"/>
  <c r="M622" i="19"/>
  <c r="M624" i="10" l="1"/>
  <c r="N624" i="10" s="1"/>
  <c r="O624" i="10" s="1"/>
  <c r="O623" i="10"/>
  <c r="K625" i="10"/>
  <c r="L625" i="10"/>
  <c r="G626" i="10"/>
  <c r="M623" i="19"/>
  <c r="L626" i="10" l="1"/>
  <c r="K626" i="10"/>
  <c r="M625" i="10"/>
  <c r="N625" i="10" s="1"/>
  <c r="M624" i="19"/>
  <c r="G627" i="10"/>
  <c r="M626" i="10" l="1"/>
  <c r="N626" i="10" s="1"/>
  <c r="O626" i="10" s="1"/>
  <c r="M625" i="19"/>
  <c r="G628" i="10"/>
  <c r="O625" i="10"/>
  <c r="L627" i="10"/>
  <c r="K627" i="10"/>
  <c r="M627" i="10" s="1"/>
  <c r="N627" i="10" s="1"/>
  <c r="L628" i="10" l="1"/>
  <c r="K628" i="10"/>
  <c r="O627" i="10"/>
  <c r="G629" i="10"/>
  <c r="M626" i="19"/>
  <c r="M628" i="10" l="1"/>
  <c r="N628" i="10" s="1"/>
  <c r="O628" i="10" s="1"/>
  <c r="K629" i="10"/>
  <c r="L629" i="10"/>
  <c r="M627" i="19"/>
  <c r="G630" i="10"/>
  <c r="L630" i="10" l="1"/>
  <c r="K630" i="10"/>
  <c r="M628" i="19"/>
  <c r="G631" i="10"/>
  <c r="M629" i="10"/>
  <c r="N629" i="10" s="1"/>
  <c r="M630" i="10" l="1"/>
  <c r="N630" i="10" s="1"/>
  <c r="O630" i="10" s="1"/>
  <c r="K631" i="10"/>
  <c r="L631" i="10"/>
  <c r="M631" i="10" s="1"/>
  <c r="N631" i="10" s="1"/>
  <c r="M629" i="19"/>
  <c r="G632" i="10"/>
  <c r="O629" i="10"/>
  <c r="L632" i="10" l="1"/>
  <c r="K632" i="10"/>
  <c r="O631" i="10"/>
  <c r="G633" i="10"/>
  <c r="M630" i="19"/>
  <c r="M632" i="10" l="1"/>
  <c r="N632" i="10" s="1"/>
  <c r="A631" i="10" s="1"/>
  <c r="G634" i="10"/>
  <c r="M631" i="19"/>
  <c r="O632" i="10"/>
  <c r="A613" i="10"/>
  <c r="A616" i="10"/>
  <c r="A620" i="10"/>
  <c r="A628" i="10"/>
  <c r="A624" i="10"/>
  <c r="A630" i="10"/>
  <c r="A625" i="10"/>
  <c r="L633" i="10"/>
  <c r="K633" i="10"/>
  <c r="A627" i="10" l="1"/>
  <c r="A626" i="10"/>
  <c r="A619" i="10"/>
  <c r="A614" i="10"/>
  <c r="A611" i="10"/>
  <c r="A632" i="10"/>
  <c r="A622" i="10"/>
  <c r="A617" i="10"/>
  <c r="A612" i="10"/>
  <c r="A609" i="10"/>
  <c r="A629" i="10"/>
  <c r="A623" i="10"/>
  <c r="A621" i="10"/>
  <c r="A618" i="10"/>
  <c r="A615" i="10"/>
  <c r="A610" i="10"/>
  <c r="G635" i="10"/>
  <c r="M632" i="19"/>
  <c r="M633" i="10"/>
  <c r="N633" i="10" s="1"/>
  <c r="L634" i="10"/>
  <c r="K634" i="10"/>
  <c r="M634" i="10" s="1"/>
  <c r="N634" i="10" s="1"/>
  <c r="F42" i="12" l="1"/>
  <c r="C42" i="12"/>
  <c r="F42" i="13"/>
  <c r="H42" i="12"/>
  <c r="D42" i="13"/>
  <c r="C42" i="13"/>
  <c r="G42" i="13" s="1"/>
  <c r="I42" i="13" s="1"/>
  <c r="D42" i="12"/>
  <c r="H42" i="13"/>
  <c r="O633" i="10"/>
  <c r="M633" i="19"/>
  <c r="G636" i="10"/>
  <c r="O634" i="10"/>
  <c r="L635" i="10"/>
  <c r="K635" i="10"/>
  <c r="G42" i="12" l="1"/>
  <c r="I42" i="12" s="1"/>
  <c r="H24" i="17"/>
  <c r="G637" i="10"/>
  <c r="M634" i="19"/>
  <c r="M635" i="10"/>
  <c r="N635" i="10" s="1"/>
  <c r="K636" i="10"/>
  <c r="L636" i="10"/>
  <c r="M636" i="10" l="1"/>
  <c r="N636" i="10" s="1"/>
  <c r="O636" i="10"/>
  <c r="G638" i="10"/>
  <c r="M635" i="19"/>
  <c r="O635" i="10"/>
  <c r="K637" i="10"/>
  <c r="L637" i="10"/>
  <c r="M637" i="10" l="1"/>
  <c r="N637" i="10" s="1"/>
  <c r="G639" i="10"/>
  <c r="M636" i="19"/>
  <c r="L638" i="10"/>
  <c r="K638" i="10"/>
  <c r="O637" i="10"/>
  <c r="M638" i="10" l="1"/>
  <c r="N638" i="10" s="1"/>
  <c r="O638" i="10" s="1"/>
  <c r="L639" i="10"/>
  <c r="K639" i="10"/>
  <c r="M637" i="19"/>
  <c r="G640" i="10"/>
  <c r="K640" i="10" l="1"/>
  <c r="L640" i="10"/>
  <c r="M638" i="19"/>
  <c r="G641" i="10"/>
  <c r="M639" i="10"/>
  <c r="N639" i="10" s="1"/>
  <c r="L641" i="10" l="1"/>
  <c r="K641" i="10"/>
  <c r="M639" i="19"/>
  <c r="G642" i="10"/>
  <c r="O639" i="10"/>
  <c r="M640" i="10"/>
  <c r="N640" i="10" s="1"/>
  <c r="M641" i="10" l="1"/>
  <c r="N641" i="10" s="1"/>
  <c r="O641" i="10" s="1"/>
  <c r="L642" i="10"/>
  <c r="K642" i="10"/>
  <c r="G643" i="10"/>
  <c r="M640" i="19"/>
  <c r="O640" i="10"/>
  <c r="M641" i="19" l="1"/>
  <c r="G644" i="10"/>
  <c r="L643" i="10"/>
  <c r="K643" i="10"/>
  <c r="M642" i="10"/>
  <c r="N642" i="10" s="1"/>
  <c r="M643" i="10" l="1"/>
  <c r="N643" i="10" s="1"/>
  <c r="O643" i="10" s="1"/>
  <c r="K644" i="10"/>
  <c r="L644" i="10"/>
  <c r="O642" i="10"/>
  <c r="G645" i="10"/>
  <c r="M642" i="19"/>
  <c r="M644" i="10" l="1"/>
  <c r="N644" i="10" s="1"/>
  <c r="O644" i="10" s="1"/>
  <c r="M643" i="19"/>
  <c r="G646" i="10"/>
  <c r="K645" i="10"/>
  <c r="L645" i="10"/>
  <c r="M645" i="10" l="1"/>
  <c r="N645" i="10" s="1"/>
  <c r="O645" i="10" s="1"/>
  <c r="K646" i="10"/>
  <c r="L646" i="10"/>
  <c r="G647" i="10"/>
  <c r="M644" i="19"/>
  <c r="L647" i="10" l="1"/>
  <c r="K647" i="10"/>
  <c r="M646" i="10"/>
  <c r="N646" i="10" s="1"/>
  <c r="G648" i="10"/>
  <c r="M645" i="19"/>
  <c r="M647" i="10" l="1"/>
  <c r="N647" i="10" s="1"/>
  <c r="O647" i="10" s="1"/>
  <c r="O646" i="10"/>
  <c r="K648" i="10"/>
  <c r="L648" i="10"/>
  <c r="M646" i="19"/>
  <c r="G649" i="10"/>
  <c r="M648" i="10" l="1"/>
  <c r="N648" i="10" s="1"/>
  <c r="O648" i="10" s="1"/>
  <c r="L649" i="10"/>
  <c r="K649" i="10"/>
  <c r="G650" i="10"/>
  <c r="M647" i="19"/>
  <c r="K650" i="10" l="1"/>
  <c r="L650" i="10"/>
  <c r="M649" i="10"/>
  <c r="N649" i="10" s="1"/>
  <c r="M648" i="19"/>
  <c r="G651" i="10"/>
  <c r="M649" i="19" l="1"/>
  <c r="G652" i="10"/>
  <c r="O649" i="10"/>
  <c r="L651" i="10"/>
  <c r="K651" i="10"/>
  <c r="M650" i="10"/>
  <c r="N650" i="10" s="1"/>
  <c r="M651" i="10" l="1"/>
  <c r="N651" i="10" s="1"/>
  <c r="O651" i="10" s="1"/>
  <c r="O650" i="10"/>
  <c r="L652" i="10"/>
  <c r="K652" i="10"/>
  <c r="G653" i="10"/>
  <c r="M650" i="19"/>
  <c r="M652" i="10" l="1"/>
  <c r="N652" i="10" s="1"/>
  <c r="O652" i="10" s="1"/>
  <c r="L653" i="10"/>
  <c r="K653" i="10"/>
  <c r="M653" i="10" s="1"/>
  <c r="N653" i="10" s="1"/>
  <c r="M651" i="19"/>
  <c r="G654" i="10"/>
  <c r="L654" i="10" l="1"/>
  <c r="K654" i="10"/>
  <c r="M652" i="19"/>
  <c r="G655" i="10"/>
  <c r="O653" i="10"/>
  <c r="M654" i="10" l="1"/>
  <c r="N654" i="10" s="1"/>
  <c r="O654" i="10" s="1"/>
  <c r="K655" i="10"/>
  <c r="L655" i="10"/>
  <c r="M653" i="19"/>
  <c r="G656" i="10"/>
  <c r="K656" i="10" l="1"/>
  <c r="L656" i="10"/>
  <c r="M654" i="19"/>
  <c r="G657" i="10"/>
  <c r="M655" i="10"/>
  <c r="N655" i="10" s="1"/>
  <c r="K657" i="10" l="1"/>
  <c r="L657" i="10"/>
  <c r="M655" i="19"/>
  <c r="G658" i="10"/>
  <c r="O655" i="10"/>
  <c r="M656" i="10"/>
  <c r="N656" i="10" s="1"/>
  <c r="A651" i="10" s="1"/>
  <c r="A650" i="10" l="1"/>
  <c r="K658" i="10"/>
  <c r="L658" i="10"/>
  <c r="G659" i="10"/>
  <c r="M656" i="19"/>
  <c r="A655" i="10"/>
  <c r="A656" i="10"/>
  <c r="O656" i="10"/>
  <c r="A636" i="10"/>
  <c r="A634" i="10"/>
  <c r="A633" i="10"/>
  <c r="A635" i="10"/>
  <c r="A637" i="10"/>
  <c r="A638" i="10"/>
  <c r="A639" i="10"/>
  <c r="A642" i="10"/>
  <c r="A641" i="10"/>
  <c r="A644" i="10"/>
  <c r="A640" i="10"/>
  <c r="A643" i="10"/>
  <c r="A645" i="10"/>
  <c r="A648" i="10"/>
  <c r="A646" i="10"/>
  <c r="A647" i="10"/>
  <c r="A649" i="10"/>
  <c r="A652" i="10"/>
  <c r="A653" i="10"/>
  <c r="A654" i="10"/>
  <c r="M657" i="10"/>
  <c r="N657" i="10" s="1"/>
  <c r="O657" i="10" s="1"/>
  <c r="L659" i="10" l="1"/>
  <c r="K659" i="10"/>
  <c r="D43" i="13"/>
  <c r="H43" i="12"/>
  <c r="C43" i="13"/>
  <c r="F43" i="12"/>
  <c r="C43" i="12"/>
  <c r="F43" i="13"/>
  <c r="H43" i="13"/>
  <c r="D43" i="12"/>
  <c r="M658" i="10"/>
  <c r="N658" i="10" s="1"/>
  <c r="G660" i="10"/>
  <c r="M657" i="19"/>
  <c r="G43" i="12" l="1"/>
  <c r="I43" i="12" s="1"/>
  <c r="M659" i="10"/>
  <c r="N659" i="10" s="1"/>
  <c r="O659" i="10" s="1"/>
  <c r="K660" i="10"/>
  <c r="L660" i="10"/>
  <c r="O658" i="10"/>
  <c r="G661" i="10"/>
  <c r="M658" i="19"/>
  <c r="G43" i="13"/>
  <c r="I43" i="13" s="1"/>
  <c r="H25" i="17" s="1"/>
  <c r="L661" i="10" l="1"/>
  <c r="K661" i="10"/>
  <c r="M660" i="10"/>
  <c r="N660" i="10" s="1"/>
  <c r="G662" i="10"/>
  <c r="M659" i="19"/>
  <c r="M661" i="10" l="1"/>
  <c r="N661" i="10" s="1"/>
  <c r="O661" i="10" s="1"/>
  <c r="O660" i="10"/>
  <c r="L662" i="10"/>
  <c r="K662" i="10"/>
  <c r="G663" i="10"/>
  <c r="M660" i="19"/>
  <c r="M662" i="10" l="1"/>
  <c r="N662" i="10" s="1"/>
  <c r="O662" i="10"/>
  <c r="G664" i="10"/>
  <c r="M661" i="19"/>
  <c r="L663" i="10"/>
  <c r="K663" i="10"/>
  <c r="M663" i="10" s="1"/>
  <c r="N663" i="10" s="1"/>
  <c r="G665" i="10" l="1"/>
  <c r="M662" i="19"/>
  <c r="O663" i="10"/>
  <c r="K664" i="10"/>
  <c r="L664" i="10"/>
  <c r="L665" i="10" l="1"/>
  <c r="K665" i="10"/>
  <c r="M664" i="10"/>
  <c r="N664" i="10" s="1"/>
  <c r="G666" i="10"/>
  <c r="M663" i="19"/>
  <c r="M665" i="10" l="1"/>
  <c r="N665" i="10" s="1"/>
  <c r="O665" i="10" s="1"/>
  <c r="O664" i="10"/>
  <c r="K666" i="10"/>
  <c r="L666" i="10"/>
  <c r="G667" i="10"/>
  <c r="M664" i="19"/>
  <c r="M666" i="10" l="1"/>
  <c r="N666" i="10" s="1"/>
  <c r="G668" i="10"/>
  <c r="M665" i="19"/>
  <c r="K667" i="10"/>
  <c r="L667" i="10"/>
  <c r="M667" i="10" l="1"/>
  <c r="N667" i="10" s="1"/>
  <c r="O667" i="10" s="1"/>
  <c r="L668" i="10"/>
  <c r="K668" i="10"/>
  <c r="M668" i="10" s="1"/>
  <c r="N668" i="10" s="1"/>
  <c r="G669" i="10"/>
  <c r="M666" i="19"/>
  <c r="O666" i="10"/>
  <c r="O668" i="10" l="1"/>
  <c r="G670" i="10"/>
  <c r="M667" i="19"/>
  <c r="L669" i="10"/>
  <c r="K669" i="10"/>
  <c r="M669" i="10" l="1"/>
  <c r="N669" i="10" s="1"/>
  <c r="G671" i="10"/>
  <c r="M668" i="19"/>
  <c r="L670" i="10"/>
  <c r="K670" i="10"/>
  <c r="O669" i="10"/>
  <c r="M670" i="10" l="1"/>
  <c r="N670" i="10" s="1"/>
  <c r="O670" i="10" s="1"/>
  <c r="G672" i="10"/>
  <c r="M669" i="19"/>
  <c r="K671" i="10"/>
  <c r="L671" i="10"/>
  <c r="M671" i="10" l="1"/>
  <c r="N671" i="10" s="1"/>
  <c r="O671" i="10" s="1"/>
  <c r="G673" i="10"/>
  <c r="M670" i="19"/>
  <c r="L672" i="10"/>
  <c r="K672" i="10"/>
  <c r="M672" i="10" l="1"/>
  <c r="N672" i="10" s="1"/>
  <c r="O672" i="10" s="1"/>
  <c r="K673" i="10"/>
  <c r="L673" i="10"/>
  <c r="M671" i="19"/>
  <c r="G674" i="10"/>
  <c r="G675" i="10" l="1"/>
  <c r="M672" i="19"/>
  <c r="M673" i="10"/>
  <c r="N673" i="10" s="1"/>
  <c r="K674" i="10"/>
  <c r="L674" i="10"/>
  <c r="M674" i="10" l="1"/>
  <c r="N674" i="10" s="1"/>
  <c r="O674" i="10" s="1"/>
  <c r="O673" i="10"/>
  <c r="M673" i="19"/>
  <c r="G676" i="10"/>
  <c r="K675" i="10"/>
  <c r="L675" i="10"/>
  <c r="L676" i="10" l="1"/>
  <c r="K676" i="10"/>
  <c r="M675" i="10"/>
  <c r="N675" i="10" s="1"/>
  <c r="G677" i="10"/>
  <c r="M674" i="19"/>
  <c r="M676" i="10" l="1"/>
  <c r="N676" i="10" s="1"/>
  <c r="O676" i="10" s="1"/>
  <c r="L677" i="10"/>
  <c r="K677" i="10"/>
  <c r="M677" i="10" s="1"/>
  <c r="N677" i="10" s="1"/>
  <c r="O675" i="10"/>
  <c r="G678" i="10"/>
  <c r="M675" i="19"/>
  <c r="M676" i="19" l="1"/>
  <c r="G679" i="10"/>
  <c r="O677" i="10"/>
  <c r="K678" i="10"/>
  <c r="L678" i="10"/>
  <c r="L679" i="10" l="1"/>
  <c r="K679" i="10"/>
  <c r="M678" i="10"/>
  <c r="N678" i="10" s="1"/>
  <c r="G680" i="10"/>
  <c r="M677" i="19"/>
  <c r="M679" i="10" l="1"/>
  <c r="N679" i="10" s="1"/>
  <c r="O679" i="10" s="1"/>
  <c r="O678" i="10"/>
  <c r="L680" i="10"/>
  <c r="K680" i="10"/>
  <c r="G681" i="10"/>
  <c r="M678" i="19"/>
  <c r="M679" i="19" l="1"/>
  <c r="G682" i="10"/>
  <c r="L681" i="10"/>
  <c r="K681" i="10"/>
  <c r="M680" i="10"/>
  <c r="N680" i="10" s="1"/>
  <c r="M681" i="10" l="1"/>
  <c r="N681" i="10" s="1"/>
  <c r="O681" i="10" s="1"/>
  <c r="L682" i="10"/>
  <c r="K682" i="10"/>
  <c r="M682" i="10" s="1"/>
  <c r="N682" i="10" s="1"/>
  <c r="O680" i="10"/>
  <c r="A680" i="10"/>
  <c r="A658" i="10"/>
  <c r="A659" i="10"/>
  <c r="A661" i="10"/>
  <c r="A662" i="10"/>
  <c r="A660" i="10"/>
  <c r="A657" i="10"/>
  <c r="A663" i="10"/>
  <c r="A666" i="10"/>
  <c r="A664" i="10"/>
  <c r="A667" i="10"/>
  <c r="A665" i="10"/>
  <c r="A669" i="10"/>
  <c r="A670" i="10"/>
  <c r="A668" i="10"/>
  <c r="A673" i="10"/>
  <c r="A677" i="10"/>
  <c r="A678" i="10"/>
  <c r="A675" i="10"/>
  <c r="A674" i="10"/>
  <c r="A671" i="10"/>
  <c r="A679" i="10"/>
  <c r="A676" i="10"/>
  <c r="A672" i="10"/>
  <c r="M680" i="19"/>
  <c r="G683" i="10"/>
  <c r="H44" i="12" l="1"/>
  <c r="D44" i="13"/>
  <c r="C44" i="13"/>
  <c r="G44" i="13" s="1"/>
  <c r="F44" i="12"/>
  <c r="H44" i="13"/>
  <c r="D44" i="12"/>
  <c r="F44" i="13"/>
  <c r="C44" i="12"/>
  <c r="G44" i="12" s="1"/>
  <c r="O682" i="10"/>
  <c r="L683" i="10"/>
  <c r="K683" i="10"/>
  <c r="M681" i="19"/>
  <c r="G684" i="10"/>
  <c r="I44" i="12" l="1"/>
  <c r="I44" i="13"/>
  <c r="M683" i="10"/>
  <c r="N683" i="10" s="1"/>
  <c r="L684" i="10"/>
  <c r="K684" i="10"/>
  <c r="G685" i="10"/>
  <c r="M682" i="19"/>
  <c r="H26" i="17" l="1"/>
  <c r="M684" i="10"/>
  <c r="N684" i="10" s="1"/>
  <c r="O684" i="10" s="1"/>
  <c r="G686" i="10"/>
  <c r="M683" i="19"/>
  <c r="L685" i="10"/>
  <c r="K685" i="10"/>
  <c r="O683" i="10"/>
  <c r="M685" i="10" l="1"/>
  <c r="N685" i="10" s="1"/>
  <c r="O685" i="10" s="1"/>
  <c r="G687" i="10"/>
  <c r="M684" i="19"/>
  <c r="K686" i="10"/>
  <c r="L686" i="10"/>
  <c r="M686" i="10" l="1"/>
  <c r="N686" i="10" s="1"/>
  <c r="G688" i="10"/>
  <c r="M685" i="19"/>
  <c r="L687" i="10"/>
  <c r="K687" i="10"/>
  <c r="L688" i="10" l="1"/>
  <c r="K688" i="10"/>
  <c r="G689" i="10"/>
  <c r="M686" i="19"/>
  <c r="M687" i="10"/>
  <c r="N687" i="10" s="1"/>
  <c r="O686" i="10"/>
  <c r="M688" i="10" l="1"/>
  <c r="N688" i="10" s="1"/>
  <c r="O688" i="10" s="1"/>
  <c r="M687" i="19"/>
  <c r="G690" i="10"/>
  <c r="K689" i="10"/>
  <c r="L689" i="10"/>
  <c r="O687" i="10"/>
  <c r="M689" i="10" l="1"/>
  <c r="N689" i="10" s="1"/>
  <c r="O689" i="10" s="1"/>
  <c r="K690" i="10"/>
  <c r="L690" i="10"/>
  <c r="G691" i="10"/>
  <c r="M688" i="19"/>
  <c r="K691" i="10" l="1"/>
  <c r="L691" i="10"/>
  <c r="G692" i="10"/>
  <c r="M689" i="19"/>
  <c r="M690" i="10"/>
  <c r="N690" i="10" s="1"/>
  <c r="M690" i="19" l="1"/>
  <c r="G693" i="10"/>
  <c r="L692" i="10"/>
  <c r="K692" i="10"/>
  <c r="O690" i="10"/>
  <c r="M691" i="10"/>
  <c r="N691" i="10" s="1"/>
  <c r="M692" i="10" l="1"/>
  <c r="N692" i="10" s="1"/>
  <c r="O692" i="10" s="1"/>
  <c r="O691" i="10"/>
  <c r="L693" i="10"/>
  <c r="K693" i="10"/>
  <c r="M691" i="19"/>
  <c r="G694" i="10"/>
  <c r="M693" i="10" l="1"/>
  <c r="N693" i="10" s="1"/>
  <c r="O693" i="10" s="1"/>
  <c r="M692" i="19"/>
  <c r="G695" i="10"/>
  <c r="L694" i="10"/>
  <c r="K694" i="10"/>
  <c r="M694" i="10" l="1"/>
  <c r="N694" i="10" s="1"/>
  <c r="O694" i="10" s="1"/>
  <c r="L695" i="10"/>
  <c r="K695" i="10"/>
  <c r="M695" i="10" s="1"/>
  <c r="N695" i="10" s="1"/>
  <c r="G696" i="10"/>
  <c r="M693" i="19"/>
  <c r="O695" i="10" l="1"/>
  <c r="G697" i="10"/>
  <c r="M694" i="19"/>
  <c r="K696" i="10"/>
  <c r="L696" i="10"/>
  <c r="M696" i="10" l="1"/>
  <c r="N696" i="10" s="1"/>
  <c r="L697" i="10"/>
  <c r="K697" i="10"/>
  <c r="M697" i="10" s="1"/>
  <c r="N697" i="10" s="1"/>
  <c r="G698" i="10"/>
  <c r="M695" i="19"/>
  <c r="O697" i="10" l="1"/>
  <c r="L698" i="10"/>
  <c r="K698" i="10"/>
  <c r="M698" i="10" s="1"/>
  <c r="N698" i="10" s="1"/>
  <c r="G699" i="10"/>
  <c r="M696" i="19"/>
  <c r="O696" i="10"/>
  <c r="O698" i="10" l="1"/>
  <c r="M697" i="19"/>
  <c r="G700" i="10"/>
  <c r="L699" i="10"/>
  <c r="K699" i="10"/>
  <c r="M699" i="10" l="1"/>
  <c r="N699" i="10" s="1"/>
  <c r="K700" i="10"/>
  <c r="L700" i="10"/>
  <c r="O699" i="10"/>
  <c r="M698" i="19"/>
  <c r="G701" i="10"/>
  <c r="L701" i="10" l="1"/>
  <c r="K701" i="10"/>
  <c r="M699" i="19"/>
  <c r="G702" i="10"/>
  <c r="M700" i="10"/>
  <c r="N700" i="10" s="1"/>
  <c r="M701" i="10" l="1"/>
  <c r="N701" i="10" s="1"/>
  <c r="O701" i="10" s="1"/>
  <c r="K702" i="10"/>
  <c r="L702" i="10"/>
  <c r="M700" i="19"/>
  <c r="G703" i="10"/>
  <c r="O700" i="10"/>
  <c r="K703" i="10" l="1"/>
  <c r="L703" i="10"/>
  <c r="G704" i="10"/>
  <c r="M701" i="19"/>
  <c r="M702" i="10"/>
  <c r="N702" i="10" s="1"/>
  <c r="K704" i="10" l="1"/>
  <c r="L704" i="10"/>
  <c r="M702" i="19"/>
  <c r="G705" i="10"/>
  <c r="O702" i="10"/>
  <c r="M703" i="10"/>
  <c r="N703" i="10" s="1"/>
  <c r="M704" i="10" l="1"/>
  <c r="N704" i="10" s="1"/>
  <c r="A702" i="10" s="1"/>
  <c r="O703" i="10"/>
  <c r="A699" i="10"/>
  <c r="K705" i="10"/>
  <c r="L705" i="10"/>
  <c r="A695" i="10"/>
  <c r="G706" i="10"/>
  <c r="M703" i="19"/>
  <c r="A696" i="10"/>
  <c r="A681" i="10"/>
  <c r="A687" i="10"/>
  <c r="A692" i="10"/>
  <c r="A691" i="10"/>
  <c r="A690" i="10" l="1"/>
  <c r="A688" i="10"/>
  <c r="A686" i="10"/>
  <c r="A704" i="10"/>
  <c r="A694" i="10"/>
  <c r="A698" i="10"/>
  <c r="A701" i="10"/>
  <c r="A697" i="10"/>
  <c r="D45" i="13" s="1"/>
  <c r="A685" i="10"/>
  <c r="A684" i="10"/>
  <c r="O704" i="10"/>
  <c r="A703" i="10"/>
  <c r="A693" i="10"/>
  <c r="A700" i="10"/>
  <c r="A689" i="10"/>
  <c r="A683" i="10"/>
  <c r="A682" i="10"/>
  <c r="M704" i="19"/>
  <c r="G707" i="10"/>
  <c r="L706" i="10"/>
  <c r="K706" i="10"/>
  <c r="M705" i="10"/>
  <c r="N705" i="10" s="1"/>
  <c r="H45" i="12" l="1"/>
  <c r="C45" i="13"/>
  <c r="G45" i="13" s="1"/>
  <c r="I45" i="13" s="1"/>
  <c r="H45" i="13"/>
  <c r="F45" i="13"/>
  <c r="C45" i="12"/>
  <c r="D45" i="12"/>
  <c r="F45" i="12"/>
  <c r="M706" i="10"/>
  <c r="N706" i="10" s="1"/>
  <c r="O706" i="10" s="1"/>
  <c r="K707" i="10"/>
  <c r="L707" i="10"/>
  <c r="O705" i="10"/>
  <c r="M705" i="19"/>
  <c r="G708" i="10"/>
  <c r="G45" i="12" l="1"/>
  <c r="I45" i="12" s="1"/>
  <c r="H27" i="17" s="1"/>
  <c r="L708" i="10"/>
  <c r="K708" i="10"/>
  <c r="G709" i="10"/>
  <c r="M706" i="19"/>
  <c r="M707" i="10"/>
  <c r="N707" i="10" s="1"/>
  <c r="M708" i="10" l="1"/>
  <c r="N708" i="10" s="1"/>
  <c r="O708" i="10" s="1"/>
  <c r="G710" i="10"/>
  <c r="M707" i="19"/>
  <c r="L709" i="10"/>
  <c r="K709" i="10"/>
  <c r="O707" i="10"/>
  <c r="M709" i="10" l="1"/>
  <c r="N709" i="10" s="1"/>
  <c r="O709" i="10" s="1"/>
  <c r="G711" i="10"/>
  <c r="M708" i="19"/>
  <c r="L710" i="10"/>
  <c r="K710" i="10"/>
  <c r="M710" i="10" l="1"/>
  <c r="N710" i="10" s="1"/>
  <c r="O710" i="10" s="1"/>
  <c r="G712" i="10"/>
  <c r="M709" i="19"/>
  <c r="K711" i="10"/>
  <c r="L711" i="10"/>
  <c r="M711" i="10" l="1"/>
  <c r="N711" i="10" s="1"/>
  <c r="O711" i="10" s="1"/>
  <c r="M710" i="19"/>
  <c r="G713" i="10"/>
  <c r="L712" i="10"/>
  <c r="K712" i="10"/>
  <c r="M712" i="10" l="1"/>
  <c r="N712" i="10" s="1"/>
  <c r="L713" i="10"/>
  <c r="K713" i="10"/>
  <c r="G714" i="10"/>
  <c r="M711" i="19"/>
  <c r="M713" i="10" l="1"/>
  <c r="N713" i="10" s="1"/>
  <c r="L714" i="10"/>
  <c r="K714" i="10"/>
  <c r="O713" i="10"/>
  <c r="G715" i="10"/>
  <c r="M712" i="19"/>
  <c r="O712" i="10"/>
  <c r="M714" i="10" l="1"/>
  <c r="N714" i="10" s="1"/>
  <c r="O714" i="10" s="1"/>
  <c r="M713" i="19"/>
  <c r="G716" i="10"/>
  <c r="K715" i="10"/>
  <c r="L715" i="10"/>
  <c r="K716" i="10" l="1"/>
  <c r="L716" i="10"/>
  <c r="M715" i="10"/>
  <c r="N715" i="10" s="1"/>
  <c r="M714" i="19"/>
  <c r="G717" i="10"/>
  <c r="G718" i="10" l="1"/>
  <c r="M715" i="19"/>
  <c r="O715" i="10"/>
  <c r="L717" i="10"/>
  <c r="K717" i="10"/>
  <c r="M716" i="10"/>
  <c r="N716" i="10" s="1"/>
  <c r="M717" i="10" l="1"/>
  <c r="N717" i="10" s="1"/>
  <c r="O717" i="10" s="1"/>
  <c r="M716" i="19"/>
  <c r="G719" i="10"/>
  <c r="O716" i="10"/>
  <c r="K718" i="10"/>
  <c r="L718" i="10"/>
  <c r="M718" i="10" l="1"/>
  <c r="N718" i="10" s="1"/>
  <c r="O718" i="10" s="1"/>
  <c r="K719" i="10"/>
  <c r="L719" i="10"/>
  <c r="G720" i="10"/>
  <c r="M717" i="19"/>
  <c r="M718" i="19" l="1"/>
  <c r="G721" i="10"/>
  <c r="L720" i="10"/>
  <c r="K720" i="10"/>
  <c r="M719" i="10"/>
  <c r="N719" i="10" s="1"/>
  <c r="M720" i="10" l="1"/>
  <c r="N720" i="10" s="1"/>
  <c r="O720" i="10" s="1"/>
  <c r="K721" i="10"/>
  <c r="L721" i="10"/>
  <c r="O719" i="10"/>
  <c r="G722" i="10"/>
  <c r="M719" i="19"/>
  <c r="M721" i="10" l="1"/>
  <c r="N721" i="10" s="1"/>
  <c r="M720" i="19"/>
  <c r="G723" i="10"/>
  <c r="K722" i="10"/>
  <c r="L722" i="10"/>
  <c r="M722" i="10" l="1"/>
  <c r="N722" i="10" s="1"/>
  <c r="O722" i="10" s="1"/>
  <c r="K723" i="10"/>
  <c r="L723" i="10"/>
  <c r="M721" i="19"/>
  <c r="G724" i="10"/>
  <c r="O721" i="10"/>
  <c r="K724" i="10" l="1"/>
  <c r="L724" i="10"/>
  <c r="G725" i="10"/>
  <c r="M722" i="19"/>
  <c r="M723" i="10"/>
  <c r="N723" i="10" s="1"/>
  <c r="L725" i="10" l="1"/>
  <c r="K725" i="10"/>
  <c r="G726" i="10"/>
  <c r="M723" i="19"/>
  <c r="O723" i="10"/>
  <c r="M724" i="10"/>
  <c r="N724" i="10" s="1"/>
  <c r="M725" i="10" l="1"/>
  <c r="N725" i="10" s="1"/>
  <c r="O725" i="10" s="1"/>
  <c r="M724" i="19"/>
  <c r="G727" i="10"/>
  <c r="L726" i="10"/>
  <c r="K726" i="10"/>
  <c r="M726" i="10" s="1"/>
  <c r="N726" i="10" s="1"/>
  <c r="O724" i="10"/>
  <c r="K727" i="10" l="1"/>
  <c r="L727" i="10"/>
  <c r="O726" i="10"/>
  <c r="G728" i="10"/>
  <c r="M725" i="19"/>
  <c r="M726" i="19" l="1"/>
  <c r="G729" i="10"/>
  <c r="K728" i="10"/>
  <c r="L728" i="10"/>
  <c r="M727" i="10"/>
  <c r="N727" i="10" s="1"/>
  <c r="M728" i="10" l="1"/>
  <c r="N728" i="10" s="1"/>
  <c r="A721" i="10" s="1"/>
  <c r="K729" i="10"/>
  <c r="L729" i="10"/>
  <c r="O727" i="10"/>
  <c r="A719" i="10"/>
  <c r="M727" i="19"/>
  <c r="G730" i="10"/>
  <c r="A726" i="10" l="1"/>
  <c r="A727" i="10"/>
  <c r="A722" i="10"/>
  <c r="A725" i="10"/>
  <c r="A723" i="10"/>
  <c r="A724" i="10"/>
  <c r="M729" i="10"/>
  <c r="N729" i="10" s="1"/>
  <c r="K730" i="10"/>
  <c r="L730" i="10"/>
  <c r="G731" i="10"/>
  <c r="M728" i="19"/>
  <c r="O728" i="10"/>
  <c r="A728" i="10"/>
  <c r="A706" i="10"/>
  <c r="A705" i="10"/>
  <c r="A708" i="10"/>
  <c r="A710" i="10"/>
  <c r="A707" i="10"/>
  <c r="A709" i="10"/>
  <c r="A714" i="10"/>
  <c r="A711" i="10"/>
  <c r="A712" i="10"/>
  <c r="A715" i="10"/>
  <c r="A713" i="10"/>
  <c r="A717" i="10"/>
  <c r="A716" i="10"/>
  <c r="A720" i="10"/>
  <c r="A718" i="10"/>
  <c r="K731" i="10" l="1"/>
  <c r="L731" i="10"/>
  <c r="F46" i="12"/>
  <c r="C46" i="12"/>
  <c r="H46" i="13"/>
  <c r="D46" i="13"/>
  <c r="H46" i="12"/>
  <c r="D46" i="12"/>
  <c r="F46" i="13"/>
  <c r="C46" i="13"/>
  <c r="G46" i="13" s="1"/>
  <c r="I46" i="13" s="1"/>
  <c r="M730" i="10"/>
  <c r="N730" i="10" s="1"/>
  <c r="M729" i="19"/>
  <c r="G732" i="10"/>
  <c r="O729" i="10"/>
  <c r="G46" i="12" l="1"/>
  <c r="I46" i="12" s="1"/>
  <c r="H28" i="17" s="1"/>
  <c r="O730" i="10"/>
  <c r="M730" i="19"/>
  <c r="G733" i="10"/>
  <c r="K732" i="10"/>
  <c r="L732" i="10"/>
  <c r="M731" i="10"/>
  <c r="N731" i="10" s="1"/>
  <c r="M732" i="10" l="1"/>
  <c r="N732" i="10" s="1"/>
  <c r="M731" i="19"/>
  <c r="G734" i="10"/>
  <c r="O731" i="10"/>
  <c r="O732" i="10"/>
  <c r="K733" i="10"/>
  <c r="L733" i="10"/>
  <c r="K734" i="10" l="1"/>
  <c r="L734" i="10"/>
  <c r="M733" i="10"/>
  <c r="N733" i="10" s="1"/>
  <c r="G735" i="10"/>
  <c r="M732" i="19"/>
  <c r="O733" i="10" l="1"/>
  <c r="K735" i="10"/>
  <c r="L735" i="10"/>
  <c r="M733" i="19"/>
  <c r="G736" i="10"/>
  <c r="M734" i="10"/>
  <c r="N734" i="10" s="1"/>
  <c r="O734" i="10" l="1"/>
  <c r="M735" i="10"/>
  <c r="N735" i="10" s="1"/>
  <c r="K736" i="10"/>
  <c r="L736" i="10"/>
  <c r="M734" i="19"/>
  <c r="G737" i="10"/>
  <c r="M736" i="10" l="1"/>
  <c r="N736" i="10" s="1"/>
  <c r="O736" i="10" s="1"/>
  <c r="O735" i="10"/>
  <c r="K737" i="10"/>
  <c r="L737" i="10"/>
  <c r="M735" i="19"/>
  <c r="G738" i="10"/>
  <c r="M736" i="19" l="1"/>
  <c r="G739" i="10"/>
  <c r="L738" i="10"/>
  <c r="K738" i="10"/>
  <c r="M738" i="10" s="1"/>
  <c r="N738" i="10" s="1"/>
  <c r="M737" i="10"/>
  <c r="N737" i="10" s="1"/>
  <c r="O738" i="10" l="1"/>
  <c r="K739" i="10"/>
  <c r="L739" i="10"/>
  <c r="O737" i="10"/>
  <c r="M737" i="19"/>
  <c r="G740" i="10"/>
  <c r="M738" i="19" l="1"/>
  <c r="G741" i="10"/>
  <c r="M739" i="10"/>
  <c r="N739" i="10" s="1"/>
  <c r="K740" i="10"/>
  <c r="L740" i="10"/>
  <c r="M740" i="10" l="1"/>
  <c r="N740" i="10" s="1"/>
  <c r="O740" i="10" s="1"/>
  <c r="O739" i="10"/>
  <c r="K741" i="10"/>
  <c r="L741" i="10"/>
  <c r="G742" i="10"/>
  <c r="M739" i="19"/>
  <c r="M741" i="10" l="1"/>
  <c r="N741" i="10" s="1"/>
  <c r="O741" i="10" s="1"/>
  <c r="M740" i="19"/>
  <c r="G743" i="10"/>
  <c r="K742" i="10"/>
  <c r="L742" i="10"/>
  <c r="M742" i="10" l="1"/>
  <c r="N742" i="10" s="1"/>
  <c r="O742" i="10" s="1"/>
  <c r="K743" i="10"/>
  <c r="L743" i="10"/>
  <c r="M741" i="19"/>
  <c r="G744" i="10"/>
  <c r="L744" i="10" l="1"/>
  <c r="K744" i="10"/>
  <c r="M742" i="19"/>
  <c r="G745" i="10"/>
  <c r="M743" i="10"/>
  <c r="N743" i="10" s="1"/>
  <c r="M744" i="10" l="1"/>
  <c r="N744" i="10" s="1"/>
  <c r="O744" i="10" s="1"/>
  <c r="K745" i="10"/>
  <c r="L745" i="10"/>
  <c r="M743" i="19"/>
  <c r="G746" i="10"/>
  <c r="O743" i="10"/>
  <c r="K746" i="10" l="1"/>
  <c r="L746" i="10"/>
  <c r="G747" i="10"/>
  <c r="M744" i="19"/>
  <c r="M745" i="10"/>
  <c r="N745" i="10" s="1"/>
  <c r="G748" i="10" l="1"/>
  <c r="M745" i="19"/>
  <c r="L747" i="10"/>
  <c r="K747" i="10"/>
  <c r="M747" i="10" s="1"/>
  <c r="N747" i="10" s="1"/>
  <c r="O745" i="10"/>
  <c r="M746" i="10"/>
  <c r="N746" i="10" s="1"/>
  <c r="O746" i="10" s="1"/>
  <c r="O747" i="10" l="1"/>
  <c r="M746" i="19"/>
  <c r="G749" i="10"/>
  <c r="K748" i="10"/>
  <c r="L748" i="10"/>
  <c r="M748" i="10" l="1"/>
  <c r="N748" i="10" s="1"/>
  <c r="K749" i="10"/>
  <c r="L749" i="10"/>
  <c r="G750" i="10"/>
  <c r="M747" i="19"/>
  <c r="K750" i="10" l="1"/>
  <c r="L750" i="10"/>
  <c r="M749" i="10"/>
  <c r="N749" i="10" s="1"/>
  <c r="G751" i="10"/>
  <c r="M748" i="19"/>
  <c r="G752" i="10" s="1"/>
  <c r="O748" i="10"/>
  <c r="L751" i="10" l="1"/>
  <c r="K751" i="10"/>
  <c r="O749" i="10"/>
  <c r="K752" i="10"/>
  <c r="L752" i="10"/>
  <c r="M750" i="10"/>
  <c r="N750" i="10" s="1"/>
  <c r="M751" i="10" l="1"/>
  <c r="N751" i="10" s="1"/>
  <c r="O751" i="10" s="1"/>
  <c r="O750" i="10"/>
  <c r="M752" i="10"/>
  <c r="N752" i="10" s="1"/>
  <c r="A746" i="10" s="1"/>
  <c r="A747" i="10" l="1"/>
  <c r="A743" i="10"/>
  <c r="A745" i="10"/>
  <c r="O752" i="10"/>
  <c r="A752" i="10"/>
  <c r="A730" i="10"/>
  <c r="A731" i="10"/>
  <c r="A729" i="10"/>
  <c r="A732" i="10"/>
  <c r="A733" i="10"/>
  <c r="A734" i="10"/>
  <c r="A736" i="10"/>
  <c r="A735" i="10"/>
  <c r="A739" i="10"/>
  <c r="A738" i="10"/>
  <c r="A737" i="10"/>
  <c r="A740" i="10"/>
  <c r="A742" i="10"/>
  <c r="A741" i="10"/>
  <c r="A749" i="10"/>
  <c r="A751" i="10"/>
  <c r="A748" i="10"/>
  <c r="A750" i="10"/>
  <c r="A744" i="10"/>
  <c r="H47" i="13" l="1"/>
  <c r="C47" i="12"/>
  <c r="G47" i="12" s="1"/>
  <c r="D47" i="12"/>
  <c r="C47" i="13"/>
  <c r="G47" i="13" s="1"/>
  <c r="I47" i="13" s="1"/>
  <c r="D47" i="13"/>
  <c r="F47" i="13"/>
  <c r="F47" i="12"/>
  <c r="H47" i="12"/>
  <c r="I47" i="12" l="1"/>
  <c r="H29" i="17" s="1"/>
</calcChain>
</file>

<file path=xl/comments1.xml><?xml version="1.0" encoding="utf-8"?>
<comments xmlns="http://schemas.openxmlformats.org/spreadsheetml/2006/main">
  <authors>
    <author>Admin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MyEnterprise.Quinns WTP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System.Sources.FactoryTalk.localhost.Historians.Production Historian.Tags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AutoBVT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MyEnterprise.Quinns WTP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System.Sources.FactoryTalk.localhost.Historians.Production Historian.Tags</t>
        </r>
      </text>
    </comment>
    <comment ref="N4" authorId="1">
      <text>
        <r>
          <rPr>
            <b/>
            <sz val="8"/>
            <color indexed="81"/>
            <rFont val="Tahoma"/>
            <family val="2"/>
          </rPr>
          <t>System.Sources.FactoryTalk.localhost.Historians.Production Historian.Tags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MyEnterprise.Quinns WTP</t>
        </r>
      </text>
    </comment>
  </commentList>
</comments>
</file>

<file path=xl/sharedStrings.xml><?xml version="1.0" encoding="utf-8"?>
<sst xmlns="http://schemas.openxmlformats.org/spreadsheetml/2006/main" count="361" uniqueCount="217">
  <si>
    <t>Date</t>
  </si>
  <si>
    <t>Disinfection Performance Criteria</t>
  </si>
  <si>
    <t>Minimum Disinfectant Residual at Point of Entry to Distribution System (mg/L)</t>
  </si>
  <si>
    <t>Month</t>
  </si>
  <si>
    <t xml:space="preserve">Year                                                                          Filtration Technology:                                                                  </t>
  </si>
  <si>
    <t xml:space="preserve"> </t>
  </si>
  <si>
    <t>Year</t>
  </si>
  <si>
    <t>%</t>
  </si>
  <si>
    <t>__________________</t>
  </si>
  <si>
    <t>(Due to EPA by 10th day of the following month)</t>
  </si>
  <si>
    <t>Combined Effluent Turbidity Performance Criteria (DATA ON PAGE 2)</t>
  </si>
  <si>
    <t>Highest Trubidity (NTU)</t>
  </si>
  <si>
    <t>System/Treatment Plant</t>
  </si>
  <si>
    <t>Type of Filtration</t>
  </si>
  <si>
    <t>PWSID</t>
  </si>
  <si>
    <t>Duration of Low Level (indicate hrs)</t>
  </si>
  <si>
    <t>Days where the POE Residual Was &lt; 0.2 mg/L for &gt; 4 hours</t>
  </si>
  <si>
    <t>A.  Total number of Combined Filter Effluent (CFE)  water turbidity measurements =</t>
  </si>
  <si>
    <r>
      <t xml:space="preserve">B.  Total Number of  CFE  water turbidity measurements that are less than or equal to </t>
    </r>
    <r>
      <rPr>
        <b/>
        <sz val="10"/>
        <rFont val="Arial"/>
        <family val="2"/>
      </rPr>
      <t>0.3</t>
    </r>
    <r>
      <rPr>
        <sz val="10"/>
        <rFont val="Arial"/>
        <family val="2"/>
      </rPr>
      <t xml:space="preserve"> NTU </t>
    </r>
    <r>
      <rPr>
        <sz val="10"/>
        <rFont val="Arial"/>
        <family val="2"/>
      </rPr>
      <t>=</t>
    </r>
  </si>
  <si>
    <t xml:space="preserve">C.  The percentage of CFE turbidity measurements meeting 0.3 NTU  = B / A * 100 = </t>
  </si>
  <si>
    <r>
      <t xml:space="preserve">D.  Record the date and turbidity value for any CFE measurements exceeding </t>
    </r>
    <r>
      <rPr>
        <b/>
        <sz val="10"/>
        <rFont val="Arial"/>
        <family val="2"/>
      </rPr>
      <t>1 NTU</t>
    </r>
    <r>
      <rPr>
        <sz val="10"/>
        <rFont val="Arial"/>
        <family val="2"/>
      </rPr>
      <t xml:space="preserve">:  If </t>
    </r>
    <r>
      <rPr>
        <sz val="10"/>
        <rFont val="Arial"/>
        <family val="2"/>
      </rPr>
      <t>n</t>
    </r>
    <r>
      <rPr>
        <sz val="10"/>
        <rFont val="Arial"/>
        <family val="2"/>
      </rPr>
      <t>one, enter “</t>
    </r>
    <r>
      <rPr>
        <b/>
        <sz val="10"/>
        <rFont val="Arial"/>
        <family val="2"/>
      </rPr>
      <t>none</t>
    </r>
    <r>
      <rPr>
        <sz val="10"/>
        <rFont val="Arial"/>
        <family val="2"/>
      </rPr>
      <t>” below:</t>
    </r>
  </si>
  <si>
    <r>
      <t>A.  Point-of-Entry</t>
    </r>
    <r>
      <rPr>
        <sz val="10"/>
        <rFont val="Arial"/>
        <family val="2"/>
      </rPr>
      <t xml:space="preserve"> Minimum Disinfectant Residual Criteria and CT Criteria</t>
    </r>
  </si>
  <si>
    <r>
      <t xml:space="preserve">The minimum residual concentration must not drop below </t>
    </r>
    <r>
      <rPr>
        <b/>
        <sz val="10"/>
        <rFont val="Arial"/>
        <family val="2"/>
      </rPr>
      <t>0.2</t>
    </r>
    <r>
      <rPr>
        <sz val="10"/>
        <rFont val="Arial"/>
        <family val="2"/>
      </rPr>
      <t xml:space="preserve"> mg/L OR the higher value (&gt;0.2 mg/L) needed each day for adequate inactivation of Giardia and viruses.
</t>
    </r>
  </si>
  <si>
    <r>
      <t>B.  Distribution System</t>
    </r>
    <r>
      <rPr>
        <sz val="10"/>
        <rFont val="Arial"/>
        <family val="2"/>
      </rPr>
      <t xml:space="preserve"> Disinfectant Residual Criteria MEASURED WHEN TAKING TCR (BACT)  SAMPLES</t>
    </r>
  </si>
  <si>
    <t xml:space="preserve">A = # of samples this month that disinfectant residual was measured in distribution system = </t>
  </si>
  <si>
    <t>____________</t>
  </si>
  <si>
    <t xml:space="preserve">C = # of samples this month that disinfectant residual was NOT detected when you measured = </t>
  </si>
  <si>
    <t>V = C / A * 100 =</t>
  </si>
  <si>
    <t xml:space="preserve">For the previous month, V = </t>
  </si>
  <si>
    <t xml:space="preserve">Prepared by </t>
  </si>
  <si>
    <t>____________________________________________________________</t>
  </si>
  <si>
    <t xml:space="preserve">System Treatment Plant:                                         </t>
  </si>
  <si>
    <t>REQUIRED # OF 4-HOUR TURBIDITY READINGS/DAY =</t>
  </si>
  <si>
    <t>DO NOT REPORT RESULTS COLLECTED DURING BACKWASH, FILTER-TO-WASTE, OR ANY TIME WATER IS NOT BEING PRODUCED FOR CONSUMPTION</t>
  </si>
  <si>
    <t>MONTHLY REPORTING SHEET FOR COMBINED FILTER EFFLUENT (CFE) TURBIDITY</t>
  </si>
  <si>
    <r>
      <t>(UNLESS PLANT OFF – INDICATE “</t>
    </r>
    <r>
      <rPr>
        <b/>
        <sz val="10"/>
        <rFont val="Arial"/>
        <family val="2"/>
      </rPr>
      <t>PO</t>
    </r>
    <r>
      <rPr>
        <sz val="10"/>
        <rFont val="Arial"/>
        <family val="2"/>
      </rPr>
      <t>” IN EACH CELL)</t>
    </r>
  </si>
  <si>
    <t>**REPORT MAXIMUM TURBIDITY READING THAT DAY, EVEN IF IT WAS BETWEEN 4 HOUR READINGS</t>
  </si>
  <si>
    <t>PWS ID#:</t>
  </si>
  <si>
    <t>DATE OF LAST CALIBRATION OF CFE TURBIDIMETER:</t>
  </si>
  <si>
    <t>______________</t>
  </si>
  <si>
    <t>**DAILY Max NTU</t>
  </si>
  <si>
    <t>Time/Day</t>
  </si>
  <si>
    <t>Time and Date Reported to EPA</t>
  </si>
  <si>
    <t>Time and Date of Exceedance</t>
  </si>
  <si>
    <t>Time and Date EPA Was Notified</t>
  </si>
  <si>
    <t>MEMBRANE FILTRATION SYSTEMS (MF, UL, RO)</t>
  </si>
  <si>
    <t>DATA SHEET FOR INDIVIDUAL MEMBRANE UNIT</t>
  </si>
  <si>
    <t>DAILY DIRECT INTEGRITY (DI) TESTS AND REPAIRS</t>
  </si>
  <si>
    <t>(FILL OUT ONE PAGE PER UNIT/SKID)</t>
  </si>
  <si>
    <t>MONTH</t>
  </si>
  <si>
    <t>YEAR</t>
  </si>
  <si>
    <t>PWSID #</t>
  </si>
  <si>
    <t>PWS NAME</t>
  </si>
  <si>
    <t>MEMBRANE UNIT #</t>
  </si>
  <si>
    <t>________________________</t>
  </si>
  <si>
    <t xml:space="preserve">Daily DI Test Successful (Indicate Y/N Within
Control Limit?)
</t>
  </si>
  <si>
    <t>If Plant Not Operating Indicate “PO”</t>
  </si>
  <si>
    <t xml:space="preserve">Date of Last Chemical Cleaning (CIP) of the Membrane Unit </t>
  </si>
  <si>
    <t xml:space="preserve">Was DI Test Acceptable After Cleaning?  </t>
  </si>
  <si>
    <t xml:space="preserve">Date of last Calibration of Individual Unit Filtrate Turbidimeter(s) </t>
  </si>
  <si>
    <t>LT1SWTR MONTHLY REPORT TO EPA FOR COMPLIANCE DETERMINATION</t>
  </si>
  <si>
    <t xml:space="preserve">Describe Results of Triggered** or Unsuccessful DI Tests and any Corrective Actions Taken (Diagnostic tests, module repairs or replacements).  Identify serial # of module
</t>
  </si>
  <si>
    <t>** Two 15-min consecutive filtrate turbidity readings exceeding 0.15 NTU triggers DI test – based on turbidity when water is being produced for consumption</t>
  </si>
  <si>
    <t>Quinn's Water Treatment Plant</t>
  </si>
  <si>
    <t>Membrane Filtration</t>
  </si>
  <si>
    <t>4-HR VIRUS INACTIVATION CT WORKSHEET FOR INPUT TO MONTHLY REPORTING</t>
  </si>
  <si>
    <t>Quinns Junction WTP</t>
  </si>
  <si>
    <t>UPDATED FORMAT, JUNE 7, 2012, Adomonoske</t>
  </si>
  <si>
    <t>Plant Operating Data</t>
  </si>
  <si>
    <t>CT Calcs</t>
  </si>
  <si>
    <t>RESULTS</t>
  </si>
  <si>
    <t>Min Ratio for Day</t>
  </si>
  <si>
    <t>Date and Time</t>
  </si>
  <si>
    <t>Day</t>
  </si>
  <si>
    <t>Current High Service flow</t>
  </si>
  <si>
    <t>Temp.</t>
  </si>
  <si>
    <t>Clearwell Level</t>
  </si>
  <si>
    <t>Chlorine Residual from the analyzer</t>
  </si>
  <si>
    <t>Required CTr</t>
  </si>
  <si>
    <t>Sequence 1
Inlet Pipe
Effective Time</t>
  </si>
  <si>
    <t>Sequence 2 Clearwell
Effective Time</t>
  </si>
  <si>
    <t>Sequence 1
Inlet Pipe
CTa</t>
  </si>
  <si>
    <t>Sequence 2
Clearwell
CTa</t>
  </si>
  <si>
    <t>Total
CTa</t>
  </si>
  <si>
    <t>Compliance Ratio</t>
  </si>
  <si>
    <t>Status</t>
  </si>
  <si>
    <t>(gpm)</t>
  </si>
  <si>
    <t>(Deg. F)</t>
  </si>
  <si>
    <t>(ft)</t>
  </si>
  <si>
    <t>(mg/L)</t>
  </si>
  <si>
    <t>(mg-min/L)</t>
  </si>
  <si>
    <t>(min)</t>
  </si>
  <si>
    <t>CTa/CTr</t>
  </si>
  <si>
    <t>NOTES,  CALCULATIONS, AND ASSUMPTIONS</t>
  </si>
  <si>
    <t>Quinns must obtain 3.5 log removal credit for virus from chlorine disinfection prior to the first customer.</t>
  </si>
  <si>
    <t>Yellow fields are for input.</t>
  </si>
  <si>
    <t>Compliance ration must be greater than 1.0 ninety-five percent of the time on a monthly basis.</t>
  </si>
  <si>
    <t>Required CTr for 3.5 log removal taken from Table C-7, EPA Guidance Manual Disinfection Profiling and Benchmarking and interpolated</t>
  </si>
  <si>
    <t xml:space="preserve">Sequence 1 Inlet Pipe time   =   (Clearwell inlet pipe volume) /  (flow in gpm) *  (T10/T ratio)  </t>
  </si>
  <si>
    <t xml:space="preserve">Sequence 2 Clearwell time   =   (Clearwell volume/ft depth) * depth  /  (flow in gpm) *  (T10/T ratio)  </t>
  </si>
  <si>
    <t>CTa   =   (time) * (chlorine concentration)</t>
  </si>
  <si>
    <t>Total Cta  =  Clearwell Cta  + Clearwell Inlet Cta</t>
  </si>
  <si>
    <t>Contact volume per ft of clearwell includes the volume from the inlet up to the first pump (the way the water flows).</t>
  </si>
  <si>
    <t>The clearwell inlet pipe volume is 1,630 gallons based on 100 ft of 20" pipe</t>
  </si>
  <si>
    <t>Volume</t>
  </si>
  <si>
    <t>T10/T</t>
  </si>
  <si>
    <t>(-)</t>
  </si>
  <si>
    <t xml:space="preserve">Sequence 1: Clearwell inlet pipe </t>
  </si>
  <si>
    <t>100 ft of 20" pipe</t>
  </si>
  <si>
    <t>Sequence 2: Clearwell Contact Vol per ft depth</t>
  </si>
  <si>
    <t>Contact volume includes the 70.5' of the north leg, and 42 ft of the south leg</t>
  </si>
  <si>
    <t>Temp (Deg F)</t>
  </si>
  <si>
    <t>Temp (Deg C)</t>
  </si>
  <si>
    <t>Req'd CTr (mg-min/L)</t>
  </si>
  <si>
    <t>Monthly Report for Water Treatment Technique Compliance - Disinfection</t>
  </si>
  <si>
    <t>Month:</t>
  </si>
  <si>
    <t>Utility Name:</t>
  </si>
  <si>
    <t>Park City Water</t>
  </si>
  <si>
    <t>Year:</t>
  </si>
  <si>
    <t>Treatment Plant:</t>
  </si>
  <si>
    <t>Quinn's Junction</t>
  </si>
  <si>
    <t>System Number:</t>
  </si>
  <si>
    <t>Filtration Technology:</t>
  </si>
  <si>
    <t>Prepared by:</t>
  </si>
  <si>
    <t>D.</t>
  </si>
  <si>
    <t>Record the daily minimum disinfectant residual at the point-of-entry (POE) to the distribution system</t>
  </si>
  <si>
    <r>
      <t>and the minimum daily plant total inactivation ratio (CT</t>
    </r>
    <r>
      <rPr>
        <vertAlign val="subscript"/>
        <sz val="10"/>
        <rFont val="Arial"/>
        <family val="2"/>
      </rPr>
      <t>provided</t>
    </r>
    <r>
      <rPr>
        <sz val="10"/>
        <rFont val="Arial"/>
        <family val="2"/>
      </rPr>
      <t>/CT</t>
    </r>
    <r>
      <rPr>
        <vertAlign val="subscript"/>
        <sz val="10"/>
        <rFont val="Arial"/>
        <family val="2"/>
      </rPr>
      <t>required</t>
    </r>
    <r>
      <rPr>
        <sz val="10"/>
        <rFont val="Arial"/>
        <family val="2"/>
      </rPr>
      <t>).</t>
    </r>
  </si>
  <si>
    <t>Min POE</t>
  </si>
  <si>
    <r>
      <t>Cl</t>
    </r>
    <r>
      <rPr>
        <vertAlign val="subscript"/>
        <sz val="10"/>
        <rFont val="Arial"/>
        <family val="2"/>
      </rPr>
      <t xml:space="preserve">2 </t>
    </r>
    <r>
      <rPr>
        <sz val="10"/>
        <rFont val="Arial"/>
        <family val="2"/>
      </rPr>
      <t>Res</t>
    </r>
  </si>
  <si>
    <t xml:space="preserve">   Total Inactivation</t>
  </si>
  <si>
    <t xml:space="preserve">          Ratio</t>
  </si>
  <si>
    <t xml:space="preserve">           Ratio</t>
  </si>
  <si>
    <t>E.</t>
  </si>
  <si>
    <t>Record the date of occurrence, duration and date reported for each time the disinfectant residual</t>
  </si>
  <si>
    <t>was less than 0.2 mg/L or the total Inactivation Ratio was less than 1.  Attach details of public</t>
  </si>
  <si>
    <t>notice for each event.  If none, enter "none".</t>
  </si>
  <si>
    <t xml:space="preserve">    Type of Event</t>
  </si>
  <si>
    <t>Pertinent Residual or</t>
  </si>
  <si>
    <t xml:space="preserve"> (Residual or Total</t>
  </si>
  <si>
    <t>Duration</t>
  </si>
  <si>
    <t xml:space="preserve">    Date Reported</t>
  </si>
  <si>
    <t xml:space="preserve">    Date of Public</t>
  </si>
  <si>
    <t xml:space="preserve">      Inactivation)</t>
  </si>
  <si>
    <t>(Hours)</t>
  </si>
  <si>
    <t xml:space="preserve">      Ratio Value</t>
  </si>
  <si>
    <t xml:space="preserve">         to State</t>
  </si>
  <si>
    <t xml:space="preserve">         Notice</t>
  </si>
  <si>
    <t>none</t>
  </si>
  <si>
    <t>F.</t>
  </si>
  <si>
    <t>Distribution System Disinfectant Residual Criteria</t>
  </si>
  <si>
    <t>Number of sites where disinfectant residual measurements were made</t>
  </si>
  <si>
    <t xml:space="preserve">  A =</t>
  </si>
  <si>
    <t>Number of sites where HPC samples were taken instead of residual measurements</t>
  </si>
  <si>
    <t xml:space="preserve">  B =</t>
  </si>
  <si>
    <t>Number of sites where no residual was detected and no HPC sample was taken</t>
  </si>
  <si>
    <t xml:space="preserve">  C =</t>
  </si>
  <si>
    <t>Number of sites where no residual was detected and HPC exceeded 500</t>
  </si>
  <si>
    <t xml:space="preserve">  D =</t>
  </si>
  <si>
    <t>Number of sites where no residual measurement was made and HPC exceeded 500</t>
  </si>
  <si>
    <t xml:space="preserve">  E =</t>
  </si>
  <si>
    <t>Violation percentage for this month*</t>
  </si>
  <si>
    <t xml:space="preserve">       Violation percentage for last month*</t>
  </si>
  <si>
    <t>Violation percentage  =  100x(C+D+E)/(A+B)</t>
  </si>
  <si>
    <t>FIRST DISINFECTION SEQUENCE -- INLET PIPE - Quinns WTP</t>
  </si>
  <si>
    <t>Park City Municipal Corporation</t>
  </si>
  <si>
    <t>Quinn's WTP</t>
  </si>
  <si>
    <t>Giardia and Crypto Log Inactivation Treatment Credit granted by Utah DDW:</t>
  </si>
  <si>
    <t>Required Giardia and Crypto Log Inactivation for Disinfection:</t>
  </si>
  <si>
    <t>None</t>
  </si>
  <si>
    <t>Virus Log Inactivation Treatment Credit granted by Utah DDW:</t>
  </si>
  <si>
    <t>Required Virus Log Inactivation for Disinfection (see table below):</t>
  </si>
  <si>
    <t>Inactivation Ratio Calculation  -  All data for the same point in time, and at the end of the sequence.</t>
  </si>
  <si>
    <t>Peak Flow</t>
  </si>
  <si>
    <r>
      <t>Peak Flow Cl</t>
    </r>
    <r>
      <rPr>
        <vertAlign val="subscript"/>
        <sz val="10"/>
        <rFont val="Arial"/>
        <family val="2"/>
      </rPr>
      <t>2</t>
    </r>
  </si>
  <si>
    <t>CT Required</t>
  </si>
  <si>
    <t>Inactivation</t>
  </si>
  <si>
    <t>Detention Time</t>
  </si>
  <si>
    <t>Residual</t>
  </si>
  <si>
    <t>Temperature</t>
  </si>
  <si>
    <t>CT Provided</t>
  </si>
  <si>
    <t>3.5 log Virus</t>
  </si>
  <si>
    <t>Ratio</t>
  </si>
  <si>
    <t>(Minutes)</t>
  </si>
  <si>
    <t>(mg/l)</t>
  </si>
  <si>
    <t>pH</t>
  </si>
  <si>
    <t>(Deg C)</t>
  </si>
  <si>
    <t>(min.*mg/L)</t>
  </si>
  <si>
    <t>Provided</t>
  </si>
  <si>
    <t>AVG</t>
  </si>
  <si>
    <t>MAX</t>
  </si>
  <si>
    <t>MIN</t>
  </si>
  <si>
    <t>SECOND DISINFECTION SEQUENCE - CLEARWELL - Quinns WTP</t>
  </si>
  <si>
    <t>MyEnterprise.Quinns WTP.FI0510 - Fairway Hills Flow</t>
  </si>
  <si>
    <t>MyEnterprise.Quinns WTP.FI0520 - Boothill Flow</t>
  </si>
  <si>
    <t>MyEnterprise.Quinns WTP.TI3008 - Raw Water Temperature</t>
  </si>
  <si>
    <t>MyEnterprise.Quinns WTP.LI0510 - Clearwell Level</t>
  </si>
  <si>
    <t>MyEnterprise.Quinns WTP.AI0533 - Effluent Cl2 Residual</t>
  </si>
  <si>
    <t>Tags2</t>
  </si>
  <si>
    <t>Range with Tag Items</t>
  </si>
  <si>
    <t>Core.Tag</t>
  </si>
  <si>
    <t>MyEnterprise.Quinns WTP.AI4001 - Combined Filtrate Turbidity</t>
  </si>
  <si>
    <t>System.Sources.FactoryTalk.localhost.Historians.Production Historian.Tags.[HISTORIAN:RSLinx Enterprise:PCM100.PALL_PROD]</t>
  </si>
  <si>
    <t>Tags3</t>
  </si>
  <si>
    <t>System.Sources.FactoryTalk.localhost.Historians.Production Historian.Tags.AI0533 - Effluent Cl2 Residual</t>
  </si>
  <si>
    <t>Tags4</t>
  </si>
  <si>
    <t>Max Reading</t>
  </si>
  <si>
    <t>E. Total number of chlorine residual measurements:</t>
  </si>
  <si>
    <t>Number of Days Plant On</t>
  </si>
  <si>
    <t>1200 AM (NTU)</t>
  </si>
  <si>
    <t>4 AM (NTU)</t>
  </si>
  <si>
    <t>8 AM (NTU)</t>
  </si>
  <si>
    <t>12 PM (NTU)</t>
  </si>
  <si>
    <t>4 PM (NTU)</t>
  </si>
  <si>
    <t>8 PM (NTU )</t>
  </si>
  <si>
    <t>(mM/L)</t>
  </si>
  <si>
    <t>(Gals)</t>
  </si>
  <si>
    <t>Tags5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</si>
</sst>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m/d/yy"/>
    <numFmt numFmtId="165" formatCode="m/d;@"/>
    <numFmt numFmtId="166" formatCode="mm/dd/yy;@"/>
    <numFmt numFmtId="167" formatCode="[$-409]m/d/yy\ h:mm\ AM/PM;@"/>
    <numFmt numFmtId="168" formatCode="0.0"/>
    <numFmt numFmtId="169" formatCode="_(* #,##0_);_(* \(#,##0\);_(* &quot;-&quot;??_);_(@_)"/>
    <numFmt numFmtId="170" formatCode="mmmm"/>
    <numFmt numFmtId="171" formatCode="yyyy"/>
    <numFmt numFmtId="172" formatCode="m/d/yy;@"/>
    <numFmt numFmtId="173" formatCode="0.000"/>
    <numFmt numFmtId="174" formatCode="mm/dd/yy\ hh:mm:ss"/>
  </numFmts>
  <fonts count="23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10"/>
      <name val="Times New Roman"/>
      <family val="1"/>
    </font>
    <font>
      <sz val="10"/>
      <color indexed="12"/>
      <name val="Times New Roman"/>
      <family val="1"/>
    </font>
    <font>
      <sz val="10"/>
      <color rgb="FF00000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name val="MS Sans Serif"/>
      <family val="2"/>
    </font>
    <font>
      <sz val="11"/>
      <name val="Arial"/>
      <family val="2"/>
    </font>
    <font>
      <sz val="14"/>
      <name val="Times New Roman"/>
      <family val="1"/>
    </font>
    <font>
      <vertAlign val="subscript"/>
      <sz val="10"/>
      <name val="Arial"/>
      <family val="2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</cellStyleXfs>
  <cellXfs count="377">
    <xf numFmtId="0" fontId="0" fillId="0" borderId="0" xfId="0"/>
    <xf numFmtId="0" fontId="0" fillId="0" borderId="0" xfId="0" applyAlignment="1"/>
    <xf numFmtId="0" fontId="0" fillId="0" borderId="0" xfId="0" applyBorder="1"/>
    <xf numFmtId="0" fontId="7" fillId="0" borderId="0" xfId="0" applyFont="1"/>
    <xf numFmtId="0" fontId="5" fillId="0" borderId="0" xfId="0" applyFont="1"/>
    <xf numFmtId="0" fontId="0" fillId="0" borderId="1" xfId="0" applyBorder="1" applyAlignment="1"/>
    <xf numFmtId="0" fontId="2" fillId="0" borderId="0" xfId="0" applyFont="1" applyAlignment="1"/>
    <xf numFmtId="0" fontId="0" fillId="0" borderId="0" xfId="0" applyAlignment="1">
      <alignment horizontal="left"/>
    </xf>
    <xf numFmtId="0" fontId="1" fillId="0" borderId="0" xfId="0" applyFont="1"/>
    <xf numFmtId="0" fontId="9" fillId="0" borderId="0" xfId="0" applyFont="1" applyAlignment="1"/>
    <xf numFmtId="0" fontId="0" fillId="0" borderId="1" xfId="0" applyBorder="1" applyAlignme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Protection="1"/>
    <xf numFmtId="0" fontId="7" fillId="0" borderId="0" xfId="0" applyFont="1" applyProtection="1"/>
    <xf numFmtId="166" fontId="11" fillId="0" borderId="13" xfId="0" applyNumberFormat="1" applyFont="1" applyBorder="1" applyAlignment="1" applyProtection="1">
      <alignment horizontal="center"/>
    </xf>
    <xf numFmtId="166" fontId="0" fillId="0" borderId="0" xfId="0" applyNumberFormat="1"/>
    <xf numFmtId="165" fontId="0" fillId="0" borderId="1" xfId="0" applyNumberFormat="1" applyBorder="1" applyAlignment="1"/>
    <xf numFmtId="165" fontId="0" fillId="0" borderId="1" xfId="0" applyNumberFormat="1" applyBorder="1"/>
    <xf numFmtId="0" fontId="0" fillId="0" borderId="0" xfId="0" applyAlignment="1" applyProtection="1">
      <protection locked="0"/>
    </xf>
    <xf numFmtId="0" fontId="7" fillId="0" borderId="0" xfId="0" applyFont="1" applyAlignment="1" applyProtection="1">
      <protection locked="0"/>
    </xf>
    <xf numFmtId="0" fontId="0" fillId="0" borderId="0" xfId="0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0" fontId="14" fillId="0" borderId="0" xfId="0" applyFont="1" applyAlignment="1">
      <alignment horizontal="centerContinuous"/>
    </xf>
    <xf numFmtId="0" fontId="14" fillId="0" borderId="0" xfId="0" applyFont="1" applyFill="1" applyAlignment="1">
      <alignment horizontal="centerContinuous"/>
    </xf>
    <xf numFmtId="0" fontId="14" fillId="0" borderId="0" xfId="0" applyFont="1"/>
    <xf numFmtId="0" fontId="14" fillId="0" borderId="0" xfId="0" applyFont="1" applyBorder="1"/>
    <xf numFmtId="2" fontId="14" fillId="0" borderId="0" xfId="0" applyNumberFormat="1" applyFont="1" applyBorder="1"/>
    <xf numFmtId="0" fontId="14" fillId="0" borderId="14" xfId="0" applyFont="1" applyBorder="1" applyAlignment="1">
      <alignment horizontal="centerContinuous"/>
    </xf>
    <xf numFmtId="0" fontId="14" fillId="0" borderId="15" xfId="0" applyFont="1" applyBorder="1" applyAlignment="1">
      <alignment horizontal="centerContinuous"/>
    </xf>
    <xf numFmtId="0" fontId="14" fillId="0" borderId="16" xfId="0" applyFont="1" applyFill="1" applyBorder="1" applyAlignment="1">
      <alignment horizontal="centerContinuous"/>
    </xf>
    <xf numFmtId="0" fontId="14" fillId="0" borderId="16" xfId="0" applyFont="1" applyBorder="1" applyAlignment="1">
      <alignment horizontal="centerContinuous"/>
    </xf>
    <xf numFmtId="0" fontId="14" fillId="0" borderId="0" xfId="0" applyFont="1" applyAlignment="1">
      <alignment horizontal="left"/>
    </xf>
    <xf numFmtId="2" fontId="1" fillId="0" borderId="0" xfId="2" applyNumberFormat="1" applyFont="1" applyBorder="1" applyAlignment="1" applyProtection="1">
      <alignment horizontal="center"/>
      <protection locked="0"/>
    </xf>
    <xf numFmtId="0" fontId="14" fillId="0" borderId="17" xfId="0" applyFont="1" applyBorder="1" applyAlignment="1">
      <alignment horizontal="center" wrapText="1"/>
    </xf>
    <xf numFmtId="0" fontId="14" fillId="0" borderId="18" xfId="0" applyFont="1" applyBorder="1" applyAlignment="1">
      <alignment horizontal="center" wrapText="1"/>
    </xf>
    <xf numFmtId="0" fontId="14" fillId="0" borderId="18" xfId="0" applyFont="1" applyFill="1" applyBorder="1" applyAlignment="1">
      <alignment horizontal="center" wrapText="1"/>
    </xf>
    <xf numFmtId="0" fontId="14" fillId="0" borderId="19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20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21" xfId="0" applyFont="1" applyFill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4" fillId="0" borderId="22" xfId="0" applyFont="1" applyBorder="1" applyAlignment="1">
      <alignment horizontal="center" wrapText="1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/>
    </xf>
    <xf numFmtId="0" fontId="16" fillId="0" borderId="0" xfId="0" applyFont="1"/>
    <xf numFmtId="0" fontId="16" fillId="0" borderId="0" xfId="0" applyFont="1" applyBorder="1"/>
    <xf numFmtId="2" fontId="16" fillId="0" borderId="0" xfId="0" applyNumberFormat="1" applyFont="1"/>
    <xf numFmtId="2" fontId="16" fillId="0" borderId="0" xfId="0" applyNumberFormat="1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168" fontId="16" fillId="0" borderId="0" xfId="0" applyNumberFormat="1" applyFont="1" applyBorder="1"/>
    <xf numFmtId="0" fontId="14" fillId="0" borderId="0" xfId="0" applyFont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0" fontId="16" fillId="0" borderId="0" xfId="0" applyFont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0" fontId="16" fillId="0" borderId="0" xfId="0" applyFont="1" applyFill="1"/>
    <xf numFmtId="0" fontId="16" fillId="0" borderId="5" xfId="0" applyFont="1" applyBorder="1" applyAlignment="1">
      <alignment horizontal="centerContinuous"/>
    </xf>
    <xf numFmtId="0" fontId="16" fillId="0" borderId="6" xfId="0" applyFont="1" applyFill="1" applyBorder="1" applyAlignment="1">
      <alignment horizontal="centerContinuous"/>
    </xf>
    <xf numFmtId="0" fontId="14" fillId="0" borderId="6" xfId="0" applyFont="1" applyBorder="1" applyAlignment="1">
      <alignment horizontal="centerContinuous"/>
    </xf>
    <xf numFmtId="0" fontId="14" fillId="0" borderId="7" xfId="0" applyFont="1" applyBorder="1" applyAlignment="1">
      <alignment horizontal="centerContinuous"/>
    </xf>
    <xf numFmtId="0" fontId="14" fillId="0" borderId="23" xfId="0" applyFont="1" applyBorder="1" applyAlignment="1">
      <alignment horizontal="center"/>
    </xf>
    <xf numFmtId="0" fontId="14" fillId="0" borderId="10" xfId="0" applyFont="1" applyBorder="1" applyAlignment="1">
      <alignment horizontal="centerContinuous"/>
    </xf>
    <xf numFmtId="0" fontId="14" fillId="0" borderId="11" xfId="0" applyFont="1" applyFill="1" applyBorder="1" applyAlignment="1">
      <alignment horizontal="centerContinuous"/>
    </xf>
    <xf numFmtId="0" fontId="14" fillId="0" borderId="11" xfId="0" applyFont="1" applyBorder="1" applyAlignment="1">
      <alignment horizontal="centerContinuous"/>
    </xf>
    <xf numFmtId="0" fontId="14" fillId="0" borderId="12" xfId="0" applyFont="1" applyBorder="1" applyAlignment="1">
      <alignment horizontal="centerContinuous"/>
    </xf>
    <xf numFmtId="0" fontId="14" fillId="0" borderId="24" xfId="0" applyFont="1" applyBorder="1" applyAlignment="1">
      <alignment horizontal="center"/>
    </xf>
    <xf numFmtId="0" fontId="16" fillId="0" borderId="8" xfId="0" applyFont="1" applyBorder="1" applyAlignment="1">
      <alignment horizontal="centerContinuous"/>
    </xf>
    <xf numFmtId="0" fontId="16" fillId="0" borderId="0" xfId="0" applyFont="1" applyFill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9" xfId="0" applyFont="1" applyBorder="1" applyAlignment="1">
      <alignment horizontal="centerContinuous"/>
    </xf>
    <xf numFmtId="168" fontId="16" fillId="3" borderId="25" xfId="0" applyNumberFormat="1" applyFont="1" applyFill="1" applyBorder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0" fontId="14" fillId="0" borderId="0" xfId="0" applyFont="1" applyBorder="1" applyAlignment="1">
      <alignment horizontal="centerContinuous"/>
    </xf>
    <xf numFmtId="0" fontId="16" fillId="3" borderId="25" xfId="0" applyFont="1" applyFill="1" applyBorder="1" applyAlignment="1">
      <alignment horizontal="center"/>
    </xf>
    <xf numFmtId="0" fontId="16" fillId="0" borderId="11" xfId="0" applyFont="1" applyBorder="1" applyAlignment="1">
      <alignment horizontal="centerContinuous"/>
    </xf>
    <xf numFmtId="0" fontId="16" fillId="0" borderId="12" xfId="0" applyFont="1" applyBorder="1" applyAlignment="1">
      <alignment horizontal="centerContinuous"/>
    </xf>
    <xf numFmtId="0" fontId="16" fillId="3" borderId="24" xfId="0" applyFont="1" applyFill="1" applyBorder="1" applyAlignment="1">
      <alignment horizontal="center"/>
    </xf>
    <xf numFmtId="169" fontId="16" fillId="0" borderId="0" xfId="1" applyNumberFormat="1" applyFont="1"/>
    <xf numFmtId="169" fontId="16" fillId="0" borderId="0" xfId="1" applyNumberFormat="1" applyFont="1" applyFill="1"/>
    <xf numFmtId="0" fontId="14" fillId="0" borderId="0" xfId="0" applyFont="1" applyFill="1"/>
    <xf numFmtId="168" fontId="14" fillId="0" borderId="0" xfId="0" applyNumberFormat="1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168" fontId="16" fillId="0" borderId="0" xfId="0" applyNumberFormat="1" applyFont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right"/>
    </xf>
    <xf numFmtId="0" fontId="1" fillId="0" borderId="0" xfId="4" applyProtection="1"/>
    <xf numFmtId="0" fontId="1" fillId="0" borderId="0" xfId="3" applyProtection="1"/>
    <xf numFmtId="0" fontId="10" fillId="0" borderId="0" xfId="4" applyFont="1" applyProtection="1"/>
    <xf numFmtId="0" fontId="1" fillId="0" borderId="26" xfId="3" applyBorder="1" applyAlignment="1" applyProtection="1">
      <alignment horizontal="center"/>
    </xf>
    <xf numFmtId="0" fontId="1" fillId="0" borderId="27" xfId="3" applyBorder="1" applyAlignment="1" applyProtection="1">
      <alignment horizontal="center"/>
    </xf>
    <xf numFmtId="0" fontId="1" fillId="0" borderId="28" xfId="3" applyBorder="1" applyProtection="1"/>
    <xf numFmtId="0" fontId="1" fillId="0" borderId="29" xfId="3" applyBorder="1" applyProtection="1"/>
    <xf numFmtId="0" fontId="1" fillId="0" borderId="30" xfId="3" applyBorder="1" applyAlignment="1" applyProtection="1">
      <alignment horizontal="center"/>
    </xf>
    <xf numFmtId="0" fontId="1" fillId="0" borderId="25" xfId="3" applyBorder="1" applyAlignment="1" applyProtection="1">
      <alignment horizontal="center"/>
    </xf>
    <xf numFmtId="0" fontId="1" fillId="0" borderId="0" xfId="3" applyBorder="1" applyProtection="1"/>
    <xf numFmtId="0" fontId="1" fillId="0" borderId="31" xfId="3" applyBorder="1" applyProtection="1"/>
    <xf numFmtId="0" fontId="1" fillId="0" borderId="32" xfId="3" applyBorder="1" applyProtection="1"/>
    <xf numFmtId="164" fontId="1" fillId="4" borderId="13" xfId="3" applyNumberFormat="1" applyFill="1" applyBorder="1" applyAlignment="1" applyProtection="1">
      <alignment horizontal="center"/>
    </xf>
    <xf numFmtId="2" fontId="1" fillId="0" borderId="33" xfId="3" applyNumberFormat="1" applyBorder="1" applyAlignment="1" applyProtection="1">
      <alignment horizontal="center"/>
      <protection locked="0"/>
    </xf>
    <xf numFmtId="2" fontId="4" fillId="4" borderId="10" xfId="3" applyNumberFormat="1" applyFont="1" applyFill="1" applyBorder="1" applyAlignment="1" applyProtection="1">
      <alignment horizontal="right"/>
    </xf>
    <xf numFmtId="2" fontId="1" fillId="4" borderId="34" xfId="3" applyNumberFormat="1" applyFill="1" applyBorder="1" applyProtection="1"/>
    <xf numFmtId="164" fontId="1" fillId="4" borderId="35" xfId="3" applyNumberFormat="1" applyFill="1" applyBorder="1" applyAlignment="1" applyProtection="1">
      <alignment horizontal="center"/>
    </xf>
    <xf numFmtId="2" fontId="1" fillId="0" borderId="2" xfId="3" applyNumberFormat="1" applyBorder="1" applyAlignment="1" applyProtection="1">
      <alignment horizontal="center"/>
      <protection locked="0"/>
    </xf>
    <xf numFmtId="2" fontId="4" fillId="4" borderId="2" xfId="3" applyNumberFormat="1" applyFont="1" applyFill="1" applyBorder="1" applyAlignment="1" applyProtection="1">
      <alignment horizontal="right"/>
    </xf>
    <xf numFmtId="2" fontId="1" fillId="4" borderId="36" xfId="3" applyNumberFormat="1" applyFill="1" applyBorder="1" applyProtection="1"/>
    <xf numFmtId="164" fontId="1" fillId="4" borderId="37" xfId="3" applyNumberFormat="1" applyFill="1" applyBorder="1" applyAlignment="1" applyProtection="1">
      <alignment horizontal="center"/>
    </xf>
    <xf numFmtId="2" fontId="4" fillId="4" borderId="38" xfId="3" applyNumberFormat="1" applyFont="1" applyFill="1" applyBorder="1" applyAlignment="1" applyProtection="1">
      <alignment horizontal="right"/>
    </xf>
    <xf numFmtId="2" fontId="1" fillId="4" borderId="39" xfId="3" applyNumberFormat="1" applyFill="1" applyBorder="1" applyProtection="1"/>
    <xf numFmtId="0" fontId="1" fillId="4" borderId="40" xfId="3" applyFill="1" applyBorder="1" applyProtection="1"/>
    <xf numFmtId="2" fontId="1" fillId="4" borderId="41" xfId="3" applyNumberFormat="1" applyFill="1" applyBorder="1" applyProtection="1"/>
    <xf numFmtId="2" fontId="1" fillId="4" borderId="42" xfId="3" applyNumberFormat="1" applyFill="1" applyBorder="1" applyProtection="1"/>
    <xf numFmtId="0" fontId="1" fillId="0" borderId="27" xfId="3" applyBorder="1" applyProtection="1"/>
    <xf numFmtId="0" fontId="1" fillId="0" borderId="44" xfId="3" applyBorder="1" applyAlignment="1" applyProtection="1">
      <alignment horizontal="center"/>
    </xf>
    <xf numFmtId="0" fontId="1" fillId="0" borderId="44" xfId="3" applyBorder="1" applyProtection="1"/>
    <xf numFmtId="0" fontId="1" fillId="0" borderId="25" xfId="3" applyBorder="1" applyProtection="1"/>
    <xf numFmtId="0" fontId="1" fillId="0" borderId="9" xfId="3" applyBorder="1" applyAlignment="1" applyProtection="1">
      <alignment horizontal="center"/>
    </xf>
    <xf numFmtId="0" fontId="1" fillId="0" borderId="9" xfId="3" applyBorder="1" applyProtection="1"/>
    <xf numFmtId="0" fontId="1" fillId="0" borderId="45" xfId="3" applyBorder="1" applyAlignment="1" applyProtection="1">
      <alignment horizontal="center"/>
    </xf>
    <xf numFmtId="0" fontId="1" fillId="0" borderId="46" xfId="3" applyBorder="1" applyProtection="1"/>
    <xf numFmtId="0" fontId="1" fillId="0" borderId="47" xfId="3" applyBorder="1" applyAlignment="1" applyProtection="1">
      <alignment horizontal="center"/>
    </xf>
    <xf numFmtId="0" fontId="1" fillId="0" borderId="41" xfId="3" applyBorder="1" applyProtection="1"/>
    <xf numFmtId="0" fontId="1" fillId="0" borderId="47" xfId="3" applyBorder="1" applyProtection="1"/>
    <xf numFmtId="0" fontId="1" fillId="0" borderId="42" xfId="3" applyBorder="1" applyProtection="1"/>
    <xf numFmtId="172" fontId="1" fillId="0" borderId="35" xfId="3" quotePrefix="1" applyNumberFormat="1" applyBorder="1" applyAlignment="1" applyProtection="1">
      <alignment horizontal="center"/>
      <protection locked="0"/>
    </xf>
    <xf numFmtId="0" fontId="1" fillId="0" borderId="1" xfId="3" applyBorder="1" applyAlignment="1" applyProtection="1">
      <alignment horizontal="center"/>
      <protection locked="0"/>
    </xf>
    <xf numFmtId="168" fontId="1" fillId="0" borderId="1" xfId="3" applyNumberFormat="1" applyBorder="1" applyAlignment="1" applyProtection="1">
      <alignment horizontal="center"/>
      <protection locked="0"/>
    </xf>
    <xf numFmtId="172" fontId="1" fillId="0" borderId="1" xfId="3" applyNumberFormat="1" applyBorder="1" applyAlignment="1" applyProtection="1">
      <alignment horizontal="center"/>
      <protection locked="0"/>
    </xf>
    <xf numFmtId="168" fontId="1" fillId="0" borderId="1" xfId="3" quotePrefix="1" applyNumberFormat="1" applyBorder="1" applyAlignment="1" applyProtection="1">
      <alignment horizontal="center"/>
      <protection locked="0"/>
    </xf>
    <xf numFmtId="172" fontId="1" fillId="0" borderId="1" xfId="3" quotePrefix="1" applyNumberFormat="1" applyBorder="1" applyAlignment="1" applyProtection="1">
      <alignment horizontal="center"/>
      <protection locked="0"/>
    </xf>
    <xf numFmtId="172" fontId="1" fillId="0" borderId="45" xfId="3" applyNumberFormat="1" applyBorder="1" applyAlignment="1" applyProtection="1">
      <alignment horizontal="center"/>
      <protection locked="0"/>
    </xf>
    <xf numFmtId="0" fontId="1" fillId="0" borderId="46" xfId="3" applyBorder="1" applyAlignment="1" applyProtection="1">
      <alignment horizontal="center"/>
      <protection locked="0"/>
    </xf>
    <xf numFmtId="168" fontId="1" fillId="0" borderId="47" xfId="3" applyNumberFormat="1" applyBorder="1" applyAlignment="1" applyProtection="1">
      <alignment horizontal="center"/>
      <protection locked="0"/>
    </xf>
    <xf numFmtId="172" fontId="1" fillId="0" borderId="46" xfId="3" applyNumberFormat="1" applyBorder="1" applyAlignment="1" applyProtection="1">
      <alignment horizontal="center"/>
      <protection locked="0"/>
    </xf>
    <xf numFmtId="0" fontId="1" fillId="0" borderId="50" xfId="3" applyBorder="1" applyProtection="1"/>
    <xf numFmtId="0" fontId="1" fillId="0" borderId="51" xfId="3" applyBorder="1" applyProtection="1"/>
    <xf numFmtId="0" fontId="1" fillId="0" borderId="48" xfId="3" applyBorder="1" applyAlignment="1" applyProtection="1">
      <alignment horizontal="right"/>
    </xf>
    <xf numFmtId="0" fontId="1" fillId="0" borderId="34" xfId="3" applyBorder="1" applyAlignment="1" applyProtection="1">
      <alignment horizontal="left"/>
      <protection locked="0"/>
    </xf>
    <xf numFmtId="0" fontId="1" fillId="0" borderId="52" xfId="3" applyBorder="1" applyProtection="1"/>
    <xf numFmtId="0" fontId="1" fillId="0" borderId="11" xfId="3" applyBorder="1" applyProtection="1"/>
    <xf numFmtId="0" fontId="1" fillId="0" borderId="12" xfId="3" applyBorder="1" applyAlignment="1" applyProtection="1">
      <alignment horizontal="right"/>
    </xf>
    <xf numFmtId="0" fontId="1" fillId="0" borderId="53" xfId="3" applyBorder="1" applyAlignment="1" applyProtection="1">
      <alignment horizontal="left"/>
      <protection locked="0"/>
    </xf>
    <xf numFmtId="0" fontId="1" fillId="0" borderId="40" xfId="3" applyBorder="1" applyProtection="1"/>
    <xf numFmtId="0" fontId="1" fillId="0" borderId="47" xfId="3" applyBorder="1" applyAlignment="1" applyProtection="1">
      <alignment horizontal="right"/>
    </xf>
    <xf numFmtId="0" fontId="1" fillId="0" borderId="42" xfId="3" applyBorder="1" applyAlignment="1" applyProtection="1">
      <alignment horizontal="left"/>
      <protection locked="0"/>
    </xf>
    <xf numFmtId="2" fontId="4" fillId="4" borderId="11" xfId="3" applyNumberFormat="1" applyFont="1" applyFill="1" applyBorder="1" applyProtection="1"/>
    <xf numFmtId="2" fontId="1" fillId="0" borderId="11" xfId="3" applyNumberFormat="1" applyBorder="1" applyProtection="1">
      <protection locked="0"/>
    </xf>
    <xf numFmtId="0" fontId="1" fillId="0" borderId="0" xfId="3" applyProtection="1">
      <protection locked="0" hidden="1"/>
    </xf>
    <xf numFmtId="0" fontId="1" fillId="0" borderId="0" xfId="3" applyAlignment="1" applyProtection="1">
      <alignment horizontal="right"/>
      <protection locked="0" hidden="1"/>
    </xf>
    <xf numFmtId="0" fontId="14" fillId="0" borderId="0" xfId="3" applyFont="1"/>
    <xf numFmtId="0" fontId="1" fillId="0" borderId="0" xfId="3" applyFont="1"/>
    <xf numFmtId="168" fontId="1" fillId="0" borderId="0" xfId="3" applyNumberFormat="1" applyFont="1"/>
    <xf numFmtId="2" fontId="1" fillId="0" borderId="0" xfId="3" applyNumberFormat="1" applyFont="1"/>
    <xf numFmtId="173" fontId="1" fillId="0" borderId="0" xfId="3" applyNumberFormat="1" applyFont="1"/>
    <xf numFmtId="0" fontId="19" fillId="0" borderId="0" xfId="0" applyFont="1" applyAlignment="1" applyProtection="1">
      <alignment horizontal="right"/>
      <protection locked="0"/>
    </xf>
    <xf numFmtId="170" fontId="19" fillId="0" borderId="0" xfId="0" applyNumberFormat="1" applyFont="1" applyBorder="1" applyAlignment="1" applyProtection="1">
      <alignment horizontal="center"/>
      <protection locked="0"/>
    </xf>
    <xf numFmtId="0" fontId="1" fillId="0" borderId="0" xfId="3" applyFont="1" applyProtection="1">
      <protection locked="0"/>
    </xf>
    <xf numFmtId="2" fontId="1" fillId="0" borderId="0" xfId="3" applyNumberFormat="1" applyFont="1" applyProtection="1">
      <protection locked="0"/>
    </xf>
    <xf numFmtId="0" fontId="1" fillId="0" borderId="0" xfId="3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0" xfId="0" applyFont="1" applyBorder="1" applyAlignment="1" applyProtection="1">
      <alignment horizontal="right"/>
      <protection locked="0"/>
    </xf>
    <xf numFmtId="2" fontId="1" fillId="0" borderId="0" xfId="3" applyNumberFormat="1" applyFont="1" applyBorder="1" applyProtection="1">
      <protection locked="0"/>
    </xf>
    <xf numFmtId="0" fontId="19" fillId="0" borderId="0" xfId="0" applyFont="1" applyBorder="1" applyProtection="1">
      <protection locked="0"/>
    </xf>
    <xf numFmtId="0" fontId="1" fillId="0" borderId="0" xfId="3" applyFont="1" applyAlignment="1" applyProtection="1">
      <alignment horizontal="right"/>
    </xf>
    <xf numFmtId="168" fontId="1" fillId="0" borderId="11" xfId="3" applyNumberFormat="1" applyFont="1" applyBorder="1" applyAlignment="1" applyProtection="1">
      <alignment horizontal="center"/>
      <protection locked="0"/>
    </xf>
    <xf numFmtId="168" fontId="1" fillId="0" borderId="0" xfId="3" applyNumberFormat="1" applyFont="1" applyProtection="1">
      <protection locked="0"/>
    </xf>
    <xf numFmtId="173" fontId="1" fillId="0" borderId="0" xfId="3" applyNumberFormat="1" applyFont="1" applyProtection="1">
      <protection locked="0"/>
    </xf>
    <xf numFmtId="0" fontId="1" fillId="0" borderId="0" xfId="3" applyFont="1" applyProtection="1"/>
    <xf numFmtId="168" fontId="1" fillId="0" borderId="0" xfId="3" applyNumberFormat="1" applyFont="1" applyProtection="1"/>
    <xf numFmtId="2" fontId="1" fillId="0" borderId="0" xfId="3" applyNumberFormat="1" applyFont="1" applyProtection="1"/>
    <xf numFmtId="173" fontId="1" fillId="0" borderId="0" xfId="3" applyNumberFormat="1" applyFont="1" applyProtection="1"/>
    <xf numFmtId="0" fontId="1" fillId="0" borderId="26" xfId="3" applyFont="1" applyBorder="1" applyAlignment="1" applyProtection="1">
      <alignment horizontal="center"/>
    </xf>
    <xf numFmtId="168" fontId="1" fillId="0" borderId="44" xfId="3" applyNumberFormat="1" applyFont="1" applyBorder="1" applyAlignment="1">
      <alignment horizontal="center"/>
    </xf>
    <xf numFmtId="2" fontId="1" fillId="0" borderId="44" xfId="3" applyNumberFormat="1" applyFont="1" applyBorder="1" applyAlignment="1">
      <alignment horizontal="center"/>
    </xf>
    <xf numFmtId="173" fontId="1" fillId="0" borderId="44" xfId="3" applyNumberFormat="1" applyFont="1" applyBorder="1" applyAlignment="1">
      <alignment horizontal="center"/>
    </xf>
    <xf numFmtId="2" fontId="1" fillId="0" borderId="29" xfId="3" applyNumberFormat="1" applyFont="1" applyBorder="1" applyAlignment="1">
      <alignment horizontal="center"/>
    </xf>
    <xf numFmtId="0" fontId="1" fillId="0" borderId="30" xfId="3" applyFont="1" applyBorder="1" applyAlignment="1" applyProtection="1">
      <alignment horizontal="center" vertical="top"/>
    </xf>
    <xf numFmtId="168" fontId="1" fillId="0" borderId="9" xfId="3" applyNumberFormat="1" applyFont="1" applyBorder="1" applyAlignment="1">
      <alignment horizontal="center"/>
    </xf>
    <xf numFmtId="2" fontId="1" fillId="0" borderId="9" xfId="3" applyNumberFormat="1" applyFont="1" applyBorder="1" applyAlignment="1">
      <alignment horizontal="center"/>
    </xf>
    <xf numFmtId="173" fontId="1" fillId="0" borderId="9" xfId="3" applyNumberFormat="1" applyFont="1" applyBorder="1" applyAlignment="1">
      <alignment horizontal="center"/>
    </xf>
    <xf numFmtId="2" fontId="1" fillId="0" borderId="31" xfId="3" applyNumberFormat="1" applyFont="1" applyBorder="1" applyAlignment="1">
      <alignment horizontal="center"/>
    </xf>
    <xf numFmtId="0" fontId="1" fillId="0" borderId="45" xfId="3" applyFont="1" applyBorder="1" applyAlignment="1" applyProtection="1">
      <alignment horizontal="center"/>
    </xf>
    <xf numFmtId="168" fontId="1" fillId="0" borderId="47" xfId="3" applyNumberFormat="1" applyFont="1" applyBorder="1" applyAlignment="1">
      <alignment horizontal="center"/>
    </xf>
    <xf numFmtId="2" fontId="1" fillId="0" borderId="47" xfId="3" applyNumberFormat="1" applyFont="1" applyBorder="1" applyAlignment="1">
      <alignment horizontal="center"/>
    </xf>
    <xf numFmtId="173" fontId="1" fillId="0" borderId="47" xfId="3" applyNumberFormat="1" applyFont="1" applyBorder="1" applyAlignment="1">
      <alignment horizontal="center"/>
    </xf>
    <xf numFmtId="2" fontId="1" fillId="0" borderId="42" xfId="3" applyNumberFormat="1" applyFont="1" applyBorder="1" applyAlignment="1">
      <alignment horizontal="center"/>
    </xf>
    <xf numFmtId="0" fontId="1" fillId="0" borderId="13" xfId="3" applyFont="1" applyBorder="1" applyAlignment="1" applyProtection="1">
      <alignment horizontal="left"/>
    </xf>
    <xf numFmtId="2" fontId="1" fillId="0" borderId="12" xfId="2" applyNumberFormat="1" applyFont="1" applyBorder="1" applyAlignment="1" applyProtection="1">
      <alignment horizontal="center"/>
      <protection locked="0"/>
    </xf>
    <xf numFmtId="168" fontId="1" fillId="4" borderId="48" xfId="3" applyNumberFormat="1" applyFont="1" applyFill="1" applyBorder="1" applyAlignment="1" applyProtection="1">
      <alignment horizontal="center"/>
      <protection hidden="1"/>
    </xf>
    <xf numFmtId="168" fontId="1" fillId="4" borderId="12" xfId="3" applyNumberFormat="1" applyFont="1" applyFill="1" applyBorder="1" applyAlignment="1" applyProtection="1">
      <alignment horizontal="center"/>
      <protection hidden="1"/>
    </xf>
    <xf numFmtId="2" fontId="1" fillId="4" borderId="34" xfId="3" applyNumberFormat="1" applyFont="1" applyFill="1" applyBorder="1" applyAlignment="1" applyProtection="1">
      <alignment horizontal="center"/>
      <protection hidden="1"/>
    </xf>
    <xf numFmtId="0" fontId="1" fillId="0" borderId="54" xfId="3" applyFont="1" applyBorder="1" applyAlignment="1" applyProtection="1">
      <alignment horizontal="left"/>
    </xf>
    <xf numFmtId="2" fontId="1" fillId="4" borderId="53" xfId="3" applyNumberFormat="1" applyFont="1" applyFill="1" applyBorder="1" applyAlignment="1" applyProtection="1">
      <alignment horizontal="center"/>
      <protection hidden="1"/>
    </xf>
    <xf numFmtId="0" fontId="1" fillId="0" borderId="45" xfId="3" applyFont="1" applyBorder="1" applyAlignment="1" applyProtection="1">
      <alignment horizontal="left"/>
    </xf>
    <xf numFmtId="2" fontId="1" fillId="0" borderId="47" xfId="3" applyNumberFormat="1" applyFont="1" applyBorder="1" applyAlignment="1" applyProtection="1">
      <alignment horizontal="center"/>
      <protection locked="0"/>
    </xf>
    <xf numFmtId="168" fontId="4" fillId="4" borderId="55" xfId="3" applyNumberFormat="1" applyFont="1" applyFill="1" applyBorder="1" applyAlignment="1" applyProtection="1">
      <alignment horizontal="center"/>
      <protection hidden="1"/>
    </xf>
    <xf numFmtId="2" fontId="4" fillId="4" borderId="55" xfId="3" applyNumberFormat="1" applyFont="1" applyFill="1" applyBorder="1" applyAlignment="1" applyProtection="1">
      <alignment horizontal="center"/>
      <protection hidden="1"/>
    </xf>
    <xf numFmtId="2" fontId="4" fillId="4" borderId="56" xfId="3" applyNumberFormat="1" applyFont="1" applyFill="1" applyBorder="1" applyAlignment="1" applyProtection="1">
      <alignment horizontal="center"/>
      <protection hidden="1"/>
    </xf>
    <xf numFmtId="0" fontId="1" fillId="0" borderId="30" xfId="3" applyFont="1" applyBorder="1" applyAlignment="1" applyProtection="1">
      <alignment horizontal="center"/>
    </xf>
    <xf numFmtId="168" fontId="4" fillId="4" borderId="1" xfId="3" applyNumberFormat="1" applyFont="1" applyFill="1" applyBorder="1" applyAlignment="1" applyProtection="1">
      <alignment horizontal="center"/>
      <protection hidden="1"/>
    </xf>
    <xf numFmtId="2" fontId="4" fillId="4" borderId="1" xfId="3" applyNumberFormat="1" applyFont="1" applyFill="1" applyBorder="1" applyAlignment="1" applyProtection="1">
      <alignment horizontal="center"/>
      <protection hidden="1"/>
    </xf>
    <xf numFmtId="2" fontId="4" fillId="4" borderId="57" xfId="3" applyNumberFormat="1" applyFont="1" applyFill="1" applyBorder="1" applyAlignment="1" applyProtection="1">
      <alignment horizontal="center"/>
      <protection hidden="1"/>
    </xf>
    <xf numFmtId="168" fontId="4" fillId="4" borderId="43" xfId="3" applyNumberFormat="1" applyFont="1" applyFill="1" applyBorder="1" applyAlignment="1" applyProtection="1">
      <alignment horizontal="center"/>
      <protection hidden="1"/>
    </xf>
    <xf numFmtId="2" fontId="4" fillId="4" borderId="43" xfId="3" applyNumberFormat="1" applyFont="1" applyFill="1" applyBorder="1" applyAlignment="1" applyProtection="1">
      <alignment horizontal="center"/>
      <protection hidden="1"/>
    </xf>
    <xf numFmtId="2" fontId="4" fillId="4" borderId="58" xfId="3" applyNumberFormat="1" applyFont="1" applyFill="1" applyBorder="1" applyAlignment="1" applyProtection="1">
      <alignment horizontal="center"/>
      <protection hidden="1"/>
    </xf>
    <xf numFmtId="2" fontId="1" fillId="0" borderId="0" xfId="3" applyNumberFormat="1" applyFont="1" applyAlignment="1">
      <alignment horizontal="center"/>
    </xf>
    <xf numFmtId="14" fontId="0" fillId="0" borderId="0" xfId="0" applyNumberFormat="1"/>
    <xf numFmtId="0" fontId="0" fillId="4" borderId="1" xfId="0" applyNumberFormat="1" applyFill="1" applyBorder="1" applyAlignment="1" applyProtection="1">
      <alignment horizontal="center"/>
      <protection locked="0"/>
    </xf>
    <xf numFmtId="170" fontId="0" fillId="4" borderId="1" xfId="0" applyNumberFormat="1" applyFill="1" applyBorder="1" applyAlignment="1" applyProtection="1">
      <alignment horizontal="center"/>
      <protection locked="0"/>
    </xf>
    <xf numFmtId="171" fontId="0" fillId="4" borderId="1" xfId="0" quotePrefix="1" applyNumberFormat="1" applyFill="1" applyBorder="1" applyAlignment="1" applyProtection="1">
      <alignment horizontal="center"/>
      <protection locked="0"/>
    </xf>
    <xf numFmtId="170" fontId="0" fillId="0" borderId="0" xfId="0" applyNumberFormat="1" applyFill="1" applyBorder="1" applyAlignment="1" applyProtection="1">
      <alignment horizontal="center"/>
      <protection locked="0"/>
    </xf>
    <xf numFmtId="171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NumberFormat="1" applyFill="1" applyBorder="1" applyAlignment="1" applyProtection="1">
      <alignment horizontal="center"/>
      <protection locked="0"/>
    </xf>
    <xf numFmtId="170" fontId="10" fillId="0" borderId="11" xfId="0" applyNumberFormat="1" applyFont="1" applyBorder="1" applyAlignment="1" applyProtection="1">
      <alignment horizontal="left"/>
      <protection locked="0"/>
    </xf>
    <xf numFmtId="170" fontId="10" fillId="0" borderId="3" xfId="0" applyNumberFormat="1" applyFont="1" applyBorder="1" applyAlignment="1" applyProtection="1">
      <alignment horizontal="left"/>
      <protection locked="0"/>
    </xf>
    <xf numFmtId="170" fontId="10" fillId="4" borderId="1" xfId="0" applyNumberFormat="1" applyFont="1" applyFill="1" applyBorder="1" applyAlignment="1" applyProtection="1">
      <alignment horizontal="center"/>
      <protection locked="0"/>
    </xf>
    <xf numFmtId="170" fontId="10" fillId="0" borderId="11" xfId="0" applyNumberFormat="1" applyFont="1" applyBorder="1" applyAlignment="1" applyProtection="1">
      <alignment horizontal="center"/>
      <protection locked="0"/>
    </xf>
    <xf numFmtId="171" fontId="10" fillId="4" borderId="1" xfId="0" applyNumberFormat="1" applyFont="1" applyFill="1" applyBorder="1" applyAlignment="1" applyProtection="1">
      <alignment horizontal="center"/>
      <protection locked="0"/>
    </xf>
    <xf numFmtId="170" fontId="10" fillId="0" borderId="3" xfId="0" applyNumberFormat="1" applyFont="1" applyBorder="1" applyAlignment="1" applyProtection="1">
      <alignment horizontal="center"/>
      <protection locked="0"/>
    </xf>
    <xf numFmtId="0" fontId="10" fillId="4" borderId="1" xfId="0" applyNumberFormat="1" applyFont="1" applyFill="1" applyBorder="1" applyAlignment="1" applyProtection="1">
      <alignment horizontal="center"/>
      <protection locked="0"/>
    </xf>
    <xf numFmtId="170" fontId="10" fillId="0" borderId="0" xfId="0" applyNumberFormat="1" applyFont="1" applyFill="1" applyBorder="1" applyAlignment="1" applyProtection="1">
      <alignment horizontal="center"/>
      <protection locked="0"/>
    </xf>
    <xf numFmtId="171" fontId="10" fillId="0" borderId="0" xfId="0" applyNumberFormat="1" applyFont="1" applyFill="1" applyBorder="1" applyAlignment="1" applyProtection="1">
      <alignment horizontal="center"/>
      <protection locked="0"/>
    </xf>
    <xf numFmtId="0" fontId="10" fillId="0" borderId="0" xfId="0" applyNumberFormat="1" applyFont="1" applyFill="1" applyBorder="1" applyAlignment="1" applyProtection="1">
      <alignment horizontal="center"/>
      <protection locked="0"/>
    </xf>
    <xf numFmtId="0" fontId="19" fillId="0" borderId="0" xfId="0" applyFont="1" applyFill="1" applyBorder="1" applyProtection="1">
      <protection locked="0"/>
    </xf>
    <xf numFmtId="174" fontId="21" fillId="0" borderId="0" xfId="0" applyNumberFormat="1" applyFont="1"/>
    <xf numFmtId="0" fontId="21" fillId="0" borderId="0" xfId="0" applyFont="1"/>
    <xf numFmtId="174" fontId="0" fillId="0" borderId="0" xfId="0" applyNumberFormat="1"/>
    <xf numFmtId="0" fontId="0" fillId="0" borderId="0" xfId="0" applyAlignment="1"/>
    <xf numFmtId="0" fontId="1" fillId="0" borderId="0" xfId="0" applyFont="1" applyAlignment="1"/>
    <xf numFmtId="165" fontId="0" fillId="0" borderId="1" xfId="0" applyNumberFormat="1" applyBorder="1" applyAlignment="1"/>
    <xf numFmtId="0" fontId="4" fillId="0" borderId="0" xfId="0" applyFont="1"/>
    <xf numFmtId="0" fontId="0" fillId="0" borderId="1" xfId="0" applyBorder="1" applyAlignment="1" applyProtection="1">
      <protection locked="0"/>
    </xf>
    <xf numFmtId="173" fontId="0" fillId="0" borderId="1" xfId="0" applyNumberFormat="1" applyBorder="1" applyAlignment="1" applyProtection="1">
      <protection locked="0"/>
    </xf>
    <xf numFmtId="173" fontId="4" fillId="0" borderId="1" xfId="0" applyNumberFormat="1" applyFont="1" applyBorder="1" applyAlignment="1" applyProtection="1">
      <protection locked="0"/>
    </xf>
    <xf numFmtId="0" fontId="8" fillId="0" borderId="0" xfId="0" applyFont="1" applyAlignment="1"/>
    <xf numFmtId="173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Alignment="1" applyProtection="1">
      <protection locked="0"/>
    </xf>
    <xf numFmtId="0" fontId="1" fillId="0" borderId="1" xfId="0" applyFont="1" applyBorder="1" applyAlignment="1"/>
    <xf numFmtId="0" fontId="14" fillId="0" borderId="59" xfId="0" quotePrefix="1" applyFont="1" applyBorder="1" applyAlignment="1">
      <alignment horizontal="center"/>
    </xf>
    <xf numFmtId="0" fontId="14" fillId="0" borderId="59" xfId="0" applyFont="1" applyBorder="1" applyAlignment="1">
      <alignment horizontal="left"/>
    </xf>
    <xf numFmtId="0" fontId="14" fillId="0" borderId="59" xfId="0" applyFont="1" applyFill="1" applyBorder="1" applyAlignment="1">
      <alignment horizontal="left"/>
    </xf>
    <xf numFmtId="0" fontId="14" fillId="0" borderId="59" xfId="0" applyFont="1" applyBorder="1" applyAlignment="1">
      <alignment horizontal="center"/>
    </xf>
    <xf numFmtId="0" fontId="14" fillId="0" borderId="59" xfId="0" applyFont="1" applyBorder="1" applyAlignment="1">
      <alignment horizontal="center" wrapText="1"/>
    </xf>
    <xf numFmtId="1" fontId="16" fillId="0" borderId="60" xfId="0" applyNumberFormat="1" applyFont="1" applyBorder="1" applyAlignment="1">
      <alignment horizontal="center"/>
    </xf>
    <xf numFmtId="167" fontId="16" fillId="2" borderId="60" xfId="0" applyNumberFormat="1" applyFont="1" applyFill="1" applyBorder="1" applyAlignment="1">
      <alignment horizontal="center"/>
    </xf>
    <xf numFmtId="1" fontId="16" fillId="0" borderId="60" xfId="0" applyNumberFormat="1" applyFont="1" applyFill="1" applyBorder="1" applyAlignment="1">
      <alignment horizontal="center"/>
    </xf>
    <xf numFmtId="3" fontId="16" fillId="2" borderId="60" xfId="0" applyNumberFormat="1" applyFont="1" applyFill="1" applyBorder="1" applyAlignment="1">
      <alignment horizontal="center"/>
    </xf>
    <xf numFmtId="1" fontId="16" fillId="2" borderId="60" xfId="0" applyNumberFormat="1" applyFont="1" applyFill="1" applyBorder="1" applyAlignment="1">
      <alignment horizontal="center"/>
    </xf>
    <xf numFmtId="168" fontId="16" fillId="2" borderId="60" xfId="0" applyNumberFormat="1" applyFont="1" applyFill="1" applyBorder="1" applyAlignment="1">
      <alignment horizontal="center"/>
    </xf>
    <xf numFmtId="168" fontId="16" fillId="0" borderId="60" xfId="0" applyNumberFormat="1" applyFont="1" applyBorder="1" applyAlignment="1">
      <alignment horizontal="center"/>
    </xf>
    <xf numFmtId="2" fontId="16" fillId="0" borderId="60" xfId="0" applyNumberFormat="1" applyFont="1" applyBorder="1" applyAlignment="1">
      <alignment horizontal="center"/>
    </xf>
    <xf numFmtId="0" fontId="16" fillId="0" borderId="60" xfId="0" applyFont="1" applyBorder="1" applyAlignment="1">
      <alignment horizontal="center"/>
    </xf>
    <xf numFmtId="1" fontId="16" fillId="0" borderId="61" xfId="0" applyNumberFormat="1" applyFont="1" applyBorder="1" applyAlignment="1">
      <alignment horizontal="center"/>
    </xf>
    <xf numFmtId="167" fontId="16" fillId="0" borderId="61" xfId="0" applyNumberFormat="1" applyFont="1" applyFill="1" applyBorder="1" applyAlignment="1">
      <alignment horizontal="center"/>
    </xf>
    <xf numFmtId="1" fontId="16" fillId="0" borderId="61" xfId="0" applyNumberFormat="1" applyFont="1" applyFill="1" applyBorder="1" applyAlignment="1">
      <alignment horizontal="center"/>
    </xf>
    <xf numFmtId="3" fontId="16" fillId="2" borderId="61" xfId="0" applyNumberFormat="1" applyFont="1" applyFill="1" applyBorder="1" applyAlignment="1">
      <alignment horizontal="center"/>
    </xf>
    <xf numFmtId="1" fontId="16" fillId="2" borderId="61" xfId="0" applyNumberFormat="1" applyFont="1" applyFill="1" applyBorder="1" applyAlignment="1">
      <alignment horizontal="center"/>
    </xf>
    <xf numFmtId="168" fontId="16" fillId="2" borderId="61" xfId="0" applyNumberFormat="1" applyFont="1" applyFill="1" applyBorder="1" applyAlignment="1">
      <alignment horizontal="center"/>
    </xf>
    <xf numFmtId="168" fontId="16" fillId="0" borderId="61" xfId="0" applyNumberFormat="1" applyFont="1" applyBorder="1" applyAlignment="1">
      <alignment horizontal="center"/>
    </xf>
    <xf numFmtId="2" fontId="16" fillId="0" borderId="61" xfId="0" applyNumberFormat="1" applyFont="1" applyBorder="1" applyAlignment="1">
      <alignment horizontal="center"/>
    </xf>
    <xf numFmtId="0" fontId="16" fillId="0" borderId="61" xfId="0" applyFont="1" applyBorder="1" applyAlignment="1">
      <alignment horizontal="center"/>
    </xf>
    <xf numFmtId="1" fontId="16" fillId="0" borderId="62" xfId="0" applyNumberFormat="1" applyFont="1" applyBorder="1" applyAlignment="1">
      <alignment horizontal="center"/>
    </xf>
    <xf numFmtId="167" fontId="16" fillId="0" borderId="62" xfId="0" applyNumberFormat="1" applyFont="1" applyFill="1" applyBorder="1" applyAlignment="1">
      <alignment horizontal="center"/>
    </xf>
    <xf numFmtId="1" fontId="16" fillId="0" borderId="62" xfId="0" applyNumberFormat="1" applyFont="1" applyFill="1" applyBorder="1" applyAlignment="1">
      <alignment horizontal="center"/>
    </xf>
    <xf numFmtId="168" fontId="16" fillId="0" borderId="62" xfId="0" applyNumberFormat="1" applyFont="1" applyBorder="1" applyAlignment="1">
      <alignment horizontal="center"/>
    </xf>
    <xf numFmtId="2" fontId="16" fillId="0" borderId="62" xfId="0" applyNumberFormat="1" applyFont="1" applyBorder="1" applyAlignment="1">
      <alignment horizontal="center"/>
    </xf>
    <xf numFmtId="0" fontId="16" fillId="0" borderId="62" xfId="0" applyFont="1" applyBorder="1" applyAlignment="1">
      <alignment horizontal="center"/>
    </xf>
    <xf numFmtId="167" fontId="16" fillId="0" borderId="63" xfId="0" applyNumberFormat="1" applyFont="1" applyFill="1" applyBorder="1" applyAlignment="1">
      <alignment horizontal="center"/>
    </xf>
    <xf numFmtId="1" fontId="16" fillId="0" borderId="63" xfId="0" applyNumberFormat="1" applyFont="1" applyFill="1" applyBorder="1" applyAlignment="1">
      <alignment horizontal="center"/>
    </xf>
    <xf numFmtId="168" fontId="16" fillId="0" borderId="63" xfId="0" applyNumberFormat="1" applyFont="1" applyBorder="1" applyAlignment="1">
      <alignment horizontal="center"/>
    </xf>
    <xf numFmtId="2" fontId="16" fillId="0" borderId="63" xfId="0" applyNumberFormat="1" applyFont="1" applyBorder="1" applyAlignment="1">
      <alignment horizontal="center"/>
    </xf>
    <xf numFmtId="0" fontId="16" fillId="0" borderId="63" xfId="0" applyFont="1" applyBorder="1" applyAlignment="1">
      <alignment horizontal="center"/>
    </xf>
    <xf numFmtId="2" fontId="14" fillId="0" borderId="0" xfId="0" applyNumberFormat="1" applyFont="1" applyAlignment="1">
      <alignment horizontal="centerContinuous"/>
    </xf>
    <xf numFmtId="2" fontId="14" fillId="0" borderId="16" xfId="0" applyNumberFormat="1" applyFont="1" applyBorder="1" applyAlignment="1">
      <alignment horizontal="centerContinuous"/>
    </xf>
    <xf numFmtId="2" fontId="14" fillId="0" borderId="17" xfId="0" applyNumberFormat="1" applyFont="1" applyBorder="1" applyAlignment="1">
      <alignment horizontal="center" wrapText="1"/>
    </xf>
    <xf numFmtId="2" fontId="14" fillId="0" borderId="20" xfId="0" applyNumberFormat="1" applyFont="1" applyBorder="1" applyAlignment="1">
      <alignment horizontal="center"/>
    </xf>
    <xf numFmtId="2" fontId="14" fillId="0" borderId="59" xfId="0" applyNumberFormat="1" applyFont="1" applyBorder="1" applyAlignment="1">
      <alignment horizontal="center"/>
    </xf>
    <xf numFmtId="2" fontId="16" fillId="2" borderId="60" xfId="0" applyNumberFormat="1" applyFont="1" applyFill="1" applyBorder="1" applyAlignment="1">
      <alignment horizontal="center"/>
    </xf>
    <xf numFmtId="2" fontId="16" fillId="2" borderId="61" xfId="0" applyNumberFormat="1" applyFont="1" applyFill="1" applyBorder="1" applyAlignment="1">
      <alignment horizontal="center"/>
    </xf>
    <xf numFmtId="2" fontId="16" fillId="0" borderId="0" xfId="0" applyNumberFormat="1" applyFont="1" applyBorder="1"/>
    <xf numFmtId="2" fontId="14" fillId="0" borderId="6" xfId="0" applyNumberFormat="1" applyFont="1" applyBorder="1" applyAlignment="1">
      <alignment horizontal="center"/>
    </xf>
    <xf numFmtId="2" fontId="14" fillId="0" borderId="11" xfId="0" applyNumberFormat="1" applyFont="1" applyBorder="1" applyAlignment="1">
      <alignment horizontal="center"/>
    </xf>
    <xf numFmtId="2" fontId="16" fillId="3" borderId="0" xfId="0" applyNumberFormat="1" applyFont="1" applyFill="1" applyBorder="1"/>
    <xf numFmtId="2" fontId="16" fillId="3" borderId="0" xfId="1" applyNumberFormat="1" applyFont="1" applyFill="1" applyBorder="1" applyAlignment="1"/>
    <xf numFmtId="2" fontId="16" fillId="3" borderId="11" xfId="0" applyNumberFormat="1" applyFont="1" applyFill="1" applyBorder="1"/>
    <xf numFmtId="2" fontId="14" fillId="0" borderId="1" xfId="0" applyNumberFormat="1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2" fontId="0" fillId="0" borderId="0" xfId="0" applyNumberFormat="1"/>
    <xf numFmtId="0" fontId="0" fillId="0" borderId="1" xfId="0" applyBorder="1" applyAlignment="1" applyProtection="1">
      <protection locked="0"/>
    </xf>
    <xf numFmtId="165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2" fontId="4" fillId="4" borderId="32" xfId="3" applyNumberFormat="1" applyFont="1" applyFill="1" applyBorder="1" applyAlignment="1" applyProtection="1">
      <alignment horizontal="right"/>
    </xf>
    <xf numFmtId="164" fontId="1" fillId="4" borderId="45" xfId="3" applyNumberFormat="1" applyFill="1" applyBorder="1" applyAlignment="1" applyProtection="1">
      <alignment horizontal="center"/>
    </xf>
    <xf numFmtId="2" fontId="1" fillId="0" borderId="1" xfId="3" applyNumberFormat="1" applyFont="1" applyBorder="1" applyAlignment="1" applyProtection="1">
      <alignment horizontal="center"/>
      <protection locked="0"/>
    </xf>
    <xf numFmtId="0" fontId="1" fillId="0" borderId="35" xfId="3" applyFont="1" applyBorder="1" applyAlignment="1" applyProtection="1">
      <alignment horizontal="left"/>
    </xf>
    <xf numFmtId="0" fontId="2" fillId="0" borderId="1" xfId="0" applyFont="1" applyBorder="1" applyAlignment="1"/>
    <xf numFmtId="0" fontId="0" fillId="0" borderId="1" xfId="0" applyBorder="1" applyAlignment="1"/>
    <xf numFmtId="165" fontId="0" fillId="0" borderId="1" xfId="0" applyNumberFormat="1" applyBorder="1" applyAlignment="1"/>
    <xf numFmtId="2" fontId="0" fillId="0" borderId="2" xfId="0" applyNumberFormat="1" applyBorder="1" applyAlignment="1" applyProtection="1">
      <alignment horizontal="right"/>
      <protection locked="0"/>
    </xf>
    <xf numFmtId="2" fontId="0" fillId="0" borderId="3" xfId="0" applyNumberFormat="1" applyBorder="1" applyAlignment="1" applyProtection="1">
      <alignment horizontal="right"/>
      <protection locked="0"/>
    </xf>
    <xf numFmtId="2" fontId="0" fillId="0" borderId="4" xfId="0" applyNumberFormat="1" applyBorder="1" applyAlignment="1" applyProtection="1">
      <alignment horizontal="right"/>
      <protection locked="0"/>
    </xf>
    <xf numFmtId="0" fontId="0" fillId="0" borderId="1" xfId="0" applyBorder="1" applyAlignment="1" applyProtection="1">
      <protection locked="0"/>
    </xf>
    <xf numFmtId="0" fontId="5" fillId="0" borderId="0" xfId="0" applyFont="1" applyAlignment="1">
      <alignment horizontal="left" indent="2"/>
    </xf>
    <xf numFmtId="2" fontId="7" fillId="0" borderId="0" xfId="0" applyNumberFormat="1" applyFont="1" applyAlignment="1" applyProtection="1">
      <alignment horizontal="right"/>
    </xf>
    <xf numFmtId="2" fontId="0" fillId="0" borderId="0" xfId="0" applyNumberFormat="1" applyAlignment="1" applyProtection="1">
      <alignment horizontal="right"/>
    </xf>
    <xf numFmtId="0" fontId="4" fillId="0" borderId="0" xfId="0" applyFont="1" applyAlignment="1"/>
    <xf numFmtId="0" fontId="0" fillId="0" borderId="0" xfId="0" applyAlignment="1"/>
    <xf numFmtId="0" fontId="0" fillId="0" borderId="0" xfId="0" applyAlignment="1">
      <alignment horizontal="left" indent="2"/>
    </xf>
    <xf numFmtId="0" fontId="7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Alignment="1"/>
    <xf numFmtId="0" fontId="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1" xfId="0" applyBorder="1" applyAlignment="1">
      <alignment horizontal="center"/>
    </xf>
    <xf numFmtId="14" fontId="7" fillId="0" borderId="0" xfId="0" applyNumberFormat="1" applyFont="1" applyAlignment="1" applyProtection="1">
      <protection locked="0"/>
    </xf>
    <xf numFmtId="165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wrapText="1"/>
    </xf>
    <xf numFmtId="0" fontId="2" fillId="0" borderId="1" xfId="0" applyFont="1" applyBorder="1" applyAlignment="1">
      <alignment horizontal="left" vertical="top" wrapText="1"/>
    </xf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2" xfId="0" applyFont="1" applyBorder="1" applyAlignment="1"/>
    <xf numFmtId="0" fontId="0" fillId="0" borderId="3" xfId="0" applyBorder="1" applyAlignment="1"/>
    <xf numFmtId="0" fontId="0" fillId="0" borderId="4" xfId="0" applyBorder="1" applyAlignment="1"/>
    <xf numFmtId="0" fontId="5" fillId="0" borderId="2" xfId="0" applyFont="1" applyBorder="1" applyAlignment="1">
      <alignment vertical="center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0" xfId="0" applyFont="1" applyAlignment="1"/>
    <xf numFmtId="2" fontId="4" fillId="0" borderId="0" xfId="0" applyNumberFormat="1" applyFont="1" applyAlignment="1">
      <alignment horizontal="right"/>
    </xf>
    <xf numFmtId="0" fontId="1" fillId="0" borderId="0" xfId="0" applyFont="1" applyAlignme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 applyProtection="1">
      <protection locked="0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0" fillId="0" borderId="6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2" xfId="0" applyBorder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4" fillId="0" borderId="6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11" fillId="0" borderId="3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</xf>
    <xf numFmtId="0" fontId="11" fillId="0" borderId="11" xfId="0" applyNumberFormat="1" applyFont="1" applyBorder="1" applyAlignment="1" applyProtection="1">
      <alignment horizontal="center"/>
      <protection locked="0"/>
    </xf>
    <xf numFmtId="170" fontId="11" fillId="0" borderId="3" xfId="0" applyNumberFormat="1" applyFont="1" applyBorder="1" applyAlignment="1" applyProtection="1">
      <alignment horizontal="center"/>
      <protection locked="0"/>
    </xf>
    <xf numFmtId="0" fontId="1" fillId="0" borderId="38" xfId="3" applyBorder="1" applyAlignment="1" applyProtection="1">
      <alignment horizontal="center"/>
      <protection locked="0"/>
    </xf>
    <xf numFmtId="0" fontId="1" fillId="0" borderId="49" xfId="3" applyBorder="1" applyAlignment="1" applyProtection="1">
      <alignment horizontal="center"/>
      <protection locked="0"/>
    </xf>
    <xf numFmtId="172" fontId="1" fillId="0" borderId="38" xfId="3" applyNumberFormat="1" applyBorder="1" applyAlignment="1" applyProtection="1">
      <alignment horizontal="center"/>
      <protection locked="0"/>
    </xf>
    <xf numFmtId="172" fontId="1" fillId="0" borderId="39" xfId="3" applyNumberFormat="1" applyBorder="1" applyAlignment="1" applyProtection="1">
      <alignment horizontal="center"/>
      <protection locked="0"/>
    </xf>
    <xf numFmtId="0" fontId="1" fillId="0" borderId="33" xfId="3" quotePrefix="1" applyBorder="1" applyAlignment="1" applyProtection="1">
      <alignment horizontal="center"/>
      <protection locked="0"/>
    </xf>
    <xf numFmtId="0" fontId="1" fillId="0" borderId="48" xfId="3" quotePrefix="1" applyBorder="1" applyAlignment="1" applyProtection="1">
      <alignment horizontal="center"/>
      <protection locked="0"/>
    </xf>
    <xf numFmtId="172" fontId="1" fillId="0" borderId="33" xfId="3" applyNumberFormat="1" applyBorder="1" applyAlignment="1" applyProtection="1">
      <alignment horizontal="center"/>
      <protection locked="0"/>
    </xf>
    <xf numFmtId="172" fontId="1" fillId="0" borderId="34" xfId="3" applyNumberFormat="1" applyBorder="1" applyAlignment="1" applyProtection="1">
      <alignment horizontal="center"/>
      <protection locked="0"/>
    </xf>
    <xf numFmtId="0" fontId="1" fillId="0" borderId="2" xfId="3" quotePrefix="1" applyBorder="1" applyAlignment="1" applyProtection="1">
      <alignment horizontal="center"/>
      <protection locked="0"/>
    </xf>
    <xf numFmtId="0" fontId="1" fillId="0" borderId="4" xfId="3" quotePrefix="1" applyBorder="1" applyAlignment="1" applyProtection="1">
      <alignment horizontal="center"/>
      <protection locked="0"/>
    </xf>
    <xf numFmtId="172" fontId="1" fillId="0" borderId="2" xfId="3" quotePrefix="1" applyNumberFormat="1" applyBorder="1" applyAlignment="1" applyProtection="1">
      <alignment horizontal="center"/>
      <protection locked="0"/>
    </xf>
    <xf numFmtId="172" fontId="1" fillId="0" borderId="36" xfId="3" quotePrefix="1" applyNumberFormat="1" applyBorder="1" applyAlignment="1" applyProtection="1">
      <alignment horizontal="center"/>
      <protection locked="0"/>
    </xf>
    <xf numFmtId="170" fontId="10" fillId="0" borderId="0" xfId="0" applyNumberFormat="1" applyFont="1" applyBorder="1" applyAlignment="1" applyProtection="1">
      <alignment horizontal="center"/>
      <protection locked="0"/>
    </xf>
  </cellXfs>
  <cellStyles count="5">
    <cellStyle name="Comma" xfId="1" builtinId="3"/>
    <cellStyle name="Normal" xfId="0" builtinId="0"/>
    <cellStyle name="Normal_CT_unprotectedMaster" xfId="4"/>
    <cellStyle name="Normal_CT-BASIN (MASTER COPY)" xfId="2"/>
    <cellStyle name="Normal_OctoberCT" xfId="3"/>
  </cellStyles>
  <dxfs count="277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9525</xdr:colOff>
          <xdr:row>6</xdr:row>
          <xdr:rowOff>19050</xdr:rowOff>
        </xdr:from>
        <xdr:to>
          <xdr:col>69</xdr:col>
          <xdr:colOff>57150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52</xdr:row>
      <xdr:rowOff>152400</xdr:rowOff>
    </xdr:to>
    <xdr:pic>
      <xdr:nvPicPr>
        <xdr:cNvPr id="2" name="Picture 1" descr="Document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772400" cy="8572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TSheet_Ju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onal Worksheet"/>
      <sheetName val="Disinfection Report"/>
      <sheetName val="Sequence 1"/>
      <sheetName val="Sequence 2"/>
      <sheetName val="IncuityInfo"/>
      <sheetName val="Parameters"/>
      <sheetName val="Raw_Data"/>
    </sheetNames>
    <sheetDataSet>
      <sheetData sheetId="0">
        <row r="9">
          <cell r="A9">
            <v>1</v>
          </cell>
        </row>
      </sheetData>
      <sheetData sheetId="1"/>
      <sheetData sheetId="2"/>
      <sheetData sheetId="3"/>
      <sheetData sheetId="4"/>
      <sheetData sheetId="5">
        <row r="1">
          <cell r="A1" t="str">
            <v>MyEnterprise.Quinns WTP.FI0510 - Fairway Hills Flow</v>
          </cell>
        </row>
        <row r="2">
          <cell r="A2" t="str">
            <v>MyEnterprise.Quinns WTP.FI0520 - Boothill Flow</v>
          </cell>
        </row>
        <row r="3">
          <cell r="A3" t="str">
            <v>MyEnterprise.Quinns WTP.TI3008 - Raw Water Temperature</v>
          </cell>
        </row>
        <row r="4">
          <cell r="A4" t="str">
            <v>MyEnterprise.Quinns WTP.LI0510 - Clearwell Level</v>
          </cell>
        </row>
        <row r="5">
          <cell r="A5" t="str">
            <v>MyEnterprise.Quinns WTP.AI0533 - Effluent Cl2 Residual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F54"/>
  <sheetViews>
    <sheetView showGridLines="0" tabSelected="1" zoomScaleNormal="100" workbookViewId="0">
      <selection activeCell="F6" sqref="F6:K6"/>
    </sheetView>
  </sheetViews>
  <sheetFormatPr defaultColWidth="1.7109375" defaultRowHeight="12.75" x14ac:dyDescent="0.2"/>
  <cols>
    <col min="1" max="1" width="1.7109375" style="12" customWidth="1"/>
    <col min="2" max="2" width="1.7109375" customWidth="1"/>
    <col min="5" max="5" width="1.5703125" customWidth="1"/>
    <col min="11" max="11" width="3.42578125" bestFit="1" customWidth="1"/>
    <col min="13" max="13" width="0.5703125" customWidth="1"/>
    <col min="20" max="20" width="1.140625" customWidth="1"/>
    <col min="23" max="23" width="3.42578125" customWidth="1"/>
    <col min="24" max="24" width="2.42578125" customWidth="1"/>
    <col min="28" max="28" width="3" bestFit="1" customWidth="1"/>
  </cols>
  <sheetData>
    <row r="1" spans="2:58" x14ac:dyDescent="0.2">
      <c r="B1" s="337" t="s">
        <v>60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338"/>
      <c r="AE1" s="338"/>
      <c r="AF1" s="338"/>
      <c r="AG1" s="338"/>
      <c r="AH1" s="338"/>
      <c r="AI1" s="338"/>
      <c r="AJ1" s="338"/>
      <c r="AK1" s="338"/>
      <c r="AL1" s="338"/>
      <c r="AM1" s="338"/>
      <c r="AN1" s="338"/>
      <c r="AO1" s="338"/>
      <c r="AP1" s="338"/>
      <c r="AQ1" s="338"/>
      <c r="AR1" s="338"/>
      <c r="AS1" s="338"/>
      <c r="AT1" s="338"/>
      <c r="AU1" s="338"/>
      <c r="AV1" s="338"/>
      <c r="AW1" s="338"/>
      <c r="AX1" s="338"/>
      <c r="AY1" s="338"/>
      <c r="AZ1" s="338"/>
      <c r="BA1" s="338"/>
      <c r="BB1" s="338"/>
      <c r="BC1" s="338"/>
      <c r="BD1" s="338"/>
      <c r="BE1" s="338"/>
      <c r="BF1" s="338"/>
    </row>
    <row r="2" spans="2:58" x14ac:dyDescent="0.2">
      <c r="B2" s="337" t="s">
        <v>45</v>
      </c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  <c r="S2" s="338"/>
      <c r="T2" s="338"/>
      <c r="U2" s="338"/>
      <c r="V2" s="338"/>
      <c r="W2" s="338"/>
      <c r="X2" s="338"/>
      <c r="Y2" s="338"/>
      <c r="Z2" s="338"/>
      <c r="AA2" s="338"/>
      <c r="AB2" s="338"/>
      <c r="AC2" s="338"/>
      <c r="AD2" s="338"/>
      <c r="AE2" s="338"/>
      <c r="AF2" s="338"/>
      <c r="AG2" s="338"/>
      <c r="AH2" s="338"/>
      <c r="AI2" s="338"/>
      <c r="AJ2" s="338"/>
      <c r="AK2" s="338"/>
      <c r="AL2" s="338"/>
      <c r="AM2" s="338"/>
      <c r="AN2" s="338"/>
      <c r="AO2" s="338"/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8"/>
      <c r="BB2" s="338"/>
      <c r="BC2" s="338"/>
      <c r="BD2" s="338"/>
      <c r="BE2" s="338"/>
      <c r="BF2" s="338"/>
    </row>
    <row r="3" spans="2:58" x14ac:dyDescent="0.2">
      <c r="B3" s="339" t="s">
        <v>9</v>
      </c>
      <c r="C3" s="338"/>
      <c r="D3" s="338"/>
      <c r="E3" s="338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38"/>
      <c r="BD3" s="338"/>
      <c r="BE3" s="338"/>
      <c r="BF3" s="338"/>
    </row>
    <row r="5" spans="2:58" x14ac:dyDescent="0.2">
      <c r="B5" s="310" t="s">
        <v>3</v>
      </c>
      <c r="C5" s="310"/>
      <c r="D5" s="310"/>
      <c r="E5" s="310"/>
      <c r="F5" s="312">
        <v>10</v>
      </c>
      <c r="G5" s="310"/>
      <c r="H5" s="310"/>
      <c r="I5" s="310"/>
      <c r="J5" s="310"/>
      <c r="K5" s="310"/>
      <c r="L5" s="314" t="s">
        <v>12</v>
      </c>
      <c r="M5" s="310"/>
      <c r="N5" s="310"/>
      <c r="O5" s="310"/>
      <c r="P5" s="310"/>
      <c r="Q5" s="310"/>
      <c r="R5" s="310"/>
      <c r="S5" s="310"/>
      <c r="T5" s="310"/>
      <c r="U5" s="310"/>
      <c r="V5" s="310"/>
      <c r="W5" s="310"/>
      <c r="X5" s="312" t="s">
        <v>63</v>
      </c>
      <c r="Y5" s="312"/>
      <c r="Z5" s="312"/>
      <c r="AA5" s="312"/>
      <c r="AB5" s="312"/>
      <c r="AC5" s="312"/>
      <c r="AD5" s="312"/>
      <c r="AE5" s="312"/>
      <c r="AF5" s="312"/>
      <c r="AG5" s="312"/>
      <c r="AH5" s="312"/>
      <c r="AI5" s="312"/>
      <c r="AJ5" s="312"/>
      <c r="AK5" s="312"/>
      <c r="AL5" s="312"/>
      <c r="AM5" s="312"/>
      <c r="AN5" s="312"/>
      <c r="AO5" s="312"/>
      <c r="AP5" s="312"/>
      <c r="AQ5" s="312"/>
      <c r="AR5" s="312"/>
      <c r="AS5" s="312"/>
      <c r="AT5" s="312"/>
      <c r="AU5" s="312"/>
      <c r="AV5" s="314" t="s">
        <v>14</v>
      </c>
      <c r="AW5" s="310"/>
      <c r="AX5" s="310"/>
      <c r="AY5" s="310"/>
      <c r="AZ5" s="312">
        <v>22011</v>
      </c>
      <c r="BA5" s="313"/>
      <c r="BB5" s="313"/>
      <c r="BC5" s="313"/>
      <c r="BD5" s="313"/>
      <c r="BE5" s="313"/>
      <c r="BF5" s="313"/>
    </row>
    <row r="6" spans="2:58" x14ac:dyDescent="0.2">
      <c r="B6" s="310" t="s">
        <v>6</v>
      </c>
      <c r="C6" s="310"/>
      <c r="D6" s="310"/>
      <c r="E6" s="310"/>
      <c r="F6" s="312">
        <v>2015</v>
      </c>
      <c r="G6" s="312"/>
      <c r="H6" s="312"/>
      <c r="I6" s="312"/>
      <c r="J6" s="312"/>
      <c r="K6" s="312"/>
      <c r="L6" s="323" t="s">
        <v>13</v>
      </c>
      <c r="M6" s="324"/>
      <c r="N6" s="324"/>
      <c r="O6" s="324"/>
      <c r="P6" s="324"/>
      <c r="Q6" s="324"/>
      <c r="R6" s="324"/>
      <c r="S6" s="324"/>
      <c r="T6" s="324"/>
      <c r="U6" s="324"/>
      <c r="V6" s="324"/>
      <c r="W6" s="324"/>
      <c r="X6" s="312" t="s">
        <v>64</v>
      </c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</row>
    <row r="8" spans="2:58" x14ac:dyDescent="0.2">
      <c r="B8" s="3" t="s">
        <v>10</v>
      </c>
    </row>
    <row r="9" spans="2:58" x14ac:dyDescent="0.2">
      <c r="B9" s="3"/>
    </row>
    <row r="10" spans="2:58" x14ac:dyDescent="0.2">
      <c r="B10" s="314" t="s">
        <v>17</v>
      </c>
      <c r="C10" s="310"/>
      <c r="D10" s="310"/>
      <c r="E10" s="310"/>
      <c r="F10" s="310"/>
      <c r="G10" s="310"/>
      <c r="H10" s="310"/>
      <c r="I10" s="310"/>
      <c r="J10" s="310"/>
      <c r="K10" s="310"/>
      <c r="L10" s="310"/>
      <c r="M10" s="310"/>
      <c r="N10" s="310"/>
      <c r="O10" s="310"/>
      <c r="P10" s="310"/>
      <c r="Q10" s="310"/>
      <c r="R10" s="310"/>
      <c r="S10" s="310"/>
      <c r="T10" s="310"/>
      <c r="U10" s="310"/>
      <c r="V10" s="310"/>
      <c r="W10" s="310"/>
      <c r="X10" s="310"/>
      <c r="Y10" s="310"/>
      <c r="Z10" s="310"/>
      <c r="AA10" s="310"/>
      <c r="AB10" s="310"/>
      <c r="AC10" s="310"/>
      <c r="AD10" s="310"/>
      <c r="AE10" s="310"/>
      <c r="AF10" s="310"/>
      <c r="AG10" s="310"/>
      <c r="AH10" s="310"/>
      <c r="AI10" s="310"/>
      <c r="AJ10" s="310"/>
      <c r="AK10" s="310"/>
      <c r="AL10" s="310"/>
      <c r="AM10" s="310"/>
      <c r="AN10" s="310"/>
      <c r="AO10" s="310"/>
      <c r="AP10" s="310"/>
      <c r="AQ10" s="340">
        <f>COUNTIF('Turbidity Daily Data Sheet'!C16:H46,"&gt;0")</f>
        <v>184</v>
      </c>
      <c r="AR10" s="313"/>
      <c r="AS10" s="313"/>
      <c r="AT10" s="313"/>
      <c r="AU10" s="313"/>
      <c r="AV10" s="313"/>
    </row>
    <row r="11" spans="2:58" x14ac:dyDescent="0.2">
      <c r="B11" s="336" t="s">
        <v>18</v>
      </c>
      <c r="C11" s="310"/>
      <c r="D11" s="310"/>
      <c r="E11" s="310"/>
      <c r="F11" s="310"/>
      <c r="G11" s="310"/>
      <c r="H11" s="310"/>
      <c r="I11" s="310"/>
      <c r="J11" s="310"/>
      <c r="K11" s="310"/>
      <c r="L11" s="310"/>
      <c r="M11" s="310"/>
      <c r="N11" s="310"/>
      <c r="O11" s="310"/>
      <c r="P11" s="310"/>
      <c r="Q11" s="310"/>
      <c r="R11" s="310"/>
      <c r="S11" s="310"/>
      <c r="T11" s="310"/>
      <c r="U11" s="310"/>
      <c r="V11" s="310"/>
      <c r="W11" s="310"/>
      <c r="X11" s="310"/>
      <c r="Y11" s="310"/>
      <c r="Z11" s="310"/>
      <c r="AA11" s="310"/>
      <c r="AB11" s="310"/>
      <c r="AC11" s="310"/>
      <c r="AD11" s="310"/>
      <c r="AE11" s="310"/>
      <c r="AF11" s="310"/>
      <c r="AG11" s="310"/>
      <c r="AH11" s="310"/>
      <c r="AI11" s="310"/>
      <c r="AJ11" s="310"/>
      <c r="AK11" s="310"/>
      <c r="AL11" s="310"/>
      <c r="AM11" s="310"/>
      <c r="AN11" s="310"/>
      <c r="AO11" s="310"/>
      <c r="AP11" s="310"/>
      <c r="AQ11" s="310"/>
      <c r="AR11" s="310"/>
      <c r="AS11" s="310"/>
      <c r="AT11" s="310"/>
      <c r="AU11" s="310"/>
      <c r="AV11" s="310"/>
      <c r="AW11" s="340">
        <f>COUNTIF('Turbidity Daily Data Sheet'!C16:H46,"&lt;0.3")</f>
        <v>184</v>
      </c>
      <c r="AX11" s="313"/>
      <c r="AY11" s="313"/>
      <c r="AZ11" s="313"/>
      <c r="BA11" s="313"/>
      <c r="BB11" s="313"/>
    </row>
    <row r="12" spans="2:58" x14ac:dyDescent="0.2">
      <c r="B12" s="336" t="s">
        <v>19</v>
      </c>
      <c r="C12" s="336"/>
      <c r="D12" s="336"/>
      <c r="E12" s="336"/>
      <c r="F12" s="336"/>
      <c r="G12" s="336"/>
      <c r="H12" s="336"/>
      <c r="I12" s="336"/>
      <c r="J12" s="336"/>
      <c r="K12" s="336"/>
      <c r="L12" s="336"/>
      <c r="M12" s="336"/>
      <c r="N12" s="336"/>
      <c r="O12" s="336"/>
      <c r="P12" s="336"/>
      <c r="Q12" s="336"/>
      <c r="R12" s="336"/>
      <c r="S12" s="336"/>
      <c r="T12" s="336"/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6"/>
      <c r="AG12" s="336"/>
      <c r="AH12" s="336"/>
      <c r="AI12" s="336"/>
      <c r="AJ12" s="336"/>
      <c r="AK12" s="336"/>
      <c r="AL12" s="336"/>
      <c r="AM12" s="336"/>
      <c r="AN12" s="336"/>
      <c r="AO12" s="336"/>
      <c r="AP12" s="336"/>
      <c r="AQ12" s="336"/>
      <c r="AR12" s="307">
        <f>IF(AND(ISNUMBER(AQ10),ISNUMBER(AW11)),AW11/AQ10*100,"XX.XX")</f>
        <v>100</v>
      </c>
      <c r="AS12" s="335"/>
      <c r="AT12" s="335"/>
      <c r="AU12" s="335"/>
      <c r="AV12" s="335"/>
      <c r="AW12" s="335"/>
      <c r="AX12" s="4" t="s">
        <v>7</v>
      </c>
    </row>
    <row r="13" spans="2:58" x14ac:dyDescent="0.2">
      <c r="B13" s="336" t="s">
        <v>20</v>
      </c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310"/>
      <c r="O13" s="310"/>
      <c r="P13" s="310"/>
      <c r="Q13" s="310"/>
      <c r="R13" s="310"/>
      <c r="S13" s="310"/>
      <c r="T13" s="310"/>
      <c r="U13" s="310"/>
      <c r="V13" s="310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0"/>
      <c r="AI13" s="310"/>
      <c r="AJ13" s="310"/>
      <c r="AK13" s="310"/>
      <c r="AL13" s="310"/>
      <c r="AM13" s="310"/>
      <c r="AN13" s="310"/>
      <c r="AO13" s="310"/>
      <c r="AP13" s="310"/>
      <c r="AQ13" s="310"/>
      <c r="AR13" s="310"/>
      <c r="AS13" s="310"/>
      <c r="AT13" s="310"/>
      <c r="AU13" s="310"/>
      <c r="AV13" s="310"/>
      <c r="AW13" s="310"/>
      <c r="AX13" s="310"/>
      <c r="AY13" s="310"/>
      <c r="AZ13" s="310"/>
      <c r="BA13" s="310"/>
      <c r="BB13" s="310"/>
      <c r="BC13" s="310"/>
      <c r="BD13" s="310"/>
      <c r="BE13" s="310"/>
    </row>
    <row r="14" spans="2:58" x14ac:dyDescent="0.2">
      <c r="B14" s="232" t="s">
        <v>206</v>
      </c>
      <c r="C14" s="231"/>
      <c r="D14" s="231"/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  <c r="AB14" s="238">
        <v>31</v>
      </c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</row>
    <row r="16" spans="2:58" x14ac:dyDescent="0.2">
      <c r="F16" s="328" t="s">
        <v>43</v>
      </c>
      <c r="G16" s="326"/>
      <c r="H16" s="326"/>
      <c r="I16" s="326"/>
      <c r="J16" s="326"/>
      <c r="K16" s="326"/>
      <c r="L16" s="326"/>
      <c r="M16" s="326"/>
      <c r="N16" s="326"/>
      <c r="O16" s="326"/>
      <c r="P16" s="326"/>
      <c r="Q16" s="326"/>
      <c r="R16" s="326"/>
      <c r="S16" s="326"/>
      <c r="T16" s="326"/>
      <c r="U16" s="327"/>
      <c r="V16" s="325" t="s">
        <v>11</v>
      </c>
      <c r="W16" s="326"/>
      <c r="X16" s="326"/>
      <c r="Y16" s="326"/>
      <c r="Z16" s="326"/>
      <c r="AA16" s="326"/>
      <c r="AB16" s="326"/>
      <c r="AC16" s="326"/>
      <c r="AD16" s="326"/>
      <c r="AE16" s="326"/>
      <c r="AF16" s="326"/>
      <c r="AG16" s="326"/>
      <c r="AH16" s="327"/>
      <c r="AI16" s="325" t="s">
        <v>44</v>
      </c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7"/>
    </row>
    <row r="17" spans="2:58" x14ac:dyDescent="0.2">
      <c r="F17" s="329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1"/>
      <c r="V17" s="329"/>
      <c r="W17" s="330"/>
      <c r="X17" s="330"/>
      <c r="Y17" s="330"/>
      <c r="Z17" s="330"/>
      <c r="AA17" s="330"/>
      <c r="AB17" s="330"/>
      <c r="AC17" s="330"/>
      <c r="AD17" s="330"/>
      <c r="AE17" s="330"/>
      <c r="AF17" s="330"/>
      <c r="AG17" s="330"/>
      <c r="AH17" s="331"/>
      <c r="AI17" s="329"/>
      <c r="AJ17" s="330"/>
      <c r="AK17" s="330"/>
      <c r="AL17" s="330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1"/>
    </row>
    <row r="18" spans="2:58" x14ac:dyDescent="0.2">
      <c r="F18" s="329"/>
      <c r="G18" s="330"/>
      <c r="H18" s="330"/>
      <c r="I18" s="330"/>
      <c r="J18" s="330"/>
      <c r="K18" s="330"/>
      <c r="L18" s="330"/>
      <c r="M18" s="330"/>
      <c r="N18" s="330"/>
      <c r="O18" s="330"/>
      <c r="P18" s="330"/>
      <c r="Q18" s="330"/>
      <c r="R18" s="330"/>
      <c r="S18" s="330"/>
      <c r="T18" s="330"/>
      <c r="U18" s="331"/>
      <c r="V18" s="329"/>
      <c r="W18" s="330"/>
      <c r="X18" s="330"/>
      <c r="Y18" s="330"/>
      <c r="Z18" s="330"/>
      <c r="AA18" s="330"/>
      <c r="AB18" s="330"/>
      <c r="AC18" s="330"/>
      <c r="AD18" s="330"/>
      <c r="AE18" s="330"/>
      <c r="AF18" s="330"/>
      <c r="AG18" s="330"/>
      <c r="AH18" s="331"/>
      <c r="AI18" s="329"/>
      <c r="AJ18" s="330"/>
      <c r="AK18" s="330"/>
      <c r="AL18" s="330"/>
      <c r="AM18" s="330"/>
      <c r="AN18" s="330"/>
      <c r="AO18" s="330"/>
      <c r="AP18" s="330"/>
      <c r="AQ18" s="330"/>
      <c r="AR18" s="330"/>
      <c r="AS18" s="330"/>
      <c r="AT18" s="330"/>
      <c r="AU18" s="330"/>
      <c r="AV18" s="330"/>
      <c r="AW18" s="330"/>
      <c r="AX18" s="330"/>
      <c r="AY18" s="330"/>
      <c r="AZ18" s="331"/>
    </row>
    <row r="19" spans="2:58" x14ac:dyDescent="0.2">
      <c r="F19" s="329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1"/>
      <c r="V19" s="329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1"/>
      <c r="AI19" s="329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0"/>
      <c r="AV19" s="330"/>
      <c r="AW19" s="330"/>
      <c r="AX19" s="330"/>
      <c r="AY19" s="330"/>
      <c r="AZ19" s="331"/>
    </row>
    <row r="22" spans="2:58" x14ac:dyDescent="0.2">
      <c r="B22" s="334" t="s">
        <v>1</v>
      </c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  <c r="P22" s="310"/>
      <c r="Q22" s="310"/>
      <c r="R22" s="310"/>
      <c r="S22" s="310"/>
      <c r="T22" s="310"/>
    </row>
    <row r="23" spans="2:58" x14ac:dyDescent="0.2">
      <c r="B23" s="309" t="s">
        <v>21</v>
      </c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10"/>
      <c r="Y23" s="310"/>
      <c r="Z23" s="310"/>
      <c r="AA23" s="310"/>
      <c r="AB23" s="310"/>
      <c r="AC23" s="310"/>
      <c r="AD23" s="310"/>
      <c r="AE23" s="310"/>
      <c r="AF23" s="310"/>
      <c r="AG23" s="310"/>
      <c r="AH23" s="310"/>
      <c r="AI23" s="310"/>
      <c r="AJ23" s="310"/>
      <c r="AK23" s="310"/>
      <c r="AL23" s="310"/>
      <c r="AM23" s="310"/>
      <c r="AN23" s="310"/>
      <c r="AO23" s="310"/>
      <c r="AP23" s="310"/>
      <c r="AQ23" s="310"/>
      <c r="AR23" s="310"/>
      <c r="AS23" s="310"/>
      <c r="AT23" s="310"/>
      <c r="AU23" s="310"/>
      <c r="AV23" s="310"/>
      <c r="AW23" s="310"/>
      <c r="AX23" s="310"/>
      <c r="AY23" s="310"/>
      <c r="AZ23" s="310"/>
      <c r="BA23" s="310"/>
      <c r="BB23" s="310"/>
      <c r="BC23" s="310"/>
      <c r="BD23" s="310"/>
      <c r="BE23" s="310"/>
      <c r="BF23" s="310"/>
    </row>
    <row r="24" spans="2:58" x14ac:dyDescent="0.2">
      <c r="B24" s="332" t="s">
        <v>22</v>
      </c>
      <c r="C24" s="333"/>
      <c r="D24" s="333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3"/>
      <c r="AC24" s="333"/>
      <c r="AD24" s="333"/>
      <c r="AE24" s="333"/>
      <c r="AF24" s="333"/>
      <c r="AG24" s="333"/>
      <c r="AH24" s="333"/>
      <c r="AI24" s="333"/>
      <c r="AJ24" s="333"/>
      <c r="AK24" s="333"/>
      <c r="AL24" s="333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</row>
    <row r="25" spans="2:58" x14ac:dyDescent="0.2">
      <c r="B25" s="333"/>
      <c r="C25" s="333"/>
      <c r="D25" s="333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3"/>
      <c r="AC25" s="333"/>
      <c r="AD25" s="333"/>
      <c r="AE25" s="333"/>
      <c r="AF25" s="333"/>
      <c r="AG25" s="333"/>
      <c r="AH25" s="333"/>
      <c r="AI25" s="333"/>
      <c r="AJ25" s="333"/>
      <c r="AK25" s="333"/>
      <c r="AL25" s="333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</row>
    <row r="27" spans="2:58" x14ac:dyDescent="0.2">
      <c r="B27" s="320" t="s">
        <v>0</v>
      </c>
      <c r="C27" s="321"/>
      <c r="D27" s="321"/>
      <c r="E27" s="321"/>
      <c r="F27" s="322" t="s">
        <v>2</v>
      </c>
      <c r="G27" s="321"/>
      <c r="H27" s="321"/>
      <c r="I27" s="321"/>
      <c r="J27" s="321"/>
      <c r="K27" s="321"/>
      <c r="L27" s="321"/>
      <c r="M27" s="321"/>
      <c r="N27" s="321"/>
      <c r="O27" s="321"/>
      <c r="P27" s="321"/>
      <c r="Q27" s="321"/>
      <c r="R27" s="321"/>
      <c r="S27" s="321"/>
      <c r="T27" s="321"/>
      <c r="U27" s="320" t="s">
        <v>0</v>
      </c>
      <c r="V27" s="321"/>
      <c r="W27" s="321"/>
      <c r="X27" s="321"/>
      <c r="Y27" s="322" t="s">
        <v>2</v>
      </c>
      <c r="Z27" s="321"/>
      <c r="AA27" s="321"/>
      <c r="AB27" s="321"/>
      <c r="AC27" s="321"/>
      <c r="AD27" s="321"/>
      <c r="AE27" s="321"/>
      <c r="AF27" s="321"/>
      <c r="AG27" s="321"/>
      <c r="AH27" s="321"/>
      <c r="AI27" s="321"/>
      <c r="AJ27" s="321"/>
      <c r="AK27" s="321"/>
      <c r="AL27" s="321"/>
      <c r="AM27" s="321"/>
      <c r="AN27" s="320" t="s">
        <v>0</v>
      </c>
      <c r="AO27" s="321"/>
      <c r="AP27" s="321"/>
      <c r="AQ27" s="321"/>
      <c r="AR27" s="322" t="s">
        <v>2</v>
      </c>
      <c r="AS27" s="321"/>
      <c r="AT27" s="321"/>
      <c r="AU27" s="321"/>
      <c r="AV27" s="321"/>
      <c r="AW27" s="321"/>
      <c r="AX27" s="321"/>
      <c r="AY27" s="321"/>
      <c r="AZ27" s="321"/>
      <c r="BA27" s="321"/>
      <c r="BB27" s="321"/>
      <c r="BC27" s="321"/>
      <c r="BD27" s="321"/>
      <c r="BE27" s="321"/>
      <c r="BF27" s="321"/>
    </row>
    <row r="28" spans="2:58" x14ac:dyDescent="0.2">
      <c r="B28" s="321"/>
      <c r="C28" s="321"/>
      <c r="D28" s="321"/>
      <c r="E28" s="321"/>
      <c r="F28" s="321"/>
      <c r="G28" s="321"/>
      <c r="H28" s="321"/>
      <c r="I28" s="321"/>
      <c r="J28" s="321"/>
      <c r="K28" s="321"/>
      <c r="L28" s="321"/>
      <c r="M28" s="321"/>
      <c r="N28" s="321"/>
      <c r="O28" s="321"/>
      <c r="P28" s="321"/>
      <c r="Q28" s="321"/>
      <c r="R28" s="321"/>
      <c r="S28" s="321"/>
      <c r="T28" s="321"/>
      <c r="U28" s="321"/>
      <c r="V28" s="321"/>
      <c r="W28" s="321"/>
      <c r="X28" s="321"/>
      <c r="Y28" s="321"/>
      <c r="Z28" s="321"/>
      <c r="AA28" s="321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  <c r="AL28" s="321"/>
      <c r="AM28" s="321"/>
      <c r="AN28" s="321"/>
      <c r="AO28" s="321"/>
      <c r="AP28" s="321"/>
      <c r="AQ28" s="321"/>
      <c r="AR28" s="321"/>
      <c r="AS28" s="321"/>
      <c r="AT28" s="321"/>
      <c r="AU28" s="321"/>
      <c r="AV28" s="321"/>
      <c r="AW28" s="321"/>
      <c r="AX28" s="321"/>
      <c r="AY28" s="321"/>
      <c r="AZ28" s="321"/>
      <c r="BA28" s="321"/>
      <c r="BB28" s="321"/>
      <c r="BC28" s="321"/>
      <c r="BD28" s="321"/>
      <c r="BE28" s="321"/>
      <c r="BF28" s="321"/>
    </row>
    <row r="29" spans="2:58" x14ac:dyDescent="0.2">
      <c r="B29" s="321"/>
      <c r="C29" s="321"/>
      <c r="D29" s="321"/>
      <c r="E29" s="321"/>
      <c r="F29" s="321"/>
      <c r="G29" s="321"/>
      <c r="H29" s="321"/>
      <c r="I29" s="321"/>
      <c r="J29" s="321"/>
      <c r="K29" s="321"/>
      <c r="L29" s="321"/>
      <c r="M29" s="321"/>
      <c r="N29" s="321"/>
      <c r="O29" s="321"/>
      <c r="P29" s="321"/>
      <c r="Q29" s="321"/>
      <c r="R29" s="321"/>
      <c r="S29" s="321"/>
      <c r="T29" s="321"/>
      <c r="U29" s="321"/>
      <c r="V29" s="321"/>
      <c r="W29" s="321"/>
      <c r="X29" s="321"/>
      <c r="Y29" s="321"/>
      <c r="Z29" s="321"/>
      <c r="AA29" s="321"/>
      <c r="AB29" s="321"/>
      <c r="AC29" s="321"/>
      <c r="AD29" s="321"/>
      <c r="AE29" s="321"/>
      <c r="AF29" s="321"/>
      <c r="AG29" s="321"/>
      <c r="AH29" s="321"/>
      <c r="AI29" s="321"/>
      <c r="AJ29" s="321"/>
      <c r="AK29" s="321"/>
      <c r="AL29" s="321"/>
      <c r="AM29" s="321"/>
      <c r="AN29" s="321"/>
      <c r="AO29" s="321"/>
      <c r="AP29" s="321"/>
      <c r="AQ29" s="321"/>
      <c r="AR29" s="321"/>
      <c r="AS29" s="321"/>
      <c r="AT29" s="321"/>
      <c r="AU29" s="321"/>
      <c r="AV29" s="321"/>
      <c r="AW29" s="321"/>
      <c r="AX29" s="321"/>
      <c r="AY29" s="321"/>
      <c r="AZ29" s="321"/>
      <c r="BA29" s="321"/>
      <c r="BB29" s="321"/>
      <c r="BC29" s="321"/>
      <c r="BD29" s="321"/>
      <c r="BE29" s="321"/>
      <c r="BF29" s="321"/>
    </row>
    <row r="30" spans="2:58" x14ac:dyDescent="0.2">
      <c r="B30" s="319">
        <f>VALUE(Raw_Data!A1)</f>
        <v>42278</v>
      </c>
      <c r="C30" s="319"/>
      <c r="D30" s="319"/>
      <c r="E30" s="319"/>
      <c r="F30" s="302">
        <f>Raw_Data_3!G3</f>
        <v>2.3042299747467041</v>
      </c>
      <c r="G30" s="303">
        <v>0.8970789909362793</v>
      </c>
      <c r="H30" s="303">
        <v>0.8970789909362793</v>
      </c>
      <c r="I30" s="303">
        <v>0.8970789909362793</v>
      </c>
      <c r="J30" s="303">
        <v>0.8970789909362793</v>
      </c>
      <c r="K30" s="303">
        <v>0.8970789909362793</v>
      </c>
      <c r="L30" s="303">
        <v>0.8970789909362793</v>
      </c>
      <c r="M30" s="303">
        <v>0.8970789909362793</v>
      </c>
      <c r="N30" s="303">
        <v>0.8970789909362793</v>
      </c>
      <c r="O30" s="303">
        <v>0.8970789909362793</v>
      </c>
      <c r="P30" s="303">
        <v>0.8970789909362793</v>
      </c>
      <c r="Q30" s="303">
        <v>0.8970789909362793</v>
      </c>
      <c r="R30" s="303">
        <v>0.8970789909362793</v>
      </c>
      <c r="S30" s="303">
        <v>0.8970789909362793</v>
      </c>
      <c r="T30" s="304">
        <v>0.8970789909362793</v>
      </c>
      <c r="U30" s="301">
        <f>B39+1</f>
        <v>42288</v>
      </c>
      <c r="V30" s="301"/>
      <c r="W30" s="301"/>
      <c r="X30" s="301"/>
      <c r="Y30" s="302">
        <f>Raw_Data_3!G13</f>
        <v>2.324455738067627</v>
      </c>
      <c r="Z30" s="303">
        <v>0.8970789909362793</v>
      </c>
      <c r="AA30" s="303">
        <v>0.8970789909362793</v>
      </c>
      <c r="AB30" s="303">
        <v>0.8970789909362793</v>
      </c>
      <c r="AC30" s="303">
        <v>0.8970789909362793</v>
      </c>
      <c r="AD30" s="303">
        <v>0.8970789909362793</v>
      </c>
      <c r="AE30" s="303">
        <v>0.8970789909362793</v>
      </c>
      <c r="AF30" s="303">
        <v>0.8970789909362793</v>
      </c>
      <c r="AG30" s="303">
        <v>0.8970789909362793</v>
      </c>
      <c r="AH30" s="303">
        <v>0.8970789909362793</v>
      </c>
      <c r="AI30" s="303">
        <v>0.8970789909362793</v>
      </c>
      <c r="AJ30" s="303">
        <v>0.8970789909362793</v>
      </c>
      <c r="AK30" s="303">
        <v>0.8970789909362793</v>
      </c>
      <c r="AL30" s="303">
        <v>0.8970789909362793</v>
      </c>
      <c r="AM30" s="304">
        <v>0.8970789909362793</v>
      </c>
      <c r="AN30" s="301">
        <f>U39+1</f>
        <v>42298</v>
      </c>
      <c r="AO30" s="300"/>
      <c r="AP30" s="300"/>
      <c r="AQ30" s="300"/>
      <c r="AR30" s="302">
        <f>Raw_Data_3!G23</f>
        <v>2.2148740291595459</v>
      </c>
      <c r="AS30" s="303">
        <v>0.8970789909362793</v>
      </c>
      <c r="AT30" s="303">
        <v>0.8970789909362793</v>
      </c>
      <c r="AU30" s="303">
        <v>0.8970789909362793</v>
      </c>
      <c r="AV30" s="303">
        <v>0.8970789909362793</v>
      </c>
      <c r="AW30" s="303">
        <v>0.8970789909362793</v>
      </c>
      <c r="AX30" s="303">
        <v>0.8970789909362793</v>
      </c>
      <c r="AY30" s="303">
        <v>0.8970789909362793</v>
      </c>
      <c r="AZ30" s="303">
        <v>0.8970789909362793</v>
      </c>
      <c r="BA30" s="303">
        <v>0.8970789909362793</v>
      </c>
      <c r="BB30" s="303">
        <v>0.8970789909362793</v>
      </c>
      <c r="BC30" s="303">
        <v>0.8970789909362793</v>
      </c>
      <c r="BD30" s="303">
        <v>0.8970789909362793</v>
      </c>
      <c r="BE30" s="303">
        <v>0.8970789909362793</v>
      </c>
      <c r="BF30" s="304">
        <v>0.8970789909362793</v>
      </c>
    </row>
    <row r="31" spans="2:58" x14ac:dyDescent="0.2">
      <c r="B31" s="319">
        <f>B30+1</f>
        <v>42279</v>
      </c>
      <c r="C31" s="319"/>
      <c r="D31" s="319"/>
      <c r="E31" s="319"/>
      <c r="F31" s="302">
        <f>Raw_Data_3!G4</f>
        <v>2.1050784587860107</v>
      </c>
      <c r="G31" s="303">
        <v>0.8970789909362793</v>
      </c>
      <c r="H31" s="303">
        <v>0.8970789909362793</v>
      </c>
      <c r="I31" s="303">
        <v>0.8970789909362793</v>
      </c>
      <c r="J31" s="303">
        <v>0.8970789909362793</v>
      </c>
      <c r="K31" s="303">
        <v>0.8970789909362793</v>
      </c>
      <c r="L31" s="303">
        <v>0.8970789909362793</v>
      </c>
      <c r="M31" s="303">
        <v>0.8970789909362793</v>
      </c>
      <c r="N31" s="303">
        <v>0.8970789909362793</v>
      </c>
      <c r="O31" s="303">
        <v>0.8970789909362793</v>
      </c>
      <c r="P31" s="303">
        <v>0.8970789909362793</v>
      </c>
      <c r="Q31" s="303">
        <v>0.8970789909362793</v>
      </c>
      <c r="R31" s="303">
        <v>0.8970789909362793</v>
      </c>
      <c r="S31" s="303">
        <v>0.8970789909362793</v>
      </c>
      <c r="T31" s="304">
        <v>0.8970789909362793</v>
      </c>
      <c r="U31" s="301">
        <f>U30+1</f>
        <v>42289</v>
      </c>
      <c r="V31" s="301"/>
      <c r="W31" s="301"/>
      <c r="X31" s="301"/>
      <c r="Y31" s="302">
        <f>Raw_Data_3!G14</f>
        <v>2.1940064430236816</v>
      </c>
      <c r="Z31" s="303">
        <v>0.8970789909362793</v>
      </c>
      <c r="AA31" s="303">
        <v>0.8970789909362793</v>
      </c>
      <c r="AB31" s="303">
        <v>0.8970789909362793</v>
      </c>
      <c r="AC31" s="303">
        <v>0.8970789909362793</v>
      </c>
      <c r="AD31" s="303">
        <v>0.8970789909362793</v>
      </c>
      <c r="AE31" s="303">
        <v>0.8970789909362793</v>
      </c>
      <c r="AF31" s="303">
        <v>0.8970789909362793</v>
      </c>
      <c r="AG31" s="303">
        <v>0.8970789909362793</v>
      </c>
      <c r="AH31" s="303">
        <v>0.8970789909362793</v>
      </c>
      <c r="AI31" s="303">
        <v>0.8970789909362793</v>
      </c>
      <c r="AJ31" s="303">
        <v>0.8970789909362793</v>
      </c>
      <c r="AK31" s="303">
        <v>0.8970789909362793</v>
      </c>
      <c r="AL31" s="303">
        <v>0.8970789909362793</v>
      </c>
      <c r="AM31" s="304">
        <v>0.8970789909362793</v>
      </c>
      <c r="AN31" s="301">
        <f>AN30+1</f>
        <v>42299</v>
      </c>
      <c r="AO31" s="300"/>
      <c r="AP31" s="300"/>
      <c r="AQ31" s="300"/>
      <c r="AR31" s="302">
        <f>Raw_Data_3!G24</f>
        <v>2.2012832164764404</v>
      </c>
      <c r="AS31" s="303">
        <v>0.8970789909362793</v>
      </c>
      <c r="AT31" s="303">
        <v>0.8970789909362793</v>
      </c>
      <c r="AU31" s="303">
        <v>0.8970789909362793</v>
      </c>
      <c r="AV31" s="303">
        <v>0.8970789909362793</v>
      </c>
      <c r="AW31" s="303">
        <v>0.8970789909362793</v>
      </c>
      <c r="AX31" s="303">
        <v>0.8970789909362793</v>
      </c>
      <c r="AY31" s="303">
        <v>0.8970789909362793</v>
      </c>
      <c r="AZ31" s="303">
        <v>0.8970789909362793</v>
      </c>
      <c r="BA31" s="303">
        <v>0.8970789909362793</v>
      </c>
      <c r="BB31" s="303">
        <v>0.8970789909362793</v>
      </c>
      <c r="BC31" s="303">
        <v>0.8970789909362793</v>
      </c>
      <c r="BD31" s="303">
        <v>0.8970789909362793</v>
      </c>
      <c r="BE31" s="303">
        <v>0.8970789909362793</v>
      </c>
      <c r="BF31" s="304">
        <v>0.8970789909362793</v>
      </c>
    </row>
    <row r="32" spans="2:58" x14ac:dyDescent="0.2">
      <c r="B32" s="319">
        <f t="shared" ref="B32:B38" si="0">B31+1</f>
        <v>42280</v>
      </c>
      <c r="C32" s="319"/>
      <c r="D32" s="319"/>
      <c r="E32" s="319"/>
      <c r="F32" s="302">
        <f>Raw_Data_3!G5</f>
        <v>2.3044440746307373</v>
      </c>
      <c r="G32" s="303">
        <v>0.8970789909362793</v>
      </c>
      <c r="H32" s="303">
        <v>0.8970789909362793</v>
      </c>
      <c r="I32" s="303">
        <v>0.8970789909362793</v>
      </c>
      <c r="J32" s="303">
        <v>0.8970789909362793</v>
      </c>
      <c r="K32" s="303">
        <v>0.8970789909362793</v>
      </c>
      <c r="L32" s="303">
        <v>0.8970789909362793</v>
      </c>
      <c r="M32" s="303">
        <v>0.8970789909362793</v>
      </c>
      <c r="N32" s="303">
        <v>0.8970789909362793</v>
      </c>
      <c r="O32" s="303">
        <v>0.8970789909362793</v>
      </c>
      <c r="P32" s="303">
        <v>0.8970789909362793</v>
      </c>
      <c r="Q32" s="303">
        <v>0.8970789909362793</v>
      </c>
      <c r="R32" s="303">
        <v>0.8970789909362793</v>
      </c>
      <c r="S32" s="303">
        <v>0.8970789909362793</v>
      </c>
      <c r="T32" s="304">
        <v>0.8970789909362793</v>
      </c>
      <c r="U32" s="301">
        <f t="shared" ref="U32:U39" si="1">U31+1</f>
        <v>42290</v>
      </c>
      <c r="V32" s="301"/>
      <c r="W32" s="301"/>
      <c r="X32" s="301"/>
      <c r="Y32" s="302">
        <f>Raw_Data_3!G15</f>
        <v>2.0086596012115479</v>
      </c>
      <c r="Z32" s="303">
        <v>0.8970789909362793</v>
      </c>
      <c r="AA32" s="303">
        <v>0.8970789909362793</v>
      </c>
      <c r="AB32" s="303">
        <v>0.8970789909362793</v>
      </c>
      <c r="AC32" s="303">
        <v>0.8970789909362793</v>
      </c>
      <c r="AD32" s="303">
        <v>0.8970789909362793</v>
      </c>
      <c r="AE32" s="303">
        <v>0.8970789909362793</v>
      </c>
      <c r="AF32" s="303">
        <v>0.8970789909362793</v>
      </c>
      <c r="AG32" s="303">
        <v>0.8970789909362793</v>
      </c>
      <c r="AH32" s="303">
        <v>0.8970789909362793</v>
      </c>
      <c r="AI32" s="303">
        <v>0.8970789909362793</v>
      </c>
      <c r="AJ32" s="303">
        <v>0.8970789909362793</v>
      </c>
      <c r="AK32" s="303">
        <v>0.8970789909362793</v>
      </c>
      <c r="AL32" s="303">
        <v>0.8970789909362793</v>
      </c>
      <c r="AM32" s="304">
        <v>0.8970789909362793</v>
      </c>
      <c r="AN32" s="301">
        <f t="shared" ref="AN32:AN37" si="2">AN31+1</f>
        <v>42300</v>
      </c>
      <c r="AO32" s="300"/>
      <c r="AP32" s="300"/>
      <c r="AQ32" s="300"/>
      <c r="AR32" s="302">
        <f>Raw_Data_3!G25</f>
        <v>2.3522791862487793</v>
      </c>
      <c r="AS32" s="303">
        <v>0.8970789909362793</v>
      </c>
      <c r="AT32" s="303">
        <v>0.8970789909362793</v>
      </c>
      <c r="AU32" s="303">
        <v>0.8970789909362793</v>
      </c>
      <c r="AV32" s="303">
        <v>0.8970789909362793</v>
      </c>
      <c r="AW32" s="303">
        <v>0.8970789909362793</v>
      </c>
      <c r="AX32" s="303">
        <v>0.8970789909362793</v>
      </c>
      <c r="AY32" s="303">
        <v>0.8970789909362793</v>
      </c>
      <c r="AZ32" s="303">
        <v>0.8970789909362793</v>
      </c>
      <c r="BA32" s="303">
        <v>0.8970789909362793</v>
      </c>
      <c r="BB32" s="303">
        <v>0.8970789909362793</v>
      </c>
      <c r="BC32" s="303">
        <v>0.8970789909362793</v>
      </c>
      <c r="BD32" s="303">
        <v>0.8970789909362793</v>
      </c>
      <c r="BE32" s="303">
        <v>0.8970789909362793</v>
      </c>
      <c r="BF32" s="304">
        <v>0.8970789909362793</v>
      </c>
    </row>
    <row r="33" spans="2:58" x14ac:dyDescent="0.2">
      <c r="B33" s="319">
        <f t="shared" si="0"/>
        <v>42281</v>
      </c>
      <c r="C33" s="319"/>
      <c r="D33" s="319"/>
      <c r="E33" s="319"/>
      <c r="F33" s="302">
        <f>Raw_Data_3!G6</f>
        <v>2.2973811626434326</v>
      </c>
      <c r="G33" s="303">
        <v>0.8970789909362793</v>
      </c>
      <c r="H33" s="303">
        <v>0.8970789909362793</v>
      </c>
      <c r="I33" s="303">
        <v>0.8970789909362793</v>
      </c>
      <c r="J33" s="303">
        <v>0.8970789909362793</v>
      </c>
      <c r="K33" s="303">
        <v>0.8970789909362793</v>
      </c>
      <c r="L33" s="303">
        <v>0.8970789909362793</v>
      </c>
      <c r="M33" s="303">
        <v>0.8970789909362793</v>
      </c>
      <c r="N33" s="303">
        <v>0.8970789909362793</v>
      </c>
      <c r="O33" s="303">
        <v>0.8970789909362793</v>
      </c>
      <c r="P33" s="303">
        <v>0.8970789909362793</v>
      </c>
      <c r="Q33" s="303">
        <v>0.8970789909362793</v>
      </c>
      <c r="R33" s="303">
        <v>0.8970789909362793</v>
      </c>
      <c r="S33" s="303">
        <v>0.8970789909362793</v>
      </c>
      <c r="T33" s="304">
        <v>0.8970789909362793</v>
      </c>
      <c r="U33" s="301">
        <f t="shared" si="1"/>
        <v>42291</v>
      </c>
      <c r="V33" s="301"/>
      <c r="W33" s="301"/>
      <c r="X33" s="301"/>
      <c r="Y33" s="302">
        <f>Raw_Data_3!G16</f>
        <v>2.2149810791015625</v>
      </c>
      <c r="Z33" s="303">
        <v>0.8970789909362793</v>
      </c>
      <c r="AA33" s="303">
        <v>0.8970789909362793</v>
      </c>
      <c r="AB33" s="303">
        <v>0.8970789909362793</v>
      </c>
      <c r="AC33" s="303">
        <v>0.8970789909362793</v>
      </c>
      <c r="AD33" s="303">
        <v>0.8970789909362793</v>
      </c>
      <c r="AE33" s="303">
        <v>0.8970789909362793</v>
      </c>
      <c r="AF33" s="303">
        <v>0.8970789909362793</v>
      </c>
      <c r="AG33" s="303">
        <v>0.8970789909362793</v>
      </c>
      <c r="AH33" s="303">
        <v>0.8970789909362793</v>
      </c>
      <c r="AI33" s="303">
        <v>0.8970789909362793</v>
      </c>
      <c r="AJ33" s="303">
        <v>0.8970789909362793</v>
      </c>
      <c r="AK33" s="303">
        <v>0.8970789909362793</v>
      </c>
      <c r="AL33" s="303">
        <v>0.8970789909362793</v>
      </c>
      <c r="AM33" s="304">
        <v>0.8970789909362793</v>
      </c>
      <c r="AN33" s="301">
        <f t="shared" si="2"/>
        <v>42301</v>
      </c>
      <c r="AO33" s="300"/>
      <c r="AP33" s="300"/>
      <c r="AQ33" s="300"/>
      <c r="AR33" s="302">
        <f>Raw_Data_3!G26</f>
        <v>2.3795673847198486</v>
      </c>
      <c r="AS33" s="303">
        <v>0.8970789909362793</v>
      </c>
      <c r="AT33" s="303">
        <v>0.8970789909362793</v>
      </c>
      <c r="AU33" s="303">
        <v>0.8970789909362793</v>
      </c>
      <c r="AV33" s="303">
        <v>0.8970789909362793</v>
      </c>
      <c r="AW33" s="303">
        <v>0.8970789909362793</v>
      </c>
      <c r="AX33" s="303">
        <v>0.8970789909362793</v>
      </c>
      <c r="AY33" s="303">
        <v>0.8970789909362793</v>
      </c>
      <c r="AZ33" s="303">
        <v>0.8970789909362793</v>
      </c>
      <c r="BA33" s="303">
        <v>0.8970789909362793</v>
      </c>
      <c r="BB33" s="303">
        <v>0.8970789909362793</v>
      </c>
      <c r="BC33" s="303">
        <v>0.8970789909362793</v>
      </c>
      <c r="BD33" s="303">
        <v>0.8970789909362793</v>
      </c>
      <c r="BE33" s="303">
        <v>0.8970789909362793</v>
      </c>
      <c r="BF33" s="304">
        <v>0.8970789909362793</v>
      </c>
    </row>
    <row r="34" spans="2:58" x14ac:dyDescent="0.2">
      <c r="B34" s="319">
        <f t="shared" si="0"/>
        <v>42282</v>
      </c>
      <c r="C34" s="319"/>
      <c r="D34" s="319"/>
      <c r="E34" s="319"/>
      <c r="F34" s="302">
        <f>Raw_Data_3!G7</f>
        <v>2.15334153175354</v>
      </c>
      <c r="G34" s="303">
        <v>0.8970789909362793</v>
      </c>
      <c r="H34" s="303">
        <v>0.8970789909362793</v>
      </c>
      <c r="I34" s="303">
        <v>0.8970789909362793</v>
      </c>
      <c r="J34" s="303">
        <v>0.8970789909362793</v>
      </c>
      <c r="K34" s="303">
        <v>0.8970789909362793</v>
      </c>
      <c r="L34" s="303">
        <v>0.8970789909362793</v>
      </c>
      <c r="M34" s="303">
        <v>0.8970789909362793</v>
      </c>
      <c r="N34" s="303">
        <v>0.8970789909362793</v>
      </c>
      <c r="O34" s="303">
        <v>0.8970789909362793</v>
      </c>
      <c r="P34" s="303">
        <v>0.8970789909362793</v>
      </c>
      <c r="Q34" s="303">
        <v>0.8970789909362793</v>
      </c>
      <c r="R34" s="303">
        <v>0.8970789909362793</v>
      </c>
      <c r="S34" s="303">
        <v>0.8970789909362793</v>
      </c>
      <c r="T34" s="304">
        <v>0.8970789909362793</v>
      </c>
      <c r="U34" s="301">
        <f t="shared" si="1"/>
        <v>42292</v>
      </c>
      <c r="V34" s="301"/>
      <c r="W34" s="301"/>
      <c r="X34" s="301"/>
      <c r="Y34" s="302">
        <f>Raw_Data_3!G17</f>
        <v>2.2080252170562744</v>
      </c>
      <c r="Z34" s="303">
        <v>0.8970789909362793</v>
      </c>
      <c r="AA34" s="303">
        <v>0.8970789909362793</v>
      </c>
      <c r="AB34" s="303">
        <v>0.8970789909362793</v>
      </c>
      <c r="AC34" s="303">
        <v>0.8970789909362793</v>
      </c>
      <c r="AD34" s="303">
        <v>0.8970789909362793</v>
      </c>
      <c r="AE34" s="303">
        <v>0.8970789909362793</v>
      </c>
      <c r="AF34" s="303">
        <v>0.8970789909362793</v>
      </c>
      <c r="AG34" s="303">
        <v>0.8970789909362793</v>
      </c>
      <c r="AH34" s="303">
        <v>0.8970789909362793</v>
      </c>
      <c r="AI34" s="303">
        <v>0.8970789909362793</v>
      </c>
      <c r="AJ34" s="303">
        <v>0.8970789909362793</v>
      </c>
      <c r="AK34" s="303">
        <v>0.8970789909362793</v>
      </c>
      <c r="AL34" s="303">
        <v>0.8970789909362793</v>
      </c>
      <c r="AM34" s="304">
        <v>0.8970789909362793</v>
      </c>
      <c r="AN34" s="301">
        <f t="shared" si="2"/>
        <v>42302</v>
      </c>
      <c r="AO34" s="300"/>
      <c r="AP34" s="300"/>
      <c r="AQ34" s="300"/>
      <c r="AR34" s="302">
        <f>Raw_Data_3!G27</f>
        <v>2.4963188171386719</v>
      </c>
      <c r="AS34" s="303">
        <v>0.8970789909362793</v>
      </c>
      <c r="AT34" s="303">
        <v>0.8970789909362793</v>
      </c>
      <c r="AU34" s="303">
        <v>0.8970789909362793</v>
      </c>
      <c r="AV34" s="303">
        <v>0.8970789909362793</v>
      </c>
      <c r="AW34" s="303">
        <v>0.8970789909362793</v>
      </c>
      <c r="AX34" s="303">
        <v>0.8970789909362793</v>
      </c>
      <c r="AY34" s="303">
        <v>0.8970789909362793</v>
      </c>
      <c r="AZ34" s="303">
        <v>0.8970789909362793</v>
      </c>
      <c r="BA34" s="303">
        <v>0.8970789909362793</v>
      </c>
      <c r="BB34" s="303">
        <v>0.8970789909362793</v>
      </c>
      <c r="BC34" s="303">
        <v>0.8970789909362793</v>
      </c>
      <c r="BD34" s="303">
        <v>0.8970789909362793</v>
      </c>
      <c r="BE34" s="303">
        <v>0.8970789909362793</v>
      </c>
      <c r="BF34" s="304">
        <v>0.8970789909362793</v>
      </c>
    </row>
    <row r="35" spans="2:58" x14ac:dyDescent="0.2">
      <c r="B35" s="319">
        <f t="shared" si="0"/>
        <v>42283</v>
      </c>
      <c r="C35" s="319"/>
      <c r="D35" s="319"/>
      <c r="E35" s="319"/>
      <c r="F35" s="302">
        <f>Raw_Data_3!G8</f>
        <v>2.3108649253845215</v>
      </c>
      <c r="G35" s="303">
        <v>0.8970789909362793</v>
      </c>
      <c r="H35" s="303">
        <v>0.8970789909362793</v>
      </c>
      <c r="I35" s="303">
        <v>0.8970789909362793</v>
      </c>
      <c r="J35" s="303">
        <v>0.8970789909362793</v>
      </c>
      <c r="K35" s="303">
        <v>0.8970789909362793</v>
      </c>
      <c r="L35" s="303">
        <v>0.8970789909362793</v>
      </c>
      <c r="M35" s="303">
        <v>0.8970789909362793</v>
      </c>
      <c r="N35" s="303">
        <v>0.8970789909362793</v>
      </c>
      <c r="O35" s="303">
        <v>0.8970789909362793</v>
      </c>
      <c r="P35" s="303">
        <v>0.8970789909362793</v>
      </c>
      <c r="Q35" s="303">
        <v>0.8970789909362793</v>
      </c>
      <c r="R35" s="303">
        <v>0.8970789909362793</v>
      </c>
      <c r="S35" s="303">
        <v>0.8970789909362793</v>
      </c>
      <c r="T35" s="304">
        <v>0.8970789909362793</v>
      </c>
      <c r="U35" s="301">
        <f t="shared" si="1"/>
        <v>42293</v>
      </c>
      <c r="V35" s="301"/>
      <c r="W35" s="301"/>
      <c r="X35" s="301"/>
      <c r="Y35" s="302">
        <f>Raw_Data_3!G18</f>
        <v>2.2767276763916016</v>
      </c>
      <c r="Z35" s="303">
        <v>0.8970789909362793</v>
      </c>
      <c r="AA35" s="303">
        <v>0.8970789909362793</v>
      </c>
      <c r="AB35" s="303">
        <v>0.8970789909362793</v>
      </c>
      <c r="AC35" s="303">
        <v>0.8970789909362793</v>
      </c>
      <c r="AD35" s="303">
        <v>0.8970789909362793</v>
      </c>
      <c r="AE35" s="303">
        <v>0.8970789909362793</v>
      </c>
      <c r="AF35" s="303">
        <v>0.8970789909362793</v>
      </c>
      <c r="AG35" s="303">
        <v>0.8970789909362793</v>
      </c>
      <c r="AH35" s="303">
        <v>0.8970789909362793</v>
      </c>
      <c r="AI35" s="303">
        <v>0.8970789909362793</v>
      </c>
      <c r="AJ35" s="303">
        <v>0.8970789909362793</v>
      </c>
      <c r="AK35" s="303">
        <v>0.8970789909362793</v>
      </c>
      <c r="AL35" s="303">
        <v>0.8970789909362793</v>
      </c>
      <c r="AM35" s="304">
        <v>0.8970789909362793</v>
      </c>
      <c r="AN35" s="301">
        <f t="shared" si="2"/>
        <v>42303</v>
      </c>
      <c r="AO35" s="300"/>
      <c r="AP35" s="300"/>
      <c r="AQ35" s="300"/>
      <c r="AR35" s="302">
        <f>Raw_Data_3!G28</f>
        <v>2.4554398059844971</v>
      </c>
      <c r="AS35" s="303">
        <v>0.8970789909362793</v>
      </c>
      <c r="AT35" s="303">
        <v>0.8970789909362793</v>
      </c>
      <c r="AU35" s="303">
        <v>0.8970789909362793</v>
      </c>
      <c r="AV35" s="303">
        <v>0.8970789909362793</v>
      </c>
      <c r="AW35" s="303">
        <v>0.8970789909362793</v>
      </c>
      <c r="AX35" s="303">
        <v>0.8970789909362793</v>
      </c>
      <c r="AY35" s="303">
        <v>0.8970789909362793</v>
      </c>
      <c r="AZ35" s="303">
        <v>0.8970789909362793</v>
      </c>
      <c r="BA35" s="303">
        <v>0.8970789909362793</v>
      </c>
      <c r="BB35" s="303">
        <v>0.8970789909362793</v>
      </c>
      <c r="BC35" s="303">
        <v>0.8970789909362793</v>
      </c>
      <c r="BD35" s="303">
        <v>0.8970789909362793</v>
      </c>
      <c r="BE35" s="303">
        <v>0.8970789909362793</v>
      </c>
      <c r="BF35" s="304">
        <v>0.8970789909362793</v>
      </c>
    </row>
    <row r="36" spans="2:58" x14ac:dyDescent="0.2">
      <c r="B36" s="319">
        <f t="shared" si="0"/>
        <v>42284</v>
      </c>
      <c r="C36" s="319"/>
      <c r="D36" s="319"/>
      <c r="E36" s="319"/>
      <c r="F36" s="302">
        <f>Raw_Data_3!G9</f>
        <v>2.208132266998291</v>
      </c>
      <c r="G36" s="303">
        <v>0.8970789909362793</v>
      </c>
      <c r="H36" s="303">
        <v>0.8970789909362793</v>
      </c>
      <c r="I36" s="303">
        <v>0.8970789909362793</v>
      </c>
      <c r="J36" s="303">
        <v>0.8970789909362793</v>
      </c>
      <c r="K36" s="303">
        <v>0.8970789909362793</v>
      </c>
      <c r="L36" s="303">
        <v>0.8970789909362793</v>
      </c>
      <c r="M36" s="303">
        <v>0.8970789909362793</v>
      </c>
      <c r="N36" s="303">
        <v>0.8970789909362793</v>
      </c>
      <c r="O36" s="303">
        <v>0.8970789909362793</v>
      </c>
      <c r="P36" s="303">
        <v>0.8970789909362793</v>
      </c>
      <c r="Q36" s="303">
        <v>0.8970789909362793</v>
      </c>
      <c r="R36" s="303">
        <v>0.8970789909362793</v>
      </c>
      <c r="S36" s="303">
        <v>0.8970789909362793</v>
      </c>
      <c r="T36" s="304">
        <v>0.8970789909362793</v>
      </c>
      <c r="U36" s="301">
        <f t="shared" si="1"/>
        <v>42294</v>
      </c>
      <c r="V36" s="301"/>
      <c r="W36" s="301"/>
      <c r="X36" s="301"/>
      <c r="Y36" s="302">
        <f>Raw_Data_3!G19</f>
        <v>2.373039722442627</v>
      </c>
      <c r="Z36" s="303">
        <v>0.8970789909362793</v>
      </c>
      <c r="AA36" s="303">
        <v>0.8970789909362793</v>
      </c>
      <c r="AB36" s="303">
        <v>0.8970789909362793</v>
      </c>
      <c r="AC36" s="303">
        <v>0.8970789909362793</v>
      </c>
      <c r="AD36" s="303">
        <v>0.8970789909362793</v>
      </c>
      <c r="AE36" s="303">
        <v>0.8970789909362793</v>
      </c>
      <c r="AF36" s="303">
        <v>0.8970789909362793</v>
      </c>
      <c r="AG36" s="303">
        <v>0.8970789909362793</v>
      </c>
      <c r="AH36" s="303">
        <v>0.8970789909362793</v>
      </c>
      <c r="AI36" s="303">
        <v>0.8970789909362793</v>
      </c>
      <c r="AJ36" s="303">
        <v>0.8970789909362793</v>
      </c>
      <c r="AK36" s="303">
        <v>0.8970789909362793</v>
      </c>
      <c r="AL36" s="303">
        <v>0.8970789909362793</v>
      </c>
      <c r="AM36" s="304">
        <v>0.8970789909362793</v>
      </c>
      <c r="AN36" s="301">
        <f t="shared" si="2"/>
        <v>42304</v>
      </c>
      <c r="AO36" s="300"/>
      <c r="AP36" s="300"/>
      <c r="AQ36" s="300"/>
      <c r="AR36" s="302">
        <f>Raw_Data_3!G29</f>
        <v>2.4002208709716797</v>
      </c>
      <c r="AS36" s="303">
        <v>0.8970789909362793</v>
      </c>
      <c r="AT36" s="303">
        <v>0.8970789909362793</v>
      </c>
      <c r="AU36" s="303">
        <v>0.8970789909362793</v>
      </c>
      <c r="AV36" s="303">
        <v>0.8970789909362793</v>
      </c>
      <c r="AW36" s="303">
        <v>0.8970789909362793</v>
      </c>
      <c r="AX36" s="303">
        <v>0.8970789909362793</v>
      </c>
      <c r="AY36" s="303">
        <v>0.8970789909362793</v>
      </c>
      <c r="AZ36" s="303">
        <v>0.8970789909362793</v>
      </c>
      <c r="BA36" s="303">
        <v>0.8970789909362793</v>
      </c>
      <c r="BB36" s="303">
        <v>0.8970789909362793</v>
      </c>
      <c r="BC36" s="303">
        <v>0.8970789909362793</v>
      </c>
      <c r="BD36" s="303">
        <v>0.8970789909362793</v>
      </c>
      <c r="BE36" s="303">
        <v>0.8970789909362793</v>
      </c>
      <c r="BF36" s="304">
        <v>0.8970789909362793</v>
      </c>
    </row>
    <row r="37" spans="2:58" x14ac:dyDescent="0.2">
      <c r="B37" s="319">
        <f t="shared" si="0"/>
        <v>42285</v>
      </c>
      <c r="C37" s="319"/>
      <c r="D37" s="319"/>
      <c r="E37" s="319"/>
      <c r="F37" s="302">
        <f>Raw_Data_3!G10</f>
        <v>2.2491183280944824</v>
      </c>
      <c r="G37" s="303">
        <v>0.8970789909362793</v>
      </c>
      <c r="H37" s="303">
        <v>0.8970789909362793</v>
      </c>
      <c r="I37" s="303">
        <v>0.8970789909362793</v>
      </c>
      <c r="J37" s="303">
        <v>0.8970789909362793</v>
      </c>
      <c r="K37" s="303">
        <v>0.8970789909362793</v>
      </c>
      <c r="L37" s="303">
        <v>0.8970789909362793</v>
      </c>
      <c r="M37" s="303">
        <v>0.8970789909362793</v>
      </c>
      <c r="N37" s="303">
        <v>0.8970789909362793</v>
      </c>
      <c r="O37" s="303">
        <v>0.8970789909362793</v>
      </c>
      <c r="P37" s="303">
        <v>0.8970789909362793</v>
      </c>
      <c r="Q37" s="303">
        <v>0.8970789909362793</v>
      </c>
      <c r="R37" s="303">
        <v>0.8970789909362793</v>
      </c>
      <c r="S37" s="303">
        <v>0.8970789909362793</v>
      </c>
      <c r="T37" s="304">
        <v>0.8970789909362793</v>
      </c>
      <c r="U37" s="301">
        <f t="shared" si="1"/>
        <v>42295</v>
      </c>
      <c r="V37" s="301"/>
      <c r="W37" s="301"/>
      <c r="X37" s="301"/>
      <c r="Y37" s="302">
        <f>Raw_Data_3!G20</f>
        <v>2.5172934532165527</v>
      </c>
      <c r="Z37" s="303">
        <v>0.8970789909362793</v>
      </c>
      <c r="AA37" s="303">
        <v>0.8970789909362793</v>
      </c>
      <c r="AB37" s="303">
        <v>0.8970789909362793</v>
      </c>
      <c r="AC37" s="303">
        <v>0.8970789909362793</v>
      </c>
      <c r="AD37" s="303">
        <v>0.8970789909362793</v>
      </c>
      <c r="AE37" s="303">
        <v>0.8970789909362793</v>
      </c>
      <c r="AF37" s="303">
        <v>0.8970789909362793</v>
      </c>
      <c r="AG37" s="303">
        <v>0.8970789909362793</v>
      </c>
      <c r="AH37" s="303">
        <v>0.8970789909362793</v>
      </c>
      <c r="AI37" s="303">
        <v>0.8970789909362793</v>
      </c>
      <c r="AJ37" s="303">
        <v>0.8970789909362793</v>
      </c>
      <c r="AK37" s="303">
        <v>0.8970789909362793</v>
      </c>
      <c r="AL37" s="303">
        <v>0.8970789909362793</v>
      </c>
      <c r="AM37" s="304">
        <v>0.8970789909362793</v>
      </c>
      <c r="AN37" s="301">
        <f t="shared" si="2"/>
        <v>42305</v>
      </c>
      <c r="AO37" s="300"/>
      <c r="AP37" s="300"/>
      <c r="AQ37" s="300"/>
      <c r="AR37" s="302">
        <f>Raw_Data_3!G30</f>
        <v>2.3659765720367432</v>
      </c>
      <c r="AS37" s="303">
        <v>0.8970789909362793</v>
      </c>
      <c r="AT37" s="303">
        <v>0.8970789909362793</v>
      </c>
      <c r="AU37" s="303">
        <v>0.8970789909362793</v>
      </c>
      <c r="AV37" s="303">
        <v>0.8970789909362793</v>
      </c>
      <c r="AW37" s="303">
        <v>0.8970789909362793</v>
      </c>
      <c r="AX37" s="303">
        <v>0.8970789909362793</v>
      </c>
      <c r="AY37" s="303">
        <v>0.8970789909362793</v>
      </c>
      <c r="AZ37" s="303">
        <v>0.8970789909362793</v>
      </c>
      <c r="BA37" s="303">
        <v>0.8970789909362793</v>
      </c>
      <c r="BB37" s="303">
        <v>0.8970789909362793</v>
      </c>
      <c r="BC37" s="303">
        <v>0.8970789909362793</v>
      </c>
      <c r="BD37" s="303">
        <v>0.8970789909362793</v>
      </c>
      <c r="BE37" s="303">
        <v>0.8970789909362793</v>
      </c>
      <c r="BF37" s="304">
        <v>0.8970789909362793</v>
      </c>
    </row>
    <row r="38" spans="2:58" x14ac:dyDescent="0.2">
      <c r="B38" s="319">
        <f t="shared" si="0"/>
        <v>42286</v>
      </c>
      <c r="C38" s="319"/>
      <c r="D38" s="319"/>
      <c r="E38" s="319"/>
      <c r="F38" s="302">
        <f>Raw_Data_3!G11</f>
        <v>2.1045434474945068</v>
      </c>
      <c r="G38" s="303">
        <v>0.8970789909362793</v>
      </c>
      <c r="H38" s="303">
        <v>0.8970789909362793</v>
      </c>
      <c r="I38" s="303">
        <v>0.8970789909362793</v>
      </c>
      <c r="J38" s="303">
        <v>0.8970789909362793</v>
      </c>
      <c r="K38" s="303">
        <v>0.8970789909362793</v>
      </c>
      <c r="L38" s="303">
        <v>0.8970789909362793</v>
      </c>
      <c r="M38" s="303">
        <v>0.8970789909362793</v>
      </c>
      <c r="N38" s="303">
        <v>0.8970789909362793</v>
      </c>
      <c r="O38" s="303">
        <v>0.8970789909362793</v>
      </c>
      <c r="P38" s="303">
        <v>0.8970789909362793</v>
      </c>
      <c r="Q38" s="303">
        <v>0.8970789909362793</v>
      </c>
      <c r="R38" s="303">
        <v>0.8970789909362793</v>
      </c>
      <c r="S38" s="303">
        <v>0.8970789909362793</v>
      </c>
      <c r="T38" s="304">
        <v>0.8970789909362793</v>
      </c>
      <c r="U38" s="301">
        <f t="shared" si="1"/>
        <v>42296</v>
      </c>
      <c r="V38" s="301"/>
      <c r="W38" s="301"/>
      <c r="X38" s="301"/>
      <c r="Y38" s="302">
        <f>Raw_Data_3!G21</f>
        <v>2.3180346488952637</v>
      </c>
      <c r="Z38" s="303">
        <v>0.8970789909362793</v>
      </c>
      <c r="AA38" s="303">
        <v>0.8970789909362793</v>
      </c>
      <c r="AB38" s="303">
        <v>0.8970789909362793</v>
      </c>
      <c r="AC38" s="303">
        <v>0.8970789909362793</v>
      </c>
      <c r="AD38" s="303">
        <v>0.8970789909362793</v>
      </c>
      <c r="AE38" s="303">
        <v>0.8970789909362793</v>
      </c>
      <c r="AF38" s="303">
        <v>0.8970789909362793</v>
      </c>
      <c r="AG38" s="303">
        <v>0.8970789909362793</v>
      </c>
      <c r="AH38" s="303">
        <v>0.8970789909362793</v>
      </c>
      <c r="AI38" s="303">
        <v>0.8970789909362793</v>
      </c>
      <c r="AJ38" s="303">
        <v>0.8970789909362793</v>
      </c>
      <c r="AK38" s="303">
        <v>0.8970789909362793</v>
      </c>
      <c r="AL38" s="303">
        <v>0.8970789909362793</v>
      </c>
      <c r="AM38" s="304">
        <v>0.8970789909362793</v>
      </c>
      <c r="AN38" s="301">
        <f>IF(F5&lt;&gt;2,AN37+1,"")</f>
        <v>42306</v>
      </c>
      <c r="AO38" s="300"/>
      <c r="AP38" s="300"/>
      <c r="AQ38" s="300"/>
      <c r="AR38" s="302">
        <f>IF(F5&lt;&gt;2,Raw_Data_3!G31,"")</f>
        <v>2.4005417823791504</v>
      </c>
      <c r="AS38" s="303">
        <v>0.8970789909362793</v>
      </c>
      <c r="AT38" s="303">
        <v>0.8970789909362793</v>
      </c>
      <c r="AU38" s="303">
        <v>0.8970789909362793</v>
      </c>
      <c r="AV38" s="303">
        <v>0.8970789909362793</v>
      </c>
      <c r="AW38" s="303">
        <v>0.8970789909362793</v>
      </c>
      <c r="AX38" s="303">
        <v>0.8970789909362793</v>
      </c>
      <c r="AY38" s="303">
        <v>0.8970789909362793</v>
      </c>
      <c r="AZ38" s="303">
        <v>0.8970789909362793</v>
      </c>
      <c r="BA38" s="303">
        <v>0.8970789909362793</v>
      </c>
      <c r="BB38" s="303">
        <v>0.8970789909362793</v>
      </c>
      <c r="BC38" s="303">
        <v>0.8970789909362793</v>
      </c>
      <c r="BD38" s="303">
        <v>0.8970789909362793</v>
      </c>
      <c r="BE38" s="303">
        <v>0.8970789909362793</v>
      </c>
      <c r="BF38" s="304">
        <v>0.8970789909362793</v>
      </c>
    </row>
    <row r="39" spans="2:58" x14ac:dyDescent="0.2">
      <c r="B39" s="319">
        <f>B38+1</f>
        <v>42287</v>
      </c>
      <c r="C39" s="319"/>
      <c r="D39" s="319"/>
      <c r="E39" s="319"/>
      <c r="F39" s="302">
        <f>Raw_Data_3!G12</f>
        <v>2.2422695159912109</v>
      </c>
      <c r="G39" s="303">
        <v>0.8970789909362793</v>
      </c>
      <c r="H39" s="303">
        <v>0.8970789909362793</v>
      </c>
      <c r="I39" s="303">
        <v>0.8970789909362793</v>
      </c>
      <c r="J39" s="303">
        <v>0.8970789909362793</v>
      </c>
      <c r="K39" s="303">
        <v>0.8970789909362793</v>
      </c>
      <c r="L39" s="303">
        <v>0.8970789909362793</v>
      </c>
      <c r="M39" s="303">
        <v>0.8970789909362793</v>
      </c>
      <c r="N39" s="303">
        <v>0.8970789909362793</v>
      </c>
      <c r="O39" s="303">
        <v>0.8970789909362793</v>
      </c>
      <c r="P39" s="303">
        <v>0.8970789909362793</v>
      </c>
      <c r="Q39" s="303">
        <v>0.8970789909362793</v>
      </c>
      <c r="R39" s="303">
        <v>0.8970789909362793</v>
      </c>
      <c r="S39" s="303">
        <v>0.8970789909362793</v>
      </c>
      <c r="T39" s="304">
        <v>0.8970789909362793</v>
      </c>
      <c r="U39" s="301">
        <f t="shared" si="1"/>
        <v>42297</v>
      </c>
      <c r="V39" s="301"/>
      <c r="W39" s="301"/>
      <c r="X39" s="301"/>
      <c r="Y39" s="302">
        <f>Raw_Data_3!G22</f>
        <v>2.3042299747467041</v>
      </c>
      <c r="Z39" s="303">
        <v>0.8970789909362793</v>
      </c>
      <c r="AA39" s="303">
        <v>0.8970789909362793</v>
      </c>
      <c r="AB39" s="303">
        <v>0.8970789909362793</v>
      </c>
      <c r="AC39" s="303">
        <v>0.8970789909362793</v>
      </c>
      <c r="AD39" s="303">
        <v>0.8970789909362793</v>
      </c>
      <c r="AE39" s="303">
        <v>0.8970789909362793</v>
      </c>
      <c r="AF39" s="303">
        <v>0.8970789909362793</v>
      </c>
      <c r="AG39" s="303">
        <v>0.8970789909362793</v>
      </c>
      <c r="AH39" s="303">
        <v>0.8970789909362793</v>
      </c>
      <c r="AI39" s="303">
        <v>0.8970789909362793</v>
      </c>
      <c r="AJ39" s="303">
        <v>0.8970789909362793</v>
      </c>
      <c r="AK39" s="303">
        <v>0.8970789909362793</v>
      </c>
      <c r="AL39" s="303">
        <v>0.8970789909362793</v>
      </c>
      <c r="AM39" s="304">
        <v>0.8970789909362793</v>
      </c>
      <c r="AN39" s="301">
        <f>IF(F5&lt;&gt;2,AN38+1,"")</f>
        <v>42307</v>
      </c>
      <c r="AO39" s="300"/>
      <c r="AP39" s="300"/>
      <c r="AQ39" s="300"/>
      <c r="AR39" s="302">
        <f>IF(F5&lt;&gt;2,Raw_Data_3!G32,"")</f>
        <v>2.0431180000305176</v>
      </c>
      <c r="AS39" s="303">
        <v>0.8970789909362793</v>
      </c>
      <c r="AT39" s="303">
        <v>0.8970789909362793</v>
      </c>
      <c r="AU39" s="303">
        <v>0.8970789909362793</v>
      </c>
      <c r="AV39" s="303">
        <v>0.8970789909362793</v>
      </c>
      <c r="AW39" s="303">
        <v>0.8970789909362793</v>
      </c>
      <c r="AX39" s="303">
        <v>0.8970789909362793</v>
      </c>
      <c r="AY39" s="303">
        <v>0.8970789909362793</v>
      </c>
      <c r="AZ39" s="303">
        <v>0.8970789909362793</v>
      </c>
      <c r="BA39" s="303">
        <v>0.8970789909362793</v>
      </c>
      <c r="BB39" s="303">
        <v>0.8970789909362793</v>
      </c>
      <c r="BC39" s="303">
        <v>0.8970789909362793</v>
      </c>
      <c r="BD39" s="303">
        <v>0.8970789909362793</v>
      </c>
      <c r="BE39" s="303">
        <v>0.8970789909362793</v>
      </c>
      <c r="BF39" s="304">
        <v>0.8970789909362793</v>
      </c>
    </row>
    <row r="40" spans="2:58" x14ac:dyDescent="0.2">
      <c r="B40" s="300"/>
      <c r="C40" s="300"/>
      <c r="D40" s="300"/>
      <c r="E40" s="300"/>
      <c r="F40" s="300"/>
      <c r="G40" s="300"/>
      <c r="H40" s="300"/>
      <c r="I40" s="300"/>
      <c r="J40" s="300"/>
      <c r="K40" s="300"/>
      <c r="L40" s="300"/>
      <c r="M40" s="300"/>
      <c r="N40" s="300"/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  <c r="AF40" s="300"/>
      <c r="AG40" s="300"/>
      <c r="AH40" s="300"/>
      <c r="AI40" s="300"/>
      <c r="AJ40" s="300"/>
      <c r="AK40" s="300"/>
      <c r="AL40" s="300"/>
      <c r="AM40" s="300"/>
      <c r="AN40" s="301">
        <f>IF(OR(F5=1, F5=3, F5=5, F5=7, F5=8, F5=10, F5=12),AN39+1,"")</f>
        <v>42308</v>
      </c>
      <c r="AO40" s="300"/>
      <c r="AP40" s="300"/>
      <c r="AQ40" s="300"/>
      <c r="AR40" s="302">
        <f>IF(OR(F5=1, F5=3, F5=5, F5=7, F5=8, F5=10, F5=12),Raw_Data_3!G33,"")</f>
        <v>2.3247766494750977</v>
      </c>
      <c r="AS40" s="303">
        <v>0.8970789909362793</v>
      </c>
      <c r="AT40" s="303">
        <v>0.8970789909362793</v>
      </c>
      <c r="AU40" s="303">
        <v>0.8970789909362793</v>
      </c>
      <c r="AV40" s="303">
        <v>0.8970789909362793</v>
      </c>
      <c r="AW40" s="303">
        <v>0.8970789909362793</v>
      </c>
      <c r="AX40" s="303">
        <v>0.8970789909362793</v>
      </c>
      <c r="AY40" s="303">
        <v>0.8970789909362793</v>
      </c>
      <c r="AZ40" s="303">
        <v>0.8970789909362793</v>
      </c>
      <c r="BA40" s="303">
        <v>0.8970789909362793</v>
      </c>
      <c r="BB40" s="303">
        <v>0.8970789909362793</v>
      </c>
      <c r="BC40" s="303">
        <v>0.8970789909362793</v>
      </c>
      <c r="BD40" s="303">
        <v>0.8970789909362793</v>
      </c>
      <c r="BE40" s="303">
        <v>0.8970789909362793</v>
      </c>
      <c r="BF40" s="304">
        <v>0.8970789909362793</v>
      </c>
    </row>
    <row r="42" spans="2:58" x14ac:dyDescent="0.2">
      <c r="B42" s="317" t="s">
        <v>16</v>
      </c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7"/>
      <c r="X42" s="317"/>
      <c r="Y42" s="317"/>
      <c r="Z42" s="317"/>
      <c r="AA42" s="317"/>
      <c r="AB42" s="317"/>
      <c r="AC42" s="317"/>
      <c r="AD42" s="317"/>
      <c r="AE42" s="317"/>
      <c r="AF42" s="317"/>
      <c r="AG42" s="317"/>
      <c r="AH42" s="317"/>
      <c r="AI42" s="317"/>
      <c r="AJ42" s="317"/>
      <c r="AK42" s="317"/>
      <c r="AL42" s="317"/>
      <c r="AM42" s="317"/>
      <c r="AN42" s="317"/>
      <c r="AO42" s="317"/>
      <c r="AP42" s="317"/>
      <c r="AQ42" s="317"/>
      <c r="AR42" s="317"/>
      <c r="AS42" s="317"/>
      <c r="AT42" s="317"/>
      <c r="AU42" s="317"/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</row>
    <row r="43" spans="2:58" x14ac:dyDescent="0.2">
      <c r="B43" s="300" t="s">
        <v>41</v>
      </c>
      <c r="C43" s="300"/>
      <c r="D43" s="300"/>
      <c r="E43" s="300"/>
      <c r="F43" s="300"/>
      <c r="G43" s="300"/>
      <c r="H43" s="300"/>
      <c r="I43" s="300"/>
      <c r="J43" s="300"/>
      <c r="K43" s="300"/>
      <c r="L43" s="300"/>
      <c r="M43" s="300"/>
      <c r="N43" s="300"/>
      <c r="O43" s="300"/>
      <c r="P43" s="300"/>
      <c r="Q43" s="300"/>
      <c r="R43" s="300"/>
      <c r="S43" s="300"/>
      <c r="T43" s="300"/>
      <c r="U43" s="299" t="s">
        <v>15</v>
      </c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  <c r="AF43" s="300"/>
      <c r="AG43" s="300"/>
      <c r="AH43" s="300"/>
      <c r="AI43" s="300"/>
      <c r="AJ43" s="300"/>
      <c r="AK43" s="300"/>
      <c r="AL43" s="300"/>
      <c r="AM43" s="300"/>
      <c r="AN43" s="299" t="s">
        <v>42</v>
      </c>
      <c r="AO43" s="300"/>
      <c r="AP43" s="300"/>
      <c r="AQ43" s="300"/>
      <c r="AR43" s="300"/>
      <c r="AS43" s="300"/>
      <c r="AT43" s="300"/>
      <c r="AU43" s="300"/>
      <c r="AV43" s="300"/>
      <c r="AW43" s="300"/>
      <c r="AX43" s="300"/>
      <c r="AY43" s="300"/>
      <c r="AZ43" s="300"/>
      <c r="BA43" s="300"/>
      <c r="BB43" s="300"/>
      <c r="BC43" s="300"/>
      <c r="BD43" s="300"/>
      <c r="BE43" s="300"/>
      <c r="BF43" s="300"/>
    </row>
    <row r="44" spans="2:58" x14ac:dyDescent="0.2">
      <c r="B44" s="305"/>
      <c r="C44" s="305"/>
      <c r="D44" s="305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05"/>
      <c r="Y44" s="305"/>
      <c r="Z44" s="305"/>
      <c r="AA44" s="305"/>
      <c r="AB44" s="305"/>
      <c r="AC44" s="305"/>
      <c r="AD44" s="305"/>
      <c r="AE44" s="305"/>
      <c r="AF44" s="305"/>
      <c r="AG44" s="305"/>
      <c r="AH44" s="305"/>
      <c r="AI44" s="305"/>
      <c r="AJ44" s="305"/>
      <c r="AK44" s="305"/>
      <c r="AL44" s="305"/>
      <c r="AM44" s="305"/>
      <c r="AN44" s="305"/>
      <c r="AO44" s="305"/>
      <c r="AP44" s="305"/>
      <c r="AQ44" s="305"/>
      <c r="AR44" s="305"/>
      <c r="AS44" s="305"/>
      <c r="AT44" s="305"/>
      <c r="AU44" s="305"/>
      <c r="AV44" s="305"/>
      <c r="AW44" s="305"/>
      <c r="AX44" s="305"/>
      <c r="AY44" s="305"/>
      <c r="AZ44" s="305"/>
      <c r="BA44" s="305"/>
      <c r="BB44" s="305"/>
      <c r="BC44" s="305"/>
      <c r="BD44" s="305"/>
      <c r="BE44" s="305"/>
      <c r="BF44" s="305"/>
    </row>
    <row r="45" spans="2:58" x14ac:dyDescent="0.2">
      <c r="B45" s="305"/>
      <c r="C45" s="305"/>
      <c r="D45" s="305"/>
      <c r="E45" s="305"/>
      <c r="F45" s="305"/>
      <c r="G45" s="305"/>
      <c r="H45" s="305"/>
      <c r="I45" s="305"/>
      <c r="J45" s="305"/>
      <c r="K45" s="305"/>
      <c r="L45" s="305"/>
      <c r="M45" s="305"/>
      <c r="N45" s="305"/>
      <c r="O45" s="305"/>
      <c r="P45" s="305"/>
      <c r="Q45" s="305"/>
      <c r="R45" s="305"/>
      <c r="S45" s="305"/>
      <c r="T45" s="305"/>
      <c r="U45" s="305"/>
      <c r="V45" s="305"/>
      <c r="W45" s="305"/>
      <c r="X45" s="305"/>
      <c r="Y45" s="305"/>
      <c r="Z45" s="305"/>
      <c r="AA45" s="305"/>
      <c r="AB45" s="305"/>
      <c r="AC45" s="305"/>
      <c r="AD45" s="305"/>
      <c r="AE45" s="305"/>
      <c r="AF45" s="305"/>
      <c r="AG45" s="305"/>
      <c r="AH45" s="305"/>
      <c r="AI45" s="305"/>
      <c r="AJ45" s="305"/>
      <c r="AK45" s="305"/>
      <c r="AL45" s="305"/>
      <c r="AM45" s="305"/>
      <c r="AN45" s="305"/>
      <c r="AO45" s="305"/>
      <c r="AP45" s="305"/>
      <c r="AQ45" s="305"/>
      <c r="AR45" s="305"/>
      <c r="AS45" s="305"/>
      <c r="AT45" s="305"/>
      <c r="AU45" s="305"/>
      <c r="AV45" s="305"/>
      <c r="AW45" s="305"/>
      <c r="AX45" s="305"/>
      <c r="AY45" s="305"/>
      <c r="AZ45" s="305"/>
      <c r="BA45" s="305"/>
      <c r="BB45" s="305"/>
      <c r="BC45" s="305"/>
      <c r="BD45" s="305"/>
      <c r="BE45" s="305"/>
      <c r="BF45" s="305"/>
    </row>
    <row r="46" spans="2:58" x14ac:dyDescent="0.2">
      <c r="B46" s="305"/>
      <c r="C46" s="305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305"/>
      <c r="Y46" s="305"/>
      <c r="Z46" s="305"/>
      <c r="AA46" s="305"/>
      <c r="AB46" s="305"/>
      <c r="AC46" s="305"/>
      <c r="AD46" s="305"/>
      <c r="AE46" s="305"/>
      <c r="AF46" s="305"/>
      <c r="AG46" s="305"/>
      <c r="AH46" s="305"/>
      <c r="AI46" s="305"/>
      <c r="AJ46" s="305"/>
      <c r="AK46" s="305"/>
      <c r="AL46" s="305"/>
      <c r="AM46" s="305"/>
      <c r="AN46" s="305"/>
      <c r="AO46" s="305"/>
      <c r="AP46" s="305"/>
      <c r="AQ46" s="305"/>
      <c r="AR46" s="305"/>
      <c r="AS46" s="305"/>
      <c r="AT46" s="305"/>
      <c r="AU46" s="305"/>
      <c r="AV46" s="305"/>
      <c r="AW46" s="305"/>
      <c r="AX46" s="305"/>
      <c r="AY46" s="305"/>
      <c r="AZ46" s="305"/>
      <c r="BA46" s="305"/>
      <c r="BB46" s="305"/>
      <c r="BC46" s="305"/>
      <c r="BD46" s="305"/>
      <c r="BE46" s="305"/>
      <c r="BF46" s="305"/>
    </row>
    <row r="48" spans="2:58" x14ac:dyDescent="0.2">
      <c r="B48" s="309" t="s">
        <v>23</v>
      </c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310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</row>
    <row r="49" spans="2:58" x14ac:dyDescent="0.2">
      <c r="B49" s="306" t="s">
        <v>24</v>
      </c>
      <c r="C49" s="311"/>
      <c r="D49" s="311"/>
      <c r="E49" s="311"/>
      <c r="F49" s="311"/>
      <c r="G49" s="311"/>
      <c r="H49" s="311"/>
      <c r="I49" s="311"/>
      <c r="J49" s="311"/>
      <c r="K49" s="311"/>
      <c r="L49" s="311"/>
      <c r="M49" s="311"/>
      <c r="N49" s="311"/>
      <c r="O49" s="311"/>
      <c r="P49" s="311"/>
      <c r="Q49" s="311"/>
      <c r="R49" s="311"/>
      <c r="S49" s="311"/>
      <c r="T49" s="311"/>
      <c r="U49" s="311"/>
      <c r="V49" s="311"/>
      <c r="W49" s="311"/>
      <c r="X49" s="311"/>
      <c r="Y49" s="311"/>
      <c r="Z49" s="311"/>
      <c r="AA49" s="311"/>
      <c r="AB49" s="311"/>
      <c r="AC49" s="311"/>
      <c r="AD49" s="311"/>
      <c r="AE49" s="311"/>
      <c r="AF49" s="311"/>
      <c r="AG49" s="311"/>
      <c r="AH49" s="311"/>
      <c r="AI49" s="311"/>
      <c r="AJ49" s="311"/>
      <c r="AK49" s="311"/>
      <c r="AL49" s="311"/>
      <c r="AM49" s="311"/>
      <c r="AN49" s="311"/>
      <c r="AO49" s="311"/>
      <c r="AP49" s="311"/>
      <c r="AQ49" s="311"/>
      <c r="AR49" s="311"/>
      <c r="AS49" s="311"/>
      <c r="AT49" s="311"/>
      <c r="AU49" s="311"/>
      <c r="AV49" s="311"/>
      <c r="AW49" s="311"/>
      <c r="AX49" s="311"/>
      <c r="AY49" s="312">
        <v>0</v>
      </c>
      <c r="AZ49" s="313"/>
      <c r="BA49" s="313"/>
      <c r="BB49" s="313"/>
      <c r="BC49" s="313"/>
      <c r="BD49" s="313"/>
      <c r="BE49" s="313"/>
      <c r="BF49" s="313"/>
    </row>
    <row r="50" spans="2:58" x14ac:dyDescent="0.2">
      <c r="B50" s="306" t="s">
        <v>26</v>
      </c>
      <c r="C50" s="311"/>
      <c r="D50" s="311"/>
      <c r="E50" s="311"/>
      <c r="F50" s="311"/>
      <c r="G50" s="311"/>
      <c r="H50" s="311"/>
      <c r="I50" s="311"/>
      <c r="J50" s="311"/>
      <c r="K50" s="311"/>
      <c r="L50" s="311"/>
      <c r="M50" s="311"/>
      <c r="N50" s="311"/>
      <c r="O50" s="311"/>
      <c r="P50" s="311"/>
      <c r="Q50" s="311"/>
      <c r="R50" s="311"/>
      <c r="S50" s="311"/>
      <c r="T50" s="311"/>
      <c r="U50" s="311"/>
      <c r="V50" s="311"/>
      <c r="W50" s="311"/>
      <c r="X50" s="311"/>
      <c r="Y50" s="311"/>
      <c r="Z50" s="311"/>
      <c r="AA50" s="311"/>
      <c r="AB50" s="311"/>
      <c r="AC50" s="311"/>
      <c r="AD50" s="311"/>
      <c r="AE50" s="311"/>
      <c r="AF50" s="311"/>
      <c r="AG50" s="311"/>
      <c r="AH50" s="311"/>
      <c r="AI50" s="311"/>
      <c r="AJ50" s="311"/>
      <c r="AK50" s="311"/>
      <c r="AL50" s="311"/>
      <c r="AM50" s="311"/>
      <c r="AN50" s="311"/>
      <c r="AO50" s="311"/>
      <c r="AP50" s="311"/>
      <c r="AQ50" s="311"/>
      <c r="AR50" s="311"/>
      <c r="AS50" s="311"/>
      <c r="AT50" s="311"/>
      <c r="AU50" s="311"/>
      <c r="AV50" s="311"/>
      <c r="AW50" s="311"/>
      <c r="AX50" s="311"/>
      <c r="AY50" s="312">
        <v>0</v>
      </c>
      <c r="AZ50" s="312"/>
      <c r="BA50" s="312"/>
      <c r="BB50" s="312"/>
      <c r="BC50" s="312"/>
      <c r="BD50" s="312"/>
      <c r="BE50" s="312"/>
      <c r="BF50" s="312"/>
    </row>
    <row r="51" spans="2:58" x14ac:dyDescent="0.2">
      <c r="B51" s="306" t="s">
        <v>27</v>
      </c>
      <c r="C51" s="306"/>
      <c r="D51" s="306"/>
      <c r="E51" s="306"/>
      <c r="F51" s="306"/>
      <c r="G51" s="306"/>
      <c r="H51" s="306"/>
      <c r="I51" s="306"/>
      <c r="J51" s="306"/>
      <c r="K51" s="306"/>
      <c r="L51" s="306"/>
      <c r="M51" s="306"/>
      <c r="N51" s="307" t="e">
        <f>IF(AND(ISNUMBER(AY49),ISNUMBER(AY50)),AY50/AY49*100,"XX.XX")</f>
        <v>#DIV/0!</v>
      </c>
      <c r="O51" s="308"/>
      <c r="P51" s="308"/>
      <c r="Q51" s="308"/>
      <c r="R51" s="308"/>
      <c r="S51" s="308"/>
      <c r="T51" s="308"/>
      <c r="U51" s="308"/>
      <c r="V51" s="1" t="s">
        <v>7</v>
      </c>
      <c r="W51" s="4"/>
      <c r="X51" s="4"/>
      <c r="Y51" s="4"/>
      <c r="Z51" s="314" t="s">
        <v>28</v>
      </c>
      <c r="AA51" s="314"/>
      <c r="AB51" s="314"/>
      <c r="AC51" s="314"/>
      <c r="AD51" s="314"/>
      <c r="AE51" s="314"/>
      <c r="AF51" s="314"/>
      <c r="AG51" s="314"/>
      <c r="AH51" s="314"/>
      <c r="AI51" s="314"/>
      <c r="AJ51" s="314"/>
      <c r="AK51" s="314"/>
      <c r="AL51" s="314"/>
      <c r="AM51" s="314"/>
      <c r="AN51" s="315" t="s">
        <v>25</v>
      </c>
      <c r="AO51" s="316"/>
      <c r="AP51" s="316"/>
      <c r="AQ51" s="316"/>
      <c r="AR51" s="316"/>
      <c r="AS51" s="316"/>
      <c r="AT51" s="316"/>
      <c r="AU51" s="316"/>
      <c r="AV51" t="s">
        <v>7</v>
      </c>
    </row>
    <row r="54" spans="2:58" x14ac:dyDescent="0.2">
      <c r="B54" s="310" t="s">
        <v>29</v>
      </c>
      <c r="C54" s="310"/>
      <c r="D54" s="310"/>
      <c r="E54" s="310"/>
      <c r="F54" s="310"/>
      <c r="G54" s="310"/>
      <c r="H54" s="310"/>
      <c r="I54" s="312" t="s">
        <v>30</v>
      </c>
      <c r="J54" s="313"/>
      <c r="K54" s="313"/>
      <c r="L54" s="313"/>
      <c r="M54" s="313"/>
      <c r="N54" s="313"/>
      <c r="O54" s="313"/>
      <c r="P54" s="313"/>
      <c r="Q54" s="313"/>
      <c r="R54" s="313"/>
      <c r="S54" s="313"/>
      <c r="T54" s="313"/>
      <c r="U54" s="313"/>
      <c r="V54" s="313"/>
      <c r="W54" s="313"/>
      <c r="X54" s="313"/>
      <c r="Y54" s="313"/>
      <c r="Z54" s="313"/>
      <c r="AA54" s="313"/>
      <c r="AB54" s="313"/>
      <c r="AC54" s="313"/>
      <c r="AD54" s="313"/>
      <c r="AE54" s="313"/>
      <c r="AF54" s="313"/>
      <c r="AG54" s="313"/>
      <c r="AH54" s="313"/>
      <c r="AI54" s="313"/>
      <c r="AJ54" s="313"/>
      <c r="AK54" s="313"/>
      <c r="AL54" s="313"/>
      <c r="AM54" s="313"/>
      <c r="AN54" s="313"/>
      <c r="AO54" s="313"/>
      <c r="AP54" s="313"/>
      <c r="AQ54" s="313"/>
      <c r="AR54" s="313"/>
      <c r="AS54" s="310" t="s">
        <v>0</v>
      </c>
      <c r="AT54" s="310"/>
      <c r="AU54" s="310"/>
      <c r="AV54" s="318" t="s">
        <v>8</v>
      </c>
      <c r="AW54" s="313"/>
      <c r="AX54" s="313"/>
      <c r="AY54" s="313"/>
      <c r="AZ54" s="313"/>
      <c r="BA54" s="313"/>
      <c r="BB54" s="313"/>
      <c r="BC54" s="313"/>
      <c r="BD54" s="313"/>
      <c r="BE54" s="313"/>
      <c r="BF54" s="313"/>
    </row>
  </sheetData>
  <sheetProtection selectLockedCells="1"/>
  <mergeCells count="133">
    <mergeCell ref="B1:BF1"/>
    <mergeCell ref="B2:BF2"/>
    <mergeCell ref="B3:BF3"/>
    <mergeCell ref="F5:K5"/>
    <mergeCell ref="B5:E5"/>
    <mergeCell ref="B13:BE13"/>
    <mergeCell ref="AQ10:AV10"/>
    <mergeCell ref="AW11:BB11"/>
    <mergeCell ref="B11:AV11"/>
    <mergeCell ref="X5:AU5"/>
    <mergeCell ref="AZ5:BF5"/>
    <mergeCell ref="AV5:AY5"/>
    <mergeCell ref="L5:W5"/>
    <mergeCell ref="F6:K6"/>
    <mergeCell ref="X6:AU6"/>
    <mergeCell ref="AI19:AZ19"/>
    <mergeCell ref="F18:U18"/>
    <mergeCell ref="F19:U19"/>
    <mergeCell ref="V17:AH17"/>
    <mergeCell ref="V18:AH18"/>
    <mergeCell ref="V19:AH19"/>
    <mergeCell ref="AR12:AW12"/>
    <mergeCell ref="B12:AQ12"/>
    <mergeCell ref="B31:E31"/>
    <mergeCell ref="AN30:AQ30"/>
    <mergeCell ref="AN31:AQ31"/>
    <mergeCell ref="AR31:BF31"/>
    <mergeCell ref="B32:E32"/>
    <mergeCell ref="B33:E33"/>
    <mergeCell ref="B34:E34"/>
    <mergeCell ref="AN27:AQ29"/>
    <mergeCell ref="AR27:BF29"/>
    <mergeCell ref="B6:E6"/>
    <mergeCell ref="L6:W6"/>
    <mergeCell ref="B10:AP10"/>
    <mergeCell ref="B23:BF23"/>
    <mergeCell ref="F27:T29"/>
    <mergeCell ref="B27:E29"/>
    <mergeCell ref="U27:X29"/>
    <mergeCell ref="V16:AH16"/>
    <mergeCell ref="AI16:AZ16"/>
    <mergeCell ref="F16:U16"/>
    <mergeCell ref="F17:U17"/>
    <mergeCell ref="B30:E30"/>
    <mergeCell ref="AR30:BF30"/>
    <mergeCell ref="AI17:AZ17"/>
    <mergeCell ref="AI18:AZ18"/>
    <mergeCell ref="B24:BF25"/>
    <mergeCell ref="Y27:AM29"/>
    <mergeCell ref="B22:T22"/>
    <mergeCell ref="F33:T33"/>
    <mergeCell ref="F37:T37"/>
    <mergeCell ref="U37:X37"/>
    <mergeCell ref="Y35:AM35"/>
    <mergeCell ref="U35:X35"/>
    <mergeCell ref="U36:X36"/>
    <mergeCell ref="U38:X38"/>
    <mergeCell ref="U39:X39"/>
    <mergeCell ref="U40:X40"/>
    <mergeCell ref="B39:E39"/>
    <mergeCell ref="B40:E40"/>
    <mergeCell ref="F38:T38"/>
    <mergeCell ref="B35:E35"/>
    <mergeCell ref="B36:E36"/>
    <mergeCell ref="B37:E37"/>
    <mergeCell ref="B38:E38"/>
    <mergeCell ref="Y40:AM40"/>
    <mergeCell ref="Y37:AM37"/>
    <mergeCell ref="F34:T34"/>
    <mergeCell ref="Y36:AM36"/>
    <mergeCell ref="Y34:AM34"/>
    <mergeCell ref="U34:X34"/>
    <mergeCell ref="U33:X33"/>
    <mergeCell ref="F35:T35"/>
    <mergeCell ref="F36:T36"/>
    <mergeCell ref="F30:T30"/>
    <mergeCell ref="U30:X30"/>
    <mergeCell ref="U31:X31"/>
    <mergeCell ref="U32:X32"/>
    <mergeCell ref="F31:T31"/>
    <mergeCell ref="F32:T32"/>
    <mergeCell ref="Y30:AM30"/>
    <mergeCell ref="Y31:AM31"/>
    <mergeCell ref="AN32:AQ32"/>
    <mergeCell ref="AN33:AQ33"/>
    <mergeCell ref="AN34:AQ34"/>
    <mergeCell ref="AN35:AQ35"/>
    <mergeCell ref="AN36:AQ36"/>
    <mergeCell ref="I54:AR54"/>
    <mergeCell ref="Z51:AM51"/>
    <mergeCell ref="AN51:AU51"/>
    <mergeCell ref="AS54:AU54"/>
    <mergeCell ref="Y32:AM32"/>
    <mergeCell ref="Y33:AM33"/>
    <mergeCell ref="AR37:BF37"/>
    <mergeCell ref="AR38:BF38"/>
    <mergeCell ref="AR32:BF32"/>
    <mergeCell ref="B42:BF42"/>
    <mergeCell ref="AR39:BF39"/>
    <mergeCell ref="AR40:BF40"/>
    <mergeCell ref="F39:T39"/>
    <mergeCell ref="F40:T40"/>
    <mergeCell ref="AV54:BF54"/>
    <mergeCell ref="B43:T43"/>
    <mergeCell ref="B54:H54"/>
    <mergeCell ref="B50:AX50"/>
    <mergeCell ref="AY50:BF50"/>
    <mergeCell ref="B46:T46"/>
    <mergeCell ref="B51:M51"/>
    <mergeCell ref="N51:U51"/>
    <mergeCell ref="U46:AM46"/>
    <mergeCell ref="AN46:BF46"/>
    <mergeCell ref="B48:BF48"/>
    <mergeCell ref="B49:AX49"/>
    <mergeCell ref="AY49:BF49"/>
    <mergeCell ref="B44:T44"/>
    <mergeCell ref="U44:AM44"/>
    <mergeCell ref="AN44:BF44"/>
    <mergeCell ref="B45:T45"/>
    <mergeCell ref="U45:AM45"/>
    <mergeCell ref="AN45:BF45"/>
    <mergeCell ref="U43:AM43"/>
    <mergeCell ref="AN43:BF43"/>
    <mergeCell ref="AN39:AQ39"/>
    <mergeCell ref="AN40:AQ40"/>
    <mergeCell ref="AR33:BF33"/>
    <mergeCell ref="AR34:BF34"/>
    <mergeCell ref="AR35:BF35"/>
    <mergeCell ref="AR36:BF36"/>
    <mergeCell ref="AN37:AQ37"/>
    <mergeCell ref="AN38:AQ38"/>
    <mergeCell ref="Y38:AM38"/>
    <mergeCell ref="Y39:AM39"/>
  </mergeCells>
  <phoneticPr fontId="3" type="noConversion"/>
  <pageMargins left="0.75" right="0.75" top="0.75" bottom="1" header="0.5" footer="0.5"/>
  <pageSetup scale="87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_Click">
                <anchor moveWithCells="1" sizeWithCells="1">
                  <from>
                    <xdr:col>62</xdr:col>
                    <xdr:colOff>9525</xdr:colOff>
                    <xdr:row>6</xdr:row>
                    <xdr:rowOff>19050</xdr:rowOff>
                  </from>
                  <to>
                    <xdr:col>69</xdr:col>
                    <xdr:colOff>57150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showGridLines="0" topLeftCell="A19" zoomScaleNormal="100" workbookViewId="0">
      <selection activeCell="I46" sqref="I46"/>
    </sheetView>
  </sheetViews>
  <sheetFormatPr defaultRowHeight="12.75" x14ac:dyDescent="0.2"/>
  <cols>
    <col min="1" max="1" width="1.7109375" style="12" customWidth="1"/>
    <col min="2" max="2" width="5.85546875" customWidth="1"/>
    <col min="3" max="9" width="15.7109375" customWidth="1"/>
  </cols>
  <sheetData>
    <row r="1" spans="2:9" x14ac:dyDescent="0.2">
      <c r="B1" s="337" t="s">
        <v>34</v>
      </c>
      <c r="C1" s="337"/>
      <c r="D1" s="337"/>
      <c r="E1" s="337"/>
      <c r="F1" s="337"/>
      <c r="G1" s="337"/>
      <c r="H1" s="337"/>
      <c r="I1" s="337"/>
    </row>
    <row r="2" spans="2:9" x14ac:dyDescent="0.2">
      <c r="B2" s="337" t="s">
        <v>45</v>
      </c>
      <c r="C2" s="337"/>
      <c r="D2" s="337"/>
      <c r="E2" s="337"/>
      <c r="F2" s="337"/>
      <c r="G2" s="337"/>
      <c r="H2" s="337"/>
      <c r="I2" s="337"/>
    </row>
    <row r="4" spans="2:9" x14ac:dyDescent="0.2">
      <c r="B4" s="8" t="s">
        <v>3</v>
      </c>
      <c r="C4" s="11">
        <f>'EPA Monthly Summary'!F5</f>
        <v>10</v>
      </c>
      <c r="D4" s="20" t="s">
        <v>31</v>
      </c>
      <c r="E4" s="20"/>
      <c r="F4" s="19" t="str">
        <f>'EPA Monthly Summary'!X5</f>
        <v>Quinn's Water Treatment Plant</v>
      </c>
      <c r="G4" s="19"/>
      <c r="H4" s="19"/>
      <c r="I4" s="19"/>
    </row>
    <row r="5" spans="2:9" x14ac:dyDescent="0.2">
      <c r="B5" t="s">
        <v>4</v>
      </c>
      <c r="C5" s="11">
        <f>'EPA Monthly Summary'!F6</f>
        <v>2015</v>
      </c>
      <c r="D5" s="7" t="s">
        <v>37</v>
      </c>
      <c r="F5" s="11">
        <f>'EPA Monthly Summary'!AZ5</f>
        <v>22011</v>
      </c>
    </row>
    <row r="7" spans="2:9" x14ac:dyDescent="0.2">
      <c r="B7" s="336" t="s">
        <v>32</v>
      </c>
      <c r="C7" s="336"/>
      <c r="D7" s="336"/>
      <c r="E7" s="336"/>
      <c r="F7" s="11">
        <v>6</v>
      </c>
      <c r="G7" s="336" t="s">
        <v>35</v>
      </c>
      <c r="H7" s="336"/>
      <c r="I7" s="336"/>
    </row>
    <row r="8" spans="2:9" x14ac:dyDescent="0.2">
      <c r="B8" s="6"/>
      <c r="C8" s="6"/>
      <c r="D8" s="6"/>
      <c r="E8" s="6"/>
      <c r="F8" s="6"/>
      <c r="G8" s="6"/>
      <c r="H8" s="3"/>
      <c r="I8" s="6"/>
    </row>
    <row r="9" spans="2:9" x14ac:dyDescent="0.2">
      <c r="B9" s="336" t="s">
        <v>36</v>
      </c>
      <c r="C9" s="336"/>
      <c r="D9" s="336"/>
      <c r="E9" s="336"/>
      <c r="F9" s="336"/>
      <c r="G9" s="336"/>
      <c r="H9" s="336"/>
      <c r="I9" s="336"/>
    </row>
    <row r="10" spans="2:9" x14ac:dyDescent="0.2">
      <c r="B10" s="6"/>
      <c r="C10" s="6"/>
      <c r="D10" s="6"/>
      <c r="E10" s="6"/>
      <c r="F10" s="6"/>
      <c r="G10" s="6"/>
      <c r="H10" s="3"/>
      <c r="I10" s="6"/>
    </row>
    <row r="11" spans="2:9" x14ac:dyDescent="0.2">
      <c r="B11" s="341" t="s">
        <v>33</v>
      </c>
      <c r="C11" s="341"/>
      <c r="D11" s="341"/>
      <c r="E11" s="341"/>
      <c r="F11" s="341"/>
      <c r="G11" s="341"/>
      <c r="H11" s="341"/>
      <c r="I11" s="341"/>
    </row>
    <row r="12" spans="2:9" x14ac:dyDescent="0.2">
      <c r="B12" s="342"/>
      <c r="C12" s="342"/>
      <c r="D12" s="342"/>
      <c r="E12" s="342"/>
      <c r="F12" s="342"/>
      <c r="G12" s="342"/>
      <c r="H12" s="342"/>
      <c r="I12" s="342"/>
    </row>
    <row r="13" spans="2:9" x14ac:dyDescent="0.2">
      <c r="B13" s="9"/>
      <c r="C13" s="9"/>
      <c r="D13" s="9"/>
      <c r="E13" s="9"/>
      <c r="F13" s="9"/>
      <c r="G13" s="9"/>
      <c r="H13" s="9"/>
      <c r="I13" s="9"/>
    </row>
    <row r="15" spans="2:9" x14ac:dyDescent="0.2">
      <c r="B15" s="5" t="s">
        <v>0</v>
      </c>
      <c r="C15" s="241" t="s">
        <v>208</v>
      </c>
      <c r="D15" s="241" t="s">
        <v>209</v>
      </c>
      <c r="E15" s="241" t="s">
        <v>210</v>
      </c>
      <c r="F15" s="241" t="s">
        <v>211</v>
      </c>
      <c r="G15" s="241" t="s">
        <v>212</v>
      </c>
      <c r="H15" s="241" t="s">
        <v>213</v>
      </c>
      <c r="I15" s="5" t="s">
        <v>40</v>
      </c>
    </row>
    <row r="16" spans="2:9" ht="15.75" customHeight="1" x14ac:dyDescent="0.2">
      <c r="B16" s="16">
        <f>'EPA Monthly Summary'!B30:E30</f>
        <v>42278</v>
      </c>
      <c r="C16" s="239">
        <f>Raw_Data!G203</f>
        <v>1.1977998539805412E-2</v>
      </c>
      <c r="D16" s="239">
        <f>Raw_Data!G204</f>
        <v>1.1977998539805412E-2</v>
      </c>
      <c r="E16" s="239">
        <f>Raw_Data!G205</f>
        <v>1.1932864785194397E-2</v>
      </c>
      <c r="F16" s="239">
        <f>Raw_Data!G206</f>
        <v>1.2178227305412292E-2</v>
      </c>
      <c r="G16" s="239">
        <f>Raw_Data!G207</f>
        <v>1.2089908123016357E-2</v>
      </c>
      <c r="H16" s="239">
        <f>Raw_Data!G208</f>
        <v>1.1977998539805412E-2</v>
      </c>
      <c r="I16" s="236">
        <f>MAX(C16:H16)</f>
        <v>1.2178227305412292E-2</v>
      </c>
    </row>
    <row r="17" spans="2:13" ht="15.75" customHeight="1" x14ac:dyDescent="0.2">
      <c r="B17" s="16">
        <f>B16+1</f>
        <v>42279</v>
      </c>
      <c r="C17" s="239">
        <f>Raw_Data!G209</f>
        <v>1.2168422341346741E-2</v>
      </c>
      <c r="D17" s="239">
        <f>Raw_Data!G210</f>
        <v>1.2296006083488464E-2</v>
      </c>
      <c r="E17" s="239">
        <f>Raw_Data!G211</f>
        <v>1.2296006083488464E-2</v>
      </c>
      <c r="F17" s="239">
        <f>Raw_Data!G212</f>
        <v>1.4072448015213013E-2</v>
      </c>
      <c r="G17" s="239">
        <f>Raw_Data!G213</f>
        <v>1.5917584300041199E-2</v>
      </c>
      <c r="H17" s="239">
        <f>Raw_Data!G214</f>
        <v>1.467113196849823E-2</v>
      </c>
      <c r="I17" s="236">
        <f t="shared" ref="I17:I43" si="0">MAX(C17:H17)</f>
        <v>1.5917584300041199E-2</v>
      </c>
    </row>
    <row r="18" spans="2:13" ht="15.75" customHeight="1" x14ac:dyDescent="0.2">
      <c r="B18" s="16">
        <f t="shared" ref="B18:B43" si="1">B17+1</f>
        <v>42280</v>
      </c>
      <c r="C18" s="239">
        <f>Raw_Data!G215</f>
        <v>1.5996098518371582E-2</v>
      </c>
      <c r="D18" s="239">
        <f>Raw_Data!G216</f>
        <v>1.3964489102363586E-2</v>
      </c>
      <c r="E18" s="239">
        <f>Raw_Data!G217</f>
        <v>1.2639522552490234E-2</v>
      </c>
      <c r="F18" s="239">
        <f>Raw_Data!G218</f>
        <v>1.4052823185920715E-2</v>
      </c>
      <c r="G18" s="239">
        <f>Raw_Data!G219</f>
        <v>1.3395234942436218E-2</v>
      </c>
      <c r="H18" s="239">
        <f>Raw_Data!G220</f>
        <v>1.9735455513000488E-2</v>
      </c>
      <c r="I18" s="236">
        <f t="shared" si="0"/>
        <v>1.9735455513000488E-2</v>
      </c>
      <c r="M18">
        <f xml:space="preserve"> 'Turbidity Daily Data Sheet'!F5</f>
        <v>22011</v>
      </c>
    </row>
    <row r="19" spans="2:13" ht="15.75" customHeight="1" x14ac:dyDescent="0.2">
      <c r="B19" s="16">
        <f t="shared" si="1"/>
        <v>42281</v>
      </c>
      <c r="C19" s="239">
        <f>Raw_Data!G221</f>
        <v>3.0374452471733093E-2</v>
      </c>
      <c r="D19" s="239">
        <f>Raw_Data!G222</f>
        <v>1.7242550849914551E-2</v>
      </c>
      <c r="E19" s="239">
        <f>Raw_Data!G223</f>
        <v>2.2522792220115662E-2</v>
      </c>
      <c r="F19" s="239">
        <f>Raw_Data!G224</f>
        <v>1.733088493347168E-2</v>
      </c>
      <c r="G19" s="239">
        <f>Raw_Data!G225</f>
        <v>1.5475928783416748E-2</v>
      </c>
      <c r="H19" s="239">
        <f>Raw_Data!G226</f>
        <v>1.8498823046684265E-2</v>
      </c>
      <c r="I19" s="236">
        <f t="shared" si="0"/>
        <v>3.0374452471733093E-2</v>
      </c>
    </row>
    <row r="20" spans="2:13" ht="15.75" customHeight="1" x14ac:dyDescent="0.2">
      <c r="B20" s="16">
        <f t="shared" si="1"/>
        <v>42282</v>
      </c>
      <c r="C20" s="239">
        <f>Raw_Data!G227</f>
        <v>1.7536982893943787E-2</v>
      </c>
      <c r="D20" s="239">
        <f>Raw_Data!G228</f>
        <v>1.7615512013435364E-2</v>
      </c>
      <c r="E20" s="239">
        <f>Raw_Data!G229</f>
        <v>1.4062628149986267E-2</v>
      </c>
      <c r="F20" s="239">
        <f>Raw_Data!G230</f>
        <v>1.927417516708374E-2</v>
      </c>
      <c r="G20" s="239">
        <f>Raw_Data!G231</f>
        <v>1.3836890459060669E-2</v>
      </c>
      <c r="H20" s="239">
        <f>Raw_Data!G232</f>
        <v>1.2403964996337891E-2</v>
      </c>
      <c r="I20" s="236">
        <f t="shared" si="0"/>
        <v>1.927417516708374E-2</v>
      </c>
    </row>
    <row r="21" spans="2:13" ht="15.75" customHeight="1" x14ac:dyDescent="0.2">
      <c r="B21" s="16">
        <f t="shared" si="1"/>
        <v>42283</v>
      </c>
      <c r="C21" s="239">
        <f>Raw_Data!G233</f>
        <v>1.4504283666610718E-2</v>
      </c>
      <c r="D21" s="239">
        <f>Raw_Data!G234</f>
        <v>1.4474838972091675E-2</v>
      </c>
      <c r="E21" s="239">
        <f>Raw_Data!G235</f>
        <v>1.4229476451873779E-2</v>
      </c>
      <c r="F21" s="239">
        <f>Raw_Data!G236</f>
        <v>1.5809625387191772E-2</v>
      </c>
      <c r="G21" s="239">
        <f>Raw_Data!G237</f>
        <v>2.1482452750205994E-2</v>
      </c>
      <c r="H21" s="239">
        <f>Raw_Data!G238</f>
        <v>1.3395234942436218E-2</v>
      </c>
      <c r="I21" s="236">
        <f t="shared" si="0"/>
        <v>2.1482452750205994E-2</v>
      </c>
    </row>
    <row r="22" spans="2:13" ht="15.75" customHeight="1" x14ac:dyDescent="0.2">
      <c r="B22" s="16">
        <f t="shared" si="1"/>
        <v>42284</v>
      </c>
      <c r="C22" s="239">
        <f>Raw_Data!G239</f>
        <v>1.7026633024215698E-2</v>
      </c>
      <c r="D22" s="239">
        <f>Raw_Data!G240</f>
        <v>1.8665671348571777E-2</v>
      </c>
      <c r="E22" s="239">
        <f>Raw_Data!G241</f>
        <v>1.4631882309913635E-2</v>
      </c>
      <c r="F22" s="239">
        <f>Raw_Data!G242</f>
        <v>2.2562041878700256E-2</v>
      </c>
      <c r="G22" s="239">
        <f>Raw_Data!G243</f>
        <v>1.3719126582145691E-2</v>
      </c>
      <c r="H22" s="239">
        <f>Raw_Data!G244</f>
        <v>1.7311260104179382E-2</v>
      </c>
      <c r="I22" s="236">
        <f t="shared" si="0"/>
        <v>2.2562041878700256E-2</v>
      </c>
    </row>
    <row r="23" spans="2:13" ht="15.75" customHeight="1" x14ac:dyDescent="0.2">
      <c r="B23" s="16">
        <f t="shared" si="1"/>
        <v>42285</v>
      </c>
      <c r="C23" s="239">
        <f>Raw_Data!G245</f>
        <v>1.4239296317100525E-2</v>
      </c>
      <c r="D23" s="239">
        <f>Raw_Data!G246</f>
        <v>2.1659106016159058E-2</v>
      </c>
      <c r="E23" s="239">
        <f>Raw_Data!G247</f>
        <v>1.7811790108680725E-2</v>
      </c>
      <c r="F23" s="239">
        <f>Raw_Data!G248</f>
        <v>2.2208720445632935E-2</v>
      </c>
      <c r="G23" s="239">
        <f>Raw_Data!G249</f>
        <v>1.2335270643234253E-2</v>
      </c>
      <c r="H23" s="239" t="str">
        <f>Raw_Data!G250</f>
        <v>PO</v>
      </c>
      <c r="I23" s="236">
        <f t="shared" si="0"/>
        <v>2.2208720445632935E-2</v>
      </c>
    </row>
    <row r="24" spans="2:13" ht="15.75" customHeight="1" x14ac:dyDescent="0.2">
      <c r="B24" s="16">
        <f t="shared" si="1"/>
        <v>42286</v>
      </c>
      <c r="C24" s="239" t="str">
        <f>Raw_Data!G251</f>
        <v>PO</v>
      </c>
      <c r="D24" s="239">
        <f>Raw_Data!G252</f>
        <v>1.5475928783416748E-2</v>
      </c>
      <c r="E24" s="239">
        <f>Raw_Data!G253</f>
        <v>1.4366880059242249E-2</v>
      </c>
      <c r="F24" s="239">
        <f>Raw_Data!G254</f>
        <v>2.8921887278556824E-2</v>
      </c>
      <c r="G24" s="239">
        <f>Raw_Data!G255</f>
        <v>2.2935003042221069E-2</v>
      </c>
      <c r="H24" s="239">
        <f>Raw_Data!G256</f>
        <v>1.36994868516922E-2</v>
      </c>
      <c r="I24" s="236">
        <f t="shared" si="0"/>
        <v>2.8921887278556824E-2</v>
      </c>
    </row>
    <row r="25" spans="2:13" ht="15.75" customHeight="1" x14ac:dyDescent="0.2">
      <c r="B25" s="16">
        <f t="shared" si="1"/>
        <v>42287</v>
      </c>
      <c r="C25" s="239">
        <f>Raw_Data!G257</f>
        <v>1.4209851622581482E-2</v>
      </c>
      <c r="D25" s="239">
        <f>Raw_Data!G258</f>
        <v>1.9990637898445129E-2</v>
      </c>
      <c r="E25" s="239">
        <f>Raw_Data!G259</f>
        <v>3.6842241883277893E-2</v>
      </c>
      <c r="F25" s="239">
        <f>Raw_Data!G260</f>
        <v>1.7507538199424744E-2</v>
      </c>
      <c r="G25" s="239">
        <f>Raw_Data!G261</f>
        <v>1.3787820935249329E-2</v>
      </c>
      <c r="H25" s="239">
        <f>Raw_Data!G262</f>
        <v>1.1707141995429993E-2</v>
      </c>
      <c r="I25" s="236">
        <f t="shared" si="0"/>
        <v>3.6842241883277893E-2</v>
      </c>
    </row>
    <row r="26" spans="2:13" ht="15.75" customHeight="1" x14ac:dyDescent="0.2">
      <c r="B26" s="16">
        <f t="shared" si="1"/>
        <v>42288</v>
      </c>
      <c r="C26" s="239">
        <f>Raw_Data!G263</f>
        <v>1.1707141995429993E-2</v>
      </c>
      <c r="D26" s="239">
        <f>Raw_Data!G264</f>
        <v>1.1461764574050903E-2</v>
      </c>
      <c r="E26" s="239">
        <f>Raw_Data!G265</f>
        <v>1.1618807911872864E-2</v>
      </c>
      <c r="F26" s="239">
        <f>Raw_Data!G266</f>
        <v>1.1618807911872864E-2</v>
      </c>
      <c r="G26" s="239">
        <f>Raw_Data!G267</f>
        <v>1.1618807911872864E-2</v>
      </c>
      <c r="H26" s="239">
        <f>Raw_Data!G268</f>
        <v>1.1608988046646118E-2</v>
      </c>
      <c r="I26" s="236">
        <f t="shared" si="0"/>
        <v>1.1707141995429993E-2</v>
      </c>
    </row>
    <row r="27" spans="2:13" ht="15.75" customHeight="1" x14ac:dyDescent="0.2">
      <c r="B27" s="16">
        <f t="shared" si="1"/>
        <v>42289</v>
      </c>
      <c r="C27" s="239">
        <f>Raw_Data!G269</f>
        <v>1.1707141995429993E-2</v>
      </c>
      <c r="D27" s="239">
        <f>Raw_Data!G270</f>
        <v>1.1707141995429993E-2</v>
      </c>
      <c r="E27" s="239">
        <f>Raw_Data!G271</f>
        <v>1.177583634853363E-2</v>
      </c>
      <c r="F27" s="239">
        <f>Raw_Data!G272</f>
        <v>1.3208761811256409E-2</v>
      </c>
      <c r="G27" s="239">
        <f>Raw_Data!G273</f>
        <v>1.1805281043052673E-2</v>
      </c>
      <c r="H27" s="239">
        <f>Raw_Data!G274</f>
        <v>1.1805281043052673E-2</v>
      </c>
      <c r="I27" s="236">
        <f t="shared" si="0"/>
        <v>1.3208761811256409E-2</v>
      </c>
    </row>
    <row r="28" spans="2:13" ht="15.75" customHeight="1" x14ac:dyDescent="0.2">
      <c r="B28" s="16">
        <f t="shared" si="1"/>
        <v>42290</v>
      </c>
      <c r="C28" s="239">
        <f>Raw_Data!G275</f>
        <v>1.1579543352127075E-2</v>
      </c>
      <c r="D28" s="239">
        <f>Raw_Data!G276</f>
        <v>1.167769730091095E-2</v>
      </c>
      <c r="E28" s="239">
        <f>Raw_Data!G277</f>
        <v>1.167769730091095E-2</v>
      </c>
      <c r="F28" s="239">
        <f>Raw_Data!G278</f>
        <v>1.167769730091095E-2</v>
      </c>
      <c r="G28" s="239">
        <f>Raw_Data!G279</f>
        <v>1.1481404304504395E-2</v>
      </c>
      <c r="H28" s="239">
        <f>Raw_Data!G280</f>
        <v>1.1481404304504395E-2</v>
      </c>
      <c r="I28" s="236">
        <f t="shared" si="0"/>
        <v>1.167769730091095E-2</v>
      </c>
    </row>
    <row r="29" spans="2:13" ht="15.75" customHeight="1" x14ac:dyDescent="0.2">
      <c r="B29" s="16">
        <f t="shared" si="1"/>
        <v>42291</v>
      </c>
      <c r="C29" s="239">
        <f>Raw_Data!G281</f>
        <v>1.154029369354248E-2</v>
      </c>
      <c r="D29" s="239">
        <f>Raw_Data!G282</f>
        <v>1.154029369354248E-2</v>
      </c>
      <c r="E29" s="239">
        <f>Raw_Data!G283</f>
        <v>1.154029369354248E-2</v>
      </c>
      <c r="F29" s="239">
        <f>Raw_Data!G284</f>
        <v>1.1393070220947266E-2</v>
      </c>
      <c r="G29" s="239">
        <f>Raw_Data!G285</f>
        <v>1.1393070220947266E-2</v>
      </c>
      <c r="H29" s="239">
        <f>Raw_Data!G286</f>
        <v>1.1393070220947266E-2</v>
      </c>
      <c r="I29" s="236">
        <f t="shared" si="0"/>
        <v>1.154029369354248E-2</v>
      </c>
    </row>
    <row r="30" spans="2:13" ht="15.75" customHeight="1" x14ac:dyDescent="0.2">
      <c r="B30" s="16">
        <f t="shared" si="1"/>
        <v>42292</v>
      </c>
      <c r="C30" s="239">
        <f>Raw_Data!G287</f>
        <v>1.1363625526428223E-2</v>
      </c>
      <c r="D30" s="239">
        <f>Raw_Data!G288</f>
        <v>1.1363625526428223E-2</v>
      </c>
      <c r="E30" s="239">
        <f>Raw_Data!G289</f>
        <v>1.1510848999023438E-2</v>
      </c>
      <c r="F30" s="239">
        <f>Raw_Data!G290</f>
        <v>1.1520653963088989E-2</v>
      </c>
      <c r="G30" s="239">
        <f>Raw_Data!G291</f>
        <v>1.1520653963088989E-2</v>
      </c>
      <c r="H30" s="239">
        <f>Raw_Data!G292</f>
        <v>1.1520653963088989E-2</v>
      </c>
      <c r="I30" s="236">
        <f t="shared" si="0"/>
        <v>1.1520653963088989E-2</v>
      </c>
    </row>
    <row r="31" spans="2:13" ht="15.75" customHeight="1" x14ac:dyDescent="0.2">
      <c r="B31" s="16">
        <f t="shared" si="1"/>
        <v>42293</v>
      </c>
      <c r="C31" s="239">
        <f>Raw_Data!G293</f>
        <v>1.1353805661201477E-2</v>
      </c>
      <c r="D31" s="239">
        <f>Raw_Data!G294</f>
        <v>1.138325035572052E-2</v>
      </c>
      <c r="E31" s="239">
        <f>Raw_Data!G295</f>
        <v>1.138325035572052E-2</v>
      </c>
      <c r="F31" s="239">
        <f>Raw_Data!G296</f>
        <v>1.138325035572052E-2</v>
      </c>
      <c r="G31" s="239">
        <f>Raw_Data!G297</f>
        <v>1.138325035572052E-2</v>
      </c>
      <c r="H31" s="239">
        <f>Raw_Data!G298</f>
        <v>1.138325035572052E-2</v>
      </c>
      <c r="I31" s="236">
        <f t="shared" si="0"/>
        <v>1.138325035572052E-2</v>
      </c>
    </row>
    <row r="32" spans="2:13" ht="15.75" customHeight="1" x14ac:dyDescent="0.2">
      <c r="B32" s="16">
        <f t="shared" si="1"/>
        <v>42294</v>
      </c>
      <c r="C32" s="239">
        <f>Raw_Data!G299</f>
        <v>1.1285111308097839E-2</v>
      </c>
      <c r="D32" s="239">
        <f>Raw_Data!G300</f>
        <v>1.1324360966682434E-2</v>
      </c>
      <c r="E32" s="239">
        <f>Raw_Data!G301</f>
        <v>1.1324360966682434E-2</v>
      </c>
      <c r="F32" s="239">
        <f>Raw_Data!G302</f>
        <v>1.1442139744758606E-2</v>
      </c>
      <c r="G32" s="239">
        <f>Raw_Data!G303</f>
        <v>1.1442139744758606E-2</v>
      </c>
      <c r="H32" s="239">
        <f>Raw_Data!G304</f>
        <v>1.1471584439277649E-2</v>
      </c>
      <c r="I32" s="236">
        <f t="shared" si="0"/>
        <v>1.1471584439277649E-2</v>
      </c>
    </row>
    <row r="33" spans="2:9" ht="15.75" customHeight="1" x14ac:dyDescent="0.2">
      <c r="B33" s="16">
        <f t="shared" si="1"/>
        <v>42295</v>
      </c>
      <c r="C33" s="239">
        <f>Raw_Data!G305</f>
        <v>1.1471584439277649E-2</v>
      </c>
      <c r="D33" s="239">
        <f>Raw_Data!G306</f>
        <v>1.1510848999023438E-2</v>
      </c>
      <c r="E33" s="239">
        <f>Raw_Data!G307</f>
        <v>1.1510848999023438E-2</v>
      </c>
      <c r="F33" s="239">
        <f>Raw_Data!G308</f>
        <v>1.1599168181419373E-2</v>
      </c>
      <c r="G33" s="239">
        <f>Raw_Data!G309</f>
        <v>1.1599168181419373E-2</v>
      </c>
      <c r="H33" s="239">
        <f>Raw_Data!G310</f>
        <v>1.1658057570457458E-2</v>
      </c>
      <c r="I33" s="236">
        <f t="shared" si="0"/>
        <v>1.1658057570457458E-2</v>
      </c>
    </row>
    <row r="34" spans="2:9" ht="15.75" customHeight="1" x14ac:dyDescent="0.2">
      <c r="B34" s="16">
        <f t="shared" si="1"/>
        <v>42296</v>
      </c>
      <c r="C34" s="239">
        <f>Raw_Data!G311</f>
        <v>1.1658057570457458E-2</v>
      </c>
      <c r="D34" s="239">
        <f>Raw_Data!G312</f>
        <v>1.1716946959495544E-2</v>
      </c>
      <c r="E34" s="239">
        <f>Raw_Data!G313</f>
        <v>1.1716946959495544E-2</v>
      </c>
      <c r="F34" s="239">
        <f>Raw_Data!G314</f>
        <v>1.2217491865158081E-2</v>
      </c>
      <c r="G34" s="239">
        <f>Raw_Data!G315</f>
        <v>1.2217491865158081E-2</v>
      </c>
      <c r="H34" s="239">
        <f>Raw_Data!G316</f>
        <v>1.2217491865158081E-2</v>
      </c>
      <c r="I34" s="236">
        <f t="shared" si="0"/>
        <v>1.2217491865158081E-2</v>
      </c>
    </row>
    <row r="35" spans="2:9" ht="15.75" customHeight="1" x14ac:dyDescent="0.2">
      <c r="B35" s="16">
        <f t="shared" si="1"/>
        <v>42297</v>
      </c>
      <c r="C35" s="239">
        <f>Raw_Data!G317</f>
        <v>1.143231987953186E-2</v>
      </c>
      <c r="D35" s="239">
        <f>Raw_Data!G318</f>
        <v>1.154029369354248E-2</v>
      </c>
      <c r="E35" s="239">
        <f>Raw_Data!G319</f>
        <v>1.1883795261383057E-2</v>
      </c>
      <c r="F35" s="239">
        <f>Raw_Data!G320</f>
        <v>1.1883795261383057E-2</v>
      </c>
      <c r="G35" s="239">
        <f>Raw_Data!G321</f>
        <v>1.1883795261383057E-2</v>
      </c>
      <c r="H35" s="239">
        <f>Raw_Data!G322</f>
        <v>1.1805281043052673E-2</v>
      </c>
      <c r="I35" s="236">
        <f t="shared" si="0"/>
        <v>1.1883795261383057E-2</v>
      </c>
    </row>
    <row r="36" spans="2:9" ht="15.75" customHeight="1" x14ac:dyDescent="0.2">
      <c r="B36" s="16">
        <f t="shared" si="1"/>
        <v>42298</v>
      </c>
      <c r="C36" s="239">
        <f>Raw_Data!G323</f>
        <v>1.1805281043052673E-2</v>
      </c>
      <c r="D36" s="239">
        <f>Raw_Data!G324</f>
        <v>1.1628612875938416E-2</v>
      </c>
      <c r="E36" s="239">
        <f>Raw_Data!G325</f>
        <v>1.1628612875938416E-2</v>
      </c>
      <c r="F36" s="239">
        <f>Raw_Data!G326</f>
        <v>1.1589363217353821E-2</v>
      </c>
      <c r="G36" s="239">
        <f>Raw_Data!G327</f>
        <v>1.2747481465339661E-2</v>
      </c>
      <c r="H36" s="239">
        <f>Raw_Data!G328</f>
        <v>1.2747481465339661E-2</v>
      </c>
      <c r="I36" s="236">
        <f t="shared" si="0"/>
        <v>1.2747481465339661E-2</v>
      </c>
    </row>
    <row r="37" spans="2:9" ht="15.75" customHeight="1" x14ac:dyDescent="0.2">
      <c r="B37" s="16">
        <f t="shared" si="1"/>
        <v>42299</v>
      </c>
      <c r="C37" s="239">
        <f>Raw_Data!G329</f>
        <v>1.2747481465339661E-2</v>
      </c>
      <c r="D37" s="239">
        <f>Raw_Data!G330</f>
        <v>1.1618807911872864E-2</v>
      </c>
      <c r="E37" s="239">
        <f>Raw_Data!G331</f>
        <v>1.2983024120330811E-2</v>
      </c>
      <c r="F37" s="239">
        <f>Raw_Data!G332</f>
        <v>1.5505373477935791E-2</v>
      </c>
      <c r="G37" s="239">
        <f>Raw_Data!G333</f>
        <v>1.2217491865158081E-2</v>
      </c>
      <c r="H37" s="239">
        <f>Raw_Data!G334</f>
        <v>1.2217491865158081E-2</v>
      </c>
      <c r="I37" s="236">
        <f t="shared" si="0"/>
        <v>1.5505373477935791E-2</v>
      </c>
    </row>
    <row r="38" spans="2:9" ht="15.75" customHeight="1" x14ac:dyDescent="0.2">
      <c r="B38" s="16">
        <f t="shared" si="1"/>
        <v>42300</v>
      </c>
      <c r="C38" s="239">
        <f>Raw_Data!G335</f>
        <v>1.1491209268569946E-2</v>
      </c>
      <c r="D38" s="239">
        <f>Raw_Data!G336</f>
        <v>1.1491209268569946E-2</v>
      </c>
      <c r="E38" s="239">
        <f>Raw_Data!G337</f>
        <v>2.3062586784362793E-2</v>
      </c>
      <c r="F38" s="239">
        <f>Raw_Data!G338</f>
        <v>1.2668967247009277E-2</v>
      </c>
      <c r="G38" s="239">
        <f>Raw_Data!G339</f>
        <v>1.1550098657608032E-2</v>
      </c>
      <c r="H38" s="239">
        <f>Raw_Data!G340</f>
        <v>1.1550098657608032E-2</v>
      </c>
      <c r="I38" s="236">
        <f t="shared" si="0"/>
        <v>2.3062586784362793E-2</v>
      </c>
    </row>
    <row r="39" spans="2:9" ht="15.75" customHeight="1" x14ac:dyDescent="0.2">
      <c r="B39" s="16">
        <f t="shared" si="1"/>
        <v>42301</v>
      </c>
      <c r="C39" s="239">
        <f>Raw_Data!G341</f>
        <v>1.1510848999023438E-2</v>
      </c>
      <c r="D39" s="239">
        <f>Raw_Data!G342</f>
        <v>2.1659106016159058E-2</v>
      </c>
      <c r="E39" s="239">
        <f>Raw_Data!G343</f>
        <v>1.3385429978370667E-2</v>
      </c>
      <c r="F39" s="239">
        <f>Raw_Data!G344</f>
        <v>1.1697322130203247E-2</v>
      </c>
      <c r="G39" s="239">
        <f>Raw_Data!G345</f>
        <v>1.1697322130203247E-2</v>
      </c>
      <c r="H39" s="239">
        <f>Raw_Data!G346</f>
        <v>1.1628612875938416E-2</v>
      </c>
      <c r="I39" s="236">
        <f t="shared" si="0"/>
        <v>2.1659106016159058E-2</v>
      </c>
    </row>
    <row r="40" spans="2:9" ht="15.75" customHeight="1" x14ac:dyDescent="0.2">
      <c r="B40" s="16">
        <f t="shared" si="1"/>
        <v>42302</v>
      </c>
      <c r="C40" s="239">
        <f>Raw_Data!G347</f>
        <v>1.1648252606391907E-2</v>
      </c>
      <c r="D40" s="239">
        <f>Raw_Data!G348</f>
        <v>1.1648252606391907E-2</v>
      </c>
      <c r="E40" s="239">
        <f>Raw_Data!G349</f>
        <v>1.1687502264976501E-2</v>
      </c>
      <c r="F40" s="239">
        <f>Raw_Data!G350</f>
        <v>1.1687502264976501E-2</v>
      </c>
      <c r="G40" s="239">
        <f>Raw_Data!G351</f>
        <v>1.1687502264976501E-2</v>
      </c>
      <c r="H40" s="239">
        <f>Raw_Data!G352</f>
        <v>1.1667877435684204E-2</v>
      </c>
      <c r="I40" s="236">
        <f t="shared" si="0"/>
        <v>1.1687502264976501E-2</v>
      </c>
    </row>
    <row r="41" spans="2:9" ht="15.75" customHeight="1" x14ac:dyDescent="0.2">
      <c r="B41" s="16">
        <f t="shared" si="1"/>
        <v>42303</v>
      </c>
      <c r="C41" s="239">
        <f>Raw_Data!G353</f>
        <v>1.1707141995429993E-2</v>
      </c>
      <c r="D41" s="239">
        <f>Raw_Data!G354</f>
        <v>1.1707141995429993E-2</v>
      </c>
      <c r="E41" s="239">
        <f>Raw_Data!G355</f>
        <v>1.1834725737571716E-2</v>
      </c>
      <c r="F41" s="239">
        <f>Raw_Data!G356</f>
        <v>1.1834725737571716E-2</v>
      </c>
      <c r="G41" s="239">
        <f>Raw_Data!G357</f>
        <v>1.2021198868751526E-2</v>
      </c>
      <c r="H41" s="239">
        <f>Raw_Data!G358</f>
        <v>1.2021198868751526E-2</v>
      </c>
      <c r="I41" s="236">
        <f t="shared" si="0"/>
        <v>1.2021198868751526E-2</v>
      </c>
    </row>
    <row r="42" spans="2:9" ht="15.75" customHeight="1" x14ac:dyDescent="0.2">
      <c r="B42" s="16">
        <f t="shared" si="1"/>
        <v>42304</v>
      </c>
      <c r="C42" s="239">
        <f>Raw_Data!G359</f>
        <v>1.177583634853363E-2</v>
      </c>
      <c r="D42" s="239">
        <f>Raw_Data!G360</f>
        <v>1.177583634853363E-2</v>
      </c>
      <c r="E42" s="239">
        <f>Raw_Data!G361</f>
        <v>1.2688592076301575E-2</v>
      </c>
      <c r="F42" s="239">
        <f>Raw_Data!G362</f>
        <v>1.2688592076301575E-2</v>
      </c>
      <c r="G42" s="239">
        <f>Raw_Data!G363</f>
        <v>1.1687502264976501E-2</v>
      </c>
      <c r="H42" s="239">
        <f>Raw_Data!G364</f>
        <v>1.1697322130203247E-2</v>
      </c>
      <c r="I42" s="236">
        <f t="shared" si="0"/>
        <v>1.2688592076301575E-2</v>
      </c>
    </row>
    <row r="43" spans="2:9" ht="15.75" customHeight="1" x14ac:dyDescent="0.2">
      <c r="B43" s="16">
        <f t="shared" si="1"/>
        <v>42305</v>
      </c>
      <c r="C43" s="239">
        <f>Raw_Data!G365</f>
        <v>1.1697322130203247E-2</v>
      </c>
      <c r="D43" s="239">
        <f>Raw_Data!G366</f>
        <v>1.1697322130203247E-2</v>
      </c>
      <c r="E43" s="239">
        <f>Raw_Data!G367</f>
        <v>1.1795461177825928E-2</v>
      </c>
      <c r="F43" s="239">
        <f>Raw_Data!G368</f>
        <v>1.2855440378189087E-2</v>
      </c>
      <c r="G43" s="239">
        <f>Raw_Data!G369</f>
        <v>1.1785656213760376E-2</v>
      </c>
      <c r="H43" s="239">
        <f>Raw_Data!G370</f>
        <v>1.119677722454071E-2</v>
      </c>
      <c r="I43" s="236">
        <f t="shared" si="0"/>
        <v>1.2855440378189087E-2</v>
      </c>
    </row>
    <row r="44" spans="2:9" ht="15.75" customHeight="1" x14ac:dyDescent="0.2">
      <c r="B44" s="293">
        <f>IF('EPA Monthly Summary'!F5&lt;&gt;2,B43+1,"")</f>
        <v>42306</v>
      </c>
      <c r="C44" s="239">
        <f>IF('EPA Monthly Summary'!F5&lt;&gt;2,Raw_Data!G381,"")</f>
        <v>1.0274201631546021E-2</v>
      </c>
      <c r="D44" s="239">
        <f>IF('EPA Monthly Summary'!F5&lt;&gt;2,Raw_Data!G382,"")</f>
        <v>1.0274201631546021E-2</v>
      </c>
      <c r="E44" s="239">
        <f>IF('EPA Monthly Summary'!F5&lt;&gt;2,Raw_Data!G383,"")</f>
        <v>1.0185882449150085E-2</v>
      </c>
      <c r="F44" s="239">
        <f>IF('EPA Monthly Summary'!F5&lt;&gt;2,Raw_Data!G384,"")</f>
        <v>1.0185882449150085E-2</v>
      </c>
      <c r="G44" s="239">
        <f>IF('EPA Monthly Summary'!F5&lt;&gt;2,Raw_Data!G385,"")</f>
        <v>1.017606258392334E-2</v>
      </c>
      <c r="H44" s="239">
        <f>IF('EPA Monthly Summary'!F5&lt;&gt;2,Raw_Data!G386,"")</f>
        <v>1.0234951972961426E-2</v>
      </c>
      <c r="I44" s="236">
        <f>IF('EPA Monthly Summary'!F5&lt;&gt;2,MAX(C44:H44),"")</f>
        <v>1.0274201631546021E-2</v>
      </c>
    </row>
    <row r="45" spans="2:9" ht="15.75" customHeight="1" x14ac:dyDescent="0.2">
      <c r="B45" s="293">
        <f>IF('EPA Monthly Summary'!F5&lt;&gt;2,B44+1,"")</f>
        <v>42307</v>
      </c>
      <c r="C45" s="239">
        <f>IF('EPA Monthly Summary'!F5&lt;&gt;2,Raw_Data!G382,"")</f>
        <v>1.0274201631546021E-2</v>
      </c>
      <c r="D45" s="239">
        <f>IF('EPA Monthly Summary'!F5&lt;&gt;2,Raw_Data!G383,"")</f>
        <v>1.0185882449150085E-2</v>
      </c>
      <c r="E45" s="239">
        <f>IF('EPA Monthly Summary'!F5&lt;&gt;2,Raw_Data!G384,"")</f>
        <v>1.0185882449150085E-2</v>
      </c>
      <c r="F45" s="239">
        <f>IF('EPA Monthly Summary'!F5&lt;&gt;2,Raw_Data!G385,"")</f>
        <v>1.017606258392334E-2</v>
      </c>
      <c r="G45" s="239">
        <f>IF('EPA Monthly Summary'!F5&lt;&gt;2,Raw_Data!G386,"")</f>
        <v>1.0234951972961426E-2</v>
      </c>
      <c r="H45" s="239">
        <f>IF('EPA Monthly Summary'!F5&lt;&gt;2,Raw_Data!G387,"")</f>
        <v>1.0234951972961426E-2</v>
      </c>
      <c r="I45" s="236">
        <f>IF('EPA Monthly Summary'!F5&lt;&gt;2,MAX(C45:H45),"")</f>
        <v>1.0274201631546021E-2</v>
      </c>
    </row>
    <row r="46" spans="2:9" ht="15.75" customHeight="1" x14ac:dyDescent="0.2">
      <c r="B46" s="16">
        <f>IF(OR('EPA Monthly Summary'!F5=1,'EPA Monthly Summary'!F5=3,'EPA Monthly Summary'!F5=5,'EPA Monthly Summary'!F5=7,'EPA Monthly Summary'!F5=8, 'EPA Monthly Summary'!F5=10, 'EPA Monthly Summary'!F5=12),B45+1,"")</f>
        <v>42308</v>
      </c>
      <c r="C46" s="239">
        <f>IF(OR('EPA Monthly Summary'!F5=1,'EPA Monthly Summary'!F5=3,'EPA Monthly Summary'!F5=5,'EPA Monthly Summary'!F5=7,'EPA Monthly Summary'!F5=8, 'EPA Monthly Summary'!F5=10, 'EPA Monthly Summary'!F5=12),Raw_Data!G383,"")</f>
        <v>1.0185882449150085E-2</v>
      </c>
      <c r="D46" s="239">
        <f>IF(OR('EPA Monthly Summary'!F5=1,'EPA Monthly Summary'!F5=3,'EPA Monthly Summary'!F5=5,'EPA Monthly Summary'!F5=7,'EPA Monthly Summary'!F5=8, 'EPA Monthly Summary'!F5=10, 'EPA Monthly Summary'!F5=12),Raw_Data!G384,"")</f>
        <v>1.0185882449150085E-2</v>
      </c>
      <c r="E46" s="239">
        <f>IF(OR('EPA Monthly Summary'!F5=1,'EPA Monthly Summary'!F5=3,'EPA Monthly Summary'!F5=5,'EPA Monthly Summary'!F5=7,'EPA Monthly Summary'!F5=8, 'EPA Monthly Summary'!F5=10, 'EPA Monthly Summary'!F5=12),Raw_Data!G385,"")</f>
        <v>1.017606258392334E-2</v>
      </c>
      <c r="F46" s="239">
        <f>IF(OR('EPA Monthly Summary'!F5=1,'EPA Monthly Summary'!F5=3,'EPA Monthly Summary'!F5=5,'EPA Monthly Summary'!F5=7,'EPA Monthly Summary'!F5=8, 'EPA Monthly Summary'!F5=10, 'EPA Monthly Summary'!F5=12),Raw_Data!G386,"")</f>
        <v>1.0234951972961426E-2</v>
      </c>
      <c r="G46" s="239">
        <f>IF(OR('EPA Monthly Summary'!F5=1,'EPA Monthly Summary'!F5=3,'EPA Monthly Summary'!F5=5,'EPA Monthly Summary'!F5=7,'EPA Monthly Summary'!F5=8, 'EPA Monthly Summary'!F5=10, 'EPA Monthly Summary'!F5=12),Raw_Data!G387,"")</f>
        <v>1.0234951972961426E-2</v>
      </c>
      <c r="H46" s="239">
        <f>IF(OR('EPA Monthly Summary'!F5=1,'EPA Monthly Summary'!F5=3,'EPA Monthly Summary'!F5=5,'EPA Monthly Summary'!F5=7,'EPA Monthly Summary'!F5=8, 'EPA Monthly Summary'!F5=10, 'EPA Monthly Summary'!F5=12),Raw_Data!G388,"")</f>
        <v>1.0274201631546021E-2</v>
      </c>
      <c r="I46" s="236">
        <f>IF(OR('EPA Monthly Summary'!F5=1,'EPA Monthly Summary'!F5=3,'EPA Monthly Summary'!F5=5,'EPA Monthly Summary'!F5=7,'EPA Monthly Summary'!F5=8, 'EPA Monthly Summary'!F5=10, 'EPA Monthly Summary'!F5=12),MAX(C46:H46),"")</f>
        <v>1.0274201631546021E-2</v>
      </c>
    </row>
    <row r="47" spans="2:9" ht="15.75" customHeight="1" x14ac:dyDescent="0.2">
      <c r="B47" s="233"/>
      <c r="C47" s="236"/>
      <c r="D47" s="236"/>
      <c r="E47" s="236"/>
      <c r="F47" s="236"/>
      <c r="G47" s="236"/>
      <c r="H47" s="237" t="s">
        <v>205</v>
      </c>
      <c r="I47" s="236">
        <f>MAX(I16:I46)</f>
        <v>3.6842241883277893E-2</v>
      </c>
    </row>
    <row r="49" spans="2:7" x14ac:dyDescent="0.2">
      <c r="B49" t="s">
        <v>5</v>
      </c>
    </row>
    <row r="50" spans="2:7" x14ac:dyDescent="0.2">
      <c r="B50" s="310" t="s">
        <v>38</v>
      </c>
      <c r="C50" s="310"/>
      <c r="D50" s="310"/>
      <c r="E50" s="310"/>
      <c r="F50" s="11" t="s">
        <v>39</v>
      </c>
      <c r="G50" s="1"/>
    </row>
  </sheetData>
  <sheetProtection selectLockedCells="1"/>
  <mergeCells count="7">
    <mergeCell ref="B50:E50"/>
    <mergeCell ref="B9:I9"/>
    <mergeCell ref="B11:I12"/>
    <mergeCell ref="B1:I1"/>
    <mergeCell ref="B2:I2"/>
    <mergeCell ref="B7:E7"/>
    <mergeCell ref="G7:I7"/>
  </mergeCells>
  <phoneticPr fontId="3" type="noConversion"/>
  <conditionalFormatting sqref="I16">
    <cfRule type="cellIs" dxfId="276" priority="31" operator="equal">
      <formula>$I$47</formula>
    </cfRule>
  </conditionalFormatting>
  <conditionalFormatting sqref="I18">
    <cfRule type="cellIs" dxfId="275" priority="30" operator="equal">
      <formula>$I$47</formula>
    </cfRule>
  </conditionalFormatting>
  <conditionalFormatting sqref="I17">
    <cfRule type="cellIs" dxfId="274" priority="29" operator="equal">
      <formula>$I$47</formula>
    </cfRule>
  </conditionalFormatting>
  <conditionalFormatting sqref="I19">
    <cfRule type="cellIs" dxfId="273" priority="28" operator="equal">
      <formula>$I$47</formula>
    </cfRule>
  </conditionalFormatting>
  <conditionalFormatting sqref="I20">
    <cfRule type="cellIs" dxfId="272" priority="27" operator="equal">
      <formula>$I$47</formula>
    </cfRule>
  </conditionalFormatting>
  <conditionalFormatting sqref="I21">
    <cfRule type="cellIs" dxfId="271" priority="26" operator="equal">
      <formula>$I$47</formula>
    </cfRule>
  </conditionalFormatting>
  <conditionalFormatting sqref="I22">
    <cfRule type="cellIs" dxfId="270" priority="25" operator="equal">
      <formula>$I$47</formula>
    </cfRule>
  </conditionalFormatting>
  <conditionalFormatting sqref="I23">
    <cfRule type="cellIs" dxfId="269" priority="24" operator="equal">
      <formula>$I$47</formula>
    </cfRule>
  </conditionalFormatting>
  <conditionalFormatting sqref="I24">
    <cfRule type="cellIs" dxfId="268" priority="23" operator="equal">
      <formula>$I$47</formula>
    </cfRule>
  </conditionalFormatting>
  <conditionalFormatting sqref="I25">
    <cfRule type="cellIs" dxfId="267" priority="22" operator="equal">
      <formula>$I$47</formula>
    </cfRule>
  </conditionalFormatting>
  <conditionalFormatting sqref="I26">
    <cfRule type="cellIs" dxfId="266" priority="21" operator="equal">
      <formula>$I$47</formula>
    </cfRule>
  </conditionalFormatting>
  <conditionalFormatting sqref="I27">
    <cfRule type="cellIs" dxfId="265" priority="20" operator="equal">
      <formula>$I$47</formula>
    </cfRule>
  </conditionalFormatting>
  <conditionalFormatting sqref="I28">
    <cfRule type="cellIs" dxfId="264" priority="19" operator="equal">
      <formula>$I$47</formula>
    </cfRule>
  </conditionalFormatting>
  <conditionalFormatting sqref="I29">
    <cfRule type="cellIs" dxfId="263" priority="18" operator="equal">
      <formula>$I$47</formula>
    </cfRule>
  </conditionalFormatting>
  <conditionalFormatting sqref="I30">
    <cfRule type="cellIs" dxfId="262" priority="17" operator="equal">
      <formula>$I$47</formula>
    </cfRule>
  </conditionalFormatting>
  <conditionalFormatting sqref="I31">
    <cfRule type="cellIs" dxfId="261" priority="16" operator="equal">
      <formula>$I$47</formula>
    </cfRule>
  </conditionalFormatting>
  <conditionalFormatting sqref="I32">
    <cfRule type="cellIs" dxfId="260" priority="15" operator="equal">
      <formula>$I$47</formula>
    </cfRule>
  </conditionalFormatting>
  <conditionalFormatting sqref="I33">
    <cfRule type="cellIs" dxfId="259" priority="14" operator="equal">
      <formula>$I$47</formula>
    </cfRule>
  </conditionalFormatting>
  <conditionalFormatting sqref="I34">
    <cfRule type="cellIs" dxfId="258" priority="13" operator="equal">
      <formula>$I$47</formula>
    </cfRule>
  </conditionalFormatting>
  <conditionalFormatting sqref="I35">
    <cfRule type="cellIs" dxfId="257" priority="12" operator="equal">
      <formula>$I$47</formula>
    </cfRule>
  </conditionalFormatting>
  <conditionalFormatting sqref="I36">
    <cfRule type="cellIs" dxfId="256" priority="11" operator="equal">
      <formula>$I$47</formula>
    </cfRule>
  </conditionalFormatting>
  <conditionalFormatting sqref="I37">
    <cfRule type="cellIs" dxfId="255" priority="10" operator="equal">
      <formula>$I$47</formula>
    </cfRule>
  </conditionalFormatting>
  <conditionalFormatting sqref="I38">
    <cfRule type="cellIs" dxfId="254" priority="9" operator="equal">
      <formula>$I$47</formula>
    </cfRule>
  </conditionalFormatting>
  <conditionalFormatting sqref="I39">
    <cfRule type="cellIs" dxfId="253" priority="8" operator="equal">
      <formula>$I$47</formula>
    </cfRule>
  </conditionalFormatting>
  <conditionalFormatting sqref="I40">
    <cfRule type="cellIs" dxfId="252" priority="7" operator="equal">
      <formula>$I$47</formula>
    </cfRule>
  </conditionalFormatting>
  <conditionalFormatting sqref="I41">
    <cfRule type="cellIs" dxfId="251" priority="6" operator="equal">
      <formula>$I$47</formula>
    </cfRule>
  </conditionalFormatting>
  <conditionalFormatting sqref="I42">
    <cfRule type="cellIs" dxfId="250" priority="5" operator="equal">
      <formula>$I$47</formula>
    </cfRule>
  </conditionalFormatting>
  <conditionalFormatting sqref="I43">
    <cfRule type="cellIs" dxfId="249" priority="4" operator="equal">
      <formula>$I$47</formula>
    </cfRule>
  </conditionalFormatting>
  <conditionalFormatting sqref="I44:I46">
    <cfRule type="cellIs" dxfId="248" priority="1" operator="equal">
      <formula>$I$47</formula>
    </cfRule>
  </conditionalFormatting>
  <pageMargins left="0.5" right="0.5" top="0.75" bottom="0.5" header="0.5" footer="0.5"/>
  <pageSetup scale="83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J50"/>
  <sheetViews>
    <sheetView showGridLines="0" topLeftCell="A10" zoomScaleNormal="100" workbookViewId="0">
      <selection activeCell="C45" sqref="C45"/>
    </sheetView>
  </sheetViews>
  <sheetFormatPr defaultRowHeight="12.75" x14ac:dyDescent="0.2"/>
  <cols>
    <col min="1" max="1" width="1.7109375" style="12" customWidth="1"/>
    <col min="2" max="2" width="7.85546875" bestFit="1" customWidth="1"/>
    <col min="3" max="10" width="11.7109375" customWidth="1"/>
  </cols>
  <sheetData>
    <row r="1" spans="2:10" x14ac:dyDescent="0.2">
      <c r="B1" s="337" t="s">
        <v>46</v>
      </c>
      <c r="C1" s="310"/>
      <c r="D1" s="310"/>
      <c r="E1" s="310"/>
      <c r="F1" s="310"/>
      <c r="G1" s="310"/>
      <c r="H1" s="310"/>
      <c r="I1" s="310"/>
      <c r="J1" s="310"/>
    </row>
    <row r="2" spans="2:10" x14ac:dyDescent="0.2">
      <c r="B2" s="337" t="s">
        <v>47</v>
      </c>
      <c r="C2" s="310"/>
      <c r="D2" s="310"/>
      <c r="E2" s="310"/>
      <c r="F2" s="310"/>
      <c r="G2" s="310"/>
      <c r="H2" s="310"/>
      <c r="I2" s="310"/>
      <c r="J2" s="310"/>
    </row>
    <row r="3" spans="2:10" x14ac:dyDescent="0.2">
      <c r="B3" s="337" t="s">
        <v>48</v>
      </c>
      <c r="C3" s="310"/>
      <c r="D3" s="310"/>
      <c r="E3" s="310"/>
      <c r="F3" s="310"/>
      <c r="G3" s="310"/>
      <c r="H3" s="310"/>
      <c r="I3" s="310"/>
      <c r="J3" s="310"/>
    </row>
    <row r="5" spans="2:10" x14ac:dyDescent="0.2">
      <c r="B5" t="s">
        <v>49</v>
      </c>
      <c r="C5" s="11">
        <f>'Turbidity Daily Data Sheet'!C4</f>
        <v>10</v>
      </c>
      <c r="D5" s="13"/>
      <c r="F5" t="s">
        <v>51</v>
      </c>
      <c r="G5" s="11">
        <f>'EPA Monthly Summary'!AZ5</f>
        <v>22011</v>
      </c>
    </row>
    <row r="6" spans="2:10" x14ac:dyDescent="0.2">
      <c r="B6" t="s">
        <v>50</v>
      </c>
      <c r="C6" s="11">
        <f>'Turbidity Daily Data Sheet'!C5</f>
        <v>2015</v>
      </c>
      <c r="D6" s="13"/>
      <c r="F6" t="s">
        <v>52</v>
      </c>
      <c r="G6" s="21" t="str">
        <f>'EPA Monthly Summary'!X5</f>
        <v>Quinn's Water Treatment Plant</v>
      </c>
      <c r="H6" s="21"/>
      <c r="I6" s="21"/>
      <c r="J6" s="18"/>
    </row>
    <row r="7" spans="2:10" x14ac:dyDescent="0.2">
      <c r="B7" t="s">
        <v>53</v>
      </c>
      <c r="E7" s="19">
        <v>1</v>
      </c>
    </row>
    <row r="8" spans="2:10" x14ac:dyDescent="0.2">
      <c r="C8" s="2"/>
      <c r="D8" s="2"/>
      <c r="E8" s="2"/>
      <c r="F8" s="2"/>
      <c r="G8" s="2"/>
      <c r="H8" s="2"/>
      <c r="I8" s="2"/>
    </row>
    <row r="9" spans="2:10" x14ac:dyDescent="0.2">
      <c r="B9" s="2"/>
      <c r="C9" s="2"/>
      <c r="D9" s="2"/>
      <c r="E9" s="2"/>
      <c r="F9" s="2"/>
      <c r="G9" s="2"/>
      <c r="H9" s="2"/>
      <c r="I9" s="2"/>
    </row>
    <row r="10" spans="2:10" ht="12.75" customHeight="1" x14ac:dyDescent="0.2">
      <c r="B10" s="344" t="s">
        <v>0</v>
      </c>
      <c r="C10" s="343" t="s">
        <v>55</v>
      </c>
      <c r="D10" s="345" t="s">
        <v>61</v>
      </c>
      <c r="E10" s="346"/>
      <c r="F10" s="346"/>
      <c r="G10" s="346"/>
      <c r="H10" s="346"/>
      <c r="I10" s="346"/>
      <c r="J10" s="347"/>
    </row>
    <row r="11" spans="2:10" x14ac:dyDescent="0.2">
      <c r="B11" s="344"/>
      <c r="C11" s="344"/>
      <c r="D11" s="348"/>
      <c r="E11" s="349"/>
      <c r="F11" s="349"/>
      <c r="G11" s="349"/>
      <c r="H11" s="349"/>
      <c r="I11" s="349"/>
      <c r="J11" s="350"/>
    </row>
    <row r="12" spans="2:10" x14ac:dyDescent="0.2">
      <c r="B12" s="344"/>
      <c r="C12" s="344"/>
      <c r="D12" s="348"/>
      <c r="E12" s="349"/>
      <c r="F12" s="349"/>
      <c r="G12" s="349"/>
      <c r="H12" s="349"/>
      <c r="I12" s="349"/>
      <c r="J12" s="350"/>
    </row>
    <row r="13" spans="2:10" x14ac:dyDescent="0.2">
      <c r="B13" s="344"/>
      <c r="C13" s="344"/>
      <c r="D13" s="348" t="s">
        <v>62</v>
      </c>
      <c r="E13" s="349"/>
      <c r="F13" s="349"/>
      <c r="G13" s="349"/>
      <c r="H13" s="349"/>
      <c r="I13" s="349"/>
      <c r="J13" s="350"/>
    </row>
    <row r="14" spans="2:10" x14ac:dyDescent="0.2">
      <c r="B14" s="344"/>
      <c r="C14" s="344"/>
      <c r="D14" s="351"/>
      <c r="E14" s="352"/>
      <c r="F14" s="352"/>
      <c r="G14" s="352"/>
      <c r="H14" s="352"/>
      <c r="I14" s="352"/>
      <c r="J14" s="353"/>
    </row>
    <row r="15" spans="2:10" x14ac:dyDescent="0.2">
      <c r="B15" s="17">
        <f>'Turbidity Daily Data Sheet'!B16</f>
        <v>42278</v>
      </c>
      <c r="C15" s="10" t="str">
        <f>IF(Raw_Data!J203&gt;0,"Y","PO")</f>
        <v>Y</v>
      </c>
      <c r="D15" s="354"/>
      <c r="E15" s="355"/>
      <c r="F15" s="355"/>
      <c r="G15" s="355"/>
      <c r="H15" s="355"/>
      <c r="I15" s="355"/>
      <c r="J15" s="356"/>
    </row>
    <row r="16" spans="2:10" x14ac:dyDescent="0.2">
      <c r="B16" s="17">
        <f>'Turbidity Daily Data Sheet'!B17</f>
        <v>42279</v>
      </c>
      <c r="C16" s="235" t="str">
        <f>IF(Raw_Data!J204&gt;0,"Y","PO")</f>
        <v>Y</v>
      </c>
      <c r="D16" s="357"/>
      <c r="E16" s="357"/>
      <c r="F16" s="357"/>
      <c r="G16" s="357"/>
      <c r="H16" s="357"/>
      <c r="I16" s="357"/>
      <c r="J16" s="357"/>
    </row>
    <row r="17" spans="2:10" x14ac:dyDescent="0.2">
      <c r="B17" s="17">
        <f>'Turbidity Daily Data Sheet'!B18</f>
        <v>42280</v>
      </c>
      <c r="C17" s="235" t="str">
        <f>IF(Raw_Data!J205&gt;0,"Y","PO")</f>
        <v>Y</v>
      </c>
      <c r="D17" s="357"/>
      <c r="E17" s="357"/>
      <c r="F17" s="357"/>
      <c r="G17" s="357"/>
      <c r="H17" s="357"/>
      <c r="I17" s="357"/>
      <c r="J17" s="357"/>
    </row>
    <row r="18" spans="2:10" x14ac:dyDescent="0.2">
      <c r="B18" s="17">
        <f>'Turbidity Daily Data Sheet'!B19</f>
        <v>42281</v>
      </c>
      <c r="C18" s="235" t="str">
        <f>IF(Raw_Data!J206&gt;0,"Y","PO")</f>
        <v>Y</v>
      </c>
      <c r="D18" s="357"/>
      <c r="E18" s="357"/>
      <c r="F18" s="357"/>
      <c r="G18" s="357"/>
      <c r="H18" s="357"/>
      <c r="I18" s="357"/>
      <c r="J18" s="357"/>
    </row>
    <row r="19" spans="2:10" x14ac:dyDescent="0.2">
      <c r="B19" s="17">
        <f>'Turbidity Daily Data Sheet'!B20</f>
        <v>42282</v>
      </c>
      <c r="C19" s="235" t="str">
        <f>IF(Raw_Data!J207&gt;0,"Y","PO")</f>
        <v>Y</v>
      </c>
      <c r="D19" s="357"/>
      <c r="E19" s="357"/>
      <c r="F19" s="357"/>
      <c r="G19" s="357"/>
      <c r="H19" s="357"/>
      <c r="I19" s="357"/>
      <c r="J19" s="357"/>
    </row>
    <row r="20" spans="2:10" x14ac:dyDescent="0.2">
      <c r="B20" s="17">
        <f>'Turbidity Daily Data Sheet'!B21</f>
        <v>42283</v>
      </c>
      <c r="C20" s="235" t="str">
        <f>IF(Raw_Data!J208&gt;0,"Y","PO")</f>
        <v>Y</v>
      </c>
      <c r="D20" s="357"/>
      <c r="E20" s="357"/>
      <c r="F20" s="357"/>
      <c r="G20" s="357"/>
      <c r="H20" s="357"/>
      <c r="I20" s="357"/>
      <c r="J20" s="357"/>
    </row>
    <row r="21" spans="2:10" x14ac:dyDescent="0.2">
      <c r="B21" s="17">
        <f>'Turbidity Daily Data Sheet'!B22</f>
        <v>42284</v>
      </c>
      <c r="C21" s="235" t="str">
        <f>IF(Raw_Data!J209&gt;0,"Y","PO")</f>
        <v>Y</v>
      </c>
      <c r="D21" s="357"/>
      <c r="E21" s="357"/>
      <c r="F21" s="357"/>
      <c r="G21" s="357"/>
      <c r="H21" s="357"/>
      <c r="I21" s="357"/>
      <c r="J21" s="357"/>
    </row>
    <row r="22" spans="2:10" x14ac:dyDescent="0.2">
      <c r="B22" s="17">
        <f>'Turbidity Daily Data Sheet'!B23</f>
        <v>42285</v>
      </c>
      <c r="C22" s="235" t="str">
        <f>IF(Raw_Data!J210&gt;0,"Y","PO")</f>
        <v>Y</v>
      </c>
      <c r="D22" s="357"/>
      <c r="E22" s="357"/>
      <c r="F22" s="357"/>
      <c r="G22" s="357"/>
      <c r="H22" s="357"/>
      <c r="I22" s="357"/>
      <c r="J22" s="357"/>
    </row>
    <row r="23" spans="2:10" x14ac:dyDescent="0.2">
      <c r="B23" s="17">
        <f>'Turbidity Daily Data Sheet'!B24</f>
        <v>42286</v>
      </c>
      <c r="C23" s="235" t="str">
        <f>IF(Raw_Data!J211&gt;0,"Y","PO")</f>
        <v>Y</v>
      </c>
      <c r="D23" s="357"/>
      <c r="E23" s="357"/>
      <c r="F23" s="357"/>
      <c r="G23" s="357"/>
      <c r="H23" s="357"/>
      <c r="I23" s="357"/>
      <c r="J23" s="357"/>
    </row>
    <row r="24" spans="2:10" x14ac:dyDescent="0.2">
      <c r="B24" s="17">
        <f>'Turbidity Daily Data Sheet'!B25</f>
        <v>42287</v>
      </c>
      <c r="C24" s="235" t="str">
        <f>IF(Raw_Data!J212&gt;0,"Y","PO")</f>
        <v>Y</v>
      </c>
      <c r="D24" s="357"/>
      <c r="E24" s="357"/>
      <c r="F24" s="357"/>
      <c r="G24" s="357"/>
      <c r="H24" s="357"/>
      <c r="I24" s="357"/>
      <c r="J24" s="357"/>
    </row>
    <row r="25" spans="2:10" x14ac:dyDescent="0.2">
      <c r="B25" s="17">
        <f>'Turbidity Daily Data Sheet'!B26</f>
        <v>42288</v>
      </c>
      <c r="C25" s="235" t="str">
        <f>IF(Raw_Data!J213&gt;0,"Y","PO")</f>
        <v>Y</v>
      </c>
      <c r="D25" s="357"/>
      <c r="E25" s="357"/>
      <c r="F25" s="357"/>
      <c r="G25" s="357"/>
      <c r="H25" s="357"/>
      <c r="I25" s="357"/>
      <c r="J25" s="357"/>
    </row>
    <row r="26" spans="2:10" x14ac:dyDescent="0.2">
      <c r="B26" s="17">
        <f>'Turbidity Daily Data Sheet'!B27</f>
        <v>42289</v>
      </c>
      <c r="C26" s="235" t="str">
        <f>IF(Raw_Data!J214&gt;0,"Y","PO")</f>
        <v>Y</v>
      </c>
      <c r="D26" s="357"/>
      <c r="E26" s="357"/>
      <c r="F26" s="357"/>
      <c r="G26" s="357"/>
      <c r="H26" s="357"/>
      <c r="I26" s="357"/>
      <c r="J26" s="357"/>
    </row>
    <row r="27" spans="2:10" x14ac:dyDescent="0.2">
      <c r="B27" s="17">
        <f>'Turbidity Daily Data Sheet'!B28</f>
        <v>42290</v>
      </c>
      <c r="C27" s="235" t="str">
        <f>IF(Raw_Data!J215&gt;0,"Y","PO")</f>
        <v>Y</v>
      </c>
      <c r="D27" s="357"/>
      <c r="E27" s="357"/>
      <c r="F27" s="357"/>
      <c r="G27" s="357"/>
      <c r="H27" s="357"/>
      <c r="I27" s="357"/>
      <c r="J27" s="357"/>
    </row>
    <row r="28" spans="2:10" x14ac:dyDescent="0.2">
      <c r="B28" s="17">
        <f>'Turbidity Daily Data Sheet'!B29</f>
        <v>42291</v>
      </c>
      <c r="C28" s="235" t="str">
        <f>IF(Raw_Data!J216&gt;0,"Y","PO")</f>
        <v>Y</v>
      </c>
      <c r="D28" s="357"/>
      <c r="E28" s="357"/>
      <c r="F28" s="357"/>
      <c r="G28" s="357"/>
      <c r="H28" s="357"/>
      <c r="I28" s="357"/>
      <c r="J28" s="357"/>
    </row>
    <row r="29" spans="2:10" x14ac:dyDescent="0.2">
      <c r="B29" s="17">
        <f>'Turbidity Daily Data Sheet'!B30</f>
        <v>42292</v>
      </c>
      <c r="C29" s="235" t="str">
        <f>IF(Raw_Data!J217&gt;0,"Y","PO")</f>
        <v>Y</v>
      </c>
      <c r="D29" s="357"/>
      <c r="E29" s="357"/>
      <c r="F29" s="357"/>
      <c r="G29" s="357"/>
      <c r="H29" s="357"/>
      <c r="I29" s="357"/>
      <c r="J29" s="357"/>
    </row>
    <row r="30" spans="2:10" x14ac:dyDescent="0.2">
      <c r="B30" s="17">
        <f>'Turbidity Daily Data Sheet'!B31</f>
        <v>42293</v>
      </c>
      <c r="C30" s="235" t="str">
        <f>IF(Raw_Data!J218&gt;0,"Y","PO")</f>
        <v>Y</v>
      </c>
      <c r="D30" s="357"/>
      <c r="E30" s="357"/>
      <c r="F30" s="357"/>
      <c r="G30" s="357"/>
      <c r="H30" s="357"/>
      <c r="I30" s="357"/>
      <c r="J30" s="357"/>
    </row>
    <row r="31" spans="2:10" x14ac:dyDescent="0.2">
      <c r="B31" s="17">
        <f>'Turbidity Daily Data Sheet'!B32</f>
        <v>42294</v>
      </c>
      <c r="C31" s="235" t="str">
        <f>IF(Raw_Data!J219&gt;0,"Y","PO")</f>
        <v>Y</v>
      </c>
      <c r="D31" s="357"/>
      <c r="E31" s="357"/>
      <c r="F31" s="357"/>
      <c r="G31" s="357"/>
      <c r="H31" s="357"/>
      <c r="I31" s="357"/>
      <c r="J31" s="357"/>
    </row>
    <row r="32" spans="2:10" x14ac:dyDescent="0.2">
      <c r="B32" s="17">
        <f>'Turbidity Daily Data Sheet'!B33</f>
        <v>42295</v>
      </c>
      <c r="C32" s="235" t="str">
        <f>IF(Raw_Data!J220&gt;0,"Y","PO")</f>
        <v>Y</v>
      </c>
      <c r="D32" s="357"/>
      <c r="E32" s="357"/>
      <c r="F32" s="357"/>
      <c r="G32" s="357"/>
      <c r="H32" s="357"/>
      <c r="I32" s="357"/>
      <c r="J32" s="357"/>
    </row>
    <row r="33" spans="2:10" x14ac:dyDescent="0.2">
      <c r="B33" s="17">
        <f>'Turbidity Daily Data Sheet'!B34</f>
        <v>42296</v>
      </c>
      <c r="C33" s="235" t="str">
        <f>IF(Raw_Data!J221&gt;0,"Y","PO")</f>
        <v>Y</v>
      </c>
      <c r="D33" s="357"/>
      <c r="E33" s="357"/>
      <c r="F33" s="357"/>
      <c r="G33" s="357"/>
      <c r="H33" s="357"/>
      <c r="I33" s="357"/>
      <c r="J33" s="357"/>
    </row>
    <row r="34" spans="2:10" x14ac:dyDescent="0.2">
      <c r="B34" s="17">
        <f>'Turbidity Daily Data Sheet'!B35</f>
        <v>42297</v>
      </c>
      <c r="C34" s="235" t="str">
        <f>IF(Raw_Data!J222&gt;0,"Y","PO")</f>
        <v>Y</v>
      </c>
      <c r="D34" s="357"/>
      <c r="E34" s="357"/>
      <c r="F34" s="357"/>
      <c r="G34" s="357"/>
      <c r="H34" s="357"/>
      <c r="I34" s="357"/>
      <c r="J34" s="357"/>
    </row>
    <row r="35" spans="2:10" x14ac:dyDescent="0.2">
      <c r="B35" s="17">
        <f>'Turbidity Daily Data Sheet'!B36</f>
        <v>42298</v>
      </c>
      <c r="C35" s="235" t="str">
        <f>IF(Raw_Data!J223&gt;0,"Y","PO")</f>
        <v>Y</v>
      </c>
      <c r="D35" s="357"/>
      <c r="E35" s="357"/>
      <c r="F35" s="357"/>
      <c r="G35" s="357"/>
      <c r="H35" s="357"/>
      <c r="I35" s="357"/>
      <c r="J35" s="357"/>
    </row>
    <row r="36" spans="2:10" x14ac:dyDescent="0.2">
      <c r="B36" s="17">
        <f>'Turbidity Daily Data Sheet'!B37</f>
        <v>42299</v>
      </c>
      <c r="C36" s="235" t="str">
        <f>IF(Raw_Data!J224&gt;0,"Y","PO")</f>
        <v>Y</v>
      </c>
      <c r="D36" s="357"/>
      <c r="E36" s="357"/>
      <c r="F36" s="357"/>
      <c r="G36" s="357"/>
      <c r="H36" s="357"/>
      <c r="I36" s="357"/>
      <c r="J36" s="357"/>
    </row>
    <row r="37" spans="2:10" x14ac:dyDescent="0.2">
      <c r="B37" s="17">
        <f>'Turbidity Daily Data Sheet'!B38</f>
        <v>42300</v>
      </c>
      <c r="C37" s="235" t="str">
        <f>IF(Raw_Data!J225&gt;0,"Y","PO")</f>
        <v>Y</v>
      </c>
      <c r="D37" s="357"/>
      <c r="E37" s="357"/>
      <c r="F37" s="357"/>
      <c r="G37" s="357"/>
      <c r="H37" s="357"/>
      <c r="I37" s="357"/>
      <c r="J37" s="357"/>
    </row>
    <row r="38" spans="2:10" x14ac:dyDescent="0.2">
      <c r="B38" s="17">
        <f>'Turbidity Daily Data Sheet'!B39</f>
        <v>42301</v>
      </c>
      <c r="C38" s="235" t="str">
        <f>IF(Raw_Data!J226&gt;0,"Y","PO")</f>
        <v>Y</v>
      </c>
      <c r="D38" s="357"/>
      <c r="E38" s="357"/>
      <c r="F38" s="357"/>
      <c r="G38" s="357"/>
      <c r="H38" s="357"/>
      <c r="I38" s="357"/>
      <c r="J38" s="357"/>
    </row>
    <row r="39" spans="2:10" x14ac:dyDescent="0.2">
      <c r="B39" s="17">
        <f>'Turbidity Daily Data Sheet'!B40</f>
        <v>42302</v>
      </c>
      <c r="C39" s="235" t="str">
        <f>IF(Raw_Data!J227&gt;0,"Y","PO")</f>
        <v>Y</v>
      </c>
      <c r="D39" s="357"/>
      <c r="E39" s="357"/>
      <c r="F39" s="357"/>
      <c r="G39" s="357"/>
      <c r="H39" s="357"/>
      <c r="I39" s="357"/>
      <c r="J39" s="357"/>
    </row>
    <row r="40" spans="2:10" x14ac:dyDescent="0.2">
      <c r="B40" s="17">
        <f>'Turbidity Daily Data Sheet'!B41</f>
        <v>42303</v>
      </c>
      <c r="C40" s="235" t="str">
        <f>IF(Raw_Data!J228&gt;0,"Y","PO")</f>
        <v>Y</v>
      </c>
      <c r="D40" s="357"/>
      <c r="E40" s="357"/>
      <c r="F40" s="357"/>
      <c r="G40" s="357"/>
      <c r="H40" s="357"/>
      <c r="I40" s="357"/>
      <c r="J40" s="357"/>
    </row>
    <row r="41" spans="2:10" x14ac:dyDescent="0.2">
      <c r="B41" s="17">
        <f>'Turbidity Daily Data Sheet'!B42</f>
        <v>42304</v>
      </c>
      <c r="C41" s="235" t="str">
        <f>IF(Raw_Data!J229&gt;0,"Y","PO")</f>
        <v>Y</v>
      </c>
      <c r="D41" s="357"/>
      <c r="E41" s="357"/>
      <c r="F41" s="357"/>
      <c r="G41" s="357"/>
      <c r="H41" s="357"/>
      <c r="I41" s="357"/>
      <c r="J41" s="357"/>
    </row>
    <row r="42" spans="2:10" x14ac:dyDescent="0.2">
      <c r="B42" s="17">
        <f>'Turbidity Daily Data Sheet'!B43</f>
        <v>42305</v>
      </c>
      <c r="C42" s="235" t="str">
        <f>IF(Raw_Data!J230&gt;0,"Y","PO")</f>
        <v>Y</v>
      </c>
      <c r="D42" s="357"/>
      <c r="E42" s="357"/>
      <c r="F42" s="357"/>
      <c r="G42" s="357"/>
      <c r="H42" s="357"/>
      <c r="I42" s="357"/>
      <c r="J42" s="357"/>
    </row>
    <row r="43" spans="2:10" x14ac:dyDescent="0.2">
      <c r="B43" s="17">
        <f>'Turbidity Daily Data Sheet'!B44</f>
        <v>42306</v>
      </c>
      <c r="C43" s="294" t="str">
        <f>IF('EPA Monthly Summary'!F5&lt;&gt;2,IF(Raw_Data!J231&gt;0,"Y","PO"),"")</f>
        <v>Y</v>
      </c>
      <c r="D43" s="357"/>
      <c r="E43" s="357"/>
      <c r="F43" s="357"/>
      <c r="G43" s="357"/>
      <c r="H43" s="357"/>
      <c r="I43" s="357"/>
      <c r="J43" s="357"/>
    </row>
    <row r="44" spans="2:10" x14ac:dyDescent="0.2">
      <c r="B44" s="17">
        <f>'Turbidity Daily Data Sheet'!B45</f>
        <v>42307</v>
      </c>
      <c r="C44" s="294" t="str">
        <f>IF('EPA Monthly Summary'!F5&lt;&gt;2,IF(Raw_Data!J232&gt;0,"Y","PO"),"")</f>
        <v>Y</v>
      </c>
      <c r="D44" s="357"/>
      <c r="E44" s="357"/>
      <c r="F44" s="357"/>
      <c r="G44" s="357"/>
      <c r="H44" s="357"/>
      <c r="I44" s="357"/>
      <c r="J44" s="357"/>
    </row>
    <row r="45" spans="2:10" x14ac:dyDescent="0.2">
      <c r="B45" s="17">
        <f>IF(OR('EPA Monthly Summary'!F5=1,'EPA Monthly Summary'!F5=3,'EPA Monthly Summary'!F5=5,'EPA Monthly Summary'!F5=7,'EPA Monthly Summary'!F5=8, 'EPA Monthly Summary'!F5=10, 'EPA Monthly Summary'!F5=12),'Turbidity Daily Data Sheet'!B46,"")</f>
        <v>42308</v>
      </c>
      <c r="C45" s="235" t="str">
        <f>IF(OR('EPA Monthly Summary'!F5=1,'EPA Monthly Summary'!F5=3,'EPA Monthly Summary'!F5=5,'EPA Monthly Summary'!F5=7,'EPA Monthly Summary'!F5=8, 'EPA Monthly Summary'!F5=10, 'EPA Monthly Summary'!F5=12),IF(Raw_Data!J233&gt;0,"Y","PO"),"")</f>
        <v>Y</v>
      </c>
      <c r="D45" s="357"/>
      <c r="E45" s="357"/>
      <c r="F45" s="357"/>
      <c r="G45" s="357"/>
      <c r="H45" s="357"/>
      <c r="I45" s="357"/>
      <c r="J45" s="357"/>
    </row>
    <row r="46" spans="2:10" x14ac:dyDescent="0.2">
      <c r="B46" s="358" t="s">
        <v>56</v>
      </c>
      <c r="C46" s="358"/>
      <c r="D46" s="358"/>
      <c r="E46" s="359"/>
    </row>
    <row r="48" spans="2:10" x14ac:dyDescent="0.2">
      <c r="B48" s="310" t="s">
        <v>57</v>
      </c>
      <c r="C48" s="310"/>
      <c r="D48" s="310"/>
      <c r="E48" s="310"/>
      <c r="F48" s="310"/>
      <c r="G48" s="312" t="s">
        <v>54</v>
      </c>
      <c r="H48" s="313"/>
    </row>
    <row r="49" spans="2:8" x14ac:dyDescent="0.2">
      <c r="B49" s="310" t="s">
        <v>58</v>
      </c>
      <c r="C49" s="310"/>
      <c r="D49" s="310"/>
      <c r="E49" s="310"/>
      <c r="F49" s="310"/>
      <c r="G49" s="312" t="s">
        <v>54</v>
      </c>
      <c r="H49" s="313"/>
    </row>
    <row r="50" spans="2:8" x14ac:dyDescent="0.2">
      <c r="B50" s="310" t="s">
        <v>59</v>
      </c>
      <c r="C50" s="310"/>
      <c r="D50" s="310"/>
      <c r="E50" s="310"/>
      <c r="F50" s="310"/>
      <c r="G50" s="312" t="s">
        <v>54</v>
      </c>
      <c r="H50" s="313"/>
    </row>
  </sheetData>
  <sheetProtection selectLockedCells="1"/>
  <mergeCells count="46">
    <mergeCell ref="B50:F50"/>
    <mergeCell ref="G50:H50"/>
    <mergeCell ref="B1:J1"/>
    <mergeCell ref="B10:B14"/>
    <mergeCell ref="B46:E46"/>
    <mergeCell ref="D45:J45"/>
    <mergeCell ref="B48:F48"/>
    <mergeCell ref="B49:F49"/>
    <mergeCell ref="G48:H48"/>
    <mergeCell ref="D40:J40"/>
    <mergeCell ref="G49:H49"/>
    <mergeCell ref="D41:J41"/>
    <mergeCell ref="D42:J42"/>
    <mergeCell ref="D43:J43"/>
    <mergeCell ref="D44:J44"/>
    <mergeCell ref="D35:J35"/>
    <mergeCell ref="D36:J36"/>
    <mergeCell ref="D37:J37"/>
    <mergeCell ref="D38:J38"/>
    <mergeCell ref="D39:J39"/>
    <mergeCell ref="D30:J30"/>
    <mergeCell ref="D31:J31"/>
    <mergeCell ref="D32:J32"/>
    <mergeCell ref="D33:J33"/>
    <mergeCell ref="D34:J34"/>
    <mergeCell ref="D25:J25"/>
    <mergeCell ref="D26:J26"/>
    <mergeCell ref="D27:J27"/>
    <mergeCell ref="D28:J28"/>
    <mergeCell ref="D29:J29"/>
    <mergeCell ref="D20:J20"/>
    <mergeCell ref="D21:J21"/>
    <mergeCell ref="D22:J22"/>
    <mergeCell ref="D23:J23"/>
    <mergeCell ref="D24:J24"/>
    <mergeCell ref="D15:J15"/>
    <mergeCell ref="D16:J16"/>
    <mergeCell ref="D17:J17"/>
    <mergeCell ref="D18:J18"/>
    <mergeCell ref="D19:J19"/>
    <mergeCell ref="B2:J2"/>
    <mergeCell ref="B3:J3"/>
    <mergeCell ref="C10:C14"/>
    <mergeCell ref="D10:J11"/>
    <mergeCell ref="D13:J14"/>
    <mergeCell ref="D12:J12"/>
  </mergeCells>
  <phoneticPr fontId="3" type="noConversion"/>
  <pageMargins left="0.5" right="0.5" top="0.75" bottom="0.25" header="0.5" footer="0.5"/>
  <pageSetup scale="94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J50"/>
  <sheetViews>
    <sheetView showGridLines="0" topLeftCell="A7" zoomScaleNormal="100" workbookViewId="0">
      <selection activeCell="C45" sqref="C45"/>
    </sheetView>
  </sheetViews>
  <sheetFormatPr defaultRowHeight="12.75" x14ac:dyDescent="0.2"/>
  <cols>
    <col min="1" max="1" width="1.7109375" style="12" customWidth="1"/>
    <col min="2" max="2" width="7.85546875" bestFit="1" customWidth="1"/>
    <col min="3" max="10" width="11.7109375" customWidth="1"/>
  </cols>
  <sheetData>
    <row r="1" spans="2:10" x14ac:dyDescent="0.2">
      <c r="B1" s="337" t="s">
        <v>46</v>
      </c>
      <c r="C1" s="310"/>
      <c r="D1" s="310"/>
      <c r="E1" s="310"/>
      <c r="F1" s="310"/>
      <c r="G1" s="310"/>
      <c r="H1" s="310"/>
      <c r="I1" s="310"/>
      <c r="J1" s="310"/>
    </row>
    <row r="2" spans="2:10" x14ac:dyDescent="0.2">
      <c r="B2" s="337" t="s">
        <v>47</v>
      </c>
      <c r="C2" s="310"/>
      <c r="D2" s="310"/>
      <c r="E2" s="310"/>
      <c r="F2" s="310"/>
      <c r="G2" s="310"/>
      <c r="H2" s="310"/>
      <c r="I2" s="310"/>
      <c r="J2" s="310"/>
    </row>
    <row r="3" spans="2:10" x14ac:dyDescent="0.2">
      <c r="B3" s="337" t="s">
        <v>48</v>
      </c>
      <c r="C3" s="310"/>
      <c r="D3" s="310"/>
      <c r="E3" s="310"/>
      <c r="F3" s="310"/>
      <c r="G3" s="310"/>
      <c r="H3" s="310"/>
      <c r="I3" s="310"/>
      <c r="J3" s="310"/>
    </row>
    <row r="5" spans="2:10" x14ac:dyDescent="0.2">
      <c r="B5" t="s">
        <v>49</v>
      </c>
      <c r="C5" s="11">
        <f>'Unit(1) DI Testing'!C5</f>
        <v>10</v>
      </c>
      <c r="D5" s="13"/>
      <c r="F5" t="s">
        <v>51</v>
      </c>
      <c r="G5" s="11">
        <f>'Unit(1) DI Testing'!G5</f>
        <v>22011</v>
      </c>
    </row>
    <row r="6" spans="2:10" x14ac:dyDescent="0.2">
      <c r="B6" t="s">
        <v>50</v>
      </c>
      <c r="C6" s="11">
        <f>'Unit(1) DI Testing'!C6</f>
        <v>2015</v>
      </c>
      <c r="D6" s="13"/>
      <c r="F6" t="s">
        <v>52</v>
      </c>
      <c r="G6" s="21" t="str">
        <f>'Unit(1) DI Testing'!G6:J6</f>
        <v>Quinn's Water Treatment Plant</v>
      </c>
      <c r="H6" s="21"/>
      <c r="I6" s="21"/>
      <c r="J6" s="18"/>
    </row>
    <row r="7" spans="2:10" x14ac:dyDescent="0.2">
      <c r="B7" t="s">
        <v>53</v>
      </c>
      <c r="E7" s="19">
        <v>2</v>
      </c>
    </row>
    <row r="8" spans="2:10" x14ac:dyDescent="0.2">
      <c r="C8" s="2"/>
      <c r="D8" s="2"/>
      <c r="E8" s="2"/>
      <c r="F8" s="2"/>
      <c r="G8" s="2"/>
      <c r="H8" s="2"/>
      <c r="I8" s="2"/>
    </row>
    <row r="9" spans="2:10" x14ac:dyDescent="0.2">
      <c r="B9" s="2"/>
      <c r="C9" s="2"/>
      <c r="D9" s="2"/>
      <c r="E9" s="2"/>
      <c r="F9" s="2"/>
      <c r="G9" s="2"/>
      <c r="H9" s="2"/>
      <c r="I9" s="2"/>
    </row>
    <row r="10" spans="2:10" ht="12.75" customHeight="1" x14ac:dyDescent="0.2">
      <c r="B10" s="344" t="s">
        <v>0</v>
      </c>
      <c r="C10" s="343" t="s">
        <v>55</v>
      </c>
      <c r="D10" s="345" t="s">
        <v>61</v>
      </c>
      <c r="E10" s="346"/>
      <c r="F10" s="346"/>
      <c r="G10" s="346"/>
      <c r="H10" s="346"/>
      <c r="I10" s="346"/>
      <c r="J10" s="347"/>
    </row>
    <row r="11" spans="2:10" x14ac:dyDescent="0.2">
      <c r="B11" s="344"/>
      <c r="C11" s="344"/>
      <c r="D11" s="348"/>
      <c r="E11" s="349"/>
      <c r="F11" s="349"/>
      <c r="G11" s="349"/>
      <c r="H11" s="349"/>
      <c r="I11" s="349"/>
      <c r="J11" s="350"/>
    </row>
    <row r="12" spans="2:10" x14ac:dyDescent="0.2">
      <c r="B12" s="344"/>
      <c r="C12" s="344"/>
      <c r="D12" s="348"/>
      <c r="E12" s="349"/>
      <c r="F12" s="349"/>
      <c r="G12" s="349"/>
      <c r="H12" s="349"/>
      <c r="I12" s="349"/>
      <c r="J12" s="350"/>
    </row>
    <row r="13" spans="2:10" x14ac:dyDescent="0.2">
      <c r="B13" s="344"/>
      <c r="C13" s="344"/>
      <c r="D13" s="348" t="s">
        <v>62</v>
      </c>
      <c r="E13" s="349"/>
      <c r="F13" s="349"/>
      <c r="G13" s="349"/>
      <c r="H13" s="349"/>
      <c r="I13" s="349"/>
      <c r="J13" s="350"/>
    </row>
    <row r="14" spans="2:10" x14ac:dyDescent="0.2">
      <c r="B14" s="344"/>
      <c r="C14" s="344"/>
      <c r="D14" s="351"/>
      <c r="E14" s="352"/>
      <c r="F14" s="352"/>
      <c r="G14" s="352"/>
      <c r="H14" s="352"/>
      <c r="I14" s="352"/>
      <c r="J14" s="353"/>
    </row>
    <row r="15" spans="2:10" x14ac:dyDescent="0.2">
      <c r="B15" s="17">
        <f>'Turbidity Daily Data Sheet'!B16</f>
        <v>42278</v>
      </c>
      <c r="C15" s="240" t="str">
        <f>IF(Raw_Data!J203&gt;0,"Y","PO")</f>
        <v>Y</v>
      </c>
      <c r="D15" s="357"/>
      <c r="E15" s="357"/>
      <c r="F15" s="357"/>
      <c r="G15" s="357"/>
      <c r="H15" s="357"/>
      <c r="I15" s="357"/>
      <c r="J15" s="357"/>
    </row>
    <row r="16" spans="2:10" x14ac:dyDescent="0.2">
      <c r="B16" s="17">
        <f>'Turbidity Daily Data Sheet'!B17</f>
        <v>42279</v>
      </c>
      <c r="C16" s="240" t="str">
        <f>IF(Raw_Data!J204&gt;0,"Y","PO")</f>
        <v>Y</v>
      </c>
      <c r="D16" s="357"/>
      <c r="E16" s="357"/>
      <c r="F16" s="357"/>
      <c r="G16" s="357"/>
      <c r="H16" s="357"/>
      <c r="I16" s="357"/>
      <c r="J16" s="357"/>
    </row>
    <row r="17" spans="2:10" x14ac:dyDescent="0.2">
      <c r="B17" s="17">
        <f>'Turbidity Daily Data Sheet'!B18</f>
        <v>42280</v>
      </c>
      <c r="C17" s="240" t="str">
        <f>IF(Raw_Data!J205&gt;0,"Y","PO")</f>
        <v>Y</v>
      </c>
      <c r="D17" s="357"/>
      <c r="E17" s="357"/>
      <c r="F17" s="357"/>
      <c r="G17" s="357"/>
      <c r="H17" s="357"/>
      <c r="I17" s="357"/>
      <c r="J17" s="357"/>
    </row>
    <row r="18" spans="2:10" x14ac:dyDescent="0.2">
      <c r="B18" s="17">
        <f>'Turbidity Daily Data Sheet'!B19</f>
        <v>42281</v>
      </c>
      <c r="C18" s="240" t="str">
        <f>IF(Raw_Data!J206&gt;0,"Y","PO")</f>
        <v>Y</v>
      </c>
      <c r="D18" s="357"/>
      <c r="E18" s="357"/>
      <c r="F18" s="357"/>
      <c r="G18" s="357"/>
      <c r="H18" s="357"/>
      <c r="I18" s="357"/>
      <c r="J18" s="357"/>
    </row>
    <row r="19" spans="2:10" x14ac:dyDescent="0.2">
      <c r="B19" s="17">
        <f>'Turbidity Daily Data Sheet'!B20</f>
        <v>42282</v>
      </c>
      <c r="C19" s="240" t="str">
        <f>IF(Raw_Data!J207&gt;0,"Y","PO")</f>
        <v>Y</v>
      </c>
      <c r="D19" s="357"/>
      <c r="E19" s="357"/>
      <c r="F19" s="357"/>
      <c r="G19" s="357"/>
      <c r="H19" s="357"/>
      <c r="I19" s="357"/>
      <c r="J19" s="357"/>
    </row>
    <row r="20" spans="2:10" x14ac:dyDescent="0.2">
      <c r="B20" s="17">
        <f>'Turbidity Daily Data Sheet'!B21</f>
        <v>42283</v>
      </c>
      <c r="C20" s="240" t="str">
        <f>IF(Raw_Data!J208&gt;0,"Y","PO")</f>
        <v>Y</v>
      </c>
      <c r="D20" s="357"/>
      <c r="E20" s="357"/>
      <c r="F20" s="357"/>
      <c r="G20" s="357"/>
      <c r="H20" s="357"/>
      <c r="I20" s="357"/>
      <c r="J20" s="357"/>
    </row>
    <row r="21" spans="2:10" x14ac:dyDescent="0.2">
      <c r="B21" s="17">
        <f>'Turbidity Daily Data Sheet'!B22</f>
        <v>42284</v>
      </c>
      <c r="C21" s="240" t="str">
        <f>IF(Raw_Data!J209&gt;0,"Y","PO")</f>
        <v>Y</v>
      </c>
      <c r="D21" s="357"/>
      <c r="E21" s="357"/>
      <c r="F21" s="357"/>
      <c r="G21" s="357"/>
      <c r="H21" s="357"/>
      <c r="I21" s="357"/>
      <c r="J21" s="357"/>
    </row>
    <row r="22" spans="2:10" x14ac:dyDescent="0.2">
      <c r="B22" s="17">
        <f>'Turbidity Daily Data Sheet'!B23</f>
        <v>42285</v>
      </c>
      <c r="C22" s="240" t="str">
        <f>IF(Raw_Data!J210&gt;0,"Y","PO")</f>
        <v>Y</v>
      </c>
      <c r="D22" s="357"/>
      <c r="E22" s="357"/>
      <c r="F22" s="357"/>
      <c r="G22" s="357"/>
      <c r="H22" s="357"/>
      <c r="I22" s="357"/>
      <c r="J22" s="357"/>
    </row>
    <row r="23" spans="2:10" x14ac:dyDescent="0.2">
      <c r="B23" s="17">
        <f>'Turbidity Daily Data Sheet'!B24</f>
        <v>42286</v>
      </c>
      <c r="C23" s="240" t="str">
        <f>IF(Raw_Data!J211&gt;0,"Y","PO")</f>
        <v>Y</v>
      </c>
      <c r="D23" s="357"/>
      <c r="E23" s="357"/>
      <c r="F23" s="357"/>
      <c r="G23" s="357"/>
      <c r="H23" s="357"/>
      <c r="I23" s="357"/>
      <c r="J23" s="357"/>
    </row>
    <row r="24" spans="2:10" x14ac:dyDescent="0.2">
      <c r="B24" s="17">
        <f>'Turbidity Daily Data Sheet'!B25</f>
        <v>42287</v>
      </c>
      <c r="C24" s="240" t="str">
        <f>IF(Raw_Data!J212&gt;0,"Y","PO")</f>
        <v>Y</v>
      </c>
      <c r="D24" s="357"/>
      <c r="E24" s="357"/>
      <c r="F24" s="357"/>
      <c r="G24" s="357"/>
      <c r="H24" s="357"/>
      <c r="I24" s="357"/>
      <c r="J24" s="357"/>
    </row>
    <row r="25" spans="2:10" x14ac:dyDescent="0.2">
      <c r="B25" s="17">
        <f>'Turbidity Daily Data Sheet'!B26</f>
        <v>42288</v>
      </c>
      <c r="C25" s="240" t="str">
        <f>IF(Raw_Data!J213&gt;0,"Y","PO")</f>
        <v>Y</v>
      </c>
      <c r="D25" s="357"/>
      <c r="E25" s="357"/>
      <c r="F25" s="357"/>
      <c r="G25" s="357"/>
      <c r="H25" s="357"/>
      <c r="I25" s="357"/>
      <c r="J25" s="357"/>
    </row>
    <row r="26" spans="2:10" x14ac:dyDescent="0.2">
      <c r="B26" s="17">
        <f>'Turbidity Daily Data Sheet'!B27</f>
        <v>42289</v>
      </c>
      <c r="C26" s="240" t="str">
        <f>IF(Raw_Data!J214&gt;0,"Y","PO")</f>
        <v>Y</v>
      </c>
      <c r="D26" s="357"/>
      <c r="E26" s="357"/>
      <c r="F26" s="357"/>
      <c r="G26" s="357"/>
      <c r="H26" s="357"/>
      <c r="I26" s="357"/>
      <c r="J26" s="357"/>
    </row>
    <row r="27" spans="2:10" x14ac:dyDescent="0.2">
      <c r="B27" s="17">
        <f>'Turbidity Daily Data Sheet'!B28</f>
        <v>42290</v>
      </c>
      <c r="C27" s="240" t="str">
        <f>IF(Raw_Data!J215&gt;0,"Y","PO")</f>
        <v>Y</v>
      </c>
      <c r="D27" s="357"/>
      <c r="E27" s="357"/>
      <c r="F27" s="357"/>
      <c r="G27" s="357"/>
      <c r="H27" s="357"/>
      <c r="I27" s="357"/>
      <c r="J27" s="357"/>
    </row>
    <row r="28" spans="2:10" x14ac:dyDescent="0.2">
      <c r="B28" s="17">
        <f>'Turbidity Daily Data Sheet'!B29</f>
        <v>42291</v>
      </c>
      <c r="C28" s="240" t="str">
        <f>IF(Raw_Data!J216&gt;0,"Y","PO")</f>
        <v>Y</v>
      </c>
      <c r="D28" s="357"/>
      <c r="E28" s="357"/>
      <c r="F28" s="357"/>
      <c r="G28" s="357"/>
      <c r="H28" s="357"/>
      <c r="I28" s="357"/>
      <c r="J28" s="357"/>
    </row>
    <row r="29" spans="2:10" x14ac:dyDescent="0.2">
      <c r="B29" s="17">
        <f>'Turbidity Daily Data Sheet'!B30</f>
        <v>42292</v>
      </c>
      <c r="C29" s="240" t="str">
        <f>IF(Raw_Data!J217&gt;0,"Y","PO")</f>
        <v>Y</v>
      </c>
      <c r="D29" s="357"/>
      <c r="E29" s="357"/>
      <c r="F29" s="357"/>
      <c r="G29" s="357"/>
      <c r="H29" s="357"/>
      <c r="I29" s="357"/>
      <c r="J29" s="357"/>
    </row>
    <row r="30" spans="2:10" x14ac:dyDescent="0.2">
      <c r="B30" s="17">
        <f>'Turbidity Daily Data Sheet'!B31</f>
        <v>42293</v>
      </c>
      <c r="C30" s="240" t="str">
        <f>IF(Raw_Data!J218&gt;0,"Y","PO")</f>
        <v>Y</v>
      </c>
      <c r="D30" s="357"/>
      <c r="E30" s="357"/>
      <c r="F30" s="357"/>
      <c r="G30" s="357"/>
      <c r="H30" s="357"/>
      <c r="I30" s="357"/>
      <c r="J30" s="357"/>
    </row>
    <row r="31" spans="2:10" x14ac:dyDescent="0.2">
      <c r="B31" s="17">
        <f>'Turbidity Daily Data Sheet'!B32</f>
        <v>42294</v>
      </c>
      <c r="C31" s="240" t="str">
        <f>IF(Raw_Data!J219&gt;0,"Y","PO")</f>
        <v>Y</v>
      </c>
      <c r="D31" s="357"/>
      <c r="E31" s="357"/>
      <c r="F31" s="357"/>
      <c r="G31" s="357"/>
      <c r="H31" s="357"/>
      <c r="I31" s="357"/>
      <c r="J31" s="357"/>
    </row>
    <row r="32" spans="2:10" x14ac:dyDescent="0.2">
      <c r="B32" s="17">
        <f>'Turbidity Daily Data Sheet'!B33</f>
        <v>42295</v>
      </c>
      <c r="C32" s="240" t="str">
        <f>IF(Raw_Data!J220&gt;0,"Y","PO")</f>
        <v>Y</v>
      </c>
      <c r="D32" s="357"/>
      <c r="E32" s="357"/>
      <c r="F32" s="357"/>
      <c r="G32" s="357"/>
      <c r="H32" s="357"/>
      <c r="I32" s="357"/>
      <c r="J32" s="357"/>
    </row>
    <row r="33" spans="2:10" x14ac:dyDescent="0.2">
      <c r="B33" s="17">
        <f>'Turbidity Daily Data Sheet'!B34</f>
        <v>42296</v>
      </c>
      <c r="C33" s="240" t="str">
        <f>IF(Raw_Data!J221&gt;0,"Y","PO")</f>
        <v>Y</v>
      </c>
      <c r="D33" s="357"/>
      <c r="E33" s="357"/>
      <c r="F33" s="357"/>
      <c r="G33" s="357"/>
      <c r="H33" s="357"/>
      <c r="I33" s="357"/>
      <c r="J33" s="357"/>
    </row>
    <row r="34" spans="2:10" x14ac:dyDescent="0.2">
      <c r="B34" s="17">
        <f>'Turbidity Daily Data Sheet'!B35</f>
        <v>42297</v>
      </c>
      <c r="C34" s="240" t="str">
        <f>IF(Raw_Data!J222&gt;0,"Y","PO")</f>
        <v>Y</v>
      </c>
      <c r="D34" s="357"/>
      <c r="E34" s="357"/>
      <c r="F34" s="357"/>
      <c r="G34" s="357"/>
      <c r="H34" s="357"/>
      <c r="I34" s="357"/>
      <c r="J34" s="357"/>
    </row>
    <row r="35" spans="2:10" x14ac:dyDescent="0.2">
      <c r="B35" s="17">
        <f>'Turbidity Daily Data Sheet'!B36</f>
        <v>42298</v>
      </c>
      <c r="C35" s="240" t="str">
        <f>IF(Raw_Data!J223&gt;0,"Y","PO")</f>
        <v>Y</v>
      </c>
      <c r="D35" s="357"/>
      <c r="E35" s="357"/>
      <c r="F35" s="357"/>
      <c r="G35" s="357"/>
      <c r="H35" s="357"/>
      <c r="I35" s="357"/>
      <c r="J35" s="357"/>
    </row>
    <row r="36" spans="2:10" x14ac:dyDescent="0.2">
      <c r="B36" s="17">
        <f>'Turbidity Daily Data Sheet'!B37</f>
        <v>42299</v>
      </c>
      <c r="C36" s="240" t="str">
        <f>IF(Raw_Data!J224&gt;0,"Y","PO")</f>
        <v>Y</v>
      </c>
      <c r="D36" s="357"/>
      <c r="E36" s="357"/>
      <c r="F36" s="357"/>
      <c r="G36" s="357"/>
      <c r="H36" s="357"/>
      <c r="I36" s="357"/>
      <c r="J36" s="357"/>
    </row>
    <row r="37" spans="2:10" x14ac:dyDescent="0.2">
      <c r="B37" s="17">
        <f>'Turbidity Daily Data Sheet'!B38</f>
        <v>42300</v>
      </c>
      <c r="C37" s="240" t="str">
        <f>IF(Raw_Data!J225&gt;0,"Y","PO")</f>
        <v>Y</v>
      </c>
      <c r="D37" s="357"/>
      <c r="E37" s="357"/>
      <c r="F37" s="357"/>
      <c r="G37" s="357"/>
      <c r="H37" s="357"/>
      <c r="I37" s="357"/>
      <c r="J37" s="357"/>
    </row>
    <row r="38" spans="2:10" x14ac:dyDescent="0.2">
      <c r="B38" s="17">
        <f>'Turbidity Daily Data Sheet'!B39</f>
        <v>42301</v>
      </c>
      <c r="C38" s="240" t="str">
        <f>IF(Raw_Data!J226&gt;0,"Y","PO")</f>
        <v>Y</v>
      </c>
      <c r="D38" s="357"/>
      <c r="E38" s="357"/>
      <c r="F38" s="357"/>
      <c r="G38" s="357"/>
      <c r="H38" s="357"/>
      <c r="I38" s="357"/>
      <c r="J38" s="357"/>
    </row>
    <row r="39" spans="2:10" x14ac:dyDescent="0.2">
      <c r="B39" s="17">
        <f>'Turbidity Daily Data Sheet'!B40</f>
        <v>42302</v>
      </c>
      <c r="C39" s="240" t="str">
        <f>IF(Raw_Data!J227&gt;0,"Y","PO")</f>
        <v>Y</v>
      </c>
      <c r="D39" s="357"/>
      <c r="E39" s="357"/>
      <c r="F39" s="357"/>
      <c r="G39" s="357"/>
      <c r="H39" s="357"/>
      <c r="I39" s="357"/>
      <c r="J39" s="357"/>
    </row>
    <row r="40" spans="2:10" x14ac:dyDescent="0.2">
      <c r="B40" s="17">
        <f>'Turbidity Daily Data Sheet'!B41</f>
        <v>42303</v>
      </c>
      <c r="C40" s="240" t="str">
        <f>IF(Raw_Data!J228&gt;0,"Y","PO")</f>
        <v>Y</v>
      </c>
      <c r="D40" s="357"/>
      <c r="E40" s="357"/>
      <c r="F40" s="357"/>
      <c r="G40" s="357"/>
      <c r="H40" s="357"/>
      <c r="I40" s="357"/>
      <c r="J40" s="357"/>
    </row>
    <row r="41" spans="2:10" x14ac:dyDescent="0.2">
      <c r="B41" s="17">
        <f>'Turbidity Daily Data Sheet'!B42</f>
        <v>42304</v>
      </c>
      <c r="C41" s="240" t="str">
        <f>IF(Raw_Data!J229&gt;0,"Y","PO")</f>
        <v>Y</v>
      </c>
      <c r="D41" s="357"/>
      <c r="E41" s="357"/>
      <c r="F41" s="357"/>
      <c r="G41" s="357"/>
      <c r="H41" s="357"/>
      <c r="I41" s="357"/>
      <c r="J41" s="357"/>
    </row>
    <row r="42" spans="2:10" x14ac:dyDescent="0.2">
      <c r="B42" s="17">
        <f>'Turbidity Daily Data Sheet'!B43</f>
        <v>42305</v>
      </c>
      <c r="C42" s="240" t="str">
        <f>IF(Raw_Data!J230&gt;0,"Y","PO")</f>
        <v>Y</v>
      </c>
      <c r="D42" s="357"/>
      <c r="E42" s="357"/>
      <c r="F42" s="357"/>
      <c r="G42" s="357"/>
      <c r="H42" s="357"/>
      <c r="I42" s="357"/>
      <c r="J42" s="357"/>
    </row>
    <row r="43" spans="2:10" x14ac:dyDescent="0.2">
      <c r="B43" s="17">
        <f>'Turbidity Daily Data Sheet'!B44</f>
        <v>42306</v>
      </c>
      <c r="C43" s="294" t="str">
        <f>IF('EPA Monthly Summary'!F5&lt;&gt;2,IF(Raw_Data!J231&gt;0,"Y","PO"),"")</f>
        <v>Y</v>
      </c>
      <c r="D43" s="357"/>
      <c r="E43" s="357"/>
      <c r="F43" s="357"/>
      <c r="G43" s="357"/>
      <c r="H43" s="357"/>
      <c r="I43" s="357"/>
      <c r="J43" s="357"/>
    </row>
    <row r="44" spans="2:10" x14ac:dyDescent="0.2">
      <c r="B44" s="17">
        <f>'Turbidity Daily Data Sheet'!B45</f>
        <v>42307</v>
      </c>
      <c r="C44" s="294" t="str">
        <f>IF('EPA Monthly Summary'!F5&lt;&gt;2,IF(Raw_Data!J232&gt;0,"Y","PO"),"")</f>
        <v>Y</v>
      </c>
      <c r="D44" s="357"/>
      <c r="E44" s="357"/>
      <c r="F44" s="357"/>
      <c r="G44" s="357"/>
      <c r="H44" s="357"/>
      <c r="I44" s="357"/>
      <c r="J44" s="357"/>
    </row>
    <row r="45" spans="2:10" x14ac:dyDescent="0.2">
      <c r="B45" s="17">
        <f>IF(OR('EPA Monthly Summary'!F5=1,'EPA Monthly Summary'!F5=3,'EPA Monthly Summary'!F5=5,'EPA Monthly Summary'!F5=7,'EPA Monthly Summary'!F5=8, 'EPA Monthly Summary'!F5=10, 'EPA Monthly Summary'!F5=12),'Turbidity Daily Data Sheet'!B46,"")</f>
        <v>42308</v>
      </c>
      <c r="C45" s="292" t="str">
        <f>IF(OR('EPA Monthly Summary'!F5=1,'EPA Monthly Summary'!F5=3,'EPA Monthly Summary'!F5=5,'EPA Monthly Summary'!F5=7,'EPA Monthly Summary'!F5=8, 'EPA Monthly Summary'!F5=10, 'EPA Monthly Summary'!F5=12),IF(Raw_Data!J233&gt;0,"Y","PO"),"")</f>
        <v>Y</v>
      </c>
      <c r="D45" s="357"/>
      <c r="E45" s="357"/>
      <c r="F45" s="357"/>
      <c r="G45" s="357"/>
      <c r="H45" s="357"/>
      <c r="I45" s="357"/>
      <c r="J45" s="357"/>
    </row>
    <row r="46" spans="2:10" x14ac:dyDescent="0.2">
      <c r="B46" s="358" t="s">
        <v>56</v>
      </c>
      <c r="C46" s="358"/>
      <c r="D46" s="358"/>
      <c r="E46" s="359"/>
    </row>
    <row r="48" spans="2:10" x14ac:dyDescent="0.2">
      <c r="B48" s="310" t="s">
        <v>57</v>
      </c>
      <c r="C48" s="310"/>
      <c r="D48" s="310"/>
      <c r="E48" s="310"/>
      <c r="F48" s="310"/>
      <c r="G48" s="312" t="s">
        <v>54</v>
      </c>
      <c r="H48" s="313"/>
    </row>
    <row r="49" spans="2:8" x14ac:dyDescent="0.2">
      <c r="B49" s="310" t="s">
        <v>58</v>
      </c>
      <c r="C49" s="310"/>
      <c r="D49" s="310"/>
      <c r="E49" s="310"/>
      <c r="F49" s="310"/>
      <c r="G49" s="312" t="s">
        <v>54</v>
      </c>
      <c r="H49" s="313"/>
    </row>
    <row r="50" spans="2:8" x14ac:dyDescent="0.2">
      <c r="B50" s="310" t="s">
        <v>59</v>
      </c>
      <c r="C50" s="310"/>
      <c r="D50" s="310"/>
      <c r="E50" s="310"/>
      <c r="F50" s="310"/>
      <c r="G50" s="312" t="s">
        <v>54</v>
      </c>
      <c r="H50" s="313"/>
    </row>
  </sheetData>
  <sheetProtection selectLockedCells="1"/>
  <mergeCells count="46">
    <mergeCell ref="B2:J2"/>
    <mergeCell ref="B3:J3"/>
    <mergeCell ref="C10:C14"/>
    <mergeCell ref="D10:J11"/>
    <mergeCell ref="D12:J12"/>
    <mergeCell ref="D13:J14"/>
    <mergeCell ref="D19:J19"/>
    <mergeCell ref="D20:J20"/>
    <mergeCell ref="D21:J21"/>
    <mergeCell ref="D22:J22"/>
    <mergeCell ref="D15:J15"/>
    <mergeCell ref="D16:J16"/>
    <mergeCell ref="D17:J17"/>
    <mergeCell ref="D18:J18"/>
    <mergeCell ref="D27:J27"/>
    <mergeCell ref="D28:J28"/>
    <mergeCell ref="D29:J29"/>
    <mergeCell ref="D30:J30"/>
    <mergeCell ref="D23:J23"/>
    <mergeCell ref="D24:J24"/>
    <mergeCell ref="D25:J25"/>
    <mergeCell ref="D26:J26"/>
    <mergeCell ref="D35:J35"/>
    <mergeCell ref="D36:J36"/>
    <mergeCell ref="D37:J37"/>
    <mergeCell ref="D38:J38"/>
    <mergeCell ref="D31:J31"/>
    <mergeCell ref="D32:J32"/>
    <mergeCell ref="D33:J33"/>
    <mergeCell ref="D34:J34"/>
    <mergeCell ref="B50:F50"/>
    <mergeCell ref="G50:H50"/>
    <mergeCell ref="B1:J1"/>
    <mergeCell ref="B10:B14"/>
    <mergeCell ref="B46:E46"/>
    <mergeCell ref="D45:J45"/>
    <mergeCell ref="B48:F48"/>
    <mergeCell ref="B49:F49"/>
    <mergeCell ref="G48:H48"/>
    <mergeCell ref="D39:J39"/>
    <mergeCell ref="D40:J40"/>
    <mergeCell ref="G49:H49"/>
    <mergeCell ref="D41:J41"/>
    <mergeCell ref="D42:J42"/>
    <mergeCell ref="D43:J43"/>
    <mergeCell ref="D44:J44"/>
  </mergeCells>
  <phoneticPr fontId="3" type="noConversion"/>
  <pageMargins left="0.5" right="0.5" top="0.75" bottom="0.25" header="0.5" footer="0.5"/>
  <pageSetup scale="9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J50"/>
  <sheetViews>
    <sheetView showGridLines="0" topLeftCell="A4" zoomScaleNormal="100" workbookViewId="0">
      <selection activeCell="C45" sqref="C45"/>
    </sheetView>
  </sheetViews>
  <sheetFormatPr defaultRowHeight="12.75" x14ac:dyDescent="0.2"/>
  <cols>
    <col min="1" max="1" width="1.7109375" style="12" customWidth="1"/>
    <col min="2" max="2" width="7.85546875" bestFit="1" customWidth="1"/>
    <col min="3" max="10" width="11.7109375" customWidth="1"/>
  </cols>
  <sheetData>
    <row r="1" spans="2:10" x14ac:dyDescent="0.2">
      <c r="B1" s="337" t="s">
        <v>46</v>
      </c>
      <c r="C1" s="310"/>
      <c r="D1" s="310"/>
      <c r="E1" s="310"/>
      <c r="F1" s="310"/>
      <c r="G1" s="310"/>
      <c r="H1" s="310"/>
      <c r="I1" s="310"/>
      <c r="J1" s="310"/>
    </row>
    <row r="2" spans="2:10" x14ac:dyDescent="0.2">
      <c r="B2" s="337" t="s">
        <v>47</v>
      </c>
      <c r="C2" s="310"/>
      <c r="D2" s="310"/>
      <c r="E2" s="310"/>
      <c r="F2" s="310"/>
      <c r="G2" s="310"/>
      <c r="H2" s="310"/>
      <c r="I2" s="310"/>
      <c r="J2" s="310"/>
    </row>
    <row r="3" spans="2:10" x14ac:dyDescent="0.2">
      <c r="B3" s="337" t="s">
        <v>48</v>
      </c>
      <c r="C3" s="310"/>
      <c r="D3" s="310"/>
      <c r="E3" s="310"/>
      <c r="F3" s="310"/>
      <c r="G3" s="310"/>
      <c r="H3" s="310"/>
      <c r="I3" s="310"/>
      <c r="J3" s="310"/>
    </row>
    <row r="5" spans="2:10" x14ac:dyDescent="0.2">
      <c r="B5" t="s">
        <v>49</v>
      </c>
      <c r="C5" s="11">
        <f>'Unit(2) DI Testing'!C5</f>
        <v>10</v>
      </c>
      <c r="D5" s="13"/>
      <c r="F5" t="s">
        <v>51</v>
      </c>
      <c r="G5" s="11">
        <f>'Unit(2) DI Testing'!G5</f>
        <v>22011</v>
      </c>
    </row>
    <row r="6" spans="2:10" x14ac:dyDescent="0.2">
      <c r="B6" t="s">
        <v>50</v>
      </c>
      <c r="C6" s="11">
        <f>'Unit(2) DI Testing'!C6</f>
        <v>2015</v>
      </c>
      <c r="D6" s="13"/>
      <c r="F6" t="s">
        <v>52</v>
      </c>
      <c r="G6" s="21" t="str">
        <f>'Unit(2) DI Testing'!G6:J6</f>
        <v>Quinn's Water Treatment Plant</v>
      </c>
      <c r="H6" s="21"/>
      <c r="I6" s="21"/>
      <c r="J6" s="18"/>
    </row>
    <row r="7" spans="2:10" x14ac:dyDescent="0.2">
      <c r="B7" t="s">
        <v>53</v>
      </c>
      <c r="E7" s="19">
        <v>3</v>
      </c>
    </row>
    <row r="8" spans="2:10" x14ac:dyDescent="0.2">
      <c r="C8" s="2"/>
      <c r="D8" s="2"/>
      <c r="E8" s="2"/>
      <c r="F8" s="2"/>
      <c r="G8" s="2"/>
      <c r="H8" s="2"/>
      <c r="I8" s="2"/>
    </row>
    <row r="9" spans="2:10" x14ac:dyDescent="0.2">
      <c r="B9" s="2"/>
      <c r="C9" s="2"/>
      <c r="D9" s="2"/>
      <c r="E9" s="2"/>
      <c r="F9" s="2"/>
      <c r="G9" s="2"/>
      <c r="H9" s="2"/>
      <c r="I9" s="2"/>
    </row>
    <row r="10" spans="2:10" ht="12.75" customHeight="1" x14ac:dyDescent="0.2">
      <c r="B10" s="344" t="s">
        <v>0</v>
      </c>
      <c r="C10" s="343" t="s">
        <v>55</v>
      </c>
      <c r="D10" s="345" t="s">
        <v>61</v>
      </c>
      <c r="E10" s="346"/>
      <c r="F10" s="346"/>
      <c r="G10" s="346"/>
      <c r="H10" s="346"/>
      <c r="I10" s="346"/>
      <c r="J10" s="347"/>
    </row>
    <row r="11" spans="2:10" x14ac:dyDescent="0.2">
      <c r="B11" s="344"/>
      <c r="C11" s="344"/>
      <c r="D11" s="348"/>
      <c r="E11" s="349"/>
      <c r="F11" s="349"/>
      <c r="G11" s="349"/>
      <c r="H11" s="349"/>
      <c r="I11" s="349"/>
      <c r="J11" s="350"/>
    </row>
    <row r="12" spans="2:10" x14ac:dyDescent="0.2">
      <c r="B12" s="344"/>
      <c r="C12" s="344"/>
      <c r="D12" s="348"/>
      <c r="E12" s="349"/>
      <c r="F12" s="349"/>
      <c r="G12" s="349"/>
      <c r="H12" s="349"/>
      <c r="I12" s="349"/>
      <c r="J12" s="350"/>
    </row>
    <row r="13" spans="2:10" x14ac:dyDescent="0.2">
      <c r="B13" s="344"/>
      <c r="C13" s="344"/>
      <c r="D13" s="348" t="s">
        <v>62</v>
      </c>
      <c r="E13" s="349"/>
      <c r="F13" s="349"/>
      <c r="G13" s="349"/>
      <c r="H13" s="349"/>
      <c r="I13" s="349"/>
      <c r="J13" s="350"/>
    </row>
    <row r="14" spans="2:10" x14ac:dyDescent="0.2">
      <c r="B14" s="344"/>
      <c r="C14" s="344"/>
      <c r="D14" s="351"/>
      <c r="E14" s="352"/>
      <c r="F14" s="352"/>
      <c r="G14" s="352"/>
      <c r="H14" s="352"/>
      <c r="I14" s="352"/>
      <c r="J14" s="353"/>
    </row>
    <row r="15" spans="2:10" x14ac:dyDescent="0.2">
      <c r="B15" s="17">
        <f>'Turbidity Daily Data Sheet'!B16</f>
        <v>42278</v>
      </c>
      <c r="C15" s="240" t="str">
        <f>IF(Raw_Data!J203&gt;0,"Y","PO")</f>
        <v>Y</v>
      </c>
      <c r="D15" s="357"/>
      <c r="E15" s="357"/>
      <c r="F15" s="357"/>
      <c r="G15" s="357"/>
      <c r="H15" s="357"/>
      <c r="I15" s="357"/>
      <c r="J15" s="357"/>
    </row>
    <row r="16" spans="2:10" x14ac:dyDescent="0.2">
      <c r="B16" s="17">
        <f>'Turbidity Daily Data Sheet'!B17</f>
        <v>42279</v>
      </c>
      <c r="C16" s="240" t="str">
        <f>IF(Raw_Data!J204&gt;0,"Y","PO")</f>
        <v>Y</v>
      </c>
      <c r="D16" s="357"/>
      <c r="E16" s="357"/>
      <c r="F16" s="357"/>
      <c r="G16" s="357"/>
      <c r="H16" s="357"/>
      <c r="I16" s="357"/>
      <c r="J16" s="357"/>
    </row>
    <row r="17" spans="2:10" x14ac:dyDescent="0.2">
      <c r="B17" s="17">
        <f>'Turbidity Daily Data Sheet'!B18</f>
        <v>42280</v>
      </c>
      <c r="C17" s="240" t="str">
        <f>IF(Raw_Data!J205&gt;0,"Y","PO")</f>
        <v>Y</v>
      </c>
      <c r="D17" s="357"/>
      <c r="E17" s="357"/>
      <c r="F17" s="357"/>
      <c r="G17" s="357"/>
      <c r="H17" s="357"/>
      <c r="I17" s="357"/>
      <c r="J17" s="357"/>
    </row>
    <row r="18" spans="2:10" x14ac:dyDescent="0.2">
      <c r="B18" s="17">
        <f>'Turbidity Daily Data Sheet'!B19</f>
        <v>42281</v>
      </c>
      <c r="C18" s="240" t="str">
        <f>IF(Raw_Data!J206&gt;0,"Y","PO")</f>
        <v>Y</v>
      </c>
      <c r="D18" s="357"/>
      <c r="E18" s="357"/>
      <c r="F18" s="357"/>
      <c r="G18" s="357"/>
      <c r="H18" s="357"/>
      <c r="I18" s="357"/>
      <c r="J18" s="357"/>
    </row>
    <row r="19" spans="2:10" x14ac:dyDescent="0.2">
      <c r="B19" s="17">
        <f>'Turbidity Daily Data Sheet'!B20</f>
        <v>42282</v>
      </c>
      <c r="C19" s="240" t="str">
        <f>IF(Raw_Data!J207&gt;0,"Y","PO")</f>
        <v>Y</v>
      </c>
      <c r="D19" s="357"/>
      <c r="E19" s="357"/>
      <c r="F19" s="357"/>
      <c r="G19" s="357"/>
      <c r="H19" s="357"/>
      <c r="I19" s="357"/>
      <c r="J19" s="357"/>
    </row>
    <row r="20" spans="2:10" x14ac:dyDescent="0.2">
      <c r="B20" s="17">
        <f>'Turbidity Daily Data Sheet'!B21</f>
        <v>42283</v>
      </c>
      <c r="C20" s="240" t="str">
        <f>IF(Raw_Data!J208&gt;0,"Y","PO")</f>
        <v>Y</v>
      </c>
      <c r="D20" s="357"/>
      <c r="E20" s="357"/>
      <c r="F20" s="357"/>
      <c r="G20" s="357"/>
      <c r="H20" s="357"/>
      <c r="I20" s="357"/>
      <c r="J20" s="357"/>
    </row>
    <row r="21" spans="2:10" x14ac:dyDescent="0.2">
      <c r="B21" s="17">
        <f>'Turbidity Daily Data Sheet'!B22</f>
        <v>42284</v>
      </c>
      <c r="C21" s="240" t="str">
        <f>IF(Raw_Data!J209&gt;0,"Y","PO")</f>
        <v>Y</v>
      </c>
      <c r="D21" s="357"/>
      <c r="E21" s="357"/>
      <c r="F21" s="357"/>
      <c r="G21" s="357"/>
      <c r="H21" s="357"/>
      <c r="I21" s="357"/>
      <c r="J21" s="357"/>
    </row>
    <row r="22" spans="2:10" x14ac:dyDescent="0.2">
      <c r="B22" s="17">
        <f>'Turbidity Daily Data Sheet'!B23</f>
        <v>42285</v>
      </c>
      <c r="C22" s="240" t="str">
        <f>IF(Raw_Data!J210&gt;0,"Y","PO")</f>
        <v>Y</v>
      </c>
      <c r="D22" s="357"/>
      <c r="E22" s="357"/>
      <c r="F22" s="357"/>
      <c r="G22" s="357"/>
      <c r="H22" s="357"/>
      <c r="I22" s="357"/>
      <c r="J22" s="357"/>
    </row>
    <row r="23" spans="2:10" x14ac:dyDescent="0.2">
      <c r="B23" s="17">
        <f>'Turbidity Daily Data Sheet'!B24</f>
        <v>42286</v>
      </c>
      <c r="C23" s="240" t="str">
        <f>IF(Raw_Data!J211&gt;0,"Y","PO")</f>
        <v>Y</v>
      </c>
      <c r="D23" s="357"/>
      <c r="E23" s="357"/>
      <c r="F23" s="357"/>
      <c r="G23" s="357"/>
      <c r="H23" s="357"/>
      <c r="I23" s="357"/>
      <c r="J23" s="357"/>
    </row>
    <row r="24" spans="2:10" x14ac:dyDescent="0.2">
      <c r="B24" s="17">
        <f>'Turbidity Daily Data Sheet'!B25</f>
        <v>42287</v>
      </c>
      <c r="C24" s="240" t="str">
        <f>IF(Raw_Data!J212&gt;0,"Y","PO")</f>
        <v>Y</v>
      </c>
      <c r="D24" s="357"/>
      <c r="E24" s="357"/>
      <c r="F24" s="357"/>
      <c r="G24" s="357"/>
      <c r="H24" s="357"/>
      <c r="I24" s="357"/>
      <c r="J24" s="357"/>
    </row>
    <row r="25" spans="2:10" x14ac:dyDescent="0.2">
      <c r="B25" s="17">
        <f>'Turbidity Daily Data Sheet'!B26</f>
        <v>42288</v>
      </c>
      <c r="C25" s="240" t="str">
        <f>IF(Raw_Data!J213&gt;0,"Y","PO")</f>
        <v>Y</v>
      </c>
      <c r="D25" s="357"/>
      <c r="E25" s="357"/>
      <c r="F25" s="357"/>
      <c r="G25" s="357"/>
      <c r="H25" s="357"/>
      <c r="I25" s="357"/>
      <c r="J25" s="357"/>
    </row>
    <row r="26" spans="2:10" x14ac:dyDescent="0.2">
      <c r="B26" s="17">
        <f>'Turbidity Daily Data Sheet'!B27</f>
        <v>42289</v>
      </c>
      <c r="C26" s="240" t="str">
        <f>IF(Raw_Data!J214&gt;0,"Y","PO")</f>
        <v>Y</v>
      </c>
      <c r="D26" s="357"/>
      <c r="E26" s="357"/>
      <c r="F26" s="357"/>
      <c r="G26" s="357"/>
      <c r="H26" s="357"/>
      <c r="I26" s="357"/>
      <c r="J26" s="357"/>
    </row>
    <row r="27" spans="2:10" x14ac:dyDescent="0.2">
      <c r="B27" s="17">
        <f>'Turbidity Daily Data Sheet'!B28</f>
        <v>42290</v>
      </c>
      <c r="C27" s="240" t="str">
        <f>IF(Raw_Data!J215&gt;0,"Y","PO")</f>
        <v>Y</v>
      </c>
      <c r="D27" s="357"/>
      <c r="E27" s="357"/>
      <c r="F27" s="357"/>
      <c r="G27" s="357"/>
      <c r="H27" s="357"/>
      <c r="I27" s="357"/>
      <c r="J27" s="357"/>
    </row>
    <row r="28" spans="2:10" x14ac:dyDescent="0.2">
      <c r="B28" s="17">
        <f>'Turbidity Daily Data Sheet'!B29</f>
        <v>42291</v>
      </c>
      <c r="C28" s="240" t="str">
        <f>IF(Raw_Data!J216&gt;0,"Y","PO")</f>
        <v>Y</v>
      </c>
      <c r="D28" s="357"/>
      <c r="E28" s="357"/>
      <c r="F28" s="357"/>
      <c r="G28" s="357"/>
      <c r="H28" s="357"/>
      <c r="I28" s="357"/>
      <c r="J28" s="357"/>
    </row>
    <row r="29" spans="2:10" x14ac:dyDescent="0.2">
      <c r="B29" s="17">
        <f>'Turbidity Daily Data Sheet'!B30</f>
        <v>42292</v>
      </c>
      <c r="C29" s="240" t="str">
        <f>IF(Raw_Data!J217&gt;0,"Y","PO")</f>
        <v>Y</v>
      </c>
      <c r="D29" s="357"/>
      <c r="E29" s="357"/>
      <c r="F29" s="357"/>
      <c r="G29" s="357"/>
      <c r="H29" s="357"/>
      <c r="I29" s="357"/>
      <c r="J29" s="357"/>
    </row>
    <row r="30" spans="2:10" x14ac:dyDescent="0.2">
      <c r="B30" s="17">
        <f>'Turbidity Daily Data Sheet'!B31</f>
        <v>42293</v>
      </c>
      <c r="C30" s="240" t="str">
        <f>IF(Raw_Data!J218&gt;0,"Y","PO")</f>
        <v>Y</v>
      </c>
      <c r="D30" s="357"/>
      <c r="E30" s="357"/>
      <c r="F30" s="357"/>
      <c r="G30" s="357"/>
      <c r="H30" s="357"/>
      <c r="I30" s="357"/>
      <c r="J30" s="357"/>
    </row>
    <row r="31" spans="2:10" x14ac:dyDescent="0.2">
      <c r="B31" s="17">
        <f>'Turbidity Daily Data Sheet'!B32</f>
        <v>42294</v>
      </c>
      <c r="C31" s="240" t="str">
        <f>IF(Raw_Data!J219&gt;0,"Y","PO")</f>
        <v>Y</v>
      </c>
      <c r="D31" s="357"/>
      <c r="E31" s="357"/>
      <c r="F31" s="357"/>
      <c r="G31" s="357"/>
      <c r="H31" s="357"/>
      <c r="I31" s="357"/>
      <c r="J31" s="357"/>
    </row>
    <row r="32" spans="2:10" x14ac:dyDescent="0.2">
      <c r="B32" s="17">
        <f>'Turbidity Daily Data Sheet'!B33</f>
        <v>42295</v>
      </c>
      <c r="C32" s="240" t="str">
        <f>IF(Raw_Data!J220&gt;0,"Y","PO")</f>
        <v>Y</v>
      </c>
      <c r="D32" s="357"/>
      <c r="E32" s="357"/>
      <c r="F32" s="357"/>
      <c r="G32" s="357"/>
      <c r="H32" s="357"/>
      <c r="I32" s="357"/>
      <c r="J32" s="357"/>
    </row>
    <row r="33" spans="2:10" x14ac:dyDescent="0.2">
      <c r="B33" s="17">
        <f>'Turbidity Daily Data Sheet'!B34</f>
        <v>42296</v>
      </c>
      <c r="C33" s="240" t="str">
        <f>IF(Raw_Data!J221&gt;0,"Y","PO")</f>
        <v>Y</v>
      </c>
      <c r="D33" s="357"/>
      <c r="E33" s="357"/>
      <c r="F33" s="357"/>
      <c r="G33" s="357"/>
      <c r="H33" s="357"/>
      <c r="I33" s="357"/>
      <c r="J33" s="357"/>
    </row>
    <row r="34" spans="2:10" x14ac:dyDescent="0.2">
      <c r="B34" s="17">
        <f>'Turbidity Daily Data Sheet'!B35</f>
        <v>42297</v>
      </c>
      <c r="C34" s="240" t="str">
        <f>IF(Raw_Data!J222&gt;0,"Y","PO")</f>
        <v>Y</v>
      </c>
      <c r="D34" s="357"/>
      <c r="E34" s="357"/>
      <c r="F34" s="357"/>
      <c r="G34" s="357"/>
      <c r="H34" s="357"/>
      <c r="I34" s="357"/>
      <c r="J34" s="357"/>
    </row>
    <row r="35" spans="2:10" x14ac:dyDescent="0.2">
      <c r="B35" s="17">
        <f>'Turbidity Daily Data Sheet'!B36</f>
        <v>42298</v>
      </c>
      <c r="C35" s="240" t="str">
        <f>IF(Raw_Data!J223&gt;0,"Y","PO")</f>
        <v>Y</v>
      </c>
      <c r="D35" s="357"/>
      <c r="E35" s="357"/>
      <c r="F35" s="357"/>
      <c r="G35" s="357"/>
      <c r="H35" s="357"/>
      <c r="I35" s="357"/>
      <c r="J35" s="357"/>
    </row>
    <row r="36" spans="2:10" x14ac:dyDescent="0.2">
      <c r="B36" s="17">
        <f>'Turbidity Daily Data Sheet'!B37</f>
        <v>42299</v>
      </c>
      <c r="C36" s="240" t="str">
        <f>IF(Raw_Data!J224&gt;0,"Y","PO")</f>
        <v>Y</v>
      </c>
      <c r="D36" s="357"/>
      <c r="E36" s="357"/>
      <c r="F36" s="357"/>
      <c r="G36" s="357"/>
      <c r="H36" s="357"/>
      <c r="I36" s="357"/>
      <c r="J36" s="357"/>
    </row>
    <row r="37" spans="2:10" x14ac:dyDescent="0.2">
      <c r="B37" s="17">
        <f>'Turbidity Daily Data Sheet'!B38</f>
        <v>42300</v>
      </c>
      <c r="C37" s="240" t="str">
        <f>IF(Raw_Data!J225&gt;0,"Y","PO")</f>
        <v>Y</v>
      </c>
      <c r="D37" s="357"/>
      <c r="E37" s="357"/>
      <c r="F37" s="357"/>
      <c r="G37" s="357"/>
      <c r="H37" s="357"/>
      <c r="I37" s="357"/>
      <c r="J37" s="357"/>
    </row>
    <row r="38" spans="2:10" x14ac:dyDescent="0.2">
      <c r="B38" s="17">
        <f>'Turbidity Daily Data Sheet'!B39</f>
        <v>42301</v>
      </c>
      <c r="C38" s="240" t="str">
        <f>IF(Raw_Data!J226&gt;0,"Y","PO")</f>
        <v>Y</v>
      </c>
      <c r="D38" s="357"/>
      <c r="E38" s="357"/>
      <c r="F38" s="357"/>
      <c r="G38" s="357"/>
      <c r="H38" s="357"/>
      <c r="I38" s="357"/>
      <c r="J38" s="357"/>
    </row>
    <row r="39" spans="2:10" x14ac:dyDescent="0.2">
      <c r="B39" s="17">
        <f>'Turbidity Daily Data Sheet'!B40</f>
        <v>42302</v>
      </c>
      <c r="C39" s="240" t="str">
        <f>IF(Raw_Data!J227&gt;0,"Y","PO")</f>
        <v>Y</v>
      </c>
      <c r="D39" s="357"/>
      <c r="E39" s="357"/>
      <c r="F39" s="357"/>
      <c r="G39" s="357"/>
      <c r="H39" s="357"/>
      <c r="I39" s="357"/>
      <c r="J39" s="357"/>
    </row>
    <row r="40" spans="2:10" x14ac:dyDescent="0.2">
      <c r="B40" s="17">
        <f>'Turbidity Daily Data Sheet'!B41</f>
        <v>42303</v>
      </c>
      <c r="C40" s="240" t="str">
        <f>IF(Raw_Data!J228&gt;0,"Y","PO")</f>
        <v>Y</v>
      </c>
      <c r="D40" s="357"/>
      <c r="E40" s="357"/>
      <c r="F40" s="357"/>
      <c r="G40" s="357"/>
      <c r="H40" s="357"/>
      <c r="I40" s="357"/>
      <c r="J40" s="357"/>
    </row>
    <row r="41" spans="2:10" x14ac:dyDescent="0.2">
      <c r="B41" s="17">
        <f>'Turbidity Daily Data Sheet'!B42</f>
        <v>42304</v>
      </c>
      <c r="C41" s="240" t="str">
        <f>IF(Raw_Data!J229&gt;0,"Y","PO")</f>
        <v>Y</v>
      </c>
      <c r="D41" s="357"/>
      <c r="E41" s="357"/>
      <c r="F41" s="357"/>
      <c r="G41" s="357"/>
      <c r="H41" s="357"/>
      <c r="I41" s="357"/>
      <c r="J41" s="357"/>
    </row>
    <row r="42" spans="2:10" x14ac:dyDescent="0.2">
      <c r="B42" s="17">
        <f>'Turbidity Daily Data Sheet'!B43</f>
        <v>42305</v>
      </c>
      <c r="C42" s="240" t="str">
        <f>IF(Raw_Data!J230&gt;0,"Y","PO")</f>
        <v>Y</v>
      </c>
      <c r="D42" s="357"/>
      <c r="E42" s="357"/>
      <c r="F42" s="357"/>
      <c r="G42" s="357"/>
      <c r="H42" s="357"/>
      <c r="I42" s="357"/>
      <c r="J42" s="357"/>
    </row>
    <row r="43" spans="2:10" x14ac:dyDescent="0.2">
      <c r="B43" s="17">
        <f>'Turbidity Daily Data Sheet'!B44</f>
        <v>42306</v>
      </c>
      <c r="C43" s="294" t="str">
        <f>IF('EPA Monthly Summary'!F5&lt;&gt;2,IF(Raw_Data!J231&gt;0,"Y","PO"),"")</f>
        <v>Y</v>
      </c>
      <c r="D43" s="357"/>
      <c r="E43" s="357"/>
      <c r="F43" s="357"/>
      <c r="G43" s="357"/>
      <c r="H43" s="357"/>
      <c r="I43" s="357"/>
      <c r="J43" s="357"/>
    </row>
    <row r="44" spans="2:10" x14ac:dyDescent="0.2">
      <c r="B44" s="17">
        <f>'Turbidity Daily Data Sheet'!B45</f>
        <v>42307</v>
      </c>
      <c r="C44" s="294" t="str">
        <f>IF('EPA Monthly Summary'!F5&lt;&gt;2,IF(Raw_Data!J232&gt;0,"Y","PO"),"")</f>
        <v>Y</v>
      </c>
      <c r="D44" s="357"/>
      <c r="E44" s="357"/>
      <c r="F44" s="357"/>
      <c r="G44" s="357"/>
      <c r="H44" s="357"/>
      <c r="I44" s="357"/>
      <c r="J44" s="357"/>
    </row>
    <row r="45" spans="2:10" x14ac:dyDescent="0.2">
      <c r="B45" s="17">
        <f>IF(OR('EPA Monthly Summary'!F5=1,'EPA Monthly Summary'!F5=3,'EPA Monthly Summary'!F5=5,'EPA Monthly Summary'!F5=7,'EPA Monthly Summary'!F5=8, 'EPA Monthly Summary'!F5=10, 'EPA Monthly Summary'!F5=12),'Turbidity Daily Data Sheet'!B46,"")</f>
        <v>42308</v>
      </c>
      <c r="C45" s="292" t="str">
        <f>IF(OR('EPA Monthly Summary'!F5=1,'EPA Monthly Summary'!F5=3,'EPA Monthly Summary'!F5=5,'EPA Monthly Summary'!F5=7,'EPA Monthly Summary'!F5=8, 'EPA Monthly Summary'!F5=10, 'EPA Monthly Summary'!F5=12),IF(Raw_Data!J233&gt;0,"Y","PO"),"")</f>
        <v>Y</v>
      </c>
      <c r="D45" s="357"/>
      <c r="E45" s="357"/>
      <c r="F45" s="357"/>
      <c r="G45" s="357"/>
      <c r="H45" s="357"/>
      <c r="I45" s="357"/>
      <c r="J45" s="357"/>
    </row>
    <row r="46" spans="2:10" x14ac:dyDescent="0.2">
      <c r="B46" s="358" t="s">
        <v>56</v>
      </c>
      <c r="C46" s="358"/>
      <c r="D46" s="358"/>
      <c r="E46" s="359"/>
    </row>
    <row r="48" spans="2:10" x14ac:dyDescent="0.2">
      <c r="B48" s="310" t="s">
        <v>57</v>
      </c>
      <c r="C48" s="310"/>
      <c r="D48" s="310"/>
      <c r="E48" s="310"/>
      <c r="F48" s="310"/>
      <c r="G48" s="312" t="s">
        <v>54</v>
      </c>
      <c r="H48" s="313"/>
    </row>
    <row r="49" spans="2:8" x14ac:dyDescent="0.2">
      <c r="B49" s="310" t="s">
        <v>58</v>
      </c>
      <c r="C49" s="310"/>
      <c r="D49" s="310"/>
      <c r="E49" s="310"/>
      <c r="F49" s="310"/>
      <c r="G49" s="312" t="s">
        <v>54</v>
      </c>
      <c r="H49" s="313"/>
    </row>
    <row r="50" spans="2:8" x14ac:dyDescent="0.2">
      <c r="B50" s="310" t="s">
        <v>59</v>
      </c>
      <c r="C50" s="310"/>
      <c r="D50" s="310"/>
      <c r="E50" s="310"/>
      <c r="F50" s="310"/>
      <c r="G50" s="312" t="s">
        <v>54</v>
      </c>
      <c r="H50" s="313"/>
    </row>
  </sheetData>
  <sheetProtection selectLockedCells="1"/>
  <mergeCells count="46">
    <mergeCell ref="B50:F50"/>
    <mergeCell ref="G50:H50"/>
    <mergeCell ref="B1:J1"/>
    <mergeCell ref="B10:B14"/>
    <mergeCell ref="B46:E46"/>
    <mergeCell ref="D45:J45"/>
    <mergeCell ref="B48:F48"/>
    <mergeCell ref="B49:F49"/>
    <mergeCell ref="G48:H48"/>
    <mergeCell ref="D40:J40"/>
    <mergeCell ref="G49:H49"/>
    <mergeCell ref="D41:J41"/>
    <mergeCell ref="D42:J42"/>
    <mergeCell ref="D43:J43"/>
    <mergeCell ref="D44:J44"/>
    <mergeCell ref="D35:J35"/>
    <mergeCell ref="D36:J36"/>
    <mergeCell ref="D37:J37"/>
    <mergeCell ref="D38:J38"/>
    <mergeCell ref="D39:J39"/>
    <mergeCell ref="D30:J30"/>
    <mergeCell ref="D31:J31"/>
    <mergeCell ref="D32:J32"/>
    <mergeCell ref="D33:J33"/>
    <mergeCell ref="D34:J34"/>
    <mergeCell ref="D25:J25"/>
    <mergeCell ref="D26:J26"/>
    <mergeCell ref="D27:J27"/>
    <mergeCell ref="D28:J28"/>
    <mergeCell ref="D29:J29"/>
    <mergeCell ref="D20:J20"/>
    <mergeCell ref="D21:J21"/>
    <mergeCell ref="D22:J22"/>
    <mergeCell ref="D23:J23"/>
    <mergeCell ref="D24:J24"/>
    <mergeCell ref="D15:J15"/>
    <mergeCell ref="D16:J16"/>
    <mergeCell ref="D17:J17"/>
    <mergeCell ref="D18:J18"/>
    <mergeCell ref="D19:J19"/>
    <mergeCell ref="B2:J2"/>
    <mergeCell ref="B3:J3"/>
    <mergeCell ref="C10:C14"/>
    <mergeCell ref="D10:J11"/>
    <mergeCell ref="D12:J12"/>
    <mergeCell ref="D13:J14"/>
  </mergeCells>
  <phoneticPr fontId="3" type="noConversion"/>
  <pageMargins left="0.5" right="0.5" top="0.75" bottom="0.25" header="0.5" footer="0.5"/>
  <pageSetup scale="9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50"/>
  <sheetViews>
    <sheetView showGridLines="0" view="pageBreakPreview" zoomScale="60" zoomScaleNormal="100" workbookViewId="0">
      <selection activeCell="C45" sqref="C45"/>
    </sheetView>
  </sheetViews>
  <sheetFormatPr defaultRowHeight="12.75" x14ac:dyDescent="0.2"/>
  <cols>
    <col min="1" max="1" width="1.7109375" style="12" customWidth="1"/>
    <col min="2" max="2" width="7.85546875" bestFit="1" customWidth="1"/>
    <col min="3" max="10" width="11.7109375" customWidth="1"/>
  </cols>
  <sheetData>
    <row r="1" spans="2:10" x14ac:dyDescent="0.2">
      <c r="B1" s="337" t="s">
        <v>46</v>
      </c>
      <c r="C1" s="310"/>
      <c r="D1" s="310"/>
      <c r="E1" s="310"/>
      <c r="F1" s="310"/>
      <c r="G1" s="310"/>
      <c r="H1" s="310"/>
      <c r="I1" s="310"/>
      <c r="J1" s="310"/>
    </row>
    <row r="2" spans="2:10" x14ac:dyDescent="0.2">
      <c r="B2" s="337" t="s">
        <v>47</v>
      </c>
      <c r="C2" s="310"/>
      <c r="D2" s="310"/>
      <c r="E2" s="310"/>
      <c r="F2" s="310"/>
      <c r="G2" s="310"/>
      <c r="H2" s="310"/>
      <c r="I2" s="310"/>
      <c r="J2" s="310"/>
    </row>
    <row r="3" spans="2:10" x14ac:dyDescent="0.2">
      <c r="B3" s="337" t="s">
        <v>48</v>
      </c>
      <c r="C3" s="310"/>
      <c r="D3" s="310"/>
      <c r="E3" s="310"/>
      <c r="F3" s="310"/>
      <c r="G3" s="310"/>
      <c r="H3" s="310"/>
      <c r="I3" s="310"/>
      <c r="J3" s="310"/>
    </row>
    <row r="5" spans="2:10" x14ac:dyDescent="0.2">
      <c r="B5" t="s">
        <v>49</v>
      </c>
      <c r="C5" s="11">
        <f>'Unit(3) DI Testing'!C5</f>
        <v>10</v>
      </c>
      <c r="D5" s="13"/>
      <c r="F5" t="s">
        <v>51</v>
      </c>
      <c r="G5" s="11">
        <f>'Unit(3) DI Testing'!G5</f>
        <v>22011</v>
      </c>
    </row>
    <row r="6" spans="2:10" x14ac:dyDescent="0.2">
      <c r="B6" t="s">
        <v>50</v>
      </c>
      <c r="C6" s="11">
        <f>'Unit(3) DI Testing'!C6</f>
        <v>2015</v>
      </c>
      <c r="D6" s="13"/>
      <c r="F6" t="s">
        <v>52</v>
      </c>
      <c r="G6" s="21" t="str">
        <f>'Unit(3) DI Testing'!G6:J6</f>
        <v>Quinn's Water Treatment Plant</v>
      </c>
      <c r="H6" s="21"/>
      <c r="I6" s="21"/>
      <c r="J6" s="18"/>
    </row>
    <row r="7" spans="2:10" x14ac:dyDescent="0.2">
      <c r="B7" t="s">
        <v>53</v>
      </c>
      <c r="E7" s="19">
        <v>4</v>
      </c>
    </row>
    <row r="8" spans="2:10" x14ac:dyDescent="0.2">
      <c r="C8" s="2"/>
      <c r="D8" s="2"/>
      <c r="E8" s="2"/>
      <c r="F8" s="2"/>
      <c r="G8" s="2"/>
      <c r="H8" s="2"/>
      <c r="I8" s="2"/>
    </row>
    <row r="9" spans="2:10" x14ac:dyDescent="0.2">
      <c r="B9" s="2"/>
      <c r="C9" s="2"/>
      <c r="D9" s="2"/>
      <c r="E9" s="2"/>
      <c r="F9" s="2"/>
      <c r="G9" s="2"/>
      <c r="H9" s="2"/>
      <c r="I9" s="2"/>
    </row>
    <row r="10" spans="2:10" ht="12.75" customHeight="1" x14ac:dyDescent="0.2">
      <c r="B10" s="344" t="s">
        <v>0</v>
      </c>
      <c r="C10" s="343" t="s">
        <v>55</v>
      </c>
      <c r="D10" s="345" t="s">
        <v>61</v>
      </c>
      <c r="E10" s="346"/>
      <c r="F10" s="346"/>
      <c r="G10" s="346"/>
      <c r="H10" s="346"/>
      <c r="I10" s="346"/>
      <c r="J10" s="347"/>
    </row>
    <row r="11" spans="2:10" x14ac:dyDescent="0.2">
      <c r="B11" s="344"/>
      <c r="C11" s="344"/>
      <c r="D11" s="348"/>
      <c r="E11" s="349"/>
      <c r="F11" s="349"/>
      <c r="G11" s="349"/>
      <c r="H11" s="349"/>
      <c r="I11" s="349"/>
      <c r="J11" s="350"/>
    </row>
    <row r="12" spans="2:10" x14ac:dyDescent="0.2">
      <c r="B12" s="344"/>
      <c r="C12" s="344"/>
      <c r="D12" s="348"/>
      <c r="E12" s="349"/>
      <c r="F12" s="349"/>
      <c r="G12" s="349"/>
      <c r="H12" s="349"/>
      <c r="I12" s="349"/>
      <c r="J12" s="350"/>
    </row>
    <row r="13" spans="2:10" x14ac:dyDescent="0.2">
      <c r="B13" s="344"/>
      <c r="C13" s="344"/>
      <c r="D13" s="348" t="s">
        <v>62</v>
      </c>
      <c r="E13" s="349"/>
      <c r="F13" s="349"/>
      <c r="G13" s="349"/>
      <c r="H13" s="349"/>
      <c r="I13" s="349"/>
      <c r="J13" s="350"/>
    </row>
    <row r="14" spans="2:10" x14ac:dyDescent="0.2">
      <c r="B14" s="344"/>
      <c r="C14" s="344"/>
      <c r="D14" s="351"/>
      <c r="E14" s="352"/>
      <c r="F14" s="352"/>
      <c r="G14" s="352"/>
      <c r="H14" s="352"/>
      <c r="I14" s="352"/>
      <c r="J14" s="353"/>
    </row>
    <row r="15" spans="2:10" x14ac:dyDescent="0.2">
      <c r="B15" s="17">
        <f>'Turbidity Daily Data Sheet'!B16</f>
        <v>42278</v>
      </c>
      <c r="C15" s="240" t="str">
        <f>IF(Raw_Data!J203&gt;0,"Y","PO")</f>
        <v>Y</v>
      </c>
      <c r="D15" s="357"/>
      <c r="E15" s="357"/>
      <c r="F15" s="357"/>
      <c r="G15" s="357"/>
      <c r="H15" s="357"/>
      <c r="I15" s="357"/>
      <c r="J15" s="357"/>
    </row>
    <row r="16" spans="2:10" x14ac:dyDescent="0.2">
      <c r="B16" s="17">
        <f>'Turbidity Daily Data Sheet'!B17</f>
        <v>42279</v>
      </c>
      <c r="C16" s="240" t="str">
        <f>IF(Raw_Data!J204&gt;0,"Y","PO")</f>
        <v>Y</v>
      </c>
      <c r="D16" s="357"/>
      <c r="E16" s="357"/>
      <c r="F16" s="357"/>
      <c r="G16" s="357"/>
      <c r="H16" s="357"/>
      <c r="I16" s="357"/>
      <c r="J16" s="357"/>
    </row>
    <row r="17" spans="2:10" x14ac:dyDescent="0.2">
      <c r="B17" s="17">
        <f>'Turbidity Daily Data Sheet'!B18</f>
        <v>42280</v>
      </c>
      <c r="C17" s="240" t="str">
        <f>IF(Raw_Data!J205&gt;0,"Y","PO")</f>
        <v>Y</v>
      </c>
      <c r="D17" s="357"/>
      <c r="E17" s="357"/>
      <c r="F17" s="357"/>
      <c r="G17" s="357"/>
      <c r="H17" s="357"/>
      <c r="I17" s="357"/>
      <c r="J17" s="357"/>
    </row>
    <row r="18" spans="2:10" x14ac:dyDescent="0.2">
      <c r="B18" s="17">
        <f>'Turbidity Daily Data Sheet'!B19</f>
        <v>42281</v>
      </c>
      <c r="C18" s="240" t="str">
        <f>IF(Raw_Data!J206&gt;0,"Y","PO")</f>
        <v>Y</v>
      </c>
      <c r="D18" s="357"/>
      <c r="E18" s="357"/>
      <c r="F18" s="357"/>
      <c r="G18" s="357"/>
      <c r="H18" s="357"/>
      <c r="I18" s="357"/>
      <c r="J18" s="357"/>
    </row>
    <row r="19" spans="2:10" x14ac:dyDescent="0.2">
      <c r="B19" s="17">
        <f>'Turbidity Daily Data Sheet'!B20</f>
        <v>42282</v>
      </c>
      <c r="C19" s="240" t="str">
        <f>IF(Raw_Data!J207&gt;0,"Y","PO")</f>
        <v>Y</v>
      </c>
      <c r="D19" s="357"/>
      <c r="E19" s="357"/>
      <c r="F19" s="357"/>
      <c r="G19" s="357"/>
      <c r="H19" s="357"/>
      <c r="I19" s="357"/>
      <c r="J19" s="357"/>
    </row>
    <row r="20" spans="2:10" x14ac:dyDescent="0.2">
      <c r="B20" s="17">
        <f>'Turbidity Daily Data Sheet'!B21</f>
        <v>42283</v>
      </c>
      <c r="C20" s="240" t="str">
        <f>IF(Raw_Data!J208&gt;0,"Y","PO")</f>
        <v>Y</v>
      </c>
      <c r="D20" s="357"/>
      <c r="E20" s="357"/>
      <c r="F20" s="357"/>
      <c r="G20" s="357"/>
      <c r="H20" s="357"/>
      <c r="I20" s="357"/>
      <c r="J20" s="357"/>
    </row>
    <row r="21" spans="2:10" x14ac:dyDescent="0.2">
      <c r="B21" s="17">
        <f>'Turbidity Daily Data Sheet'!B22</f>
        <v>42284</v>
      </c>
      <c r="C21" s="240" t="str">
        <f>IF(Raw_Data!J209&gt;0,"Y","PO")</f>
        <v>Y</v>
      </c>
      <c r="D21" s="357"/>
      <c r="E21" s="357"/>
      <c r="F21" s="357"/>
      <c r="G21" s="357"/>
      <c r="H21" s="357"/>
      <c r="I21" s="357"/>
      <c r="J21" s="357"/>
    </row>
    <row r="22" spans="2:10" x14ac:dyDescent="0.2">
      <c r="B22" s="17">
        <f>'Turbidity Daily Data Sheet'!B23</f>
        <v>42285</v>
      </c>
      <c r="C22" s="240" t="str">
        <f>IF(Raw_Data!J210&gt;0,"Y","PO")</f>
        <v>Y</v>
      </c>
      <c r="D22" s="357"/>
      <c r="E22" s="357"/>
      <c r="F22" s="357"/>
      <c r="G22" s="357"/>
      <c r="H22" s="357"/>
      <c r="I22" s="357"/>
      <c r="J22" s="357"/>
    </row>
    <row r="23" spans="2:10" x14ac:dyDescent="0.2">
      <c r="B23" s="17">
        <f>'Turbidity Daily Data Sheet'!B24</f>
        <v>42286</v>
      </c>
      <c r="C23" s="240" t="str">
        <f>IF(Raw_Data!J211&gt;0,"Y","PO")</f>
        <v>Y</v>
      </c>
      <c r="D23" s="357"/>
      <c r="E23" s="357"/>
      <c r="F23" s="357"/>
      <c r="G23" s="357"/>
      <c r="H23" s="357"/>
      <c r="I23" s="357"/>
      <c r="J23" s="357"/>
    </row>
    <row r="24" spans="2:10" x14ac:dyDescent="0.2">
      <c r="B24" s="17">
        <f>'Turbidity Daily Data Sheet'!B25</f>
        <v>42287</v>
      </c>
      <c r="C24" s="240" t="str">
        <f>IF(Raw_Data!J212&gt;0,"Y","PO")</f>
        <v>Y</v>
      </c>
      <c r="D24" s="357"/>
      <c r="E24" s="357"/>
      <c r="F24" s="357"/>
      <c r="G24" s="357"/>
      <c r="H24" s="357"/>
      <c r="I24" s="357"/>
      <c r="J24" s="357"/>
    </row>
    <row r="25" spans="2:10" x14ac:dyDescent="0.2">
      <c r="B25" s="17">
        <f>'Turbidity Daily Data Sheet'!B26</f>
        <v>42288</v>
      </c>
      <c r="C25" s="240" t="str">
        <f>IF(Raw_Data!J213&gt;0,"Y","PO")</f>
        <v>Y</v>
      </c>
      <c r="D25" s="357"/>
      <c r="E25" s="357"/>
      <c r="F25" s="357"/>
      <c r="G25" s="357"/>
      <c r="H25" s="357"/>
      <c r="I25" s="357"/>
      <c r="J25" s="357"/>
    </row>
    <row r="26" spans="2:10" x14ac:dyDescent="0.2">
      <c r="B26" s="17">
        <f>'Turbidity Daily Data Sheet'!B27</f>
        <v>42289</v>
      </c>
      <c r="C26" s="240" t="str">
        <f>IF(Raw_Data!J214&gt;0,"Y","PO")</f>
        <v>Y</v>
      </c>
      <c r="D26" s="357"/>
      <c r="E26" s="357"/>
      <c r="F26" s="357"/>
      <c r="G26" s="357"/>
      <c r="H26" s="357"/>
      <c r="I26" s="357"/>
      <c r="J26" s="357"/>
    </row>
    <row r="27" spans="2:10" x14ac:dyDescent="0.2">
      <c r="B27" s="17">
        <f>'Turbidity Daily Data Sheet'!B28</f>
        <v>42290</v>
      </c>
      <c r="C27" s="240" t="str">
        <f>IF(Raw_Data!J215&gt;0,"Y","PO")</f>
        <v>Y</v>
      </c>
      <c r="D27" s="357"/>
      <c r="E27" s="357"/>
      <c r="F27" s="357"/>
      <c r="G27" s="357"/>
      <c r="H27" s="357"/>
      <c r="I27" s="357"/>
      <c r="J27" s="357"/>
    </row>
    <row r="28" spans="2:10" x14ac:dyDescent="0.2">
      <c r="B28" s="17">
        <f>'Turbidity Daily Data Sheet'!B29</f>
        <v>42291</v>
      </c>
      <c r="C28" s="240" t="str">
        <f>IF(Raw_Data!J216&gt;0,"Y","PO")</f>
        <v>Y</v>
      </c>
      <c r="D28" s="357"/>
      <c r="E28" s="357"/>
      <c r="F28" s="357"/>
      <c r="G28" s="357"/>
      <c r="H28" s="357"/>
      <c r="I28" s="357"/>
      <c r="J28" s="357"/>
    </row>
    <row r="29" spans="2:10" x14ac:dyDescent="0.2">
      <c r="B29" s="17">
        <f>'Turbidity Daily Data Sheet'!B30</f>
        <v>42292</v>
      </c>
      <c r="C29" s="240" t="str">
        <f>IF(Raw_Data!J217&gt;0,"Y","PO")</f>
        <v>Y</v>
      </c>
      <c r="D29" s="357"/>
      <c r="E29" s="357"/>
      <c r="F29" s="357"/>
      <c r="G29" s="357"/>
      <c r="H29" s="357"/>
      <c r="I29" s="357"/>
      <c r="J29" s="357"/>
    </row>
    <row r="30" spans="2:10" x14ac:dyDescent="0.2">
      <c r="B30" s="17">
        <f>'Turbidity Daily Data Sheet'!B31</f>
        <v>42293</v>
      </c>
      <c r="C30" s="240" t="str">
        <f>IF(Raw_Data!J218&gt;0,"Y","PO")</f>
        <v>Y</v>
      </c>
      <c r="D30" s="357"/>
      <c r="E30" s="357"/>
      <c r="F30" s="357"/>
      <c r="G30" s="357"/>
      <c r="H30" s="357"/>
      <c r="I30" s="357"/>
      <c r="J30" s="357"/>
    </row>
    <row r="31" spans="2:10" x14ac:dyDescent="0.2">
      <c r="B31" s="17">
        <f>'Turbidity Daily Data Sheet'!B32</f>
        <v>42294</v>
      </c>
      <c r="C31" s="240" t="str">
        <f>IF(Raw_Data!J219&gt;0,"Y","PO")</f>
        <v>Y</v>
      </c>
      <c r="D31" s="357"/>
      <c r="E31" s="357"/>
      <c r="F31" s="357"/>
      <c r="G31" s="357"/>
      <c r="H31" s="357"/>
      <c r="I31" s="357"/>
      <c r="J31" s="357"/>
    </row>
    <row r="32" spans="2:10" x14ac:dyDescent="0.2">
      <c r="B32" s="17">
        <f>'Turbidity Daily Data Sheet'!B33</f>
        <v>42295</v>
      </c>
      <c r="C32" s="240" t="str">
        <f>IF(Raw_Data!J220&gt;0,"Y","PO")</f>
        <v>Y</v>
      </c>
      <c r="D32" s="357"/>
      <c r="E32" s="357"/>
      <c r="F32" s="357"/>
      <c r="G32" s="357"/>
      <c r="H32" s="357"/>
      <c r="I32" s="357"/>
      <c r="J32" s="357"/>
    </row>
    <row r="33" spans="2:10" x14ac:dyDescent="0.2">
      <c r="B33" s="17">
        <f>'Turbidity Daily Data Sheet'!B34</f>
        <v>42296</v>
      </c>
      <c r="C33" s="240" t="str">
        <f>IF(Raw_Data!J221&gt;0,"Y","PO")</f>
        <v>Y</v>
      </c>
      <c r="D33" s="357"/>
      <c r="E33" s="357"/>
      <c r="F33" s="357"/>
      <c r="G33" s="357"/>
      <c r="H33" s="357"/>
      <c r="I33" s="357"/>
      <c r="J33" s="357"/>
    </row>
    <row r="34" spans="2:10" x14ac:dyDescent="0.2">
      <c r="B34" s="17">
        <f>'Turbidity Daily Data Sheet'!B35</f>
        <v>42297</v>
      </c>
      <c r="C34" s="240" t="str">
        <f>IF(Raw_Data!J222&gt;0,"Y","PO")</f>
        <v>Y</v>
      </c>
      <c r="D34" s="357"/>
      <c r="E34" s="357"/>
      <c r="F34" s="357"/>
      <c r="G34" s="357"/>
      <c r="H34" s="357"/>
      <c r="I34" s="357"/>
      <c r="J34" s="357"/>
    </row>
    <row r="35" spans="2:10" x14ac:dyDescent="0.2">
      <c r="B35" s="17">
        <f>'Turbidity Daily Data Sheet'!B36</f>
        <v>42298</v>
      </c>
      <c r="C35" s="240" t="str">
        <f>IF(Raw_Data!J223&gt;0,"Y","PO")</f>
        <v>Y</v>
      </c>
      <c r="D35" s="357"/>
      <c r="E35" s="357"/>
      <c r="F35" s="357"/>
      <c r="G35" s="357"/>
      <c r="H35" s="357"/>
      <c r="I35" s="357"/>
      <c r="J35" s="357"/>
    </row>
    <row r="36" spans="2:10" x14ac:dyDescent="0.2">
      <c r="B36" s="17">
        <f>'Turbidity Daily Data Sheet'!B37</f>
        <v>42299</v>
      </c>
      <c r="C36" s="240" t="str">
        <f>IF(Raw_Data!J224&gt;0,"Y","PO")</f>
        <v>Y</v>
      </c>
      <c r="D36" s="357"/>
      <c r="E36" s="357"/>
      <c r="F36" s="357"/>
      <c r="G36" s="357"/>
      <c r="H36" s="357"/>
      <c r="I36" s="357"/>
      <c r="J36" s="357"/>
    </row>
    <row r="37" spans="2:10" x14ac:dyDescent="0.2">
      <c r="B37" s="17">
        <f>'Turbidity Daily Data Sheet'!B38</f>
        <v>42300</v>
      </c>
      <c r="C37" s="240" t="str">
        <f>IF(Raw_Data!J225&gt;0,"Y","PO")</f>
        <v>Y</v>
      </c>
      <c r="D37" s="357"/>
      <c r="E37" s="357"/>
      <c r="F37" s="357"/>
      <c r="G37" s="357"/>
      <c r="H37" s="357"/>
      <c r="I37" s="357"/>
      <c r="J37" s="357"/>
    </row>
    <row r="38" spans="2:10" x14ac:dyDescent="0.2">
      <c r="B38" s="17">
        <f>'Turbidity Daily Data Sheet'!B39</f>
        <v>42301</v>
      </c>
      <c r="C38" s="240" t="str">
        <f>IF(Raw_Data!J226&gt;0,"Y","PO")</f>
        <v>Y</v>
      </c>
      <c r="D38" s="357"/>
      <c r="E38" s="357"/>
      <c r="F38" s="357"/>
      <c r="G38" s="357"/>
      <c r="H38" s="357"/>
      <c r="I38" s="357"/>
      <c r="J38" s="357"/>
    </row>
    <row r="39" spans="2:10" x14ac:dyDescent="0.2">
      <c r="B39" s="17">
        <f>'Turbidity Daily Data Sheet'!B40</f>
        <v>42302</v>
      </c>
      <c r="C39" s="240" t="str">
        <f>IF(Raw_Data!J227&gt;0,"Y","PO")</f>
        <v>Y</v>
      </c>
      <c r="D39" s="357"/>
      <c r="E39" s="357"/>
      <c r="F39" s="357"/>
      <c r="G39" s="357"/>
      <c r="H39" s="357"/>
      <c r="I39" s="357"/>
      <c r="J39" s="357"/>
    </row>
    <row r="40" spans="2:10" x14ac:dyDescent="0.2">
      <c r="B40" s="17">
        <f>'Turbidity Daily Data Sheet'!B41</f>
        <v>42303</v>
      </c>
      <c r="C40" s="240" t="str">
        <f>IF(Raw_Data!J228&gt;0,"Y","PO")</f>
        <v>Y</v>
      </c>
      <c r="D40" s="357"/>
      <c r="E40" s="357"/>
      <c r="F40" s="357"/>
      <c r="G40" s="357"/>
      <c r="H40" s="357"/>
      <c r="I40" s="357"/>
      <c r="J40" s="357"/>
    </row>
    <row r="41" spans="2:10" x14ac:dyDescent="0.2">
      <c r="B41" s="17">
        <f>'Turbidity Daily Data Sheet'!B42</f>
        <v>42304</v>
      </c>
      <c r="C41" s="240" t="str">
        <f>IF(Raw_Data!J229&gt;0,"Y","PO")</f>
        <v>Y</v>
      </c>
      <c r="D41" s="357"/>
      <c r="E41" s="357"/>
      <c r="F41" s="357"/>
      <c r="G41" s="357"/>
      <c r="H41" s="357"/>
      <c r="I41" s="357"/>
      <c r="J41" s="357"/>
    </row>
    <row r="42" spans="2:10" x14ac:dyDescent="0.2">
      <c r="B42" s="17">
        <f>'Turbidity Daily Data Sheet'!B43</f>
        <v>42305</v>
      </c>
      <c r="C42" s="240" t="str">
        <f>IF(Raw_Data!J230&gt;0,"Y","PO")</f>
        <v>Y</v>
      </c>
      <c r="D42" s="357"/>
      <c r="E42" s="357"/>
      <c r="F42" s="357"/>
      <c r="G42" s="357"/>
      <c r="H42" s="357"/>
      <c r="I42" s="357"/>
      <c r="J42" s="357"/>
    </row>
    <row r="43" spans="2:10" x14ac:dyDescent="0.2">
      <c r="B43" s="17">
        <f>'Turbidity Daily Data Sheet'!B44</f>
        <v>42306</v>
      </c>
      <c r="C43" s="294" t="str">
        <f>IF('EPA Monthly Summary'!F5&lt;&gt;2,IF(Raw_Data!J231&gt;0,"Y","PO"),"")</f>
        <v>Y</v>
      </c>
      <c r="D43" s="357"/>
      <c r="E43" s="357"/>
      <c r="F43" s="357"/>
      <c r="G43" s="357"/>
      <c r="H43" s="357"/>
      <c r="I43" s="357"/>
      <c r="J43" s="357"/>
    </row>
    <row r="44" spans="2:10" x14ac:dyDescent="0.2">
      <c r="B44" s="17">
        <f>'Turbidity Daily Data Sheet'!B45</f>
        <v>42307</v>
      </c>
      <c r="C44" s="294" t="str">
        <f>IF('EPA Monthly Summary'!F5&lt;&gt;2,IF(Raw_Data!J232&gt;0,"Y","PO"),"")</f>
        <v>Y</v>
      </c>
      <c r="D44" s="357"/>
      <c r="E44" s="357"/>
      <c r="F44" s="357"/>
      <c r="G44" s="357"/>
      <c r="H44" s="357"/>
      <c r="I44" s="357"/>
      <c r="J44" s="357"/>
    </row>
    <row r="45" spans="2:10" x14ac:dyDescent="0.2">
      <c r="B45" s="17">
        <f>IF(OR('EPA Monthly Summary'!F5=1,'EPA Monthly Summary'!F5=3,'EPA Monthly Summary'!F5=5,'EPA Monthly Summary'!F5=7,'EPA Monthly Summary'!F5=8, 'EPA Monthly Summary'!F5=10, 'EPA Monthly Summary'!F5=12),'Turbidity Daily Data Sheet'!B46,"")</f>
        <v>42308</v>
      </c>
      <c r="C45" s="292" t="str">
        <f>IF(OR('EPA Monthly Summary'!F5=1,'EPA Monthly Summary'!F5=3,'EPA Monthly Summary'!F5=5,'EPA Monthly Summary'!F5=7,'EPA Monthly Summary'!F5=8, 'EPA Monthly Summary'!F5=10, 'EPA Monthly Summary'!F5=12),IF(Raw_Data!J233&gt;0,"Y","PO"),"")</f>
        <v>Y</v>
      </c>
      <c r="D45" s="357"/>
      <c r="E45" s="357"/>
      <c r="F45" s="357"/>
      <c r="G45" s="357"/>
      <c r="H45" s="357"/>
      <c r="I45" s="357"/>
      <c r="J45" s="357"/>
    </row>
    <row r="46" spans="2:10" x14ac:dyDescent="0.2">
      <c r="B46" s="358" t="s">
        <v>56</v>
      </c>
      <c r="C46" s="358"/>
      <c r="D46" s="358"/>
      <c r="E46" s="359"/>
    </row>
    <row r="48" spans="2:10" x14ac:dyDescent="0.2">
      <c r="B48" s="310" t="s">
        <v>57</v>
      </c>
      <c r="C48" s="310"/>
      <c r="D48" s="310"/>
      <c r="E48" s="310"/>
      <c r="F48" s="310"/>
      <c r="G48" s="312" t="s">
        <v>54</v>
      </c>
      <c r="H48" s="313"/>
    </row>
    <row r="49" spans="2:8" x14ac:dyDescent="0.2">
      <c r="B49" s="310" t="s">
        <v>58</v>
      </c>
      <c r="C49" s="310"/>
      <c r="D49" s="310"/>
      <c r="E49" s="310"/>
      <c r="F49" s="310"/>
      <c r="G49" s="312" t="s">
        <v>54</v>
      </c>
      <c r="H49" s="313"/>
    </row>
    <row r="50" spans="2:8" x14ac:dyDescent="0.2">
      <c r="B50" s="310" t="s">
        <v>59</v>
      </c>
      <c r="C50" s="310"/>
      <c r="D50" s="310"/>
      <c r="E50" s="310"/>
      <c r="F50" s="310"/>
      <c r="G50" s="312" t="s">
        <v>54</v>
      </c>
      <c r="H50" s="313"/>
    </row>
  </sheetData>
  <sheetProtection selectLockedCells="1"/>
  <mergeCells count="46">
    <mergeCell ref="B2:J2"/>
    <mergeCell ref="B3:J3"/>
    <mergeCell ref="C10:C14"/>
    <mergeCell ref="D10:J11"/>
    <mergeCell ref="D12:J12"/>
    <mergeCell ref="D13:J14"/>
    <mergeCell ref="D19:J19"/>
    <mergeCell ref="D20:J20"/>
    <mergeCell ref="D21:J21"/>
    <mergeCell ref="D22:J22"/>
    <mergeCell ref="D15:J15"/>
    <mergeCell ref="D16:J16"/>
    <mergeCell ref="D17:J17"/>
    <mergeCell ref="D18:J18"/>
    <mergeCell ref="D27:J27"/>
    <mergeCell ref="D28:J28"/>
    <mergeCell ref="D29:J29"/>
    <mergeCell ref="D30:J30"/>
    <mergeCell ref="D23:J23"/>
    <mergeCell ref="D24:J24"/>
    <mergeCell ref="D25:J25"/>
    <mergeCell ref="D26:J26"/>
    <mergeCell ref="D35:J35"/>
    <mergeCell ref="D36:J36"/>
    <mergeCell ref="D37:J37"/>
    <mergeCell ref="D38:J38"/>
    <mergeCell ref="D31:J31"/>
    <mergeCell ref="D32:J32"/>
    <mergeCell ref="D33:J33"/>
    <mergeCell ref="D34:J34"/>
    <mergeCell ref="B50:F50"/>
    <mergeCell ref="G50:H50"/>
    <mergeCell ref="B1:J1"/>
    <mergeCell ref="B10:B14"/>
    <mergeCell ref="B46:E46"/>
    <mergeCell ref="D45:J45"/>
    <mergeCell ref="B48:F48"/>
    <mergeCell ref="B49:F49"/>
    <mergeCell ref="G48:H48"/>
    <mergeCell ref="D39:J39"/>
    <mergeCell ref="D40:J40"/>
    <mergeCell ref="G49:H49"/>
    <mergeCell ref="D41:J41"/>
    <mergeCell ref="D42:J42"/>
    <mergeCell ref="D43:J43"/>
    <mergeCell ref="D44:J44"/>
  </mergeCells>
  <phoneticPr fontId="3" type="noConversion"/>
  <pageMargins left="0.5" right="0.5" top="0.75" bottom="0.25" header="0.5" footer="0.5"/>
  <pageSetup scale="9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778"/>
  <sheetViews>
    <sheetView topLeftCell="A523" zoomScaleNormal="100" workbookViewId="0">
      <selection activeCell="D9" sqref="D9"/>
    </sheetView>
  </sheetViews>
  <sheetFormatPr defaultRowHeight="12.75" x14ac:dyDescent="0.2"/>
  <cols>
    <col min="1" max="1" width="9" customWidth="1"/>
    <col min="2" max="2" width="25.85546875" customWidth="1"/>
    <col min="3" max="3" width="8.28515625" customWidth="1"/>
    <col min="4" max="4" width="15.85546875" customWidth="1"/>
    <col min="5" max="5" width="9.7109375" customWidth="1"/>
    <col min="6" max="6" width="12" customWidth="1"/>
    <col min="7" max="7" width="12.28515625" style="291" customWidth="1"/>
    <col min="8" max="8" width="14.42578125" customWidth="1"/>
    <col min="9" max="9" width="17.42578125" customWidth="1"/>
    <col min="10" max="10" width="16.42578125" customWidth="1"/>
    <col min="11" max="11" width="17.5703125" customWidth="1"/>
    <col min="12" max="12" width="21.5703125" customWidth="1"/>
    <col min="13" max="13" width="14.42578125" customWidth="1"/>
    <col min="14" max="14" width="15.85546875" customWidth="1"/>
    <col min="15" max="15" width="11" customWidth="1"/>
    <col min="16" max="16" width="5.42578125" customWidth="1"/>
    <col min="17" max="17" width="12.5703125" customWidth="1"/>
    <col min="18" max="18" width="7.42578125" customWidth="1"/>
    <col min="19" max="23" width="5.42578125" customWidth="1"/>
    <col min="24" max="29" width="9.28515625" customWidth="1"/>
  </cols>
  <sheetData>
    <row r="1" spans="1:21" ht="15" customHeight="1" x14ac:dyDescent="0.25">
      <c r="A1" s="22"/>
      <c r="B1" s="22" t="s">
        <v>65</v>
      </c>
      <c r="C1" s="23"/>
      <c r="D1" s="22"/>
      <c r="E1" s="22"/>
      <c r="F1" s="22"/>
      <c r="G1" s="276"/>
      <c r="H1" s="22"/>
      <c r="I1" s="22"/>
      <c r="J1" s="22"/>
      <c r="K1" s="22"/>
      <c r="L1" s="22"/>
      <c r="M1" s="22"/>
      <c r="N1" s="22"/>
      <c r="O1" s="22"/>
      <c r="P1" s="24"/>
      <c r="Q1" s="24"/>
      <c r="R1" s="24"/>
      <c r="S1" s="24"/>
      <c r="T1" s="24"/>
      <c r="U1" s="24"/>
    </row>
    <row r="2" spans="1:21" ht="15" customHeight="1" x14ac:dyDescent="0.25">
      <c r="A2" s="22"/>
      <c r="B2" s="22" t="s">
        <v>66</v>
      </c>
      <c r="C2" s="23"/>
      <c r="D2" s="22"/>
      <c r="E2" s="22"/>
      <c r="F2" s="22"/>
      <c r="G2" s="276"/>
      <c r="H2" s="22"/>
      <c r="I2" s="22"/>
      <c r="J2" s="22"/>
      <c r="K2" s="22"/>
      <c r="L2" s="22"/>
      <c r="M2" s="22"/>
      <c r="N2" s="22"/>
      <c r="O2" s="22"/>
      <c r="P2" s="24"/>
      <c r="Q2" s="24"/>
      <c r="R2" s="24"/>
      <c r="S2" s="24"/>
      <c r="T2" s="24"/>
      <c r="U2" s="24"/>
    </row>
    <row r="3" spans="1:21" ht="15" customHeight="1" x14ac:dyDescent="0.25">
      <c r="A3" s="22"/>
      <c r="B3" s="22" t="s">
        <v>67</v>
      </c>
      <c r="C3" s="23"/>
      <c r="D3" s="22"/>
      <c r="E3" s="22"/>
      <c r="F3" s="22"/>
      <c r="G3" s="276"/>
      <c r="H3" s="22"/>
      <c r="I3" s="22"/>
      <c r="J3" s="22"/>
      <c r="K3" s="22"/>
      <c r="L3" s="22"/>
      <c r="M3" s="22"/>
      <c r="N3" s="22"/>
      <c r="O3" s="22"/>
      <c r="P3" s="24"/>
      <c r="Q3" s="24"/>
      <c r="R3" s="24"/>
      <c r="S3" s="24"/>
      <c r="T3" s="25"/>
      <c r="U3" s="25"/>
    </row>
    <row r="4" spans="1:21" ht="15.75" customHeight="1" thickBot="1" x14ac:dyDescent="0.3">
      <c r="A4" s="24"/>
      <c r="B4" s="22"/>
      <c r="C4" s="23"/>
      <c r="D4" s="22"/>
      <c r="E4" s="22"/>
      <c r="F4" s="22"/>
      <c r="G4" s="276"/>
      <c r="H4" s="22"/>
      <c r="I4" s="22"/>
      <c r="J4" s="22"/>
      <c r="K4" s="22"/>
      <c r="L4" s="22"/>
      <c r="M4" s="22"/>
      <c r="N4" s="24"/>
      <c r="O4" s="24"/>
      <c r="P4" s="24"/>
      <c r="Q4" s="24"/>
      <c r="R4" s="24"/>
      <c r="S4" s="24"/>
      <c r="T4" s="26"/>
      <c r="U4" s="25"/>
    </row>
    <row r="5" spans="1:21" ht="15.75" customHeight="1" thickBot="1" x14ac:dyDescent="0.3">
      <c r="A5" s="27"/>
      <c r="B5" s="28"/>
      <c r="C5" s="29"/>
      <c r="D5" s="28" t="s">
        <v>68</v>
      </c>
      <c r="E5" s="27"/>
      <c r="F5" s="27"/>
      <c r="G5" s="277"/>
      <c r="H5" s="28" t="s">
        <v>69</v>
      </c>
      <c r="I5" s="28"/>
      <c r="J5" s="27"/>
      <c r="K5" s="27"/>
      <c r="L5" s="27"/>
      <c r="M5" s="30"/>
      <c r="N5" s="28" t="s">
        <v>70</v>
      </c>
      <c r="O5" s="30"/>
      <c r="P5" s="31"/>
      <c r="Q5" s="31"/>
      <c r="R5" s="31"/>
      <c r="S5" s="31"/>
      <c r="T5" s="32"/>
      <c r="U5" s="32"/>
    </row>
    <row r="6" spans="1:21" ht="60" customHeight="1" x14ac:dyDescent="0.25">
      <c r="A6" s="33" t="s">
        <v>71</v>
      </c>
      <c r="B6" s="34" t="s">
        <v>72</v>
      </c>
      <c r="C6" s="35" t="s">
        <v>73</v>
      </c>
      <c r="D6" s="34" t="s">
        <v>74</v>
      </c>
      <c r="E6" s="33" t="s">
        <v>75</v>
      </c>
      <c r="F6" s="33" t="s">
        <v>76</v>
      </c>
      <c r="G6" s="278" t="s">
        <v>77</v>
      </c>
      <c r="H6" s="34" t="s">
        <v>78</v>
      </c>
      <c r="I6" s="34" t="s">
        <v>79</v>
      </c>
      <c r="J6" s="36" t="s">
        <v>80</v>
      </c>
      <c r="K6" s="34" t="s">
        <v>81</v>
      </c>
      <c r="L6" s="36" t="s">
        <v>82</v>
      </c>
      <c r="M6" s="33" t="s">
        <v>83</v>
      </c>
      <c r="N6" s="34" t="s">
        <v>84</v>
      </c>
      <c r="O6" s="36" t="s">
        <v>85</v>
      </c>
      <c r="P6" s="37"/>
      <c r="Q6" s="37"/>
      <c r="R6" s="37"/>
      <c r="S6" s="37"/>
      <c r="T6" s="32"/>
      <c r="U6" s="32"/>
    </row>
    <row r="7" spans="1:21" ht="15.75" customHeight="1" thickBot="1" x14ac:dyDescent="0.3">
      <c r="A7" s="38"/>
      <c r="B7" s="39"/>
      <c r="C7" s="40"/>
      <c r="D7" s="39" t="s">
        <v>86</v>
      </c>
      <c r="E7" s="38" t="s">
        <v>87</v>
      </c>
      <c r="F7" s="38" t="s">
        <v>88</v>
      </c>
      <c r="G7" s="279" t="s">
        <v>214</v>
      </c>
      <c r="H7" s="39" t="s">
        <v>90</v>
      </c>
      <c r="I7" s="39" t="s">
        <v>91</v>
      </c>
      <c r="J7" s="41" t="s">
        <v>91</v>
      </c>
      <c r="K7" s="39" t="s">
        <v>90</v>
      </c>
      <c r="L7" s="41" t="s">
        <v>90</v>
      </c>
      <c r="M7" s="38" t="s">
        <v>90</v>
      </c>
      <c r="N7" s="39" t="s">
        <v>92</v>
      </c>
      <c r="O7" s="42"/>
      <c r="P7" s="43"/>
      <c r="Q7" s="43"/>
      <c r="R7" s="43"/>
      <c r="S7" s="43"/>
      <c r="T7" s="32"/>
      <c r="U7" s="32"/>
    </row>
    <row r="8" spans="1:21" ht="15.75" customHeight="1" x14ac:dyDescent="0.25">
      <c r="A8" s="242"/>
      <c r="B8" s="243"/>
      <c r="C8" s="244"/>
      <c r="D8" s="245"/>
      <c r="E8" s="245"/>
      <c r="F8" s="245"/>
      <c r="G8" s="280"/>
      <c r="H8" s="245"/>
      <c r="I8" s="245"/>
      <c r="J8" s="245"/>
      <c r="K8" s="245"/>
      <c r="L8" s="245"/>
      <c r="M8" s="245"/>
      <c r="N8" s="242"/>
      <c r="O8" s="246"/>
      <c r="P8" s="43"/>
      <c r="Q8" s="43"/>
      <c r="R8" s="43"/>
      <c r="S8" s="43"/>
      <c r="T8" s="32"/>
      <c r="U8" s="32"/>
    </row>
    <row r="9" spans="1:21" ht="14.25" customHeight="1" x14ac:dyDescent="0.2">
      <c r="A9" s="247" t="str">
        <f>IF(N9=MIN(N9:N32),1,"")</f>
        <v/>
      </c>
      <c r="B9" s="248">
        <f>'Turbidity Daily Data Sheet'!B16</f>
        <v>42278</v>
      </c>
      <c r="C9" s="249">
        <f>DAY(B9)</f>
        <v>1</v>
      </c>
      <c r="D9" s="250">
        <f>Raw_Data_2!H5</f>
        <v>1067.285114363666</v>
      </c>
      <c r="E9" s="251">
        <f>Raw_Data_2!E5</f>
        <v>58.10430908203125</v>
      </c>
      <c r="F9" s="252">
        <f>Raw_Data_2!F5</f>
        <v>12.586982490337691</v>
      </c>
      <c r="G9" s="281">
        <f>Raw_Data_2!M5</f>
        <v>2.3290815353393555</v>
      </c>
      <c r="H9" s="253">
        <f>HLOOKUP('Operational Worksheet'!E9,$B$773:$U$775,3)</f>
        <v>3.8500000000000005</v>
      </c>
      <c r="I9" s="253">
        <f t="shared" ref="I9:I72" si="0">$G$768/D9*$H$768</f>
        <v>1.5272395145994653</v>
      </c>
      <c r="J9" s="253">
        <f t="shared" ref="J9:J72" si="1">$G$769*F9/D9*$H$769</f>
        <v>28.304299919728052</v>
      </c>
      <c r="K9" s="253">
        <f>I9*$G9</f>
        <v>3.5570653534942545</v>
      </c>
      <c r="L9" s="253">
        <f>J9*$G9</f>
        <v>65.923022313745804</v>
      </c>
      <c r="M9" s="253">
        <f>K9+L9</f>
        <v>69.480087667240056</v>
      </c>
      <c r="N9" s="254">
        <f>IF(D9&gt;0,M9/H9,"PO")</f>
        <v>18.046776017464946</v>
      </c>
      <c r="O9" s="255" t="str">
        <f t="shared" ref="O9:O72" si="2">+IF(N9&gt;=1, "OK","Alarm")</f>
        <v>OK</v>
      </c>
      <c r="P9" s="45"/>
      <c r="Q9" s="45"/>
      <c r="R9" s="45"/>
      <c r="S9" s="45"/>
      <c r="T9" s="32"/>
      <c r="U9" s="32"/>
    </row>
    <row r="10" spans="1:21" ht="14.25" customHeight="1" x14ac:dyDescent="0.2">
      <c r="A10" s="256" t="str">
        <f>IF(N10=MIN(N9:N32),1,"")</f>
        <v/>
      </c>
      <c r="B10" s="257">
        <f>B9+1/24</f>
        <v>42278.041666666664</v>
      </c>
      <c r="C10" s="258">
        <f>DAY(B10)</f>
        <v>1</v>
      </c>
      <c r="D10" s="259">
        <f>Raw_Data_2!H6</f>
        <v>1066.6999482098645</v>
      </c>
      <c r="E10" s="260">
        <f>Raw_Data_2!E6</f>
        <v>58.10430908203125</v>
      </c>
      <c r="F10" s="261">
        <f>Raw_Data_2!F6</f>
        <v>12.595126859870488</v>
      </c>
      <c r="G10" s="282">
        <f>Raw_Data_2!M6</f>
        <v>2.3042299747467041</v>
      </c>
      <c r="H10" s="262">
        <f>HLOOKUP('Operational Worksheet'!E10,$B$773:$U$775,3)</f>
        <v>3.8500000000000005</v>
      </c>
      <c r="I10" s="262">
        <f t="shared" si="0"/>
        <v>1.5280773217768178</v>
      </c>
      <c r="J10" s="262">
        <f t="shared" si="1"/>
        <v>28.338151243391639</v>
      </c>
      <c r="K10" s="262">
        <f t="shared" ref="K10:L13" si="3">I10*$G10</f>
        <v>3.5210415685688079</v>
      </c>
      <c r="L10" s="262">
        <f t="shared" si="3"/>
        <v>65.297617523928594</v>
      </c>
      <c r="M10" s="262">
        <f t="shared" ref="M10:M13" si="4">K10+L10</f>
        <v>68.818659092497398</v>
      </c>
      <c r="N10" s="263">
        <f t="shared" ref="N10:N14" si="5">IF(D10&gt;0,M10/H10,"PO")</f>
        <v>17.874976387661661</v>
      </c>
      <c r="O10" s="264" t="str">
        <f t="shared" si="2"/>
        <v>OK</v>
      </c>
      <c r="P10" s="45"/>
      <c r="Q10" s="45"/>
      <c r="R10" s="45"/>
      <c r="S10" s="45"/>
      <c r="T10" s="32"/>
      <c r="U10" s="32"/>
    </row>
    <row r="11" spans="1:21" ht="14.25" customHeight="1" x14ac:dyDescent="0.2">
      <c r="A11" s="256" t="str">
        <f>IF(N11=MIN(N9:N32),1,"")</f>
        <v/>
      </c>
      <c r="B11" s="257">
        <f t="shared" ref="B11:B32" si="6">B10+1/24</f>
        <v>42278.083333333328</v>
      </c>
      <c r="C11" s="258">
        <f t="shared" ref="C11:C14" si="7">DAY(B11)</f>
        <v>1</v>
      </c>
      <c r="D11" s="259">
        <f>Raw_Data_2!H7</f>
        <v>1061.3382679528722</v>
      </c>
      <c r="E11" s="260">
        <f>Raw_Data_2!E7</f>
        <v>58.10430908203125</v>
      </c>
      <c r="F11" s="261">
        <f>Raw_Data_2!F7</f>
        <v>12.601679923995867</v>
      </c>
      <c r="G11" s="282">
        <f>Raw_Data_2!M7</f>
        <v>2.3042299747467041</v>
      </c>
      <c r="H11" s="262">
        <f>HLOOKUP('Operational Worksheet'!E11,$B$773:$U$775,3)</f>
        <v>3.8500000000000005</v>
      </c>
      <c r="I11" s="262">
        <f t="shared" si="0"/>
        <v>1.5357968794849661</v>
      </c>
      <c r="J11" s="262">
        <f t="shared" si="1"/>
        <v>28.496128643250845</v>
      </c>
      <c r="K11" s="262">
        <f t="shared" si="3"/>
        <v>3.5388292048317105</v>
      </c>
      <c r="L11" s="262">
        <f t="shared" si="3"/>
        <v>65.661633784016729</v>
      </c>
      <c r="M11" s="262">
        <f t="shared" si="4"/>
        <v>69.200462988848443</v>
      </c>
      <c r="N11" s="263">
        <f t="shared" si="5"/>
        <v>17.974146230869724</v>
      </c>
      <c r="O11" s="264" t="str">
        <f t="shared" si="2"/>
        <v>OK</v>
      </c>
      <c r="P11" s="45"/>
      <c r="Q11" s="45"/>
      <c r="R11" s="45"/>
      <c r="S11" s="45"/>
      <c r="T11" s="32"/>
      <c r="U11" s="32"/>
    </row>
    <row r="12" spans="1:21" ht="14.25" customHeight="1" x14ac:dyDescent="0.2">
      <c r="A12" s="256" t="str">
        <f>IF(N12=MIN(N9:N32),1,"")</f>
        <v/>
      </c>
      <c r="B12" s="257">
        <f t="shared" si="6"/>
        <v>42278.124999999993</v>
      </c>
      <c r="C12" s="258">
        <f>DAY(B12)</f>
        <v>1</v>
      </c>
      <c r="D12" s="259">
        <f>Raw_Data_2!H8</f>
        <v>1058.260879296239</v>
      </c>
      <c r="E12" s="260">
        <f>Raw_Data_2!E8</f>
        <v>58.10430908203125</v>
      </c>
      <c r="F12" s="261">
        <f>Raw_Data_2!F8</f>
        <v>12.590949509579872</v>
      </c>
      <c r="G12" s="282">
        <f>Raw_Data_2!M8</f>
        <v>2.3042299747467041</v>
      </c>
      <c r="H12" s="262">
        <f>HLOOKUP('Operational Worksheet'!E12,$B$773:$U$775,3)</f>
        <v>3.8500000000000005</v>
      </c>
      <c r="I12" s="262">
        <f t="shared" si="0"/>
        <v>1.5402629274966462</v>
      </c>
      <c r="J12" s="262">
        <f t="shared" si="1"/>
        <v>28.554659266141776</v>
      </c>
      <c r="K12" s="262">
        <f t="shared" si="3"/>
        <v>3.5491200065288817</v>
      </c>
      <c r="L12" s="262">
        <f t="shared" si="3"/>
        <v>65.796501799722606</v>
      </c>
      <c r="M12" s="262">
        <f t="shared" si="4"/>
        <v>69.345621806251486</v>
      </c>
      <c r="N12" s="263">
        <f t="shared" si="5"/>
        <v>18.01184981980558</v>
      </c>
      <c r="O12" s="264" t="str">
        <f t="shared" si="2"/>
        <v>OK</v>
      </c>
      <c r="P12" s="45"/>
      <c r="Q12" s="45"/>
      <c r="R12" s="45"/>
      <c r="S12" s="45"/>
      <c r="T12" s="32"/>
      <c r="U12" s="32"/>
    </row>
    <row r="13" spans="1:21" ht="14.25" customHeight="1" x14ac:dyDescent="0.2">
      <c r="A13" s="256" t="str">
        <f>IF(N13=MIN(N9:N32),1,"")</f>
        <v/>
      </c>
      <c r="B13" s="257">
        <f t="shared" si="6"/>
        <v>42278.166666666657</v>
      </c>
      <c r="C13" s="258">
        <f t="shared" si="7"/>
        <v>1</v>
      </c>
      <c r="D13" s="259">
        <f>Raw_Data_2!H9</f>
        <v>1067.0961638377803</v>
      </c>
      <c r="E13" s="260">
        <f>Raw_Data_2!E9</f>
        <v>58.10430908203125</v>
      </c>
      <c r="F13" s="261">
        <f>Raw_Data_2!F9</f>
        <v>12.59398288467513</v>
      </c>
      <c r="G13" s="282">
        <f>Raw_Data_2!M9</f>
        <v>2.3042299747467041</v>
      </c>
      <c r="H13" s="262">
        <f>HLOOKUP('Operational Worksheet'!E13,$B$773:$U$775,3)</f>
        <v>3.8500000000000005</v>
      </c>
      <c r="I13" s="262">
        <f t="shared" si="0"/>
        <v>1.5275099426257446</v>
      </c>
      <c r="J13" s="262">
        <f t="shared" si="1"/>
        <v>28.325056304686701</v>
      </c>
      <c r="K13" s="262">
        <f t="shared" si="3"/>
        <v>3.5197341965218589</v>
      </c>
      <c r="L13" s="262">
        <f t="shared" si="3"/>
        <v>65.267443773647202</v>
      </c>
      <c r="M13" s="262">
        <f t="shared" si="4"/>
        <v>68.787177970169054</v>
      </c>
      <c r="N13" s="263">
        <f t="shared" si="5"/>
        <v>17.866799472771181</v>
      </c>
      <c r="O13" s="264" t="str">
        <f t="shared" si="2"/>
        <v>OK</v>
      </c>
      <c r="P13" s="45"/>
      <c r="Q13" s="45"/>
      <c r="R13" s="45"/>
      <c r="S13" s="45"/>
      <c r="T13" s="32"/>
      <c r="U13" s="32"/>
    </row>
    <row r="14" spans="1:21" ht="14.25" customHeight="1" x14ac:dyDescent="0.2">
      <c r="A14" s="256" t="str">
        <f>IF(N14=MIN(N9:N32),1,"")</f>
        <v/>
      </c>
      <c r="B14" s="257">
        <f t="shared" si="6"/>
        <v>42278.208333333321</v>
      </c>
      <c r="C14" s="258">
        <f t="shared" si="7"/>
        <v>1</v>
      </c>
      <c r="D14" s="259">
        <f>Raw_Data_2!H10</f>
        <v>1053.9870352502016</v>
      </c>
      <c r="E14" s="260">
        <f>Raw_Data_2!E10</f>
        <v>58.10430908203125</v>
      </c>
      <c r="F14" s="261">
        <f>Raw_Data_2!F10</f>
        <v>12.604087982557084</v>
      </c>
      <c r="G14" s="282">
        <f>Raw_Data_2!M10</f>
        <v>2.3042299747467041</v>
      </c>
      <c r="H14" s="262">
        <f>HLOOKUP('Operational Worksheet'!E14,$B$773:$U$775,3)</f>
        <v>3.8500000000000005</v>
      </c>
      <c r="I14" s="263">
        <f t="shared" si="0"/>
        <v>1.5465085864296813</v>
      </c>
      <c r="J14" s="262">
        <f t="shared" si="1"/>
        <v>28.700363615911201</v>
      </c>
      <c r="K14" s="262">
        <f>I14*$G14</f>
        <v>3.5635114410544255</v>
      </c>
      <c r="L14" s="262">
        <f>J14*$G14</f>
        <v>66.132238129912295</v>
      </c>
      <c r="M14" s="262">
        <f>K14+L14</f>
        <v>69.695749570966726</v>
      </c>
      <c r="N14" s="263">
        <f t="shared" si="5"/>
        <v>18.102792096354992</v>
      </c>
      <c r="O14" s="264" t="str">
        <f t="shared" si="2"/>
        <v>OK</v>
      </c>
      <c r="P14" s="45"/>
      <c r="Q14" s="45"/>
      <c r="R14" s="45"/>
      <c r="S14" s="45"/>
      <c r="T14" s="32"/>
      <c r="U14" s="32"/>
    </row>
    <row r="15" spans="1:21" ht="14.25" customHeight="1" x14ac:dyDescent="0.2">
      <c r="A15" s="256" t="str">
        <f>IF(N15=MIN(N9:N32),1,"")</f>
        <v/>
      </c>
      <c r="B15" s="257">
        <f t="shared" si="6"/>
        <v>42278.249999999985</v>
      </c>
      <c r="C15" s="258">
        <f>DAY(B15)</f>
        <v>1</v>
      </c>
      <c r="D15" s="259">
        <f>Raw_Data_2!H11</f>
        <v>1075.0652962512797</v>
      </c>
      <c r="E15" s="260">
        <f>Raw_Data_2!E11</f>
        <v>58.138243396091461</v>
      </c>
      <c r="F15" s="261">
        <f>Raw_Data_2!F11</f>
        <v>12.596438184141054</v>
      </c>
      <c r="G15" s="282">
        <f>Raw_Data_2!M11</f>
        <v>2.3042299747467041</v>
      </c>
      <c r="H15" s="262">
        <f>HLOOKUP('Operational Worksheet'!E15,$B$773:$U$775,3)</f>
        <v>3.8500000000000005</v>
      </c>
      <c r="I15" s="262">
        <f t="shared" si="0"/>
        <v>1.5161869755109396</v>
      </c>
      <c r="J15" s="262">
        <f t="shared" si="1"/>
        <v>28.12057253392393</v>
      </c>
      <c r="K15" s="262">
        <f>I15*$G15</f>
        <v>3.4936434762928541</v>
      </c>
      <c r="L15" s="262">
        <f>J15*$G15</f>
        <v>64.796266139706404</v>
      </c>
      <c r="M15" s="262">
        <f>K15+L15</f>
        <v>68.289909615999264</v>
      </c>
      <c r="N15" s="263">
        <f>IF(D15&gt;0,M15/H15,"PO")</f>
        <v>17.737638861298507</v>
      </c>
      <c r="O15" s="264" t="str">
        <f t="shared" si="2"/>
        <v>OK</v>
      </c>
      <c r="P15" s="45"/>
      <c r="Q15" s="45"/>
      <c r="R15" s="45"/>
      <c r="S15" s="45"/>
      <c r="T15" s="32"/>
      <c r="U15" s="32"/>
    </row>
    <row r="16" spans="1:21" ht="14.25" customHeight="1" x14ac:dyDescent="0.2">
      <c r="A16" s="256" t="str">
        <f>IF(N16=MIN(N9:N32),1,"")</f>
        <v/>
      </c>
      <c r="B16" s="257">
        <f t="shared" si="6"/>
        <v>42278.29166666665</v>
      </c>
      <c r="C16" s="258">
        <f t="shared" ref="C16:C20" si="8">DAY(B16)</f>
        <v>1</v>
      </c>
      <c r="D16" s="259">
        <f>Raw_Data_2!H12</f>
        <v>1063.230830964008</v>
      </c>
      <c r="E16" s="260">
        <f>Raw_Data_2!E12</f>
        <v>58.809665679931641</v>
      </c>
      <c r="F16" s="261">
        <f>Raw_Data_2!F12</f>
        <v>12.60295625598669</v>
      </c>
      <c r="G16" s="282">
        <f>Raw_Data_2!M12</f>
        <v>2.3042299747467041</v>
      </c>
      <c r="H16" s="262">
        <f>HLOOKUP('Operational Worksheet'!E16,$B$773:$U$775,3)</f>
        <v>3.8500000000000005</v>
      </c>
      <c r="I16" s="262">
        <f t="shared" si="0"/>
        <v>1.5330631435152373</v>
      </c>
      <c r="J16" s="262">
        <f t="shared" si="1"/>
        <v>28.448286236154082</v>
      </c>
      <c r="K16" s="262">
        <f t="shared" ref="K16:L19" si="9">I16*$G16</f>
        <v>3.5325300484672182</v>
      </c>
      <c r="L16" s="262">
        <f t="shared" si="9"/>
        <v>65.551393875520333</v>
      </c>
      <c r="M16" s="262">
        <f t="shared" ref="M16:M19" si="10">K16+L16</f>
        <v>69.083923923987555</v>
      </c>
      <c r="N16" s="263">
        <f t="shared" ref="N16:N20" si="11">IF(D16&gt;0,M16/H16,"PO")</f>
        <v>17.943876343892867</v>
      </c>
      <c r="O16" s="264" t="str">
        <f t="shared" si="2"/>
        <v>OK</v>
      </c>
      <c r="P16" s="45"/>
      <c r="Q16" s="45"/>
      <c r="R16" s="45"/>
      <c r="S16" s="45"/>
      <c r="T16" s="32"/>
      <c r="U16" s="32"/>
    </row>
    <row r="17" spans="1:21" ht="14.25" customHeight="1" x14ac:dyDescent="0.2">
      <c r="A17" s="256" t="str">
        <f>IF(N17=MIN(N9:N32),1,"")</f>
        <v/>
      </c>
      <c r="B17" s="257">
        <f t="shared" si="6"/>
        <v>42278.333333333314</v>
      </c>
      <c r="C17" s="258">
        <f t="shared" si="8"/>
        <v>1</v>
      </c>
      <c r="D17" s="259">
        <f>Raw_Data_2!H13</f>
        <v>1060.6299276254863</v>
      </c>
      <c r="E17" s="260">
        <f>Raw_Data_2!E13</f>
        <v>58.809665679931641</v>
      </c>
      <c r="F17" s="261">
        <f>Raw_Data_2!F13</f>
        <v>12.600590602032874</v>
      </c>
      <c r="G17" s="282">
        <f>Raw_Data_2!M13</f>
        <v>2.3455371856689453</v>
      </c>
      <c r="H17" s="262">
        <f>HLOOKUP('Operational Worksheet'!E17,$B$773:$U$775,3)</f>
        <v>3.8500000000000005</v>
      </c>
      <c r="I17" s="262">
        <f t="shared" si="0"/>
        <v>1.5368225594474845</v>
      </c>
      <c r="J17" s="262">
        <f t="shared" si="1"/>
        <v>28.512694821446985</v>
      </c>
      <c r="K17" s="262">
        <f t="shared" si="9"/>
        <v>3.6046744609589982</v>
      </c>
      <c r="L17" s="262">
        <f t="shared" si="9"/>
        <v>66.877585967334269</v>
      </c>
      <c r="M17" s="262">
        <f t="shared" si="10"/>
        <v>70.482260428293273</v>
      </c>
      <c r="N17" s="263">
        <f t="shared" si="11"/>
        <v>18.307080630725522</v>
      </c>
      <c r="O17" s="264" t="str">
        <f t="shared" si="2"/>
        <v>OK</v>
      </c>
      <c r="P17" s="45"/>
      <c r="Q17" s="45"/>
      <c r="R17" s="45"/>
      <c r="S17" s="45"/>
      <c r="T17" s="32"/>
      <c r="U17" s="32"/>
    </row>
    <row r="18" spans="1:21" ht="14.25" customHeight="1" x14ac:dyDescent="0.2">
      <c r="A18" s="256" t="str">
        <f>IF(N18=MIN(N9:N32),1,"")</f>
        <v/>
      </c>
      <c r="B18" s="257">
        <f t="shared" si="6"/>
        <v>42278.374999999978</v>
      </c>
      <c r="C18" s="258">
        <f t="shared" si="8"/>
        <v>1</v>
      </c>
      <c r="D18" s="259">
        <f>Raw_Data_2!H14</f>
        <v>1059.0601490036436</v>
      </c>
      <c r="E18" s="260">
        <f>Raw_Data_2!E14</f>
        <v>58.661841967732109</v>
      </c>
      <c r="F18" s="261">
        <f>Raw_Data_2!F14</f>
        <v>12.604550383588739</v>
      </c>
      <c r="G18" s="282">
        <f>Raw_Data_2!M14</f>
        <v>2.3455371856689453</v>
      </c>
      <c r="H18" s="262">
        <f>HLOOKUP('Operational Worksheet'!E18,$B$773:$U$775,3)</f>
        <v>3.8500000000000005</v>
      </c>
      <c r="I18" s="262">
        <f t="shared" si="0"/>
        <v>1.5391004954095315</v>
      </c>
      <c r="J18" s="262">
        <f t="shared" si="1"/>
        <v>28.563930905220854</v>
      </c>
      <c r="K18" s="262">
        <f t="shared" si="9"/>
        <v>3.6100174444645519</v>
      </c>
      <c r="L18" s="262">
        <f t="shared" si="9"/>
        <v>66.997762107073925</v>
      </c>
      <c r="M18" s="262">
        <f t="shared" si="10"/>
        <v>70.607779551538471</v>
      </c>
      <c r="N18" s="263">
        <f t="shared" si="11"/>
        <v>18.339683000399599</v>
      </c>
      <c r="O18" s="264" t="str">
        <f t="shared" si="2"/>
        <v>OK</v>
      </c>
      <c r="P18" s="45"/>
      <c r="Q18" s="45"/>
      <c r="R18" s="45"/>
      <c r="S18" s="45"/>
      <c r="T18" s="32"/>
      <c r="U18" s="32"/>
    </row>
    <row r="19" spans="1:21" ht="14.25" customHeight="1" x14ac:dyDescent="0.2">
      <c r="A19" s="256" t="str">
        <f>IF(N19=MIN(N9:N32),1,"")</f>
        <v/>
      </c>
      <c r="B19" s="257">
        <f t="shared" si="6"/>
        <v>42278.416666666642</v>
      </c>
      <c r="C19" s="258">
        <f t="shared" si="8"/>
        <v>1</v>
      </c>
      <c r="D19" s="259">
        <f>Raw_Data_2!H15</f>
        <v>1061.4354485514746</v>
      </c>
      <c r="E19" s="260">
        <f>Raw_Data_2!E15</f>
        <v>58.173683166503906</v>
      </c>
      <c r="F19" s="261">
        <f>Raw_Data_2!F15</f>
        <v>12.584049306844605</v>
      </c>
      <c r="G19" s="282">
        <f>Raw_Data_2!M15</f>
        <v>2.3455371856689453</v>
      </c>
      <c r="H19" s="262">
        <f>HLOOKUP('Operational Worksheet'!E19,$B$773:$U$775,3)</f>
        <v>3.8500000000000005</v>
      </c>
      <c r="I19" s="262">
        <f t="shared" si="0"/>
        <v>1.535656268334016</v>
      </c>
      <c r="J19" s="262">
        <f t="shared" si="1"/>
        <v>28.453655262449445</v>
      </c>
      <c r="K19" s="262">
        <f t="shared" si="9"/>
        <v>3.6019388817830427</v>
      </c>
      <c r="L19" s="262">
        <f t="shared" si="9"/>
        <v>66.73910648628005</v>
      </c>
      <c r="M19" s="262">
        <f t="shared" si="10"/>
        <v>70.341045368063092</v>
      </c>
      <c r="N19" s="263">
        <f t="shared" si="11"/>
        <v>18.270401394302098</v>
      </c>
      <c r="O19" s="264" t="str">
        <f t="shared" si="2"/>
        <v>OK</v>
      </c>
      <c r="P19" s="45"/>
      <c r="Q19" s="45"/>
      <c r="R19" s="45"/>
      <c r="S19" s="45"/>
      <c r="T19" s="32"/>
      <c r="U19" s="32"/>
    </row>
    <row r="20" spans="1:21" ht="14.25" customHeight="1" x14ac:dyDescent="0.2">
      <c r="A20" s="256" t="str">
        <f>IF(N20=MIN(N9:N32),1,"")</f>
        <v/>
      </c>
      <c r="B20" s="257">
        <f t="shared" si="6"/>
        <v>42278.458333333307</v>
      </c>
      <c r="C20" s="258">
        <f t="shared" si="8"/>
        <v>1</v>
      </c>
      <c r="D20" s="259">
        <f>Raw_Data_2!H16</f>
        <v>1065.5449350228457</v>
      </c>
      <c r="E20" s="260">
        <f>Raw_Data_2!E16</f>
        <v>58.173683166503906</v>
      </c>
      <c r="F20" s="261">
        <f>Raw_Data_2!F16</f>
        <v>12.596213774599498</v>
      </c>
      <c r="G20" s="282">
        <f>Raw_Data_2!M16</f>
        <v>2.3455371856689453</v>
      </c>
      <c r="H20" s="262">
        <f>HLOOKUP('Operational Worksheet'!E20,$B$773:$U$775,3)</f>
        <v>3.8500000000000005</v>
      </c>
      <c r="I20" s="263">
        <f t="shared" si="0"/>
        <v>1.5297337037832686</v>
      </c>
      <c r="J20" s="262">
        <f t="shared" si="1"/>
        <v>28.37131693408184</v>
      </c>
      <c r="K20" s="262">
        <f>I20*$G20</f>
        <v>3.5880472863947399</v>
      </c>
      <c r="L20" s="262">
        <f>J20*$G20</f>
        <v>66.545978875288014</v>
      </c>
      <c r="M20" s="262">
        <f>K20+L20</f>
        <v>70.134026161682755</v>
      </c>
      <c r="N20" s="263">
        <f t="shared" si="11"/>
        <v>18.216630171865649</v>
      </c>
      <c r="O20" s="264" t="str">
        <f t="shared" si="2"/>
        <v>OK</v>
      </c>
      <c r="P20" s="45"/>
      <c r="Q20" s="45"/>
      <c r="R20" s="45"/>
      <c r="S20" s="45"/>
      <c r="T20" s="32"/>
      <c r="U20" s="32"/>
    </row>
    <row r="21" spans="1:21" ht="14.25" customHeight="1" x14ac:dyDescent="0.2">
      <c r="A21" s="256" t="str">
        <f>IF(N21=MIN(N9:N32),1,"")</f>
        <v/>
      </c>
      <c r="B21" s="257">
        <f t="shared" si="6"/>
        <v>42278.499999999971</v>
      </c>
      <c r="C21" s="258">
        <f>DAY(B21)</f>
        <v>1</v>
      </c>
      <c r="D21" s="259">
        <f>Raw_Data_2!H17</f>
        <v>1057.5396618664467</v>
      </c>
      <c r="E21" s="260">
        <f>Raw_Data_2!E17</f>
        <v>58.173683166503906</v>
      </c>
      <c r="F21" s="261">
        <f>Raw_Data_2!F17</f>
        <v>12.585933695320024</v>
      </c>
      <c r="G21" s="282">
        <f>Raw_Data_2!M17</f>
        <v>2.3936929702758789</v>
      </c>
      <c r="H21" s="262">
        <f>HLOOKUP('Operational Worksheet'!E21,$B$773:$U$775,3)</f>
        <v>3.8500000000000005</v>
      </c>
      <c r="I21" s="262">
        <f t="shared" si="0"/>
        <v>1.5413133509557653</v>
      </c>
      <c r="J21" s="262">
        <f t="shared" si="1"/>
        <v>28.562749897679684</v>
      </c>
      <c r="K21" s="262">
        <f>I21*$G21</f>
        <v>3.6894309331751738</v>
      </c>
      <c r="L21" s="262">
        <f>J21*$G21</f>
        <v>68.370453641823943</v>
      </c>
      <c r="M21" s="262">
        <f>K21+L21</f>
        <v>72.059884574999117</v>
      </c>
      <c r="N21" s="263">
        <f>IF(D21&gt;0,M21/H21,"PO")</f>
        <v>18.716853136363405</v>
      </c>
      <c r="O21" s="264" t="str">
        <f t="shared" si="2"/>
        <v>OK</v>
      </c>
      <c r="P21" s="45"/>
      <c r="Q21" s="45"/>
      <c r="R21" s="45"/>
      <c r="S21" s="45"/>
      <c r="T21" s="32"/>
      <c r="U21" s="32"/>
    </row>
    <row r="22" spans="1:21" ht="14.25" customHeight="1" x14ac:dyDescent="0.2">
      <c r="A22" s="256" t="str">
        <f>IF(N22=MIN(N9:N32),1,"")</f>
        <v/>
      </c>
      <c r="B22" s="257">
        <f t="shared" si="6"/>
        <v>42278.541666666635</v>
      </c>
      <c r="C22" s="258">
        <f t="shared" ref="C22:C26" si="12">DAY(B22)</f>
        <v>1</v>
      </c>
      <c r="D22" s="259">
        <f>Raw_Data_2!H18</f>
        <v>1058.1126388633136</v>
      </c>
      <c r="E22" s="260">
        <f>Raw_Data_2!E18</f>
        <v>58.173683166503906</v>
      </c>
      <c r="F22" s="261">
        <f>Raw_Data_2!F18</f>
        <v>12.599499508654011</v>
      </c>
      <c r="G22" s="282">
        <f>Raw_Data_2!M18</f>
        <v>2.3936929702758789</v>
      </c>
      <c r="H22" s="262">
        <f>HLOOKUP('Operational Worksheet'!E22,$B$773:$U$775,3)</f>
        <v>3.8500000000000005</v>
      </c>
      <c r="I22" s="262">
        <f t="shared" si="0"/>
        <v>1.5404787166620004</v>
      </c>
      <c r="J22" s="262">
        <f t="shared" si="1"/>
        <v>28.578052761239022</v>
      </c>
      <c r="K22" s="262">
        <f t="shared" ref="K22:L25" si="13">I22*$G22</f>
        <v>3.6874330749334381</v>
      </c>
      <c r="L22" s="262">
        <f t="shared" si="13"/>
        <v>68.40708399875102</v>
      </c>
      <c r="M22" s="262">
        <f t="shared" ref="M22:M25" si="14">K22+L22</f>
        <v>72.094517073684457</v>
      </c>
      <c r="N22" s="263">
        <f t="shared" ref="N22:N26" si="15">IF(D22&gt;0,M22/H22,"PO")</f>
        <v>18.725848590567388</v>
      </c>
      <c r="O22" s="264" t="str">
        <f t="shared" si="2"/>
        <v>OK</v>
      </c>
      <c r="P22" s="45"/>
      <c r="Q22" s="45"/>
      <c r="R22" s="45"/>
      <c r="S22" s="45"/>
      <c r="T22" s="32"/>
      <c r="U22" s="32"/>
    </row>
    <row r="23" spans="1:21" ht="14.25" customHeight="1" x14ac:dyDescent="0.2">
      <c r="A23" s="256" t="str">
        <f>IF(N23=MIN(N9:N32),1,"")</f>
        <v/>
      </c>
      <c r="B23" s="257">
        <f t="shared" si="6"/>
        <v>42278.583333333299</v>
      </c>
      <c r="C23" s="258">
        <f t="shared" si="12"/>
        <v>1</v>
      </c>
      <c r="D23" s="259">
        <f>Raw_Data_2!H19</f>
        <v>1217.5750462905089</v>
      </c>
      <c r="E23" s="260">
        <f>Raw_Data_2!E19</f>
        <v>58.173683166503906</v>
      </c>
      <c r="F23" s="261">
        <f>Raw_Data_2!F19</f>
        <v>12.585713652662436</v>
      </c>
      <c r="G23" s="282">
        <f>Raw_Data_2!M19</f>
        <v>2.3936929702758789</v>
      </c>
      <c r="H23" s="262">
        <f>HLOOKUP('Operational Worksheet'!E23,$B$773:$U$775,3)</f>
        <v>3.8500000000000005</v>
      </c>
      <c r="I23" s="262">
        <f t="shared" si="0"/>
        <v>1.3387265162553996</v>
      </c>
      <c r="J23" s="262">
        <f t="shared" si="1"/>
        <v>24.808091179607562</v>
      </c>
      <c r="K23" s="262">
        <f t="shared" si="13"/>
        <v>3.2045002510824672</v>
      </c>
      <c r="L23" s="262">
        <f t="shared" si="13"/>
        <v>59.382953462589654</v>
      </c>
      <c r="M23" s="262">
        <f t="shared" si="14"/>
        <v>62.587453713672119</v>
      </c>
      <c r="N23" s="263">
        <f t="shared" si="15"/>
        <v>16.256481484070679</v>
      </c>
      <c r="O23" s="264" t="str">
        <f t="shared" si="2"/>
        <v>OK</v>
      </c>
      <c r="P23" s="45"/>
      <c r="Q23" s="45"/>
      <c r="R23" s="45"/>
      <c r="S23" s="45"/>
      <c r="T23" s="32"/>
      <c r="U23" s="32"/>
    </row>
    <row r="24" spans="1:21" ht="14.25" customHeight="1" x14ac:dyDescent="0.2">
      <c r="A24" s="256" t="str">
        <f>IF(N24=MIN(N9:N32),1,"")</f>
        <v/>
      </c>
      <c r="B24" s="257">
        <f t="shared" si="6"/>
        <v>42278.624999999964</v>
      </c>
      <c r="C24" s="258">
        <f t="shared" si="12"/>
        <v>1</v>
      </c>
      <c r="D24" s="259">
        <f>Raw_Data_2!H20</f>
        <v>1431.2437699942614</v>
      </c>
      <c r="E24" s="260">
        <f>Raw_Data_2!E20</f>
        <v>58.173683166503906</v>
      </c>
      <c r="F24" s="261">
        <f>Raw_Data_2!F20</f>
        <v>12.592771499119337</v>
      </c>
      <c r="G24" s="282">
        <f>Raw_Data_2!M20</f>
        <v>2.3936929702758789</v>
      </c>
      <c r="H24" s="262">
        <f>HLOOKUP('Operational Worksheet'!E24,$B$773:$U$775,3)</f>
        <v>3.8500000000000005</v>
      </c>
      <c r="I24" s="262">
        <f t="shared" si="0"/>
        <v>1.138869586140826</v>
      </c>
      <c r="J24" s="262">
        <f t="shared" si="1"/>
        <v>21.116355041327157</v>
      </c>
      <c r="K24" s="262">
        <f t="shared" si="13"/>
        <v>2.7261041224062947</v>
      </c>
      <c r="L24" s="262">
        <f t="shared" si="13"/>
        <v>50.546070620274435</v>
      </c>
      <c r="M24" s="262">
        <f t="shared" si="14"/>
        <v>53.272174742680733</v>
      </c>
      <c r="N24" s="263">
        <f t="shared" si="15"/>
        <v>13.836928504592397</v>
      </c>
      <c r="O24" s="264" t="str">
        <f t="shared" si="2"/>
        <v>OK</v>
      </c>
      <c r="P24" s="45"/>
      <c r="Q24" s="45"/>
      <c r="R24" s="45"/>
      <c r="S24" s="45"/>
      <c r="T24" s="32"/>
      <c r="U24" s="32"/>
    </row>
    <row r="25" spans="1:21" ht="14.25" customHeight="1" x14ac:dyDescent="0.2">
      <c r="A25" s="256" t="str">
        <f>IF(N25=MIN(N9:N32),1,"")</f>
        <v/>
      </c>
      <c r="B25" s="257">
        <f t="shared" si="6"/>
        <v>42278.666666666628</v>
      </c>
      <c r="C25" s="258">
        <f t="shared" si="12"/>
        <v>1</v>
      </c>
      <c r="D25" s="259">
        <f>Raw_Data_2!H21</f>
        <v>1436.8161943888431</v>
      </c>
      <c r="E25" s="260">
        <f>Raw_Data_2!E21</f>
        <v>58.173683166503906</v>
      </c>
      <c r="F25" s="261">
        <f>Raw_Data_2!F21</f>
        <v>12.58257375551568</v>
      </c>
      <c r="G25" s="282">
        <f>Raw_Data_2!M21</f>
        <v>2.3936929702758789</v>
      </c>
      <c r="H25" s="262">
        <f>HLOOKUP('Operational Worksheet'!E25,$B$773:$U$775,3)</f>
        <v>3.8500000000000005</v>
      </c>
      <c r="I25" s="262">
        <f t="shared" si="0"/>
        <v>1.1344526922549956</v>
      </c>
      <c r="J25" s="262">
        <f t="shared" si="1"/>
        <v>21.017425284576905</v>
      </c>
      <c r="K25" s="262">
        <f t="shared" si="13"/>
        <v>2.7155314345613277</v>
      </c>
      <c r="L25" s="262">
        <f t="shared" si="13"/>
        <v>50.309263156990255</v>
      </c>
      <c r="M25" s="262">
        <f t="shared" si="14"/>
        <v>53.024794591551583</v>
      </c>
      <c r="N25" s="263">
        <f t="shared" si="15"/>
        <v>13.772673919883527</v>
      </c>
      <c r="O25" s="264" t="str">
        <f t="shared" si="2"/>
        <v>OK</v>
      </c>
      <c r="P25" s="45"/>
      <c r="Q25" s="45"/>
      <c r="R25" s="45"/>
      <c r="S25" s="45"/>
      <c r="T25" s="32"/>
      <c r="U25" s="32"/>
    </row>
    <row r="26" spans="1:21" ht="14.25" customHeight="1" x14ac:dyDescent="0.2">
      <c r="A26" s="256" t="str">
        <f>IF(N26=MIN(N9:N32),1,"")</f>
        <v/>
      </c>
      <c r="B26" s="257">
        <f t="shared" si="6"/>
        <v>42278.708333333292</v>
      </c>
      <c r="C26" s="258">
        <f t="shared" si="12"/>
        <v>1</v>
      </c>
      <c r="D26" s="259">
        <f>Raw_Data_2!H22</f>
        <v>1364.3238642583176</v>
      </c>
      <c r="E26" s="260">
        <f>Raw_Data_2!E22</f>
        <v>57.399217491556804</v>
      </c>
      <c r="F26" s="261">
        <f>Raw_Data_2!F22</f>
        <v>12.601571856993038</v>
      </c>
      <c r="G26" s="282">
        <f>Raw_Data_2!M22</f>
        <v>2.3938000202178955</v>
      </c>
      <c r="H26" s="262">
        <f>HLOOKUP('Operational Worksheet'!E26,$B$773:$U$775,3)</f>
        <v>3.8500000000000005</v>
      </c>
      <c r="I26" s="263">
        <f t="shared" si="0"/>
        <v>1.1947309892480045</v>
      </c>
      <c r="J26" s="262">
        <f t="shared" si="1"/>
        <v>22.167590298088498</v>
      </c>
      <c r="K26" s="262">
        <f>I26*$G26</f>
        <v>2.8599470662168196</v>
      </c>
      <c r="L26" s="262">
        <f>J26*$G26</f>
        <v>53.064778103746271</v>
      </c>
      <c r="M26" s="262">
        <f>K26+L26</f>
        <v>55.924725169963089</v>
      </c>
      <c r="N26" s="263">
        <f t="shared" si="15"/>
        <v>14.525902641548852</v>
      </c>
      <c r="O26" s="264" t="str">
        <f t="shared" si="2"/>
        <v>OK</v>
      </c>
      <c r="P26" s="45"/>
      <c r="Q26" s="45"/>
      <c r="R26" s="45"/>
      <c r="S26" s="45"/>
      <c r="T26" s="32"/>
      <c r="U26" s="32"/>
    </row>
    <row r="27" spans="1:21" ht="14.25" customHeight="1" x14ac:dyDescent="0.2">
      <c r="A27" s="256" t="str">
        <f>IF(N27=MIN(N9:N32),1,"")</f>
        <v/>
      </c>
      <c r="B27" s="257">
        <f>B26+1/24</f>
        <v>42278.749999999956</v>
      </c>
      <c r="C27" s="258">
        <f>DAY(B27)</f>
        <v>1</v>
      </c>
      <c r="D27" s="259">
        <f>Raw_Data_2!H23</f>
        <v>1063.7551933628254</v>
      </c>
      <c r="E27" s="260">
        <f>Raw_Data_2!E23</f>
        <v>57.007713317871094</v>
      </c>
      <c r="F27" s="261">
        <f>Raw_Data_2!F23</f>
        <v>12.60408536843909</v>
      </c>
      <c r="G27" s="282">
        <f>Raw_Data_2!M23</f>
        <v>2.3938000202178955</v>
      </c>
      <c r="H27" s="262">
        <f>HLOOKUP('Operational Worksheet'!E27,$B$773:$U$775,3)</f>
        <v>4.5500000000000007</v>
      </c>
      <c r="I27" s="262">
        <f t="shared" si="0"/>
        <v>1.532307442699403</v>
      </c>
      <c r="J27" s="262">
        <f t="shared" si="1"/>
        <v>28.436810530274158</v>
      </c>
      <c r="K27" s="262">
        <f>I27*$G27</f>
        <v>3.6680375873138629</v>
      </c>
      <c r="L27" s="262">
        <f>J27*$G27</f>
        <v>68.072037622302744</v>
      </c>
      <c r="M27" s="262">
        <f>K27+L27</f>
        <v>71.740075209616606</v>
      </c>
      <c r="N27" s="263">
        <f>IF(D27&gt;0,M27/H27,"PO")</f>
        <v>15.767049496619032</v>
      </c>
      <c r="O27" s="264" t="str">
        <f t="shared" si="2"/>
        <v>OK</v>
      </c>
      <c r="P27" s="45"/>
      <c r="Q27" s="45"/>
      <c r="R27" s="45"/>
      <c r="S27" s="45"/>
      <c r="T27" s="32"/>
      <c r="U27" s="32"/>
    </row>
    <row r="28" spans="1:21" ht="14.25" customHeight="1" x14ac:dyDescent="0.2">
      <c r="A28" s="256" t="str">
        <f>IF(N28=MIN(N9:N32),1,"")</f>
        <v/>
      </c>
      <c r="B28" s="257">
        <f t="shared" si="6"/>
        <v>42278.791666666621</v>
      </c>
      <c r="C28" s="258">
        <f t="shared" ref="C28:C32" si="16">DAY(B28)</f>
        <v>1</v>
      </c>
      <c r="D28" s="259">
        <f>Raw_Data_2!H24</f>
        <v>1066.0542077469465</v>
      </c>
      <c r="E28" s="260">
        <f>Raw_Data_2!E24</f>
        <v>57.007713317871094</v>
      </c>
      <c r="F28" s="261">
        <f>Raw_Data_2!F24</f>
        <v>12.598204590679009</v>
      </c>
      <c r="G28" s="282">
        <f>Raw_Data_2!M24</f>
        <v>2.3938000202178955</v>
      </c>
      <c r="H28" s="262">
        <f>HLOOKUP('Operational Worksheet'!E28,$B$773:$U$775,3)</f>
        <v>4.5500000000000007</v>
      </c>
      <c r="I28" s="262">
        <f t="shared" si="0"/>
        <v>1.5290029232612152</v>
      </c>
      <c r="J28" s="262">
        <f t="shared" si="1"/>
        <v>28.362245369802793</v>
      </c>
      <c r="K28" s="262">
        <f t="shared" ref="K28:L31" si="17">I28*$G28</f>
        <v>3.6601272286159183</v>
      </c>
      <c r="L28" s="262">
        <f t="shared" si="17"/>
        <v>67.893543539658836</v>
      </c>
      <c r="M28" s="262">
        <f t="shared" ref="M28:M31" si="18">K28+L28</f>
        <v>71.553670768274756</v>
      </c>
      <c r="N28" s="263">
        <f t="shared" ref="N28:N32" si="19">IF(D28&gt;0,M28/H28,"PO")</f>
        <v>15.726081487532911</v>
      </c>
      <c r="O28" s="264" t="str">
        <f t="shared" si="2"/>
        <v>OK</v>
      </c>
      <c r="P28" s="45"/>
      <c r="Q28" s="45"/>
      <c r="R28" s="45"/>
      <c r="S28" s="45"/>
      <c r="T28" s="32"/>
      <c r="U28" s="32"/>
    </row>
    <row r="29" spans="1:21" ht="14.25" customHeight="1" x14ac:dyDescent="0.2">
      <c r="A29" s="256" t="str">
        <f>IF(N29=MIN(N9:N32),1,"")</f>
        <v/>
      </c>
      <c r="B29" s="257">
        <f t="shared" si="6"/>
        <v>42278.833333333285</v>
      </c>
      <c r="C29" s="258">
        <f t="shared" si="16"/>
        <v>1</v>
      </c>
      <c r="D29" s="259">
        <f>Raw_Data_2!H25</f>
        <v>1064.9020432498085</v>
      </c>
      <c r="E29" s="260">
        <f>Raw_Data_2!E25</f>
        <v>57.007713317871094</v>
      </c>
      <c r="F29" s="261">
        <f>Raw_Data_2!F25</f>
        <v>12.587939995969929</v>
      </c>
      <c r="G29" s="282">
        <f>Raw_Data_2!M25</f>
        <v>2.3938000202178955</v>
      </c>
      <c r="H29" s="262">
        <f>HLOOKUP('Operational Worksheet'!E29,$B$773:$U$775,3)</f>
        <v>4.5500000000000007</v>
      </c>
      <c r="I29" s="262">
        <f t="shared" si="0"/>
        <v>1.5306572189735472</v>
      </c>
      <c r="J29" s="262">
        <f t="shared" si="1"/>
        <v>28.369798125404493</v>
      </c>
      <c r="K29" s="262">
        <f t="shared" si="17"/>
        <v>3.664087281725545</v>
      </c>
      <c r="L29" s="262">
        <f t="shared" si="17"/>
        <v>67.911623326170897</v>
      </c>
      <c r="M29" s="262">
        <f t="shared" si="18"/>
        <v>71.57571060789644</v>
      </c>
      <c r="N29" s="263">
        <f t="shared" si="19"/>
        <v>15.730925408328885</v>
      </c>
      <c r="O29" s="264" t="str">
        <f t="shared" si="2"/>
        <v>OK</v>
      </c>
      <c r="P29" s="45"/>
      <c r="Q29" s="45"/>
      <c r="R29" s="45"/>
      <c r="S29" s="45"/>
      <c r="T29" s="32"/>
      <c r="U29" s="32"/>
    </row>
    <row r="30" spans="1:21" ht="14.25" customHeight="1" x14ac:dyDescent="0.2">
      <c r="A30" s="256" t="str">
        <f>IF(N30=MIN(N9:N32),1,"")</f>
        <v/>
      </c>
      <c r="B30" s="257">
        <f t="shared" si="6"/>
        <v>42278.874999999949</v>
      </c>
      <c r="C30" s="258">
        <f t="shared" si="16"/>
        <v>1</v>
      </c>
      <c r="D30" s="259">
        <f>Raw_Data_2!H26</f>
        <v>1062.3145486231231</v>
      </c>
      <c r="E30" s="260">
        <f>Raw_Data_2!E26</f>
        <v>57.007713317871094</v>
      </c>
      <c r="F30" s="261">
        <f>Raw_Data_2!F26</f>
        <v>12.594420813741948</v>
      </c>
      <c r="G30" s="282">
        <f>Raw_Data_2!M26</f>
        <v>2.208132266998291</v>
      </c>
      <c r="H30" s="262">
        <f>HLOOKUP('Operational Worksheet'!E30,$B$773:$U$775,3)</f>
        <v>4.5500000000000007</v>
      </c>
      <c r="I30" s="262">
        <f t="shared" si="0"/>
        <v>1.5343854624909918</v>
      </c>
      <c r="J30" s="262">
        <f t="shared" si="1"/>
        <v>28.453540424686548</v>
      </c>
      <c r="K30" s="262">
        <f t="shared" si="17"/>
        <v>3.388126049739455</v>
      </c>
      <c r="L30" s="262">
        <f t="shared" si="17"/>
        <v>62.829180722090619</v>
      </c>
      <c r="M30" s="262">
        <f t="shared" si="18"/>
        <v>66.217306771830067</v>
      </c>
      <c r="N30" s="263">
        <f t="shared" si="19"/>
        <v>14.553254235567046</v>
      </c>
      <c r="O30" s="264" t="str">
        <f t="shared" si="2"/>
        <v>OK</v>
      </c>
      <c r="P30" s="45"/>
      <c r="Q30" s="45"/>
      <c r="R30" s="45"/>
      <c r="S30" s="45"/>
      <c r="T30" s="32"/>
      <c r="U30" s="32"/>
    </row>
    <row r="31" spans="1:21" ht="14.25" customHeight="1" x14ac:dyDescent="0.2">
      <c r="A31" s="256" t="str">
        <f>IF(N31=MIN(N9:N32),1,"")</f>
        <v/>
      </c>
      <c r="B31" s="257">
        <f t="shared" si="6"/>
        <v>42278.916666666613</v>
      </c>
      <c r="C31" s="258">
        <f t="shared" si="16"/>
        <v>1</v>
      </c>
      <c r="D31" s="259">
        <f>Raw_Data_2!H27</f>
        <v>1058.2491327218886</v>
      </c>
      <c r="E31" s="260">
        <f>Raw_Data_2!E27</f>
        <v>57.007713317871094</v>
      </c>
      <c r="F31" s="261">
        <f>Raw_Data_2!F27</f>
        <v>12.587960849210951</v>
      </c>
      <c r="G31" s="282">
        <f>Raw_Data_2!M27</f>
        <v>2.208132266998291</v>
      </c>
      <c r="H31" s="262">
        <f>HLOOKUP('Operational Worksheet'!E31,$B$773:$U$775,3)</f>
        <v>4.5500000000000007</v>
      </c>
      <c r="I31" s="262">
        <f t="shared" si="0"/>
        <v>1.5402800244282076</v>
      </c>
      <c r="J31" s="262">
        <f t="shared" si="1"/>
        <v>28.548198249311358</v>
      </c>
      <c r="K31" s="262">
        <f t="shared" si="17"/>
        <v>3.401142022152841</v>
      </c>
      <c r="L31" s="262">
        <f t="shared" si="17"/>
        <v>63.038197718968533</v>
      </c>
      <c r="M31" s="262">
        <f t="shared" si="18"/>
        <v>66.439339741121373</v>
      </c>
      <c r="N31" s="263">
        <f t="shared" si="19"/>
        <v>14.602052690356343</v>
      </c>
      <c r="O31" s="264" t="str">
        <f t="shared" si="2"/>
        <v>OK</v>
      </c>
      <c r="P31" s="45"/>
      <c r="Q31" s="45"/>
      <c r="R31" s="45"/>
      <c r="S31" s="45"/>
      <c r="T31" s="32"/>
      <c r="U31" s="32"/>
    </row>
    <row r="32" spans="1:21" ht="14.25" customHeight="1" x14ac:dyDescent="0.2">
      <c r="A32" s="265">
        <f>IF(N32=MIN(N9:N32),1,"")</f>
        <v>1</v>
      </c>
      <c r="B32" s="266">
        <f t="shared" si="6"/>
        <v>42278.958333333278</v>
      </c>
      <c r="C32" s="267">
        <f t="shared" si="16"/>
        <v>1</v>
      </c>
      <c r="D32" s="259">
        <f>Raw_Data_2!H28</f>
        <v>1057.5938864604439</v>
      </c>
      <c r="E32" s="260">
        <f>Raw_Data_2!E28</f>
        <v>57.007713317871094</v>
      </c>
      <c r="F32" s="261">
        <f>Raw_Data_2!F28</f>
        <v>12.602731853825251</v>
      </c>
      <c r="G32" s="282">
        <f>Raw_Data_2!M28</f>
        <v>1.9813710451126099</v>
      </c>
      <c r="H32" s="268">
        <f>HLOOKUP('Operational Worksheet'!E32,$B$773:$U$775,3)</f>
        <v>4.5500000000000007</v>
      </c>
      <c r="I32" s="269">
        <f t="shared" si="0"/>
        <v>1.5412343252619258</v>
      </c>
      <c r="J32" s="268">
        <f t="shared" si="1"/>
        <v>28.599405534018171</v>
      </c>
      <c r="K32" s="268">
        <f>I32*$G32</f>
        <v>3.0537570658076501</v>
      </c>
      <c r="L32" s="268">
        <f>J32*$G32</f>
        <v>56.666034032536942</v>
      </c>
      <c r="M32" s="268">
        <f>K32+L32</f>
        <v>59.719791098344594</v>
      </c>
      <c r="N32" s="269">
        <f t="shared" si="19"/>
        <v>13.125228812822986</v>
      </c>
      <c r="O32" s="270" t="str">
        <f t="shared" si="2"/>
        <v>OK</v>
      </c>
      <c r="P32" s="45"/>
      <c r="Q32" s="45"/>
      <c r="R32" s="45"/>
      <c r="S32" s="45"/>
      <c r="T32" s="32"/>
      <c r="U32" s="32"/>
    </row>
    <row r="33" spans="1:21" ht="14.25" customHeight="1" x14ac:dyDescent="0.2">
      <c r="A33" s="247">
        <f>IF(N33=MIN(N33:N56),1,"")</f>
        <v>1</v>
      </c>
      <c r="B33" s="248">
        <f>'Turbidity Daily Data Sheet'!B17</f>
        <v>42279</v>
      </c>
      <c r="C33" s="249">
        <f>DAY(B33)</f>
        <v>2</v>
      </c>
      <c r="D33" s="259">
        <f>Raw_Data_2!H29</f>
        <v>1062.6675321810997</v>
      </c>
      <c r="E33" s="260">
        <f>Raw_Data_2!E29</f>
        <v>57.007713317871094</v>
      </c>
      <c r="F33" s="261">
        <f>Raw_Data_2!F29</f>
        <v>12.597153629106151</v>
      </c>
      <c r="G33" s="282">
        <f>Raw_Data_2!M29</f>
        <v>1.9813710451126099</v>
      </c>
      <c r="H33" s="253">
        <f>HLOOKUP('Operational Worksheet'!E33,$B$773:$U$775,3)</f>
        <v>4.5500000000000007</v>
      </c>
      <c r="I33" s="253">
        <f t="shared" si="0"/>
        <v>1.5338757895938198</v>
      </c>
      <c r="J33" s="253">
        <f t="shared" si="1"/>
        <v>28.450261059356833</v>
      </c>
      <c r="K33" s="253">
        <f>I33*$G33</f>
        <v>3.0391770763004362</v>
      </c>
      <c r="L33" s="253">
        <f>J33*$G33</f>
        <v>56.370523488904439</v>
      </c>
      <c r="M33" s="253">
        <f>K33+L33</f>
        <v>59.409700565204872</v>
      </c>
      <c r="N33" s="254">
        <f>IF(D33&gt;0,M33/H33,"PO")</f>
        <v>13.057077047297772</v>
      </c>
      <c r="O33" s="255" t="str">
        <f t="shared" si="2"/>
        <v>OK</v>
      </c>
      <c r="P33" s="45"/>
      <c r="Q33" s="45"/>
      <c r="R33" s="45"/>
      <c r="S33" s="45"/>
      <c r="T33" s="32"/>
      <c r="U33" s="32"/>
    </row>
    <row r="34" spans="1:21" ht="14.25" customHeight="1" x14ac:dyDescent="0.2">
      <c r="A34" s="256" t="str">
        <f>IF(N34=MIN(N33:N56),1,"")</f>
        <v/>
      </c>
      <c r="B34" s="257">
        <f>B33+1/24</f>
        <v>42279.041666666664</v>
      </c>
      <c r="C34" s="258">
        <f>DAY(B34)</f>
        <v>2</v>
      </c>
      <c r="D34" s="259">
        <f>Raw_Data_2!H30</f>
        <v>1058.7221465606603</v>
      </c>
      <c r="E34" s="260">
        <f>Raw_Data_2!E30</f>
        <v>57.695713085199991</v>
      </c>
      <c r="F34" s="261">
        <f>Raw_Data_2!F30</f>
        <v>12.607056540621651</v>
      </c>
      <c r="G34" s="282">
        <f>Raw_Data_2!M30</f>
        <v>1.9813710451126099</v>
      </c>
      <c r="H34" s="262">
        <f>HLOOKUP('Operational Worksheet'!E34,$B$773:$U$775,3)</f>
        <v>3.8500000000000005</v>
      </c>
      <c r="I34" s="262">
        <f t="shared" si="0"/>
        <v>1.5395918610895023</v>
      </c>
      <c r="J34" s="262">
        <f t="shared" si="1"/>
        <v>28.578731252372421</v>
      </c>
      <c r="K34" s="262">
        <f t="shared" ref="K34:L37" si="20">I34*$G34</f>
        <v>3.0505027348537754</v>
      </c>
      <c r="L34" s="262">
        <f t="shared" si="20"/>
        <v>56.625070609505549</v>
      </c>
      <c r="M34" s="262">
        <f t="shared" ref="M34:M37" si="21">K34+L34</f>
        <v>59.675573344359321</v>
      </c>
      <c r="N34" s="263">
        <f t="shared" ref="N34:N38" si="22">IF(D34&gt;0,M34/H34,"PO")</f>
        <v>15.500148920612808</v>
      </c>
      <c r="O34" s="264" t="str">
        <f t="shared" si="2"/>
        <v>OK</v>
      </c>
      <c r="P34" s="45"/>
      <c r="Q34" s="45"/>
      <c r="R34" s="45"/>
      <c r="S34" s="45"/>
      <c r="T34" s="32"/>
      <c r="U34" s="32"/>
    </row>
    <row r="35" spans="1:21" ht="14.25" customHeight="1" x14ac:dyDescent="0.2">
      <c r="A35" s="256" t="str">
        <f>IF(N35=MIN(N33:N56),1,"")</f>
        <v/>
      </c>
      <c r="B35" s="257">
        <f t="shared" ref="B35:B50" si="23">B34+1/24</f>
        <v>42279.083333333328</v>
      </c>
      <c r="C35" s="258">
        <f t="shared" ref="C35" si="24">DAY(B35)</f>
        <v>2</v>
      </c>
      <c r="D35" s="259">
        <f>Raw_Data_2!H31</f>
        <v>1068.1161460051894</v>
      </c>
      <c r="E35" s="260">
        <f>Raw_Data_2!E31</f>
        <v>58.039421081542969</v>
      </c>
      <c r="F35" s="261">
        <f>Raw_Data_2!F31</f>
        <v>12.598062851266329</v>
      </c>
      <c r="G35" s="282">
        <f>Raw_Data_2!M31</f>
        <v>1.9813710451126099</v>
      </c>
      <c r="H35" s="262">
        <f>HLOOKUP('Operational Worksheet'!E35,$B$773:$U$775,3)</f>
        <v>3.8500000000000005</v>
      </c>
      <c r="I35" s="262">
        <f t="shared" si="0"/>
        <v>1.5260512689526189</v>
      </c>
      <c r="J35" s="262">
        <f t="shared" si="1"/>
        <v>28.307175166409564</v>
      </c>
      <c r="K35" s="262">
        <f t="shared" si="20"/>
        <v>3.0236737976600749</v>
      </c>
      <c r="L35" s="262">
        <f t="shared" si="20"/>
        <v>56.087017243654635</v>
      </c>
      <c r="M35" s="262">
        <f t="shared" si="21"/>
        <v>59.110691041314709</v>
      </c>
      <c r="N35" s="263">
        <f t="shared" si="22"/>
        <v>15.353426244497324</v>
      </c>
      <c r="O35" s="264" t="str">
        <f t="shared" si="2"/>
        <v>OK</v>
      </c>
      <c r="P35" s="45"/>
      <c r="Q35" s="45"/>
      <c r="R35" s="45"/>
      <c r="S35" s="45"/>
      <c r="T35" s="32"/>
      <c r="U35" s="32"/>
    </row>
    <row r="36" spans="1:21" ht="14.25" customHeight="1" x14ac:dyDescent="0.2">
      <c r="A36" s="256" t="str">
        <f>IF(N36=MIN(N33:N56),1,"")</f>
        <v/>
      </c>
      <c r="B36" s="257">
        <f t="shared" si="23"/>
        <v>42279.124999999993</v>
      </c>
      <c r="C36" s="258">
        <f>DAY(B36)</f>
        <v>2</v>
      </c>
      <c r="D36" s="259">
        <f>Raw_Data_2!H32</f>
        <v>1063.3116764634451</v>
      </c>
      <c r="E36" s="260">
        <f>Raw_Data_2!E32</f>
        <v>58.039421081542969</v>
      </c>
      <c r="F36" s="261">
        <f>Raw_Data_2!F32</f>
        <v>12.596583944697381</v>
      </c>
      <c r="G36" s="282">
        <f>Raw_Data_2!M32</f>
        <v>1.9813710451126099</v>
      </c>
      <c r="H36" s="262">
        <f>HLOOKUP('Operational Worksheet'!E36,$B$773:$U$775,3)</f>
        <v>3.8500000000000005</v>
      </c>
      <c r="I36" s="262">
        <f t="shared" si="0"/>
        <v>1.5329465819667756</v>
      </c>
      <c r="J36" s="262">
        <f t="shared" si="1"/>
        <v>28.431740322672017</v>
      </c>
      <c r="K36" s="262">
        <f t="shared" si="20"/>
        <v>3.037335971213313</v>
      </c>
      <c r="L36" s="262">
        <f t="shared" si="20"/>
        <v>56.333827037502985</v>
      </c>
      <c r="M36" s="262">
        <f t="shared" si="21"/>
        <v>59.371163008716294</v>
      </c>
      <c r="N36" s="263">
        <f t="shared" si="22"/>
        <v>15.42108130096527</v>
      </c>
      <c r="O36" s="264" t="str">
        <f t="shared" si="2"/>
        <v>OK</v>
      </c>
      <c r="P36" s="45"/>
      <c r="Q36" s="45"/>
      <c r="R36" s="45"/>
      <c r="S36" s="45"/>
      <c r="T36" s="32"/>
      <c r="U36" s="32"/>
    </row>
    <row r="37" spans="1:21" ht="14.25" customHeight="1" x14ac:dyDescent="0.2">
      <c r="A37" s="256" t="str">
        <f>IF(N37=MIN(N33:N56),1,"")</f>
        <v/>
      </c>
      <c r="B37" s="257">
        <f t="shared" si="23"/>
        <v>42279.166666666657</v>
      </c>
      <c r="C37" s="258">
        <f t="shared" ref="C37:C38" si="25">DAY(B37)</f>
        <v>2</v>
      </c>
      <c r="D37" s="259">
        <f>Raw_Data_2!H33</f>
        <v>1068.2899275122327</v>
      </c>
      <c r="E37" s="260">
        <f>Raw_Data_2!E33</f>
        <v>58.039421081542969</v>
      </c>
      <c r="F37" s="261">
        <f>Raw_Data_2!F33</f>
        <v>12.588945434190963</v>
      </c>
      <c r="G37" s="282">
        <f>Raw_Data_2!M33</f>
        <v>1.9813710451126099</v>
      </c>
      <c r="H37" s="262">
        <f>HLOOKUP('Operational Worksheet'!E37,$B$773:$U$775,3)</f>
        <v>3.8500000000000005</v>
      </c>
      <c r="I37" s="262">
        <f t="shared" si="0"/>
        <v>1.5258030222149925</v>
      </c>
      <c r="J37" s="262">
        <f t="shared" si="1"/>
        <v>28.282087347221893</v>
      </c>
      <c r="K37" s="262">
        <f t="shared" si="20"/>
        <v>3.0231819287620985</v>
      </c>
      <c r="L37" s="262">
        <f t="shared" si="20"/>
        <v>56.03730896513116</v>
      </c>
      <c r="M37" s="262">
        <f t="shared" si="21"/>
        <v>59.06049089389326</v>
      </c>
      <c r="N37" s="263">
        <f t="shared" si="22"/>
        <v>15.340387245167078</v>
      </c>
      <c r="O37" s="264" t="str">
        <f t="shared" si="2"/>
        <v>OK</v>
      </c>
      <c r="P37" s="45"/>
      <c r="Q37" s="45"/>
      <c r="R37" s="45"/>
      <c r="S37" s="45"/>
      <c r="T37" s="32"/>
      <c r="U37" s="32"/>
    </row>
    <row r="38" spans="1:21" ht="14.25" customHeight="1" x14ac:dyDescent="0.2">
      <c r="A38" s="256" t="str">
        <f>IF(N38=MIN(N33:N56),1,"")</f>
        <v/>
      </c>
      <c r="B38" s="257">
        <f t="shared" si="23"/>
        <v>42279.208333333321</v>
      </c>
      <c r="C38" s="258">
        <f t="shared" si="25"/>
        <v>2</v>
      </c>
      <c r="D38" s="259">
        <f>Raw_Data_2!H34</f>
        <v>1056.8966041153722</v>
      </c>
      <c r="E38" s="260">
        <f>Raw_Data_2!E34</f>
        <v>58.039421081542969</v>
      </c>
      <c r="F38" s="261">
        <f>Raw_Data_2!F34</f>
        <v>12.590090699205135</v>
      </c>
      <c r="G38" s="282">
        <f>Raw_Data_2!M34</f>
        <v>2.1050784587860107</v>
      </c>
      <c r="H38" s="262">
        <f>HLOOKUP('Operational Worksheet'!E38,$B$773:$U$775,3)</f>
        <v>3.8500000000000005</v>
      </c>
      <c r="I38" s="263">
        <f t="shared" si="0"/>
        <v>1.5422511470403657</v>
      </c>
      <c r="J38" s="262">
        <f t="shared" si="1"/>
        <v>28.589568327152922</v>
      </c>
      <c r="K38" s="262">
        <f>I38*$G38</f>
        <v>3.2465596676726904</v>
      </c>
      <c r="L38" s="262">
        <f>J38*$G38</f>
        <v>60.183284431480416</v>
      </c>
      <c r="M38" s="262">
        <f>K38+L38</f>
        <v>63.429844099153108</v>
      </c>
      <c r="N38" s="263">
        <f t="shared" si="22"/>
        <v>16.475284181598209</v>
      </c>
      <c r="O38" s="264" t="str">
        <f t="shared" si="2"/>
        <v>OK</v>
      </c>
      <c r="P38" s="45"/>
      <c r="Q38" s="45"/>
      <c r="R38" s="45"/>
      <c r="S38" s="45"/>
      <c r="T38" s="32"/>
      <c r="U38" s="32"/>
    </row>
    <row r="39" spans="1:21" ht="14.25" customHeight="1" x14ac:dyDescent="0.2">
      <c r="A39" s="256" t="str">
        <f>IF(N39=MIN(N33:N56),1,"")</f>
        <v/>
      </c>
      <c r="B39" s="257">
        <f t="shared" si="23"/>
        <v>42279.249999999985</v>
      </c>
      <c r="C39" s="258">
        <f>DAY(B39)</f>
        <v>2</v>
      </c>
      <c r="D39" s="259">
        <f>Raw_Data_2!H35</f>
        <v>1069.3253940266845</v>
      </c>
      <c r="E39" s="260">
        <f>Raw_Data_2!E35</f>
        <v>58.039421081542969</v>
      </c>
      <c r="F39" s="261">
        <f>Raw_Data_2!F35</f>
        <v>12.60408967470646</v>
      </c>
      <c r="G39" s="282">
        <f>Raw_Data_2!M35</f>
        <v>2.1050784587860107</v>
      </c>
      <c r="H39" s="262">
        <f>HLOOKUP('Operational Worksheet'!E39,$B$773:$U$775,3)</f>
        <v>3.8500000000000005</v>
      </c>
      <c r="I39" s="262">
        <f t="shared" si="0"/>
        <v>1.5243255318776467</v>
      </c>
      <c r="J39" s="262">
        <f t="shared" si="1"/>
        <v>28.28869059714917</v>
      </c>
      <c r="K39" s="262">
        <f>I39*$G39</f>
        <v>3.2088248413331626</v>
      </c>
      <c r="L39" s="262">
        <f>J39*$G39</f>
        <v>59.54991320332109</v>
      </c>
      <c r="M39" s="262">
        <f>K39+L39</f>
        <v>62.758738044654251</v>
      </c>
      <c r="N39" s="263">
        <f>IF(D39&gt;0,M39/H39,"PO")</f>
        <v>16.300970920689412</v>
      </c>
      <c r="O39" s="264" t="str">
        <f t="shared" si="2"/>
        <v>OK</v>
      </c>
      <c r="P39" s="45"/>
      <c r="Q39" s="45"/>
      <c r="R39" s="45"/>
      <c r="S39" s="45"/>
      <c r="T39" s="32"/>
      <c r="U39" s="32"/>
    </row>
    <row r="40" spans="1:21" ht="14.25" customHeight="1" x14ac:dyDescent="0.2">
      <c r="A40" s="256" t="str">
        <f>IF(N40=MIN(N33:N56),1,"")</f>
        <v/>
      </c>
      <c r="B40" s="257">
        <f t="shared" si="23"/>
        <v>42279.29166666665</v>
      </c>
      <c r="C40" s="258">
        <f t="shared" ref="C40:C44" si="26">DAY(B40)</f>
        <v>2</v>
      </c>
      <c r="D40" s="259">
        <f>Raw_Data_2!H36</f>
        <v>1072.1048839895038</v>
      </c>
      <c r="E40" s="260">
        <f>Raw_Data_2!E36</f>
        <v>58.039421081542969</v>
      </c>
      <c r="F40" s="261">
        <f>Raw_Data_2!F36</f>
        <v>12.594632715646162</v>
      </c>
      <c r="G40" s="282">
        <f>Raw_Data_2!M36</f>
        <v>2.3111858367919922</v>
      </c>
      <c r="H40" s="262">
        <f>HLOOKUP('Operational Worksheet'!E40,$B$773:$U$775,3)</f>
        <v>3.8500000000000005</v>
      </c>
      <c r="I40" s="262">
        <f t="shared" si="0"/>
        <v>1.5203736353988646</v>
      </c>
      <c r="J40" s="262">
        <f t="shared" si="1"/>
        <v>28.19418040991474</v>
      </c>
      <c r="K40" s="262">
        <f t="shared" ref="K40:L43" si="27">I40*$G40</f>
        <v>3.5138660127658081</v>
      </c>
      <c r="L40" s="262">
        <f t="shared" si="27"/>
        <v>65.16199044335319</v>
      </c>
      <c r="M40" s="262">
        <f t="shared" ref="M40:M43" si="28">K40+L40</f>
        <v>68.675856456118993</v>
      </c>
      <c r="N40" s="263">
        <f t="shared" ref="N40:N44" si="29">IF(D40&gt;0,M40/H40,"PO")</f>
        <v>17.837884793797137</v>
      </c>
      <c r="O40" s="264" t="str">
        <f t="shared" si="2"/>
        <v>OK</v>
      </c>
      <c r="P40" s="45"/>
      <c r="Q40" s="45"/>
      <c r="R40" s="45"/>
      <c r="S40" s="45"/>
      <c r="T40" s="32"/>
      <c r="U40" s="32"/>
    </row>
    <row r="41" spans="1:21" ht="14.25" customHeight="1" x14ac:dyDescent="0.2">
      <c r="A41" s="256" t="str">
        <f>IF(N41=MIN(N33:N56),1,"")</f>
        <v/>
      </c>
      <c r="B41" s="257">
        <f t="shared" si="23"/>
        <v>42279.333333333314</v>
      </c>
      <c r="C41" s="258">
        <f t="shared" si="26"/>
        <v>2</v>
      </c>
      <c r="D41" s="259">
        <f>Raw_Data_2!H37</f>
        <v>1060.0313415135956</v>
      </c>
      <c r="E41" s="260">
        <f>Raw_Data_2!E37</f>
        <v>58.039421081542969</v>
      </c>
      <c r="F41" s="261">
        <f>Raw_Data_2!F37</f>
        <v>12.593427437149682</v>
      </c>
      <c r="G41" s="282">
        <f>Raw_Data_2!M37</f>
        <v>2.3111858367919922</v>
      </c>
      <c r="H41" s="262">
        <f>HLOOKUP('Operational Worksheet'!E41,$B$773:$U$775,3)</f>
        <v>3.8500000000000005</v>
      </c>
      <c r="I41" s="262">
        <f t="shared" si="0"/>
        <v>1.5376903834490012</v>
      </c>
      <c r="J41" s="262">
        <f t="shared" si="1"/>
        <v>28.512577567756367</v>
      </c>
      <c r="K41" s="262">
        <f t="shared" si="27"/>
        <v>3.553888235598579</v>
      </c>
      <c r="L41" s="262">
        <f t="shared" si="27"/>
        <v>65.897865445031584</v>
      </c>
      <c r="M41" s="262">
        <f t="shared" si="28"/>
        <v>69.451753680630162</v>
      </c>
      <c r="N41" s="263">
        <f t="shared" si="29"/>
        <v>18.039416540423417</v>
      </c>
      <c r="O41" s="264" t="str">
        <f t="shared" si="2"/>
        <v>OK</v>
      </c>
      <c r="P41" s="45"/>
      <c r="Q41" s="45"/>
      <c r="R41" s="45"/>
      <c r="S41" s="45"/>
      <c r="T41" s="32"/>
      <c r="U41" s="32"/>
    </row>
    <row r="42" spans="1:21" ht="14.25" customHeight="1" x14ac:dyDescent="0.2">
      <c r="A42" s="256" t="str">
        <f>IF(N42=MIN(N33:N56),1,"")</f>
        <v/>
      </c>
      <c r="B42" s="257">
        <f t="shared" si="23"/>
        <v>42279.374999999978</v>
      </c>
      <c r="C42" s="258">
        <f t="shared" si="26"/>
        <v>2</v>
      </c>
      <c r="D42" s="259">
        <f>Raw_Data_2!H38</f>
        <v>1069.1037872743427</v>
      </c>
      <c r="E42" s="260">
        <f>Raw_Data_2!E38</f>
        <v>58.234542754652239</v>
      </c>
      <c r="F42" s="261">
        <f>Raw_Data_2!F38</f>
        <v>12.598748066520162</v>
      </c>
      <c r="G42" s="282">
        <f>Raw_Data_2!M38</f>
        <v>2.3111858367919922</v>
      </c>
      <c r="H42" s="262">
        <f>HLOOKUP('Operational Worksheet'!E42,$B$773:$U$775,3)</f>
        <v>3.8500000000000005</v>
      </c>
      <c r="I42" s="262">
        <f t="shared" si="0"/>
        <v>1.5246414982362473</v>
      </c>
      <c r="J42" s="262">
        <f t="shared" si="1"/>
        <v>28.282563133310902</v>
      </c>
      <c r="K42" s="262">
        <f t="shared" si="27"/>
        <v>3.523729836908938</v>
      </c>
      <c r="L42" s="262">
        <f t="shared" si="27"/>
        <v>65.366259341883506</v>
      </c>
      <c r="M42" s="262">
        <f t="shared" si="28"/>
        <v>68.889989178792447</v>
      </c>
      <c r="N42" s="263">
        <f t="shared" si="29"/>
        <v>17.893503682803232</v>
      </c>
      <c r="O42" s="264" t="str">
        <f t="shared" si="2"/>
        <v>OK</v>
      </c>
      <c r="P42" s="45"/>
      <c r="Q42" s="45"/>
      <c r="R42" s="45"/>
      <c r="S42" s="45"/>
      <c r="T42" s="32"/>
      <c r="U42" s="32"/>
    </row>
    <row r="43" spans="1:21" ht="14.25" customHeight="1" x14ac:dyDescent="0.2">
      <c r="A43" s="256" t="str">
        <f>IF(N43=MIN(N33:N56),1,"")</f>
        <v/>
      </c>
      <c r="B43" s="257">
        <f t="shared" si="23"/>
        <v>42279.416666666642</v>
      </c>
      <c r="C43" s="258">
        <f t="shared" si="26"/>
        <v>2</v>
      </c>
      <c r="D43" s="259">
        <f>Raw_Data_2!H39</f>
        <v>80.907882376658122</v>
      </c>
      <c r="E43" s="260">
        <f>Raw_Data_2!E39</f>
        <v>58.225534345626833</v>
      </c>
      <c r="F43" s="261">
        <f>Raw_Data_2!F39</f>
        <v>12.797434717526963</v>
      </c>
      <c r="G43" s="282">
        <f>Raw_Data_2!M39</f>
        <v>2.3661909103393555</v>
      </c>
      <c r="H43" s="262">
        <f>HLOOKUP('Operational Worksheet'!E43,$B$773:$U$775,3)</f>
        <v>3.8500000000000005</v>
      </c>
      <c r="I43" s="262">
        <f t="shared" si="0"/>
        <v>20.146368340376366</v>
      </c>
      <c r="J43" s="262">
        <f t="shared" si="1"/>
        <v>379.61496976375736</v>
      </c>
      <c r="K43" s="262">
        <f t="shared" si="27"/>
        <v>47.67015364334712</v>
      </c>
      <c r="L43" s="262">
        <f t="shared" si="27"/>
        <v>898.24149088375191</v>
      </c>
      <c r="M43" s="262">
        <f t="shared" si="28"/>
        <v>945.91164452709904</v>
      </c>
      <c r="N43" s="263">
        <f t="shared" si="29"/>
        <v>245.6913362408049</v>
      </c>
      <c r="O43" s="264" t="str">
        <f t="shared" si="2"/>
        <v>OK</v>
      </c>
      <c r="P43" s="45"/>
      <c r="Q43" s="45"/>
      <c r="R43" s="45"/>
      <c r="S43" s="45"/>
      <c r="T43" s="32"/>
      <c r="U43" s="32"/>
    </row>
    <row r="44" spans="1:21" ht="14.25" customHeight="1" x14ac:dyDescent="0.2">
      <c r="A44" s="256" t="str">
        <f>IF(N44=MIN(N33:N56),1,"")</f>
        <v/>
      </c>
      <c r="B44" s="257">
        <f t="shared" si="23"/>
        <v>42279.458333333307</v>
      </c>
      <c r="C44" s="258">
        <f t="shared" si="26"/>
        <v>2</v>
      </c>
      <c r="D44" s="259">
        <f>Raw_Data_2!H40</f>
        <v>0</v>
      </c>
      <c r="E44" s="260">
        <f>Raw_Data_2!E40</f>
        <v>57.919288635253906</v>
      </c>
      <c r="F44" s="261">
        <f>Raw_Data_2!F40</f>
        <v>13.024450302124023</v>
      </c>
      <c r="G44" s="282">
        <f>Raw_Data_2!M40</f>
        <v>2.215087890625</v>
      </c>
      <c r="H44" s="262">
        <f>HLOOKUP('Operational Worksheet'!E44,$B$773:$U$775,3)</f>
        <v>3.8500000000000005</v>
      </c>
      <c r="I44" s="263" t="e">
        <f t="shared" si="0"/>
        <v>#DIV/0!</v>
      </c>
      <c r="J44" s="262" t="e">
        <f t="shared" si="1"/>
        <v>#DIV/0!</v>
      </c>
      <c r="K44" s="262" t="e">
        <f>I44*$G44</f>
        <v>#DIV/0!</v>
      </c>
      <c r="L44" s="262" t="e">
        <f>J44*$G44</f>
        <v>#DIV/0!</v>
      </c>
      <c r="M44" s="262" t="e">
        <f>K44+L44</f>
        <v>#DIV/0!</v>
      </c>
      <c r="N44" s="263" t="str">
        <f t="shared" si="29"/>
        <v>PO</v>
      </c>
      <c r="O44" s="264" t="str">
        <f t="shared" si="2"/>
        <v>OK</v>
      </c>
      <c r="P44" s="45"/>
      <c r="Q44" s="45"/>
      <c r="R44" s="45"/>
      <c r="S44" s="45"/>
      <c r="T44" s="32"/>
      <c r="U44" s="32"/>
    </row>
    <row r="45" spans="1:21" ht="14.25" customHeight="1" x14ac:dyDescent="0.2">
      <c r="A45" s="256" t="str">
        <f>IF(N45=MIN(N33:N56),1,"")</f>
        <v/>
      </c>
      <c r="B45" s="257">
        <f t="shared" si="23"/>
        <v>42279.499999999971</v>
      </c>
      <c r="C45" s="258">
        <f>DAY(B45)</f>
        <v>2</v>
      </c>
      <c r="D45" s="259">
        <f>Raw_Data_2!H41</f>
        <v>0</v>
      </c>
      <c r="E45" s="260">
        <f>Raw_Data_2!E41</f>
        <v>57.919288635253906</v>
      </c>
      <c r="F45" s="261">
        <f>Raw_Data_2!F41</f>
        <v>13.024450302124023</v>
      </c>
      <c r="G45" s="282">
        <f>Raw_Data_2!M41</f>
        <v>2.2219369411468506</v>
      </c>
      <c r="H45" s="262">
        <f>HLOOKUP('Operational Worksheet'!E45,$B$773:$U$775,3)</f>
        <v>3.8500000000000005</v>
      </c>
      <c r="I45" s="262" t="e">
        <f t="shared" si="0"/>
        <v>#DIV/0!</v>
      </c>
      <c r="J45" s="262" t="e">
        <f t="shared" si="1"/>
        <v>#DIV/0!</v>
      </c>
      <c r="K45" s="262" t="e">
        <f>I45*$G45</f>
        <v>#DIV/0!</v>
      </c>
      <c r="L45" s="262" t="e">
        <f>J45*$G45</f>
        <v>#DIV/0!</v>
      </c>
      <c r="M45" s="262" t="e">
        <f>K45+L45</f>
        <v>#DIV/0!</v>
      </c>
      <c r="N45" s="263" t="str">
        <f>IF(D45&gt;0,M45/H45,"PO")</f>
        <v>PO</v>
      </c>
      <c r="O45" s="264" t="str">
        <f t="shared" si="2"/>
        <v>OK</v>
      </c>
      <c r="P45" s="45"/>
      <c r="Q45" s="45"/>
      <c r="R45" s="45"/>
      <c r="S45" s="45"/>
      <c r="T45" s="32"/>
      <c r="U45" s="32"/>
    </row>
    <row r="46" spans="1:21" ht="14.25" customHeight="1" x14ac:dyDescent="0.2">
      <c r="A46" s="256" t="str">
        <f>IF(N46=MIN(N33:N56),1,"")</f>
        <v/>
      </c>
      <c r="B46" s="257">
        <f t="shared" si="23"/>
        <v>42279.541666666635</v>
      </c>
      <c r="C46" s="258">
        <f t="shared" ref="C46:C50" si="30">DAY(B46)</f>
        <v>2</v>
      </c>
      <c r="D46" s="259">
        <f>Raw_Data_2!H42</f>
        <v>0</v>
      </c>
      <c r="E46" s="260">
        <f>Raw_Data_2!E42</f>
        <v>57.919288635253906</v>
      </c>
      <c r="F46" s="261">
        <f>Raw_Data_2!F42</f>
        <v>13.024450302124023</v>
      </c>
      <c r="G46" s="282">
        <f>Raw_Data_2!M42</f>
        <v>2.2084531784057617</v>
      </c>
      <c r="H46" s="262">
        <f>HLOOKUP('Operational Worksheet'!E46,$B$773:$U$775,3)</f>
        <v>3.8500000000000005</v>
      </c>
      <c r="I46" s="262" t="e">
        <f t="shared" si="0"/>
        <v>#DIV/0!</v>
      </c>
      <c r="J46" s="262" t="e">
        <f t="shared" si="1"/>
        <v>#DIV/0!</v>
      </c>
      <c r="K46" s="262" t="e">
        <f t="shared" ref="K46:L49" si="31">I46*$G46</f>
        <v>#DIV/0!</v>
      </c>
      <c r="L46" s="262" t="e">
        <f t="shared" si="31"/>
        <v>#DIV/0!</v>
      </c>
      <c r="M46" s="262" t="e">
        <f t="shared" ref="M46:M49" si="32">K46+L46</f>
        <v>#DIV/0!</v>
      </c>
      <c r="N46" s="263" t="str">
        <f t="shared" ref="N46:N50" si="33">IF(D46&gt;0,M46/H46,"PO")</f>
        <v>PO</v>
      </c>
      <c r="O46" s="264" t="str">
        <f t="shared" si="2"/>
        <v>OK</v>
      </c>
      <c r="P46" s="45"/>
      <c r="Q46" s="45"/>
      <c r="R46" s="45"/>
      <c r="S46" s="45"/>
      <c r="T46" s="32"/>
      <c r="U46" s="32"/>
    </row>
    <row r="47" spans="1:21" ht="14.25" customHeight="1" x14ac:dyDescent="0.2">
      <c r="A47" s="256" t="str">
        <f>IF(N47=MIN(N33:N56),1,"")</f>
        <v/>
      </c>
      <c r="B47" s="257">
        <f t="shared" si="23"/>
        <v>42279.583333333299</v>
      </c>
      <c r="C47" s="258">
        <f t="shared" si="30"/>
        <v>2</v>
      </c>
      <c r="D47" s="259">
        <f>Raw_Data_2!H43</f>
        <v>0</v>
      </c>
      <c r="E47" s="260">
        <f>Raw_Data_2!E43</f>
        <v>57.919288635253906</v>
      </c>
      <c r="F47" s="261">
        <f>Raw_Data_2!F43</f>
        <v>13.024450302124023</v>
      </c>
      <c r="G47" s="282">
        <f>Raw_Data_2!M43</f>
        <v>2.2084531784057617</v>
      </c>
      <c r="H47" s="262">
        <f>HLOOKUP('Operational Worksheet'!E47,$B$773:$U$775,3)</f>
        <v>3.8500000000000005</v>
      </c>
      <c r="I47" s="262" t="e">
        <f t="shared" si="0"/>
        <v>#DIV/0!</v>
      </c>
      <c r="J47" s="262" t="e">
        <f t="shared" si="1"/>
        <v>#DIV/0!</v>
      </c>
      <c r="K47" s="262" t="e">
        <f t="shared" si="31"/>
        <v>#DIV/0!</v>
      </c>
      <c r="L47" s="262" t="e">
        <f t="shared" si="31"/>
        <v>#DIV/0!</v>
      </c>
      <c r="M47" s="262" t="e">
        <f t="shared" si="32"/>
        <v>#DIV/0!</v>
      </c>
      <c r="N47" s="263" t="str">
        <f t="shared" si="33"/>
        <v>PO</v>
      </c>
      <c r="O47" s="264" t="str">
        <f t="shared" si="2"/>
        <v>OK</v>
      </c>
      <c r="P47" s="45"/>
      <c r="Q47" s="45"/>
      <c r="R47" s="45"/>
      <c r="S47" s="45"/>
      <c r="T47" s="32"/>
      <c r="U47" s="32"/>
    </row>
    <row r="48" spans="1:21" ht="14.25" customHeight="1" x14ac:dyDescent="0.2">
      <c r="A48" s="256" t="str">
        <f>IF(N48=MIN(N33:N56),1,"")</f>
        <v/>
      </c>
      <c r="B48" s="257">
        <f t="shared" si="23"/>
        <v>42279.624999999964</v>
      </c>
      <c r="C48" s="258">
        <f t="shared" si="30"/>
        <v>2</v>
      </c>
      <c r="D48" s="259">
        <f>Raw_Data_2!H44</f>
        <v>678.24083644405789</v>
      </c>
      <c r="E48" s="260">
        <f>Raw_Data_2!E44</f>
        <v>58.044500624109901</v>
      </c>
      <c r="F48" s="261">
        <f>Raw_Data_2!F44</f>
        <v>12.749487273724345</v>
      </c>
      <c r="G48" s="282">
        <f>Raw_Data_2!M44</f>
        <v>2.1600832939147949</v>
      </c>
      <c r="H48" s="262">
        <f>HLOOKUP('Operational Worksheet'!E48,$B$773:$U$775,3)</f>
        <v>3.8500000000000005</v>
      </c>
      <c r="I48" s="262">
        <f t="shared" si="0"/>
        <v>2.4032761113971119</v>
      </c>
      <c r="J48" s="262">
        <f t="shared" si="1"/>
        <v>45.114902867489384</v>
      </c>
      <c r="K48" s="262">
        <f t="shared" si="31"/>
        <v>5.1912765788934134</v>
      </c>
      <c r="L48" s="262">
        <f t="shared" si="31"/>
        <v>97.451947990652499</v>
      </c>
      <c r="M48" s="262">
        <f t="shared" si="32"/>
        <v>102.64322456954591</v>
      </c>
      <c r="N48" s="263">
        <f t="shared" si="33"/>
        <v>26.660577810271661</v>
      </c>
      <c r="O48" s="264" t="str">
        <f t="shared" si="2"/>
        <v>OK</v>
      </c>
      <c r="P48" s="45"/>
      <c r="Q48" s="45"/>
      <c r="R48" s="45"/>
      <c r="S48" s="45"/>
      <c r="T48" s="32"/>
      <c r="U48" s="32"/>
    </row>
    <row r="49" spans="1:21" ht="14.25" customHeight="1" x14ac:dyDescent="0.2">
      <c r="A49" s="256" t="str">
        <f>IF(N49=MIN(N33:N56),1,"")</f>
        <v/>
      </c>
      <c r="B49" s="257">
        <f t="shared" si="23"/>
        <v>42279.666666666628</v>
      </c>
      <c r="C49" s="258">
        <f t="shared" si="30"/>
        <v>2</v>
      </c>
      <c r="D49" s="259">
        <f>Raw_Data_2!H45</f>
        <v>1060.2970620926751</v>
      </c>
      <c r="E49" s="260">
        <f>Raw_Data_2!E45</f>
        <v>57.94257234738032</v>
      </c>
      <c r="F49" s="261">
        <f>Raw_Data_2!F45</f>
        <v>12.593863892059856</v>
      </c>
      <c r="G49" s="282">
        <f>Raw_Data_2!M45</f>
        <v>2.2700929641723633</v>
      </c>
      <c r="H49" s="262">
        <f>HLOOKUP('Operational Worksheet'!E49,$B$773:$U$775,3)</f>
        <v>3.8500000000000005</v>
      </c>
      <c r="I49" s="262">
        <f t="shared" si="0"/>
        <v>1.5373050235402144</v>
      </c>
      <c r="J49" s="262">
        <f t="shared" si="1"/>
        <v>28.506419966201715</v>
      </c>
      <c r="K49" s="262">
        <f t="shared" si="31"/>
        <v>3.4898253177254701</v>
      </c>
      <c r="L49" s="262">
        <f t="shared" si="31"/>
        <v>64.712223399017091</v>
      </c>
      <c r="M49" s="262">
        <f t="shared" si="32"/>
        <v>68.202048716742567</v>
      </c>
      <c r="N49" s="263">
        <f t="shared" si="33"/>
        <v>17.714817848504559</v>
      </c>
      <c r="O49" s="264" t="str">
        <f t="shared" si="2"/>
        <v>OK</v>
      </c>
      <c r="P49" s="45"/>
      <c r="Q49" s="45"/>
      <c r="R49" s="45"/>
      <c r="S49" s="45"/>
      <c r="T49" s="32"/>
      <c r="U49" s="32"/>
    </row>
    <row r="50" spans="1:21" ht="14.25" customHeight="1" x14ac:dyDescent="0.2">
      <c r="A50" s="256" t="str">
        <f>IF(N50=MIN(N33:N56),1,"")</f>
        <v/>
      </c>
      <c r="B50" s="257">
        <f t="shared" si="23"/>
        <v>42279.708333333292</v>
      </c>
      <c r="C50" s="258">
        <f t="shared" si="30"/>
        <v>2</v>
      </c>
      <c r="D50" s="259">
        <f>Raw_Data_2!H46</f>
        <v>1062.9668073059422</v>
      </c>
      <c r="E50" s="260">
        <f>Raw_Data_2!E46</f>
        <v>57.516502380371094</v>
      </c>
      <c r="F50" s="261">
        <f>Raw_Data_2!F46</f>
        <v>12.586004728023211</v>
      </c>
      <c r="G50" s="282">
        <f>Raw_Data_2!M46</f>
        <v>2.2700929641723633</v>
      </c>
      <c r="H50" s="262">
        <f>HLOOKUP('Operational Worksheet'!E50,$B$773:$U$775,3)</f>
        <v>3.8500000000000005</v>
      </c>
      <c r="I50" s="263">
        <f t="shared" si="0"/>
        <v>1.5334439314536892</v>
      </c>
      <c r="J50" s="262">
        <f t="shared" si="1"/>
        <v>28.417078632787188</v>
      </c>
      <c r="K50" s="262">
        <f>I50*$G50</f>
        <v>3.4810602797458277</v>
      </c>
      <c r="L50" s="262">
        <f>J50*$G50</f>
        <v>64.509410266622993</v>
      </c>
      <c r="M50" s="262">
        <f>K50+L50</f>
        <v>67.990470546368826</v>
      </c>
      <c r="N50" s="263">
        <f t="shared" si="33"/>
        <v>17.659862479576315</v>
      </c>
      <c r="O50" s="264" t="str">
        <f t="shared" si="2"/>
        <v>OK</v>
      </c>
      <c r="P50" s="45"/>
      <c r="Q50" s="45"/>
      <c r="R50" s="45"/>
      <c r="S50" s="45"/>
      <c r="T50" s="32"/>
      <c r="U50" s="32"/>
    </row>
    <row r="51" spans="1:21" ht="14.25" customHeight="1" x14ac:dyDescent="0.2">
      <c r="A51" s="256" t="str">
        <f>IF(N51=MIN(N33:N56),1,"")</f>
        <v/>
      </c>
      <c r="B51" s="257">
        <f>B50+1/24</f>
        <v>42279.749999999956</v>
      </c>
      <c r="C51" s="258">
        <f>DAY(B51)</f>
        <v>2</v>
      </c>
      <c r="D51" s="259">
        <f>Raw_Data_2!H47</f>
        <v>1061.0217642164441</v>
      </c>
      <c r="E51" s="260">
        <f>Raw_Data_2!E47</f>
        <v>57.516502380371094</v>
      </c>
      <c r="F51" s="261">
        <f>Raw_Data_2!F47</f>
        <v>12.584456590187548</v>
      </c>
      <c r="G51" s="282">
        <f>Raw_Data_2!M47</f>
        <v>2.2700929641723633</v>
      </c>
      <c r="H51" s="262">
        <f>HLOOKUP('Operational Worksheet'!E51,$B$773:$U$775,3)</f>
        <v>3.8500000000000005</v>
      </c>
      <c r="I51" s="262">
        <f t="shared" si="0"/>
        <v>1.536255009060763</v>
      </c>
      <c r="J51" s="262">
        <f t="shared" si="1"/>
        <v>28.465670389668738</v>
      </c>
      <c r="K51" s="262">
        <f>I51*$G51</f>
        <v>3.487441687243388</v>
      </c>
      <c r="L51" s="262">
        <f>J51*$G51</f>
        <v>64.619718072036576</v>
      </c>
      <c r="M51" s="262">
        <f>K51+L51</f>
        <v>68.107159759279966</v>
      </c>
      <c r="N51" s="263">
        <f>IF(D51&gt;0,M51/H51,"PO")</f>
        <v>17.690171366046741</v>
      </c>
      <c r="O51" s="264" t="str">
        <f t="shared" si="2"/>
        <v>OK</v>
      </c>
      <c r="P51" s="45"/>
      <c r="Q51" s="45"/>
      <c r="R51" s="45"/>
      <c r="S51" s="45"/>
      <c r="T51" s="32"/>
      <c r="U51" s="32"/>
    </row>
    <row r="52" spans="1:21" ht="14.25" customHeight="1" x14ac:dyDescent="0.2">
      <c r="A52" s="256" t="str">
        <f>IF(N52=MIN(N33:N56),1,"")</f>
        <v/>
      </c>
      <c r="B52" s="257">
        <f t="shared" ref="B52:B56" si="34">B51+1/24</f>
        <v>42279.791666666621</v>
      </c>
      <c r="C52" s="258">
        <f t="shared" ref="C52:C56" si="35">DAY(B52)</f>
        <v>2</v>
      </c>
      <c r="D52" s="259">
        <f>Raw_Data_2!H48</f>
        <v>1063.9091272106252</v>
      </c>
      <c r="E52" s="260">
        <f>Raw_Data_2!E48</f>
        <v>57.516502380371094</v>
      </c>
      <c r="F52" s="261">
        <f>Raw_Data_2!F48</f>
        <v>12.597455582787463</v>
      </c>
      <c r="G52" s="282">
        <f>Raw_Data_2!M48</f>
        <v>2.2700929641723633</v>
      </c>
      <c r="H52" s="262">
        <f>HLOOKUP('Operational Worksheet'!E52,$B$773:$U$775,3)</f>
        <v>3.8500000000000005</v>
      </c>
      <c r="I52" s="262">
        <f t="shared" si="0"/>
        <v>1.5320857376922419</v>
      </c>
      <c r="J52" s="262">
        <f t="shared" si="1"/>
        <v>28.417740411681248</v>
      </c>
      <c r="K52" s="262">
        <f t="shared" ref="K52:L55" si="36">I52*$G52</f>
        <v>3.4779770536439831</v>
      </c>
      <c r="L52" s="262">
        <f t="shared" si="36"/>
        <v>64.510912566234239</v>
      </c>
      <c r="M52" s="262">
        <f t="shared" ref="M52:M55" si="37">K52+L52</f>
        <v>67.988889619878222</v>
      </c>
      <c r="N52" s="263">
        <f t="shared" ref="N52:N56" si="38">IF(D52&gt;0,M52/H52,"PO")</f>
        <v>17.659451849319016</v>
      </c>
      <c r="O52" s="264" t="str">
        <f t="shared" si="2"/>
        <v>OK</v>
      </c>
      <c r="P52" s="45"/>
      <c r="Q52" s="45"/>
      <c r="R52" s="45"/>
      <c r="S52" s="45"/>
      <c r="T52" s="32"/>
      <c r="U52" s="32"/>
    </row>
    <row r="53" spans="1:21" ht="14.25" customHeight="1" x14ac:dyDescent="0.2">
      <c r="A53" s="256" t="str">
        <f>IF(N53=MIN(N33:N56),1,"")</f>
        <v/>
      </c>
      <c r="B53" s="257">
        <f t="shared" si="34"/>
        <v>42279.833333333285</v>
      </c>
      <c r="C53" s="258">
        <f t="shared" si="35"/>
        <v>2</v>
      </c>
      <c r="D53" s="259">
        <f>Raw_Data_2!H49</f>
        <v>1067.4020625947403</v>
      </c>
      <c r="E53" s="260">
        <f>Raw_Data_2!E49</f>
        <v>57.662309665934245</v>
      </c>
      <c r="F53" s="261">
        <f>Raw_Data_2!F49</f>
        <v>12.591506117366686</v>
      </c>
      <c r="G53" s="282">
        <f>Raw_Data_2!M49</f>
        <v>2.2700929641723633</v>
      </c>
      <c r="H53" s="262">
        <f>HLOOKUP('Operational Worksheet'!E53,$B$773:$U$775,3)</f>
        <v>3.8500000000000005</v>
      </c>
      <c r="I53" s="262">
        <f t="shared" si="0"/>
        <v>1.5270721849999467</v>
      </c>
      <c r="J53" s="262">
        <f t="shared" si="1"/>
        <v>28.311369952030439</v>
      </c>
      <c r="K53" s="262">
        <f t="shared" si="36"/>
        <v>3.4665958229516964</v>
      </c>
      <c r="L53" s="262">
        <f t="shared" si="36"/>
        <v>64.269441734185165</v>
      </c>
      <c r="M53" s="262">
        <f t="shared" si="37"/>
        <v>67.736037557136868</v>
      </c>
      <c r="N53" s="263">
        <f t="shared" si="38"/>
        <v>17.593775988866717</v>
      </c>
      <c r="O53" s="264" t="str">
        <f t="shared" si="2"/>
        <v>OK</v>
      </c>
      <c r="P53" s="45"/>
      <c r="Q53" s="45"/>
      <c r="R53" s="45"/>
      <c r="S53" s="45"/>
      <c r="T53" s="32"/>
      <c r="U53" s="32"/>
    </row>
    <row r="54" spans="1:21" ht="14.25" customHeight="1" x14ac:dyDescent="0.2">
      <c r="A54" s="256" t="str">
        <f>IF(N54=MIN(N33:N56),1,"")</f>
        <v/>
      </c>
      <c r="B54" s="257">
        <f t="shared" si="34"/>
        <v>42279.874999999949</v>
      </c>
      <c r="C54" s="258">
        <f t="shared" si="35"/>
        <v>2</v>
      </c>
      <c r="D54" s="259">
        <f>Raw_Data_2!H50</f>
        <v>1073.5579368564352</v>
      </c>
      <c r="E54" s="260">
        <f>Raw_Data_2!E50</f>
        <v>57.770896911621094</v>
      </c>
      <c r="F54" s="261">
        <f>Raw_Data_2!F50</f>
        <v>12.590763956485324</v>
      </c>
      <c r="G54" s="282">
        <f>Raw_Data_2!M50</f>
        <v>2.2700929641723633</v>
      </c>
      <c r="H54" s="262">
        <f>HLOOKUP('Operational Worksheet'!E54,$B$773:$U$775,3)</f>
        <v>3.8500000000000005</v>
      </c>
      <c r="I54" s="262">
        <f t="shared" si="0"/>
        <v>1.5183158207305738</v>
      </c>
      <c r="J54" s="262">
        <f t="shared" si="1"/>
        <v>28.147370959827153</v>
      </c>
      <c r="K54" s="262">
        <f t="shared" si="36"/>
        <v>3.4467180620320628</v>
      </c>
      <c r="L54" s="262">
        <f t="shared" si="36"/>
        <v>63.897148775853118</v>
      </c>
      <c r="M54" s="262">
        <f t="shared" si="37"/>
        <v>67.343866837885187</v>
      </c>
      <c r="N54" s="263">
        <f t="shared" si="38"/>
        <v>17.49191346438576</v>
      </c>
      <c r="O54" s="264" t="str">
        <f t="shared" si="2"/>
        <v>OK</v>
      </c>
      <c r="P54" s="45"/>
      <c r="Q54" s="45"/>
      <c r="R54" s="45"/>
      <c r="S54" s="45"/>
      <c r="T54" s="32"/>
      <c r="U54" s="32"/>
    </row>
    <row r="55" spans="1:21" ht="14.25" customHeight="1" x14ac:dyDescent="0.2">
      <c r="A55" s="256" t="str">
        <f>IF(N55=MIN(N33:N56),1,"")</f>
        <v/>
      </c>
      <c r="B55" s="257">
        <f t="shared" si="34"/>
        <v>42279.916666666613</v>
      </c>
      <c r="C55" s="258">
        <f t="shared" si="35"/>
        <v>2</v>
      </c>
      <c r="D55" s="259">
        <f>Raw_Data_2!H51</f>
        <v>1065.4243995051067</v>
      </c>
      <c r="E55" s="260">
        <f>Raw_Data_2!E51</f>
        <v>57.770896911621094</v>
      </c>
      <c r="F55" s="261">
        <f>Raw_Data_2!F51</f>
        <v>12.596358647231263</v>
      </c>
      <c r="G55" s="282">
        <f>Raw_Data_2!M51</f>
        <v>2.2700929641723633</v>
      </c>
      <c r="H55" s="262">
        <f>HLOOKUP('Operational Worksheet'!E55,$B$773:$U$775,3)</f>
        <v>3.8500000000000005</v>
      </c>
      <c r="I55" s="262">
        <f t="shared" si="0"/>
        <v>1.5299067683799437</v>
      </c>
      <c r="J55" s="262">
        <f t="shared" si="1"/>
        <v>28.374853032648357</v>
      </c>
      <c r="K55" s="262">
        <f t="shared" si="36"/>
        <v>3.4730305907389876</v>
      </c>
      <c r="L55" s="262">
        <f t="shared" si="36"/>
        <v>64.413554228839885</v>
      </c>
      <c r="M55" s="262">
        <f t="shared" si="37"/>
        <v>67.886584819578871</v>
      </c>
      <c r="N55" s="263">
        <f t="shared" si="38"/>
        <v>17.632879173916589</v>
      </c>
      <c r="O55" s="264" t="str">
        <f t="shared" si="2"/>
        <v>OK</v>
      </c>
      <c r="P55" s="45"/>
      <c r="Q55" s="45"/>
      <c r="R55" s="45"/>
      <c r="S55" s="45"/>
      <c r="T55" s="32"/>
      <c r="U55" s="32"/>
    </row>
    <row r="56" spans="1:21" ht="14.25" customHeight="1" x14ac:dyDescent="0.2">
      <c r="A56" s="265" t="str">
        <f>IF(N56=MIN(N33:N56),1,"")</f>
        <v/>
      </c>
      <c r="B56" s="266">
        <f t="shared" si="34"/>
        <v>42279.958333333278</v>
      </c>
      <c r="C56" s="267">
        <f t="shared" si="35"/>
        <v>2</v>
      </c>
      <c r="D56" s="259">
        <f>Raw_Data_2!H52</f>
        <v>1072.2386126794602</v>
      </c>
      <c r="E56" s="260">
        <f>Raw_Data_2!E52</f>
        <v>57.770896911621094</v>
      </c>
      <c r="F56" s="261">
        <f>Raw_Data_2!F52</f>
        <v>12.595045263112386</v>
      </c>
      <c r="G56" s="282">
        <f>Raw_Data_2!M52</f>
        <v>2.2700929641723633</v>
      </c>
      <c r="H56" s="268">
        <f>HLOOKUP('Operational Worksheet'!E56,$B$773:$U$775,3)</f>
        <v>3.8500000000000005</v>
      </c>
      <c r="I56" s="269">
        <f t="shared" si="0"/>
        <v>1.5201840156891269</v>
      </c>
      <c r="J56" s="268">
        <f t="shared" si="1"/>
        <v>28.191587463849572</v>
      </c>
      <c r="K56" s="268">
        <f>I56*$G56</f>
        <v>3.4509590382631763</v>
      </c>
      <c r="L56" s="268">
        <f>J56*$G56</f>
        <v>63.997524350534711</v>
      </c>
      <c r="M56" s="268">
        <f>K56+L56</f>
        <v>67.448483388797882</v>
      </c>
      <c r="N56" s="269">
        <f t="shared" si="38"/>
        <v>17.519086594492954</v>
      </c>
      <c r="O56" s="270" t="str">
        <f t="shared" si="2"/>
        <v>OK</v>
      </c>
      <c r="P56" s="45"/>
      <c r="Q56" s="45"/>
      <c r="R56" s="45"/>
      <c r="S56" s="45"/>
      <c r="T56" s="32"/>
      <c r="U56" s="32"/>
    </row>
    <row r="57" spans="1:21" ht="14.25" customHeight="1" x14ac:dyDescent="0.2">
      <c r="A57" s="247" t="str">
        <f>IF(N57=MIN(N57:N80),1,"")</f>
        <v/>
      </c>
      <c r="B57" s="248">
        <f>'Turbidity Daily Data Sheet'!B18</f>
        <v>42280</v>
      </c>
      <c r="C57" s="249">
        <f>DAY(B57)</f>
        <v>3</v>
      </c>
      <c r="D57" s="259">
        <f>Raw_Data_2!H53</f>
        <v>1066.7106339687602</v>
      </c>
      <c r="E57" s="260">
        <f>Raw_Data_2!E53</f>
        <v>57.770896911621094</v>
      </c>
      <c r="F57" s="261">
        <f>Raw_Data_2!F53</f>
        <v>12.602979502889845</v>
      </c>
      <c r="G57" s="282">
        <f>Raw_Data_2!M53</f>
        <v>2.2700929641723633</v>
      </c>
      <c r="H57" s="253">
        <f>HLOOKUP('Operational Worksheet'!E57,$B$773:$U$775,3)</f>
        <v>3.8500000000000005</v>
      </c>
      <c r="I57" s="253">
        <f t="shared" si="0"/>
        <v>1.5280620142835628</v>
      </c>
      <c r="J57" s="253">
        <f t="shared" si="1"/>
        <v>28.355535084898616</v>
      </c>
      <c r="K57" s="253">
        <f>I57*$G57</f>
        <v>3.4688428274441652</v>
      </c>
      <c r="L57" s="253">
        <f>J57*$G57</f>
        <v>64.369700691570941</v>
      </c>
      <c r="M57" s="253">
        <f>K57+L57</f>
        <v>67.838543519015104</v>
      </c>
      <c r="N57" s="254">
        <f>IF(D57&gt;0,M57/H57,"PO")</f>
        <v>17.620400914029894</v>
      </c>
      <c r="O57" s="255" t="str">
        <f t="shared" si="2"/>
        <v>OK</v>
      </c>
      <c r="P57" s="45"/>
      <c r="Q57" s="45"/>
      <c r="R57" s="45"/>
      <c r="S57" s="45"/>
      <c r="T57" s="32"/>
      <c r="U57" s="32"/>
    </row>
    <row r="58" spans="1:21" ht="14.25" customHeight="1" x14ac:dyDescent="0.2">
      <c r="A58" s="256" t="str">
        <f>IF(N58=MIN(N57:N80),1,"")</f>
        <v/>
      </c>
      <c r="B58" s="257">
        <f>B57+1/24</f>
        <v>42280.041666666664</v>
      </c>
      <c r="C58" s="258">
        <f>DAY(B58)</f>
        <v>3</v>
      </c>
      <c r="D58" s="259">
        <f>Raw_Data_2!H54</f>
        <v>1067.1787305127123</v>
      </c>
      <c r="E58" s="260">
        <f>Raw_Data_2!E54</f>
        <v>57.770896911621094</v>
      </c>
      <c r="F58" s="261">
        <f>Raw_Data_2!F54</f>
        <v>12.594131705261868</v>
      </c>
      <c r="G58" s="282">
        <f>Raw_Data_2!M54</f>
        <v>2.2700929641723633</v>
      </c>
      <c r="H58" s="262">
        <f>HLOOKUP('Operational Worksheet'!E58,$B$773:$U$775,3)</f>
        <v>3.8500000000000005</v>
      </c>
      <c r="I58" s="262">
        <f t="shared" si="0"/>
        <v>1.527391760531891</v>
      </c>
      <c r="J58" s="262">
        <f t="shared" si="1"/>
        <v>28.323199505772408</v>
      </c>
      <c r="K58" s="262">
        <f t="shared" ref="K58:L61" si="39">I58*$G58</f>
        <v>3.467321289118285</v>
      </c>
      <c r="L58" s="262">
        <f t="shared" si="39"/>
        <v>64.2962959209041</v>
      </c>
      <c r="M58" s="262">
        <f t="shared" ref="M58:M61" si="40">K58+L58</f>
        <v>67.763617210022389</v>
      </c>
      <c r="N58" s="263">
        <f t="shared" ref="N58:N62" si="41">IF(D58&gt;0,M58/H58,"PO")</f>
        <v>17.600939535070747</v>
      </c>
      <c r="O58" s="264" t="str">
        <f t="shared" si="2"/>
        <v>OK</v>
      </c>
      <c r="P58" s="45"/>
      <c r="Q58" s="45"/>
      <c r="R58" s="45"/>
      <c r="S58" s="45"/>
      <c r="T58" s="32"/>
      <c r="U58" s="32"/>
    </row>
    <row r="59" spans="1:21" ht="14.25" customHeight="1" x14ac:dyDescent="0.2">
      <c r="A59" s="256" t="str">
        <f>IF(N59=MIN(N57:N80),1,"")</f>
        <v/>
      </c>
      <c r="B59" s="257">
        <f t="shared" ref="B59:B74" si="42">B58+1/24</f>
        <v>42280.083333333328</v>
      </c>
      <c r="C59" s="258">
        <f t="shared" ref="C59" si="43">DAY(B59)</f>
        <v>3</v>
      </c>
      <c r="D59" s="259">
        <f>Raw_Data_2!H55</f>
        <v>1060.1047608359106</v>
      </c>
      <c r="E59" s="260">
        <f>Raw_Data_2!E55</f>
        <v>57.770896911621094</v>
      </c>
      <c r="F59" s="261">
        <f>Raw_Data_2!F55</f>
        <v>12.596594783069294</v>
      </c>
      <c r="G59" s="282">
        <f>Raw_Data_2!M55</f>
        <v>2.3594489097595215</v>
      </c>
      <c r="H59" s="262">
        <f>HLOOKUP('Operational Worksheet'!E59,$B$773:$U$775,3)</f>
        <v>3.8500000000000005</v>
      </c>
      <c r="I59" s="262">
        <f t="shared" si="0"/>
        <v>1.5375838881382982</v>
      </c>
      <c r="J59" s="262">
        <f t="shared" si="1"/>
        <v>28.517773522239441</v>
      </c>
      <c r="K59" s="262">
        <f t="shared" si="39"/>
        <v>3.6278506285317138</v>
      </c>
      <c r="L59" s="262">
        <f t="shared" si="39"/>
        <v>67.286229645816803</v>
      </c>
      <c r="M59" s="262">
        <f t="shared" si="40"/>
        <v>70.914080274348521</v>
      </c>
      <c r="N59" s="263">
        <f t="shared" si="41"/>
        <v>18.419241629700913</v>
      </c>
      <c r="O59" s="264" t="str">
        <f t="shared" si="2"/>
        <v>OK</v>
      </c>
      <c r="P59" s="45"/>
      <c r="Q59" s="45"/>
      <c r="R59" s="45"/>
      <c r="S59" s="45"/>
      <c r="T59" s="32"/>
      <c r="U59" s="32"/>
    </row>
    <row r="60" spans="1:21" ht="14.25" customHeight="1" x14ac:dyDescent="0.2">
      <c r="A60" s="256" t="str">
        <f>IF(N60=MIN(N57:N80),1,"")</f>
        <v/>
      </c>
      <c r="B60" s="257">
        <f t="shared" si="42"/>
        <v>42280.124999999993</v>
      </c>
      <c r="C60" s="258">
        <f>DAY(B60)</f>
        <v>3</v>
      </c>
      <c r="D60" s="259">
        <f>Raw_Data_2!H56</f>
        <v>1065.7485597851053</v>
      </c>
      <c r="E60" s="260">
        <f>Raw_Data_2!E56</f>
        <v>57.770896911621094</v>
      </c>
      <c r="F60" s="261">
        <f>Raw_Data_2!F56</f>
        <v>12.597737786699136</v>
      </c>
      <c r="G60" s="282">
        <f>Raw_Data_2!M56</f>
        <v>2.3594489097595215</v>
      </c>
      <c r="H60" s="262">
        <f>HLOOKUP('Operational Worksheet'!E60,$B$773:$U$775,3)</f>
        <v>3.8500000000000005</v>
      </c>
      <c r="I60" s="262">
        <f t="shared" si="0"/>
        <v>1.5294414287819154</v>
      </c>
      <c r="J60" s="262">
        <f t="shared" si="1"/>
        <v>28.36932821581701</v>
      </c>
      <c r="K60" s="262">
        <f t="shared" si="39"/>
        <v>3.6086389116805351</v>
      </c>
      <c r="L60" s="262">
        <f t="shared" si="39"/>
        <v>66.935980529419481</v>
      </c>
      <c r="M60" s="262">
        <f t="shared" si="40"/>
        <v>70.544619441100011</v>
      </c>
      <c r="N60" s="263">
        <f t="shared" si="41"/>
        <v>18.323277776909091</v>
      </c>
      <c r="O60" s="264" t="str">
        <f t="shared" si="2"/>
        <v>OK</v>
      </c>
      <c r="P60" s="45"/>
      <c r="Q60" s="45"/>
      <c r="R60" s="45"/>
      <c r="S60" s="45"/>
      <c r="T60" s="32"/>
      <c r="U60" s="32"/>
    </row>
    <row r="61" spans="1:21" ht="14.25" customHeight="1" x14ac:dyDescent="0.2">
      <c r="A61" s="256" t="str">
        <f>IF(N61=MIN(N57:N80),1,"")</f>
        <v/>
      </c>
      <c r="B61" s="257">
        <f t="shared" si="42"/>
        <v>42280.166666666657</v>
      </c>
      <c r="C61" s="258">
        <f t="shared" ref="C61:C62" si="44">DAY(B61)</f>
        <v>3</v>
      </c>
      <c r="D61" s="259">
        <f>Raw_Data_2!H57</f>
        <v>1117.9721061251707</v>
      </c>
      <c r="E61" s="260">
        <f>Raw_Data_2!E57</f>
        <v>57.467444806173113</v>
      </c>
      <c r="F61" s="261">
        <f>Raw_Data_2!F57</f>
        <v>12.592253474357129</v>
      </c>
      <c r="G61" s="282">
        <f>Raw_Data_2!M57</f>
        <v>2.3594489097595215</v>
      </c>
      <c r="H61" s="262">
        <f>HLOOKUP('Operational Worksheet'!E61,$B$773:$U$775,3)</f>
        <v>3.8500000000000005</v>
      </c>
      <c r="I61" s="262">
        <f t="shared" si="0"/>
        <v>1.4579970207391753</v>
      </c>
      <c r="J61" s="262">
        <f t="shared" si="1"/>
        <v>27.032345595099713</v>
      </c>
      <c r="K61" s="262">
        <f t="shared" si="39"/>
        <v>3.4400694810156773</v>
      </c>
      <c r="L61" s="262">
        <f t="shared" si="39"/>
        <v>63.781438342600623</v>
      </c>
      <c r="M61" s="262">
        <f t="shared" si="40"/>
        <v>67.221507823616307</v>
      </c>
      <c r="N61" s="263">
        <f t="shared" si="41"/>
        <v>17.460131902238</v>
      </c>
      <c r="O61" s="264" t="str">
        <f t="shared" si="2"/>
        <v>OK</v>
      </c>
      <c r="P61" s="45"/>
      <c r="Q61" s="45"/>
      <c r="R61" s="45"/>
      <c r="S61" s="45"/>
      <c r="T61" s="32"/>
      <c r="U61" s="32"/>
    </row>
    <row r="62" spans="1:21" ht="14.25" customHeight="1" x14ac:dyDescent="0.2">
      <c r="A62" s="256" t="str">
        <f>IF(N62=MIN(N57:N80),1,"")</f>
        <v/>
      </c>
      <c r="B62" s="257">
        <f t="shared" si="42"/>
        <v>42280.208333333321</v>
      </c>
      <c r="C62" s="258">
        <f t="shared" si="44"/>
        <v>3</v>
      </c>
      <c r="D62" s="259">
        <f>Raw_Data_2!H58</f>
        <v>1427.6531653002849</v>
      </c>
      <c r="E62" s="260">
        <f>Raw_Data_2!E58</f>
        <v>57.272705078125</v>
      </c>
      <c r="F62" s="261">
        <f>Raw_Data_2!F58</f>
        <v>12.59472089887937</v>
      </c>
      <c r="G62" s="282">
        <f>Raw_Data_2!M58</f>
        <v>2.3594489097595215</v>
      </c>
      <c r="H62" s="262">
        <f>HLOOKUP('Operational Worksheet'!E62,$B$773:$U$775,3)</f>
        <v>3.8500000000000005</v>
      </c>
      <c r="I62" s="263">
        <f t="shared" si="0"/>
        <v>1.1417338886067294</v>
      </c>
      <c r="J62" s="262">
        <f t="shared" si="1"/>
        <v>21.172740615156787</v>
      </c>
      <c r="K62" s="262">
        <f>I62*$G62</f>
        <v>2.6938627787086467</v>
      </c>
      <c r="L62" s="262">
        <f>J62*$G62</f>
        <v>49.955999761052823</v>
      </c>
      <c r="M62" s="262">
        <f>K62+L62</f>
        <v>52.649862539761472</v>
      </c>
      <c r="N62" s="263">
        <f t="shared" si="41"/>
        <v>13.675288971366614</v>
      </c>
      <c r="O62" s="264" t="str">
        <f t="shared" si="2"/>
        <v>OK</v>
      </c>
      <c r="P62" s="45"/>
      <c r="Q62" s="45"/>
      <c r="R62" s="45"/>
      <c r="S62" s="45"/>
      <c r="T62" s="32"/>
      <c r="U62" s="32"/>
    </row>
    <row r="63" spans="1:21" ht="14.25" customHeight="1" x14ac:dyDescent="0.2">
      <c r="A63" s="256">
        <f>IF(N63=MIN(N57:N80),1,"")</f>
        <v>1</v>
      </c>
      <c r="B63" s="257">
        <f t="shared" si="42"/>
        <v>42280.249999999985</v>
      </c>
      <c r="C63" s="258">
        <f>DAY(B63)</f>
        <v>3</v>
      </c>
      <c r="D63" s="259">
        <f>Raw_Data_2!H59</f>
        <v>1442.3864492027453</v>
      </c>
      <c r="E63" s="260">
        <f>Raw_Data_2!E59</f>
        <v>57.272705078125</v>
      </c>
      <c r="F63" s="261">
        <f>Raw_Data_2!F59</f>
        <v>12.606677262464366</v>
      </c>
      <c r="G63" s="282">
        <f>Raw_Data_2!M59</f>
        <v>2.3594489097595215</v>
      </c>
      <c r="H63" s="262">
        <f>HLOOKUP('Operational Worksheet'!E63,$B$773:$U$775,3)</f>
        <v>3.8500000000000005</v>
      </c>
      <c r="I63" s="262">
        <f t="shared" si="0"/>
        <v>1.130071626020166</v>
      </c>
      <c r="J63" s="262">
        <f t="shared" si="1"/>
        <v>20.976365554902419</v>
      </c>
      <c r="K63" s="262">
        <f>I63*$G63</f>
        <v>2.6663462659634503</v>
      </c>
      <c r="L63" s="262">
        <f>J63*$G63</f>
        <v>49.492662839231691</v>
      </c>
      <c r="M63" s="262">
        <f>K63+L63</f>
        <v>52.159009105195139</v>
      </c>
      <c r="N63" s="263">
        <f>IF(D63&gt;0,M63/H63,"PO")</f>
        <v>13.547794572777956</v>
      </c>
      <c r="O63" s="264" t="str">
        <f t="shared" si="2"/>
        <v>OK</v>
      </c>
      <c r="P63" s="45"/>
      <c r="Q63" s="45"/>
      <c r="R63" s="45"/>
      <c r="S63" s="45"/>
      <c r="T63" s="32"/>
      <c r="U63" s="32"/>
    </row>
    <row r="64" spans="1:21" ht="14.25" customHeight="1" x14ac:dyDescent="0.2">
      <c r="A64" s="256" t="str">
        <f>IF(N64=MIN(N57:N80),1,"")</f>
        <v/>
      </c>
      <c r="B64" s="257">
        <f t="shared" si="42"/>
        <v>42280.29166666665</v>
      </c>
      <c r="C64" s="258">
        <f t="shared" ref="C64:C68" si="45">DAY(B64)</f>
        <v>3</v>
      </c>
      <c r="D64" s="259">
        <f>Raw_Data_2!H60</f>
        <v>1418.161048058065</v>
      </c>
      <c r="E64" s="260">
        <f>Raw_Data_2!E60</f>
        <v>57.272705078125</v>
      </c>
      <c r="F64" s="261">
        <f>Raw_Data_2!F60</f>
        <v>12.606004828636911</v>
      </c>
      <c r="G64" s="282">
        <f>Raw_Data_2!M60</f>
        <v>2.3594489097595215</v>
      </c>
      <c r="H64" s="262">
        <f>HLOOKUP('Operational Worksheet'!E64,$B$773:$U$775,3)</f>
        <v>3.8500000000000005</v>
      </c>
      <c r="I64" s="262">
        <f t="shared" si="0"/>
        <v>1.1493758076573977</v>
      </c>
      <c r="J64" s="262">
        <f t="shared" si="1"/>
        <v>21.333551383432052</v>
      </c>
      <c r="K64" s="262">
        <f t="shared" ref="K64:L67" si="46">I64*$G64</f>
        <v>2.7118934962812165</v>
      </c>
      <c r="L64" s="262">
        <f t="shared" si="46"/>
        <v>50.335424552937489</v>
      </c>
      <c r="M64" s="262">
        <f t="shared" ref="M64:M67" si="47">K64+L64</f>
        <v>53.047318049218703</v>
      </c>
      <c r="N64" s="263">
        <f t="shared" ref="N64:N68" si="48">IF(D64&gt;0,M64/H64,"PO")</f>
        <v>13.778524168628232</v>
      </c>
      <c r="O64" s="264" t="str">
        <f t="shared" si="2"/>
        <v>OK</v>
      </c>
      <c r="P64" s="45"/>
      <c r="Q64" s="45"/>
      <c r="R64" s="45"/>
      <c r="S64" s="45"/>
      <c r="T64" s="32"/>
      <c r="U64" s="32"/>
    </row>
    <row r="65" spans="1:21" ht="14.25" customHeight="1" x14ac:dyDescent="0.2">
      <c r="A65" s="256" t="str">
        <f>IF(N65=MIN(N57:N80),1,"")</f>
        <v/>
      </c>
      <c r="B65" s="257">
        <f t="shared" si="42"/>
        <v>42280.333333333314</v>
      </c>
      <c r="C65" s="258">
        <f t="shared" si="45"/>
        <v>3</v>
      </c>
      <c r="D65" s="259">
        <f>Raw_Data_2!H61</f>
        <v>1088.3134101024925</v>
      </c>
      <c r="E65" s="260">
        <f>Raw_Data_2!E61</f>
        <v>57.272705078125</v>
      </c>
      <c r="F65" s="261">
        <f>Raw_Data_2!F61</f>
        <v>12.607106678851446</v>
      </c>
      <c r="G65" s="282">
        <f>Raw_Data_2!M61</f>
        <v>2.3594489097595215</v>
      </c>
      <c r="H65" s="262">
        <f>HLOOKUP('Operational Worksheet'!E65,$B$773:$U$775,3)</f>
        <v>3.8500000000000005</v>
      </c>
      <c r="I65" s="262">
        <f t="shared" si="0"/>
        <v>1.4977303273755433</v>
      </c>
      <c r="J65" s="262">
        <f t="shared" si="1"/>
        <v>27.801785541165014</v>
      </c>
      <c r="K65" s="262">
        <f t="shared" si="46"/>
        <v>3.533818188039997</v>
      </c>
      <c r="L65" s="262">
        <f t="shared" si="46"/>
        <v>65.596892584469813</v>
      </c>
      <c r="M65" s="262">
        <f t="shared" si="47"/>
        <v>69.130710772509815</v>
      </c>
      <c r="N65" s="263">
        <f t="shared" si="48"/>
        <v>17.956028772080469</v>
      </c>
      <c r="O65" s="264" t="str">
        <f t="shared" si="2"/>
        <v>OK</v>
      </c>
      <c r="P65" s="45"/>
      <c r="Q65" s="45"/>
      <c r="R65" s="45"/>
      <c r="S65" s="45"/>
      <c r="T65" s="32"/>
      <c r="U65" s="32"/>
    </row>
    <row r="66" spans="1:21" ht="14.25" customHeight="1" x14ac:dyDescent="0.2">
      <c r="A66" s="256" t="str">
        <f>IF(N66=MIN(N57:N80),1,"")</f>
        <v/>
      </c>
      <c r="B66" s="257">
        <f t="shared" si="42"/>
        <v>42280.374999999978</v>
      </c>
      <c r="C66" s="258">
        <f t="shared" si="45"/>
        <v>3</v>
      </c>
      <c r="D66" s="259">
        <f>Raw_Data_2!H62</f>
        <v>1064.3987272537061</v>
      </c>
      <c r="E66" s="260">
        <f>Raw_Data_2!E62</f>
        <v>57.272705078125</v>
      </c>
      <c r="F66" s="261">
        <f>Raw_Data_2!F62</f>
        <v>12.588762247802151</v>
      </c>
      <c r="G66" s="282">
        <f>Raw_Data_2!M62</f>
        <v>2.325204610824585</v>
      </c>
      <c r="H66" s="262">
        <f>HLOOKUP('Operational Worksheet'!E66,$B$773:$U$775,3)</f>
        <v>3.8500000000000005</v>
      </c>
      <c r="I66" s="262">
        <f t="shared" si="0"/>
        <v>1.531381011893562</v>
      </c>
      <c r="J66" s="262">
        <f t="shared" si="1"/>
        <v>28.385067194395187</v>
      </c>
      <c r="K66" s="262">
        <f t="shared" si="46"/>
        <v>3.5607741897841292</v>
      </c>
      <c r="L66" s="262">
        <f t="shared" si="46"/>
        <v>66.001089118973354</v>
      </c>
      <c r="M66" s="262">
        <f t="shared" si="47"/>
        <v>69.561863308757481</v>
      </c>
      <c r="N66" s="263">
        <f t="shared" si="48"/>
        <v>18.068016443833109</v>
      </c>
      <c r="O66" s="264" t="str">
        <f t="shared" si="2"/>
        <v>OK</v>
      </c>
      <c r="P66" s="45"/>
      <c r="Q66" s="45"/>
      <c r="R66" s="45"/>
      <c r="S66" s="45"/>
      <c r="T66" s="32"/>
      <c r="U66" s="32"/>
    </row>
    <row r="67" spans="1:21" ht="14.25" customHeight="1" x14ac:dyDescent="0.2">
      <c r="A67" s="256" t="str">
        <f>IF(N67=MIN(N57:N80),1,"")</f>
        <v/>
      </c>
      <c r="B67" s="257">
        <f t="shared" si="42"/>
        <v>42280.416666666642</v>
      </c>
      <c r="C67" s="258">
        <f t="shared" si="45"/>
        <v>3</v>
      </c>
      <c r="D67" s="259">
        <f>Raw_Data_2!H63</f>
        <v>1061.8130183863493</v>
      </c>
      <c r="E67" s="260">
        <f>Raw_Data_2!E63</f>
        <v>57.272705078125</v>
      </c>
      <c r="F67" s="261">
        <f>Raw_Data_2!F63</f>
        <v>12.602250547885893</v>
      </c>
      <c r="G67" s="282">
        <f>Raw_Data_2!M63</f>
        <v>2.3732538223266602</v>
      </c>
      <c r="H67" s="262">
        <f>HLOOKUP('Operational Worksheet'!E67,$B$773:$U$775,3)</f>
        <v>3.8500000000000005</v>
      </c>
      <c r="I67" s="262">
        <f t="shared" si="0"/>
        <v>1.5351102046922833</v>
      </c>
      <c r="J67" s="262">
        <f t="shared" si="1"/>
        <v>28.484677425494802</v>
      </c>
      <c r="K67" s="262">
        <f t="shared" si="46"/>
        <v>3.643206160978623</v>
      </c>
      <c r="L67" s="262">
        <f t="shared" si="46"/>
        <v>67.60136957779747</v>
      </c>
      <c r="M67" s="262">
        <f t="shared" si="47"/>
        <v>71.244575738776092</v>
      </c>
      <c r="N67" s="263">
        <f t="shared" si="48"/>
        <v>18.505084607474306</v>
      </c>
      <c r="O67" s="264" t="str">
        <f t="shared" si="2"/>
        <v>OK</v>
      </c>
      <c r="P67" s="45"/>
      <c r="Q67" s="45"/>
      <c r="R67" s="45"/>
      <c r="S67" s="45"/>
      <c r="T67" s="32"/>
      <c r="U67" s="32"/>
    </row>
    <row r="68" spans="1:21" ht="14.25" customHeight="1" x14ac:dyDescent="0.2">
      <c r="A68" s="256" t="str">
        <f>IF(N68=MIN(N57:N80),1,"")</f>
        <v/>
      </c>
      <c r="B68" s="257">
        <f t="shared" si="42"/>
        <v>42280.458333333307</v>
      </c>
      <c r="C68" s="258">
        <f t="shared" si="45"/>
        <v>3</v>
      </c>
      <c r="D68" s="259">
        <f>Raw_Data_2!H64</f>
        <v>1063.9697654479812</v>
      </c>
      <c r="E68" s="260">
        <f>Raw_Data_2!E64</f>
        <v>57.272705078125</v>
      </c>
      <c r="F68" s="261">
        <f>Raw_Data_2!F64</f>
        <v>12.59444764523824</v>
      </c>
      <c r="G68" s="282">
        <f>Raw_Data_2!M64</f>
        <v>2.3732538223266602</v>
      </c>
      <c r="H68" s="262">
        <f>HLOOKUP('Operational Worksheet'!E68,$B$773:$U$775,3)</f>
        <v>3.8500000000000005</v>
      </c>
      <c r="I68" s="263">
        <f t="shared" si="0"/>
        <v>1.5319984203815167</v>
      </c>
      <c r="J68" s="262">
        <f t="shared" si="1"/>
        <v>28.409335800857956</v>
      </c>
      <c r="K68" s="262">
        <f>I68*$G68</f>
        <v>3.63582110696884</v>
      </c>
      <c r="L68" s="262">
        <f>J68*$G68</f>
        <v>67.422564779147777</v>
      </c>
      <c r="M68" s="262">
        <f>K68+L68</f>
        <v>71.058385886116611</v>
      </c>
      <c r="N68" s="263">
        <f t="shared" si="48"/>
        <v>18.456723606783534</v>
      </c>
      <c r="O68" s="264" t="str">
        <f t="shared" si="2"/>
        <v>OK</v>
      </c>
      <c r="P68" s="45"/>
      <c r="Q68" s="45"/>
      <c r="R68" s="45"/>
      <c r="S68" s="45"/>
      <c r="T68" s="32"/>
      <c r="U68" s="32"/>
    </row>
    <row r="69" spans="1:21" ht="14.25" customHeight="1" x14ac:dyDescent="0.2">
      <c r="A69" s="256" t="str">
        <f>IF(N69=MIN(N57:N80),1,"")</f>
        <v/>
      </c>
      <c r="B69" s="257">
        <f t="shared" si="42"/>
        <v>42280.499999999971</v>
      </c>
      <c r="C69" s="258">
        <f>DAY(B69)</f>
        <v>3</v>
      </c>
      <c r="D69" s="259">
        <f>Raw_Data_2!H65</f>
        <v>1056.8530220522732</v>
      </c>
      <c r="E69" s="260">
        <f>Raw_Data_2!E65</f>
        <v>57.027849215916532</v>
      </c>
      <c r="F69" s="261">
        <f>Raw_Data_2!F65</f>
        <v>12.58384191624509</v>
      </c>
      <c r="G69" s="282">
        <f>Raw_Data_2!M65</f>
        <v>2.3732538223266602</v>
      </c>
      <c r="H69" s="262">
        <f>HLOOKUP('Operational Worksheet'!E69,$B$773:$U$775,3)</f>
        <v>4.5500000000000007</v>
      </c>
      <c r="I69" s="262">
        <f t="shared" si="0"/>
        <v>1.542314745748419</v>
      </c>
      <c r="J69" s="262">
        <f t="shared" si="1"/>
        <v>28.576556975104555</v>
      </c>
      <c r="K69" s="262">
        <f>I69*$G69</f>
        <v>3.6603043655782064</v>
      </c>
      <c r="L69" s="262">
        <f>J69*$G69</f>
        <v>67.819423070102474</v>
      </c>
      <c r="M69" s="262">
        <f>K69+L69</f>
        <v>71.479727435680687</v>
      </c>
      <c r="N69" s="263">
        <f>IF(D69&gt;0,M69/H69,"PO")</f>
        <v>15.709830205644105</v>
      </c>
      <c r="O69" s="264" t="str">
        <f t="shared" si="2"/>
        <v>OK</v>
      </c>
      <c r="P69" s="45"/>
      <c r="Q69" s="45"/>
      <c r="R69" s="45"/>
      <c r="S69" s="45"/>
      <c r="T69" s="32"/>
      <c r="U69" s="32"/>
    </row>
    <row r="70" spans="1:21" ht="14.25" customHeight="1" x14ac:dyDescent="0.2">
      <c r="A70" s="256" t="str">
        <f>IF(N70=MIN(N57:N80),1,"")</f>
        <v/>
      </c>
      <c r="B70" s="257">
        <f t="shared" si="42"/>
        <v>42280.541666666635</v>
      </c>
      <c r="C70" s="258">
        <f t="shared" ref="C70:C74" si="49">DAY(B70)</f>
        <v>3</v>
      </c>
      <c r="D70" s="259">
        <f>Raw_Data_2!H66</f>
        <v>1062.7574906908667</v>
      </c>
      <c r="E70" s="260">
        <f>Raw_Data_2!E66</f>
        <v>56.954715728759766</v>
      </c>
      <c r="F70" s="261">
        <f>Raw_Data_2!F66</f>
        <v>12.59412589811908</v>
      </c>
      <c r="G70" s="282">
        <f>Raw_Data_2!M66</f>
        <v>2.3732538223266602</v>
      </c>
      <c r="H70" s="262">
        <f>HLOOKUP('Operational Worksheet'!E70,$B$773:$U$775,3)</f>
        <v>4.5500000000000007</v>
      </c>
      <c r="I70" s="262">
        <f t="shared" si="0"/>
        <v>1.5337459526541526</v>
      </c>
      <c r="J70" s="262">
        <f t="shared" si="1"/>
        <v>28.441015396501079</v>
      </c>
      <c r="K70" s="262">
        <f t="shared" ref="K70:L73" si="50">I70*$G70</f>
        <v>3.6399684446145124</v>
      </c>
      <c r="L70" s="262">
        <f t="shared" si="50"/>
        <v>67.497748500597581</v>
      </c>
      <c r="M70" s="262">
        <f t="shared" ref="M70:M73" si="51">K70+L70</f>
        <v>71.137716945212091</v>
      </c>
      <c r="N70" s="263">
        <f t="shared" ref="N70:N74" si="52">IF(D70&gt;0,M70/H70,"PO")</f>
        <v>15.634663064881776</v>
      </c>
      <c r="O70" s="264" t="str">
        <f t="shared" si="2"/>
        <v>OK</v>
      </c>
      <c r="P70" s="45"/>
      <c r="Q70" s="45"/>
      <c r="R70" s="45"/>
      <c r="S70" s="45"/>
      <c r="T70" s="32"/>
      <c r="U70" s="32"/>
    </row>
    <row r="71" spans="1:21" ht="14.25" customHeight="1" x14ac:dyDescent="0.2">
      <c r="A71" s="256" t="str">
        <f>IF(N71=MIN(N57:N80),1,"")</f>
        <v/>
      </c>
      <c r="B71" s="257">
        <f t="shared" si="42"/>
        <v>42280.583333333299</v>
      </c>
      <c r="C71" s="258">
        <f t="shared" si="49"/>
        <v>3</v>
      </c>
      <c r="D71" s="259">
        <f>Raw_Data_2!H67</f>
        <v>1058.0390532724168</v>
      </c>
      <c r="E71" s="260">
        <f>Raw_Data_2!E67</f>
        <v>56.954715728759766</v>
      </c>
      <c r="F71" s="261">
        <f>Raw_Data_2!F67</f>
        <v>12.601545191991063</v>
      </c>
      <c r="G71" s="282">
        <f>Raw_Data_2!M67</f>
        <v>2.3594489097595215</v>
      </c>
      <c r="H71" s="262">
        <f>HLOOKUP('Operational Worksheet'!E71,$B$773:$U$775,3)</f>
        <v>4.5500000000000007</v>
      </c>
      <c r="I71" s="262">
        <f t="shared" si="0"/>
        <v>1.5405858554639935</v>
      </c>
      <c r="J71" s="262">
        <f t="shared" si="1"/>
        <v>28.584680657332601</v>
      </c>
      <c r="K71" s="262">
        <f t="shared" si="50"/>
        <v>3.6349336170654594</v>
      </c>
      <c r="L71" s="262">
        <f t="shared" si="50"/>
        <v>67.444093612767489</v>
      </c>
      <c r="M71" s="262">
        <f t="shared" si="51"/>
        <v>71.079027229832946</v>
      </c>
      <c r="N71" s="263">
        <f t="shared" si="52"/>
        <v>15.621764226336909</v>
      </c>
      <c r="O71" s="264" t="str">
        <f t="shared" si="2"/>
        <v>OK</v>
      </c>
      <c r="P71" s="45"/>
      <c r="Q71" s="45"/>
      <c r="R71" s="45"/>
      <c r="S71" s="45"/>
      <c r="T71" s="32"/>
      <c r="U71" s="32"/>
    </row>
    <row r="72" spans="1:21" ht="14.25" customHeight="1" x14ac:dyDescent="0.2">
      <c r="A72" s="256" t="str">
        <f>IF(N72=MIN(N57:N80),1,"")</f>
        <v/>
      </c>
      <c r="B72" s="257">
        <f t="shared" si="42"/>
        <v>42280.624999999964</v>
      </c>
      <c r="C72" s="258">
        <f t="shared" si="49"/>
        <v>3</v>
      </c>
      <c r="D72" s="259">
        <f>Raw_Data_2!H68</f>
        <v>1068.1327314035375</v>
      </c>
      <c r="E72" s="260">
        <f>Raw_Data_2!E68</f>
        <v>56.954715728759766</v>
      </c>
      <c r="F72" s="261">
        <f>Raw_Data_2!F68</f>
        <v>12.595116769010227</v>
      </c>
      <c r="G72" s="282">
        <f>Raw_Data_2!M68</f>
        <v>2.3594489097595215</v>
      </c>
      <c r="H72" s="262">
        <f>HLOOKUP('Operational Worksheet'!E72,$B$773:$U$775,3)</f>
        <v>4.5500000000000007</v>
      </c>
      <c r="I72" s="262">
        <f t="shared" si="0"/>
        <v>1.5260275732381716</v>
      </c>
      <c r="J72" s="262">
        <f t="shared" si="1"/>
        <v>28.30011604073238</v>
      </c>
      <c r="K72" s="262">
        <f t="shared" si="50"/>
        <v>3.6005840939397724</v>
      </c>
      <c r="L72" s="262">
        <f t="shared" si="50"/>
        <v>66.77267793837396</v>
      </c>
      <c r="M72" s="262">
        <f t="shared" si="51"/>
        <v>70.373262032313733</v>
      </c>
      <c r="N72" s="263">
        <f t="shared" si="52"/>
        <v>15.466650996112906</v>
      </c>
      <c r="O72" s="264" t="str">
        <f t="shared" si="2"/>
        <v>OK</v>
      </c>
      <c r="P72" s="45"/>
      <c r="Q72" s="45"/>
      <c r="R72" s="45"/>
      <c r="S72" s="45"/>
      <c r="T72" s="32"/>
      <c r="U72" s="32"/>
    </row>
    <row r="73" spans="1:21" ht="14.25" customHeight="1" x14ac:dyDescent="0.2">
      <c r="A73" s="256" t="str">
        <f>IF(N73=MIN(N57:N80),1,"")</f>
        <v/>
      </c>
      <c r="B73" s="257">
        <f t="shared" si="42"/>
        <v>42280.666666666628</v>
      </c>
      <c r="C73" s="258">
        <f t="shared" si="49"/>
        <v>3</v>
      </c>
      <c r="D73" s="259">
        <f>Raw_Data_2!H69</f>
        <v>1067.402527202725</v>
      </c>
      <c r="E73" s="260">
        <f>Raw_Data_2!E69</f>
        <v>56.954715728759766</v>
      </c>
      <c r="F73" s="261">
        <f>Raw_Data_2!F69</f>
        <v>12.596583258499303</v>
      </c>
      <c r="G73" s="282">
        <f>Raw_Data_2!M69</f>
        <v>2.3594489097595215</v>
      </c>
      <c r="H73" s="262">
        <f>HLOOKUP('Operational Worksheet'!E73,$B$773:$U$775,3)</f>
        <v>4.5500000000000007</v>
      </c>
      <c r="I73" s="262">
        <f t="shared" ref="I73:I136" si="53">$G$768/D73*$H$768</f>
        <v>1.5270715203116851</v>
      </c>
      <c r="J73" s="262">
        <f t="shared" ref="J73:J136" si="54">$G$769*F73/D73*$H$769</f>
        <v>28.322773321162085</v>
      </c>
      <c r="K73" s="262">
        <f t="shared" si="50"/>
        <v>3.6030472337242205</v>
      </c>
      <c r="L73" s="262">
        <f t="shared" si="50"/>
        <v>66.826136633981946</v>
      </c>
      <c r="M73" s="262">
        <f t="shared" si="51"/>
        <v>70.429183867706172</v>
      </c>
      <c r="N73" s="263">
        <f t="shared" si="52"/>
        <v>15.478941509385969</v>
      </c>
      <c r="O73" s="264" t="str">
        <f t="shared" ref="O73:O136" si="55">+IF(N73&gt;=1, "OK","Alarm")</f>
        <v>OK</v>
      </c>
      <c r="P73" s="45"/>
      <c r="Q73" s="45"/>
      <c r="R73" s="45"/>
      <c r="S73" s="45"/>
      <c r="T73" s="32"/>
      <c r="U73" s="32"/>
    </row>
    <row r="74" spans="1:21" ht="14.25" customHeight="1" x14ac:dyDescent="0.2">
      <c r="A74" s="256" t="str">
        <f>IF(N74=MIN(N57:N80),1,"")</f>
        <v/>
      </c>
      <c r="B74" s="257">
        <f t="shared" si="42"/>
        <v>42280.708333333292</v>
      </c>
      <c r="C74" s="258">
        <f t="shared" si="49"/>
        <v>3</v>
      </c>
      <c r="D74" s="259">
        <f>Raw_Data_2!H70</f>
        <v>1061.630143407491</v>
      </c>
      <c r="E74" s="260">
        <f>Raw_Data_2!E70</f>
        <v>56.954715728759766</v>
      </c>
      <c r="F74" s="261">
        <f>Raw_Data_2!F70</f>
        <v>12.598681153864328</v>
      </c>
      <c r="G74" s="282">
        <f>Raw_Data_2!M70</f>
        <v>2.2634580135345459</v>
      </c>
      <c r="H74" s="262">
        <f>HLOOKUP('Operational Worksheet'!E74,$B$773:$U$775,3)</f>
        <v>4.5500000000000007</v>
      </c>
      <c r="I74" s="263">
        <f t="shared" si="53"/>
        <v>1.5353746407088864</v>
      </c>
      <c r="J74" s="262">
        <f t="shared" si="54"/>
        <v>28.481514920275234</v>
      </c>
      <c r="K74" s="262">
        <f>I74*$G74</f>
        <v>3.4752560342902532</v>
      </c>
      <c r="L74" s="262">
        <f>J74*$G74</f>
        <v>64.466713183900708</v>
      </c>
      <c r="M74" s="262">
        <f>K74+L74</f>
        <v>67.941969218190962</v>
      </c>
      <c r="N74" s="263">
        <f t="shared" si="52"/>
        <v>14.932300927074934</v>
      </c>
      <c r="O74" s="264" t="str">
        <f t="shared" si="55"/>
        <v>OK</v>
      </c>
      <c r="P74" s="45"/>
      <c r="Q74" s="45"/>
      <c r="R74" s="45"/>
      <c r="S74" s="45"/>
      <c r="T74" s="32"/>
      <c r="U74" s="32"/>
    </row>
    <row r="75" spans="1:21" ht="14.25" customHeight="1" x14ac:dyDescent="0.2">
      <c r="A75" s="256" t="str">
        <f>IF(N75=MIN(N57:N80),1,"")</f>
        <v/>
      </c>
      <c r="B75" s="257">
        <f>B74+1/24</f>
        <v>42280.749999999956</v>
      </c>
      <c r="C75" s="258">
        <f>DAY(B75)</f>
        <v>3</v>
      </c>
      <c r="D75" s="259">
        <f>Raw_Data_2!H71</f>
        <v>1063.9435189707608</v>
      </c>
      <c r="E75" s="260">
        <f>Raw_Data_2!E71</f>
        <v>56.954715728759766</v>
      </c>
      <c r="F75" s="261">
        <f>Raw_Data_2!F71</f>
        <v>12.598213512208462</v>
      </c>
      <c r="G75" s="282">
        <f>Raw_Data_2!M71</f>
        <v>2.2151949405670166</v>
      </c>
      <c r="H75" s="262">
        <f>HLOOKUP('Operational Worksheet'!E75,$B$773:$U$775,3)</f>
        <v>4.5500000000000007</v>
      </c>
      <c r="I75" s="262">
        <f t="shared" si="53"/>
        <v>1.5320362133290983</v>
      </c>
      <c r="J75" s="262">
        <f t="shared" si="54"/>
        <v>28.418531519934231</v>
      </c>
      <c r="K75" s="262">
        <f>I75*$G75</f>
        <v>3.393758868532069</v>
      </c>
      <c r="L75" s="262">
        <f>J75*$G75</f>
        <v>62.952587241302595</v>
      </c>
      <c r="M75" s="262">
        <f>K75+L75</f>
        <v>66.34634610983467</v>
      </c>
      <c r="N75" s="263">
        <f>IF(D75&gt;0,M75/H75,"PO")</f>
        <v>14.581614529633992</v>
      </c>
      <c r="O75" s="264" t="str">
        <f t="shared" si="55"/>
        <v>OK</v>
      </c>
      <c r="P75" s="45"/>
      <c r="Q75" s="45"/>
      <c r="R75" s="45"/>
      <c r="S75" s="45"/>
      <c r="T75" s="32"/>
      <c r="U75" s="32"/>
    </row>
    <row r="76" spans="1:21" ht="14.25" customHeight="1" x14ac:dyDescent="0.2">
      <c r="A76" s="256" t="str">
        <f>IF(N76=MIN(N57:N80),1,"")</f>
        <v/>
      </c>
      <c r="B76" s="257">
        <f t="shared" ref="B76:B80" si="56">B75+1/24</f>
        <v>42280.791666666621</v>
      </c>
      <c r="C76" s="258">
        <f t="shared" ref="C76:C80" si="57">DAY(B76)</f>
        <v>3</v>
      </c>
      <c r="D76" s="259">
        <f>Raw_Data_2!H72</f>
        <v>1067.0605574045987</v>
      </c>
      <c r="E76" s="260">
        <f>Raw_Data_2!E72</f>
        <v>56.954715728759766</v>
      </c>
      <c r="F76" s="261">
        <f>Raw_Data_2!F72</f>
        <v>12.591491231886808</v>
      </c>
      <c r="G76" s="282">
        <f>Raw_Data_2!M72</f>
        <v>2.2151949405670166</v>
      </c>
      <c r="H76" s="262">
        <f>HLOOKUP('Operational Worksheet'!E76,$B$773:$U$775,3)</f>
        <v>4.5500000000000007</v>
      </c>
      <c r="I76" s="262">
        <f t="shared" si="53"/>
        <v>1.527560913660452</v>
      </c>
      <c r="J76" s="262">
        <f t="shared" si="54"/>
        <v>28.320397325931655</v>
      </c>
      <c r="K76" s="262">
        <f t="shared" ref="K76:L79" si="58">I76*$G76</f>
        <v>3.3838452073485623</v>
      </c>
      <c r="L76" s="262">
        <f t="shared" si="58"/>
        <v>62.735200871251465</v>
      </c>
      <c r="M76" s="262">
        <f t="shared" ref="M76:M79" si="59">K76+L76</f>
        <v>66.119046078600022</v>
      </c>
      <c r="N76" s="263">
        <f t="shared" ref="N76:N80" si="60">IF(D76&gt;0,M76/H76,"PO")</f>
        <v>14.53165847881319</v>
      </c>
      <c r="O76" s="264" t="str">
        <f t="shared" si="55"/>
        <v>OK</v>
      </c>
      <c r="P76" s="45"/>
      <c r="Q76" s="45"/>
      <c r="R76" s="45"/>
      <c r="S76" s="45"/>
      <c r="T76" s="32"/>
      <c r="U76" s="32"/>
    </row>
    <row r="77" spans="1:21" ht="14.25" customHeight="1" x14ac:dyDescent="0.2">
      <c r="A77" s="256" t="str">
        <f>IF(N77=MIN(N57:N80),1,"")</f>
        <v/>
      </c>
      <c r="B77" s="257">
        <f t="shared" si="56"/>
        <v>42280.833333333285</v>
      </c>
      <c r="C77" s="258">
        <f t="shared" si="57"/>
        <v>3</v>
      </c>
      <c r="D77" s="259">
        <f>Raw_Data_2!H73</f>
        <v>1062.6555450553385</v>
      </c>
      <c r="E77" s="260">
        <f>Raw_Data_2!E73</f>
        <v>55.272574819471572</v>
      </c>
      <c r="F77" s="261">
        <f>Raw_Data_2!F73</f>
        <v>12.595536810225381</v>
      </c>
      <c r="G77" s="282">
        <f>Raw_Data_2!M73</f>
        <v>2.2151949405670166</v>
      </c>
      <c r="H77" s="262">
        <f>HLOOKUP('Operational Worksheet'!E77,$B$773:$U$775,3)</f>
        <v>4.5500000000000007</v>
      </c>
      <c r="I77" s="262">
        <f t="shared" si="53"/>
        <v>1.5338930922485485</v>
      </c>
      <c r="J77" s="262">
        <f t="shared" si="54"/>
        <v>28.446930414282743</v>
      </c>
      <c r="K77" s="262">
        <f t="shared" si="58"/>
        <v>3.3978722173196809</v>
      </c>
      <c r="L77" s="262">
        <f t="shared" si="58"/>
        <v>63.015496328381118</v>
      </c>
      <c r="M77" s="262">
        <f t="shared" si="59"/>
        <v>66.413368545700806</v>
      </c>
      <c r="N77" s="263">
        <f t="shared" si="60"/>
        <v>14.596344735318857</v>
      </c>
      <c r="O77" s="264" t="str">
        <f t="shared" si="55"/>
        <v>OK</v>
      </c>
      <c r="P77" s="45"/>
      <c r="Q77" s="45"/>
      <c r="R77" s="45"/>
      <c r="S77" s="45"/>
      <c r="T77" s="32"/>
      <c r="U77" s="32"/>
    </row>
    <row r="78" spans="1:21" ht="14.25" customHeight="1" x14ac:dyDescent="0.2">
      <c r="A78" s="256" t="str">
        <f>IF(N78=MIN(N57:N80),1,"")</f>
        <v/>
      </c>
      <c r="B78" s="257">
        <f t="shared" si="56"/>
        <v>42280.874999999949</v>
      </c>
      <c r="C78" s="258">
        <f t="shared" si="57"/>
        <v>3</v>
      </c>
      <c r="D78" s="259">
        <f>Raw_Data_2!H74</f>
        <v>1059.4420928557843</v>
      </c>
      <c r="E78" s="260">
        <f>Raw_Data_2!E74</f>
        <v>54.859500885009766</v>
      </c>
      <c r="F78" s="261">
        <f>Raw_Data_2!F74</f>
        <v>12.58620885966195</v>
      </c>
      <c r="G78" s="282">
        <f>Raw_Data_2!M74</f>
        <v>2.2151949405670166</v>
      </c>
      <c r="H78" s="262">
        <f>HLOOKUP('Operational Worksheet'!E78,$B$773:$U$775,3)</f>
        <v>4.5500000000000007</v>
      </c>
      <c r="I78" s="262">
        <f t="shared" si="53"/>
        <v>1.5385456279221883</v>
      </c>
      <c r="J78" s="262">
        <f t="shared" si="54"/>
        <v>28.512083356782931</v>
      </c>
      <c r="K78" s="262">
        <f t="shared" si="58"/>
        <v>3.408178490804735</v>
      </c>
      <c r="L78" s="262">
        <f t="shared" si="58"/>
        <v>63.159822796970587</v>
      </c>
      <c r="M78" s="262">
        <f t="shared" si="59"/>
        <v>66.568001287775317</v>
      </c>
      <c r="N78" s="263">
        <f t="shared" si="60"/>
        <v>14.63032995335721</v>
      </c>
      <c r="O78" s="264" t="str">
        <f t="shared" si="55"/>
        <v>OK</v>
      </c>
      <c r="P78" s="45"/>
      <c r="Q78" s="45"/>
      <c r="R78" s="45"/>
      <c r="S78" s="45"/>
      <c r="T78" s="32"/>
      <c r="U78" s="32"/>
    </row>
    <row r="79" spans="1:21" ht="14.25" customHeight="1" x14ac:dyDescent="0.2">
      <c r="A79" s="256" t="str">
        <f>IF(N79=MIN(N57:N80),1,"")</f>
        <v/>
      </c>
      <c r="B79" s="257">
        <f t="shared" si="56"/>
        <v>42280.916666666613</v>
      </c>
      <c r="C79" s="258">
        <f t="shared" si="57"/>
        <v>3</v>
      </c>
      <c r="D79" s="259">
        <f>Raw_Data_2!H75</f>
        <v>1063.7824217319912</v>
      </c>
      <c r="E79" s="260">
        <f>Raw_Data_2!E75</f>
        <v>54.859500885009766</v>
      </c>
      <c r="F79" s="261">
        <f>Raw_Data_2!F75</f>
        <v>12.595459759729176</v>
      </c>
      <c r="G79" s="282">
        <f>Raw_Data_2!M75</f>
        <v>2.2151949405670166</v>
      </c>
      <c r="H79" s="262">
        <f>HLOOKUP('Operational Worksheet'!E79,$B$773:$U$775,3)</f>
        <v>4.5500000000000007</v>
      </c>
      <c r="I79" s="262">
        <f t="shared" si="53"/>
        <v>1.5322682220543979</v>
      </c>
      <c r="J79" s="262">
        <f t="shared" si="54"/>
        <v>28.416622427481631</v>
      </c>
      <c r="K79" s="262">
        <f t="shared" si="58"/>
        <v>3.3942728130865203</v>
      </c>
      <c r="L79" s="262">
        <f t="shared" si="58"/>
        <v>62.948358229360522</v>
      </c>
      <c r="M79" s="262">
        <f t="shared" si="59"/>
        <v>66.342631042447039</v>
      </c>
      <c r="N79" s="263">
        <f t="shared" si="60"/>
        <v>14.580798031307038</v>
      </c>
      <c r="O79" s="264" t="str">
        <f t="shared" si="55"/>
        <v>OK</v>
      </c>
      <c r="P79" s="45"/>
      <c r="Q79" s="45"/>
      <c r="R79" s="45"/>
      <c r="S79" s="45"/>
      <c r="T79" s="32"/>
      <c r="U79" s="32"/>
    </row>
    <row r="80" spans="1:21" ht="14.25" customHeight="1" x14ac:dyDescent="0.2">
      <c r="A80" s="265" t="str">
        <f>IF(N80=MIN(N57:N80),1,"")</f>
        <v/>
      </c>
      <c r="B80" s="266">
        <f t="shared" si="56"/>
        <v>42280.958333333278</v>
      </c>
      <c r="C80" s="267">
        <f t="shared" si="57"/>
        <v>3</v>
      </c>
      <c r="D80" s="259">
        <f>Raw_Data_2!H76</f>
        <v>1062.608014846463</v>
      </c>
      <c r="E80" s="260">
        <f>Raw_Data_2!E76</f>
        <v>54.859500885009766</v>
      </c>
      <c r="F80" s="261">
        <f>Raw_Data_2!F76</f>
        <v>12.607351644591489</v>
      </c>
      <c r="G80" s="282">
        <f>Raw_Data_2!M76</f>
        <v>2.2151949405670166</v>
      </c>
      <c r="H80" s="268">
        <f>HLOOKUP('Operational Worksheet'!E80,$B$773:$U$775,3)</f>
        <v>4.5500000000000007</v>
      </c>
      <c r="I80" s="269">
        <f t="shared" si="53"/>
        <v>1.5339617029291086</v>
      </c>
      <c r="J80" s="268">
        <f t="shared" si="54"/>
        <v>28.474887751897413</v>
      </c>
      <c r="K80" s="268">
        <f>I80*$G80</f>
        <v>3.3980242033521262</v>
      </c>
      <c r="L80" s="268">
        <f>J80*$G80</f>
        <v>63.077427281216856</v>
      </c>
      <c r="M80" s="268">
        <f>K80+L80</f>
        <v>66.475451484568978</v>
      </c>
      <c r="N80" s="269">
        <f t="shared" si="60"/>
        <v>14.609989337267905</v>
      </c>
      <c r="O80" s="270" t="str">
        <f t="shared" si="55"/>
        <v>OK</v>
      </c>
      <c r="P80" s="45"/>
      <c r="Q80" s="45"/>
      <c r="R80" s="45"/>
      <c r="S80" s="45"/>
      <c r="T80" s="32"/>
      <c r="U80" s="32"/>
    </row>
    <row r="81" spans="1:21" ht="14.25" customHeight="1" x14ac:dyDescent="0.2">
      <c r="A81" s="247">
        <f>IF(N81=MIN(N81:N104),1,"")</f>
        <v>1</v>
      </c>
      <c r="B81" s="248">
        <f>'Turbidity Daily Data Sheet'!B19</f>
        <v>42281</v>
      </c>
      <c r="C81" s="249">
        <f>DAY(B81)</f>
        <v>4</v>
      </c>
      <c r="D81" s="259">
        <f>Raw_Data_2!H77</f>
        <v>1064.277512986484</v>
      </c>
      <c r="E81" s="260">
        <f>Raw_Data_2!E77</f>
        <v>54.859500885009766</v>
      </c>
      <c r="F81" s="261">
        <f>Raw_Data_2!F77</f>
        <v>12.590433190828428</v>
      </c>
      <c r="G81" s="282">
        <f>Raw_Data_2!M77</f>
        <v>2.2151949405670166</v>
      </c>
      <c r="H81" s="253">
        <f>HLOOKUP('Operational Worksheet'!E81,$B$773:$U$775,3)</f>
        <v>4.5500000000000007</v>
      </c>
      <c r="I81" s="253">
        <f t="shared" si="53"/>
        <v>1.5315554262027338</v>
      </c>
      <c r="J81" s="253">
        <f t="shared" si="54"/>
        <v>28.392068130046052</v>
      </c>
      <c r="K81" s="253">
        <f>I81*$G81</f>
        <v>3.3926938313222568</v>
      </c>
      <c r="L81" s="253">
        <f>J81*$G81</f>
        <v>62.893965673912049</v>
      </c>
      <c r="M81" s="253">
        <f>K81+L81</f>
        <v>66.286659505234311</v>
      </c>
      <c r="N81" s="254">
        <f>IF(D81&gt;0,M81/H81,"PO")</f>
        <v>14.56849659455699</v>
      </c>
      <c r="O81" s="255" t="str">
        <f t="shared" si="55"/>
        <v>OK</v>
      </c>
      <c r="P81" s="45"/>
      <c r="Q81" s="45"/>
      <c r="R81" s="45"/>
      <c r="S81" s="45"/>
      <c r="T81" s="32"/>
      <c r="U81" s="32"/>
    </row>
    <row r="82" spans="1:21" ht="14.25" customHeight="1" x14ac:dyDescent="0.2">
      <c r="A82" s="256" t="str">
        <f>IF(N82=MIN(N81:N104),1,"")</f>
        <v/>
      </c>
      <c r="B82" s="257">
        <f>B81+1/24</f>
        <v>42281.041666666664</v>
      </c>
      <c r="C82" s="258">
        <f>DAY(B82)</f>
        <v>4</v>
      </c>
      <c r="D82" s="259">
        <f>Raw_Data_2!H78</f>
        <v>1057.7322608590696</v>
      </c>
      <c r="E82" s="260">
        <f>Raw_Data_2!E78</f>
        <v>54.859500885009766</v>
      </c>
      <c r="F82" s="261">
        <f>Raw_Data_2!F78</f>
        <v>12.597670745640595</v>
      </c>
      <c r="G82" s="282">
        <f>Raw_Data_2!M78</f>
        <v>2.2151949405670166</v>
      </c>
      <c r="H82" s="262">
        <f>HLOOKUP('Operational Worksheet'!E82,$B$773:$U$775,3)</f>
        <v>4.5500000000000007</v>
      </c>
      <c r="I82" s="262">
        <f t="shared" si="53"/>
        <v>1.5410326982710594</v>
      </c>
      <c r="J82" s="262">
        <f t="shared" si="54"/>
        <v>28.584180428591281</v>
      </c>
      <c r="K82" s="262">
        <f t="shared" ref="K82:L85" si="61">I82*$G82</f>
        <v>3.4136878364583887</v>
      </c>
      <c r="L82" s="262">
        <f t="shared" si="61"/>
        <v>63.319531865670143</v>
      </c>
      <c r="M82" s="262">
        <f t="shared" ref="M82:M85" si="62">K82+L82</f>
        <v>66.733219702128537</v>
      </c>
      <c r="N82" s="263">
        <f t="shared" ref="N82:N86" si="63">IF(D82&gt;0,M82/H82,"PO")</f>
        <v>14.666641692775499</v>
      </c>
      <c r="O82" s="264" t="str">
        <f t="shared" si="55"/>
        <v>OK</v>
      </c>
      <c r="P82" s="45"/>
      <c r="Q82" s="45"/>
      <c r="R82" s="45"/>
      <c r="S82" s="45"/>
      <c r="T82" s="32"/>
      <c r="U82" s="32"/>
    </row>
    <row r="83" spans="1:21" ht="14.25" customHeight="1" x14ac:dyDescent="0.2">
      <c r="A83" s="256" t="str">
        <f>IF(N83=MIN(N81:N104),1,"")</f>
        <v/>
      </c>
      <c r="B83" s="257">
        <f t="shared" ref="B83:B98" si="64">B82+1/24</f>
        <v>42281.083333333328</v>
      </c>
      <c r="C83" s="258">
        <f t="shared" ref="C83" si="65">DAY(B83)</f>
        <v>4</v>
      </c>
      <c r="D83" s="259">
        <f>Raw_Data_2!H79</f>
        <v>1068.9790366490849</v>
      </c>
      <c r="E83" s="260">
        <f>Raw_Data_2!E79</f>
        <v>54.859500885009766</v>
      </c>
      <c r="F83" s="261">
        <f>Raw_Data_2!F79</f>
        <v>12.594756296509633</v>
      </c>
      <c r="G83" s="282">
        <f>Raw_Data_2!M79</f>
        <v>2.3592350482940674</v>
      </c>
      <c r="H83" s="262">
        <f>HLOOKUP('Operational Worksheet'!E83,$B$773:$U$775,3)</f>
        <v>4.5500000000000007</v>
      </c>
      <c r="I83" s="262">
        <f t="shared" si="53"/>
        <v>1.5248194249997085</v>
      </c>
      <c r="J83" s="262">
        <f t="shared" si="54"/>
        <v>28.276901674682616</v>
      </c>
      <c r="K83" s="262">
        <f t="shared" si="61"/>
        <v>3.5974074297789191</v>
      </c>
      <c r="L83" s="262">
        <f t="shared" si="61"/>
        <v>66.711857488076433</v>
      </c>
      <c r="M83" s="262">
        <f t="shared" si="62"/>
        <v>70.309264917855359</v>
      </c>
      <c r="N83" s="263">
        <f t="shared" si="63"/>
        <v>15.452585696231944</v>
      </c>
      <c r="O83" s="264" t="str">
        <f t="shared" si="55"/>
        <v>OK</v>
      </c>
      <c r="P83" s="45"/>
      <c r="Q83" s="45"/>
      <c r="R83" s="45"/>
      <c r="S83" s="45"/>
      <c r="T83" s="32"/>
      <c r="U83" s="32"/>
    </row>
    <row r="84" spans="1:21" ht="14.25" customHeight="1" x14ac:dyDescent="0.2">
      <c r="A84" s="256" t="str">
        <f>IF(N84=MIN(N81:N104),1,"")</f>
        <v/>
      </c>
      <c r="B84" s="257">
        <f t="shared" si="64"/>
        <v>42281.124999999993</v>
      </c>
      <c r="C84" s="258">
        <f>DAY(B84)</f>
        <v>4</v>
      </c>
      <c r="D84" s="259">
        <f>Raw_Data_2!H80</f>
        <v>1060.7726901429917</v>
      </c>
      <c r="E84" s="260">
        <f>Raw_Data_2!E80</f>
        <v>54.859500885009766</v>
      </c>
      <c r="F84" s="261">
        <f>Raw_Data_2!F80</f>
        <v>12.575673225110636</v>
      </c>
      <c r="G84" s="282">
        <f>Raw_Data_2!M80</f>
        <v>2.3592350482940674</v>
      </c>
      <c r="H84" s="262">
        <f>HLOOKUP('Operational Worksheet'!E84,$B$773:$U$775,3)</f>
        <v>4.5500000000000007</v>
      </c>
      <c r="I84" s="262">
        <f t="shared" si="53"/>
        <v>1.5366157284651405</v>
      </c>
      <c r="J84" s="262">
        <f t="shared" si="54"/>
        <v>28.452481875449735</v>
      </c>
      <c r="K84" s="262">
        <f t="shared" si="61"/>
        <v>3.6252376823548791</v>
      </c>
      <c r="L84" s="262">
        <f t="shared" si="61"/>
        <v>67.126092451512733</v>
      </c>
      <c r="M84" s="262">
        <f t="shared" si="62"/>
        <v>70.751330133867611</v>
      </c>
      <c r="N84" s="263">
        <f t="shared" si="63"/>
        <v>15.549742886564308</v>
      </c>
      <c r="O84" s="264" t="str">
        <f t="shared" si="55"/>
        <v>OK</v>
      </c>
      <c r="P84" s="45"/>
      <c r="Q84" s="45"/>
      <c r="R84" s="45"/>
      <c r="S84" s="45"/>
      <c r="T84" s="32"/>
      <c r="U84" s="32"/>
    </row>
    <row r="85" spans="1:21" ht="14.25" customHeight="1" x14ac:dyDescent="0.2">
      <c r="A85" s="256" t="str">
        <f>IF(N85=MIN(N81:N104),1,"")</f>
        <v/>
      </c>
      <c r="B85" s="257">
        <f t="shared" si="64"/>
        <v>42281.166666666657</v>
      </c>
      <c r="C85" s="258">
        <f t="shared" ref="C85:C86" si="66">DAY(B85)</f>
        <v>4</v>
      </c>
      <c r="D85" s="259">
        <f>Raw_Data_2!H81</f>
        <v>1059.1538269326613</v>
      </c>
      <c r="E85" s="260">
        <f>Raw_Data_2!E81</f>
        <v>54.810908264125189</v>
      </c>
      <c r="F85" s="261">
        <f>Raw_Data_2!F81</f>
        <v>12.598052354133394</v>
      </c>
      <c r="G85" s="282">
        <f>Raw_Data_2!M81</f>
        <v>2.3592350482940674</v>
      </c>
      <c r="H85" s="262">
        <f>HLOOKUP('Operational Worksheet'!E85,$B$773:$U$775,3)</f>
        <v>4.5500000000000007</v>
      </c>
      <c r="I85" s="262">
        <f t="shared" si="53"/>
        <v>1.5389643681131049</v>
      </c>
      <c r="J85" s="262">
        <f t="shared" si="54"/>
        <v>28.546680265965218</v>
      </c>
      <c r="K85" s="262">
        <f t="shared" si="61"/>
        <v>3.6307786753281701</v>
      </c>
      <c r="L85" s="262">
        <f t="shared" si="61"/>
        <v>67.348328595909749</v>
      </c>
      <c r="M85" s="262">
        <f t="shared" si="62"/>
        <v>70.979107271237922</v>
      </c>
      <c r="N85" s="263">
        <f t="shared" si="63"/>
        <v>15.599803795876463</v>
      </c>
      <c r="O85" s="264" t="str">
        <f t="shared" si="55"/>
        <v>OK</v>
      </c>
      <c r="P85" s="45"/>
      <c r="Q85" s="45"/>
      <c r="R85" s="45"/>
      <c r="S85" s="45"/>
      <c r="T85" s="32"/>
      <c r="U85" s="32"/>
    </row>
    <row r="86" spans="1:21" ht="14.25" customHeight="1" x14ac:dyDescent="0.2">
      <c r="A86" s="256" t="str">
        <f>IF(N86=MIN(N81:N104),1,"")</f>
        <v/>
      </c>
      <c r="B86" s="257">
        <f t="shared" si="64"/>
        <v>42281.208333333321</v>
      </c>
      <c r="C86" s="258">
        <f t="shared" si="66"/>
        <v>4</v>
      </c>
      <c r="D86" s="259">
        <f>Raw_Data_2!H82</f>
        <v>1069.1348164259505</v>
      </c>
      <c r="E86" s="260">
        <f>Raw_Data_2!E82</f>
        <v>54.806503295898438</v>
      </c>
      <c r="F86" s="261">
        <f>Raw_Data_2!F82</f>
        <v>12.596208894010386</v>
      </c>
      <c r="G86" s="282">
        <f>Raw_Data_2!M82</f>
        <v>2.3592350482940674</v>
      </c>
      <c r="H86" s="262">
        <f>HLOOKUP('Operational Worksheet'!E86,$B$773:$U$775,3)</f>
        <v>4.5500000000000007</v>
      </c>
      <c r="I86" s="263">
        <f t="shared" si="53"/>
        <v>1.5245972490625515</v>
      </c>
      <c r="J86" s="262">
        <f t="shared" si="54"/>
        <v>28.27604234860193</v>
      </c>
      <c r="K86" s="262">
        <f>I86*$G86</f>
        <v>3.5968832645210909</v>
      </c>
      <c r="L86" s="262">
        <f>J86*$G86</f>
        <v>66.70983013586897</v>
      </c>
      <c r="M86" s="262">
        <f>K86+L86</f>
        <v>70.306713400390066</v>
      </c>
      <c r="N86" s="263">
        <f t="shared" si="63"/>
        <v>15.45202492316265</v>
      </c>
      <c r="O86" s="264" t="str">
        <f t="shared" si="55"/>
        <v>OK</v>
      </c>
      <c r="P86" s="45"/>
      <c r="Q86" s="45"/>
      <c r="R86" s="45"/>
      <c r="S86" s="45"/>
      <c r="T86" s="32"/>
      <c r="U86" s="32"/>
    </row>
    <row r="87" spans="1:21" ht="14.25" customHeight="1" x14ac:dyDescent="0.2">
      <c r="A87" s="256" t="str">
        <f>IF(N87=MIN(N81:N104),1,"")</f>
        <v/>
      </c>
      <c r="B87" s="257">
        <f t="shared" si="64"/>
        <v>42281.249999999985</v>
      </c>
      <c r="C87" s="258">
        <f>DAY(B87)</f>
        <v>4</v>
      </c>
      <c r="D87" s="259">
        <f>Raw_Data_2!H83</f>
        <v>1064.4931698583475</v>
      </c>
      <c r="E87" s="260">
        <f>Raw_Data_2!E83</f>
        <v>54.806503295898438</v>
      </c>
      <c r="F87" s="261">
        <f>Raw_Data_2!F83</f>
        <v>12.60134198984305</v>
      </c>
      <c r="G87" s="282">
        <f>Raw_Data_2!M83</f>
        <v>2.3592350482940674</v>
      </c>
      <c r="H87" s="262">
        <f>HLOOKUP('Operational Worksheet'!E87,$B$773:$U$775,3)</f>
        <v>4.5500000000000007</v>
      </c>
      <c r="I87" s="262">
        <f t="shared" si="53"/>
        <v>1.5312451466615842</v>
      </c>
      <c r="J87" s="262">
        <f t="shared" si="54"/>
        <v>28.410911062630671</v>
      </c>
      <c r="K87" s="262">
        <f>I87*$G87</f>
        <v>3.612567217534199</v>
      </c>
      <c r="L87" s="262">
        <f>J87*$G87</f>
        <v>67.028017132923921</v>
      </c>
      <c r="M87" s="262">
        <f>K87+L87</f>
        <v>70.640584350458113</v>
      </c>
      <c r="N87" s="263">
        <f>IF(D87&gt;0,M87/H87,"PO")</f>
        <v>15.525403153946835</v>
      </c>
      <c r="O87" s="264" t="str">
        <f t="shared" si="55"/>
        <v>OK</v>
      </c>
      <c r="P87" s="45"/>
      <c r="Q87" s="45"/>
      <c r="R87" s="45"/>
      <c r="S87" s="45"/>
      <c r="T87" s="32"/>
      <c r="U87" s="32"/>
    </row>
    <row r="88" spans="1:21" ht="14.25" customHeight="1" x14ac:dyDescent="0.2">
      <c r="A88" s="256" t="str">
        <f>IF(N88=MIN(N81:N104),1,"")</f>
        <v/>
      </c>
      <c r="B88" s="257">
        <f t="shared" si="64"/>
        <v>42281.29166666665</v>
      </c>
      <c r="C88" s="258">
        <f t="shared" ref="C88:C92" si="67">DAY(B88)</f>
        <v>4</v>
      </c>
      <c r="D88" s="259">
        <f>Raw_Data_2!H84</f>
        <v>1054.3974953381519</v>
      </c>
      <c r="E88" s="260">
        <f>Raw_Data_2!E84</f>
        <v>54.806503295898438</v>
      </c>
      <c r="F88" s="261">
        <f>Raw_Data_2!F84</f>
        <v>12.594835393612387</v>
      </c>
      <c r="G88" s="282">
        <f>Raw_Data_2!M84</f>
        <v>2.3592350482940674</v>
      </c>
      <c r="H88" s="262">
        <f>HLOOKUP('Operational Worksheet'!E88,$B$773:$U$775,3)</f>
        <v>4.5500000000000007</v>
      </c>
      <c r="I88" s="262">
        <f t="shared" si="53"/>
        <v>1.5459065553615041</v>
      </c>
      <c r="J88" s="262">
        <f t="shared" si="54"/>
        <v>28.668130452050764</v>
      </c>
      <c r="K88" s="262">
        <f t="shared" ref="K88:L91" si="68">I88*$G88</f>
        <v>3.6471569267964137</v>
      </c>
      <c r="L88" s="262">
        <f t="shared" si="68"/>
        <v>67.634858131544604</v>
      </c>
      <c r="M88" s="262">
        <f t="shared" ref="M88:M91" si="69">K88+L88</f>
        <v>71.282015058341017</v>
      </c>
      <c r="N88" s="263">
        <f t="shared" ref="N88:N92" si="70">IF(D88&gt;0,M88/H88,"PO")</f>
        <v>15.666376935899121</v>
      </c>
      <c r="O88" s="264" t="str">
        <f t="shared" si="55"/>
        <v>OK</v>
      </c>
      <c r="P88" s="45"/>
      <c r="Q88" s="45"/>
      <c r="R88" s="45"/>
      <c r="S88" s="45"/>
      <c r="T88" s="32"/>
      <c r="U88" s="32"/>
    </row>
    <row r="89" spans="1:21" ht="14.25" customHeight="1" x14ac:dyDescent="0.2">
      <c r="A89" s="256" t="str">
        <f>IF(N89=MIN(N81:N104),1,"")</f>
        <v/>
      </c>
      <c r="B89" s="257">
        <f t="shared" si="64"/>
        <v>42281.333333333314</v>
      </c>
      <c r="C89" s="258">
        <f t="shared" si="67"/>
        <v>4</v>
      </c>
      <c r="D89" s="259">
        <f>Raw_Data_2!H85</f>
        <v>1056.9288515967814</v>
      </c>
      <c r="E89" s="260">
        <f>Raw_Data_2!E85</f>
        <v>54.806503295898438</v>
      </c>
      <c r="F89" s="261">
        <f>Raw_Data_2!F85</f>
        <v>12.587633435409067</v>
      </c>
      <c r="G89" s="282">
        <f>Raw_Data_2!M85</f>
        <v>2.3592350482940674</v>
      </c>
      <c r="H89" s="262">
        <f>HLOOKUP('Operational Worksheet'!E89,$B$773:$U$775,3)</f>
        <v>4.5500000000000007</v>
      </c>
      <c r="I89" s="262">
        <f t="shared" si="53"/>
        <v>1.5422040921084113</v>
      </c>
      <c r="J89" s="262">
        <f t="shared" si="54"/>
        <v>28.583116261175736</v>
      </c>
      <c r="K89" s="262">
        <f t="shared" si="68"/>
        <v>3.638421945724696</v>
      </c>
      <c r="L89" s="262">
        <f t="shared" si="68"/>
        <v>67.434289672829877</v>
      </c>
      <c r="M89" s="262">
        <f t="shared" si="69"/>
        <v>71.072711618554578</v>
      </c>
      <c r="N89" s="263">
        <f t="shared" si="70"/>
        <v>15.620376179902102</v>
      </c>
      <c r="O89" s="264" t="str">
        <f t="shared" si="55"/>
        <v>OK</v>
      </c>
      <c r="P89" s="45"/>
      <c r="Q89" s="45"/>
      <c r="R89" s="45"/>
      <c r="S89" s="45"/>
      <c r="T89" s="32"/>
      <c r="U89" s="32"/>
    </row>
    <row r="90" spans="1:21" ht="14.25" customHeight="1" x14ac:dyDescent="0.2">
      <c r="A90" s="256" t="str">
        <f>IF(N90=MIN(N81:N104),1,"")</f>
        <v/>
      </c>
      <c r="B90" s="257">
        <f t="shared" si="64"/>
        <v>42281.374999999978</v>
      </c>
      <c r="C90" s="258">
        <f t="shared" si="67"/>
        <v>4</v>
      </c>
      <c r="D90" s="259">
        <f>Raw_Data_2!H86</f>
        <v>1065.5481261261664</v>
      </c>
      <c r="E90" s="260">
        <f>Raw_Data_2!E86</f>
        <v>54.806503295898438</v>
      </c>
      <c r="F90" s="261">
        <f>Raw_Data_2!F86</f>
        <v>12.598096279507477</v>
      </c>
      <c r="G90" s="282">
        <f>Raw_Data_2!M86</f>
        <v>2.3592350482940674</v>
      </c>
      <c r="H90" s="262">
        <f>HLOOKUP('Operational Worksheet'!E90,$B$773:$U$775,3)</f>
        <v>4.5500000000000007</v>
      </c>
      <c r="I90" s="262">
        <f t="shared" si="53"/>
        <v>1.5297291225370704</v>
      </c>
      <c r="J90" s="262">
        <f t="shared" si="54"/>
        <v>28.375472049995341</v>
      </c>
      <c r="K90" s="262">
        <f t="shared" si="68"/>
        <v>3.6089905602855867</v>
      </c>
      <c r="L90" s="262">
        <f t="shared" si="68"/>
        <v>66.944408172237715</v>
      </c>
      <c r="M90" s="262">
        <f t="shared" si="69"/>
        <v>70.553398732523306</v>
      </c>
      <c r="N90" s="263">
        <f t="shared" si="70"/>
        <v>15.506241479675449</v>
      </c>
      <c r="O90" s="264" t="str">
        <f t="shared" si="55"/>
        <v>OK</v>
      </c>
      <c r="P90" s="45"/>
      <c r="Q90" s="45"/>
      <c r="R90" s="45"/>
      <c r="S90" s="45"/>
      <c r="T90" s="32"/>
      <c r="U90" s="32"/>
    </row>
    <row r="91" spans="1:21" ht="14.25" customHeight="1" x14ac:dyDescent="0.2">
      <c r="A91" s="256" t="str">
        <f>IF(N91=MIN(N81:N104),1,"")</f>
        <v/>
      </c>
      <c r="B91" s="257">
        <f t="shared" si="64"/>
        <v>42281.416666666642</v>
      </c>
      <c r="C91" s="258">
        <f t="shared" si="67"/>
        <v>4</v>
      </c>
      <c r="D91" s="259">
        <f>Raw_Data_2!H87</f>
        <v>1068.497364549306</v>
      </c>
      <c r="E91" s="260">
        <f>Raw_Data_2!E87</f>
        <v>54.806503295898438</v>
      </c>
      <c r="F91" s="261">
        <f>Raw_Data_2!F87</f>
        <v>12.59363437414911</v>
      </c>
      <c r="G91" s="282">
        <f>Raw_Data_2!M87</f>
        <v>2.2973811626434326</v>
      </c>
      <c r="H91" s="262">
        <f>HLOOKUP('Operational Worksheet'!E91,$B$773:$U$775,3)</f>
        <v>4.5500000000000007</v>
      </c>
      <c r="I91" s="262">
        <f t="shared" si="53"/>
        <v>1.5255068043031972</v>
      </c>
      <c r="J91" s="262">
        <f t="shared" si="54"/>
        <v>28.28712872933168</v>
      </c>
      <c r="K91" s="262">
        <f t="shared" si="68"/>
        <v>3.5046705956905466</v>
      </c>
      <c r="L91" s="262">
        <f t="shared" si="68"/>
        <v>64.986316688036467</v>
      </c>
      <c r="M91" s="262">
        <f t="shared" si="69"/>
        <v>68.490987283727009</v>
      </c>
      <c r="N91" s="263">
        <f t="shared" si="70"/>
        <v>15.052964238181758</v>
      </c>
      <c r="O91" s="264" t="str">
        <f t="shared" si="55"/>
        <v>OK</v>
      </c>
      <c r="P91" s="45"/>
      <c r="Q91" s="45"/>
      <c r="R91" s="45"/>
      <c r="S91" s="45"/>
      <c r="T91" s="32"/>
      <c r="U91" s="32"/>
    </row>
    <row r="92" spans="1:21" ht="14.25" customHeight="1" x14ac:dyDescent="0.2">
      <c r="A92" s="256" t="str">
        <f>IF(N92=MIN(N81:N104),1,"")</f>
        <v/>
      </c>
      <c r="B92" s="257">
        <f t="shared" si="64"/>
        <v>42281.458333333307</v>
      </c>
      <c r="C92" s="258">
        <f t="shared" si="67"/>
        <v>4</v>
      </c>
      <c r="D92" s="259">
        <f>Raw_Data_2!H88</f>
        <v>1076.566132697737</v>
      </c>
      <c r="E92" s="260">
        <f>Raw_Data_2!E88</f>
        <v>54.806503295898438</v>
      </c>
      <c r="F92" s="261">
        <f>Raw_Data_2!F88</f>
        <v>12.58962625585079</v>
      </c>
      <c r="G92" s="282">
        <f>Raw_Data_2!M88</f>
        <v>2.2973811626434326</v>
      </c>
      <c r="H92" s="262">
        <f>HLOOKUP('Operational Worksheet'!E92,$B$773:$U$775,3)</f>
        <v>4.5500000000000007</v>
      </c>
      <c r="I92" s="263">
        <f t="shared" si="53"/>
        <v>1.5140732654439246</v>
      </c>
      <c r="J92" s="262">
        <f t="shared" si="54"/>
        <v>28.066183856561338</v>
      </c>
      <c r="K92" s="262">
        <f>I92*$G92</f>
        <v>3.478403398892902</v>
      </c>
      <c r="L92" s="262">
        <f>J92*$G92</f>
        <v>64.478722099351231</v>
      </c>
      <c r="M92" s="262">
        <f>K92+L92</f>
        <v>67.957125498244139</v>
      </c>
      <c r="N92" s="263">
        <f t="shared" si="70"/>
        <v>14.935631977636072</v>
      </c>
      <c r="O92" s="264" t="str">
        <f t="shared" si="55"/>
        <v>OK</v>
      </c>
      <c r="P92" s="45"/>
      <c r="Q92" s="45"/>
      <c r="R92" s="45"/>
      <c r="S92" s="45"/>
      <c r="T92" s="32"/>
      <c r="U92" s="32"/>
    </row>
    <row r="93" spans="1:21" ht="14.25" customHeight="1" x14ac:dyDescent="0.2">
      <c r="A93" s="256" t="str">
        <f>IF(N93=MIN(N81:N104),1,"")</f>
        <v/>
      </c>
      <c r="B93" s="257">
        <f t="shared" si="64"/>
        <v>42281.499999999971</v>
      </c>
      <c r="C93" s="258">
        <f>DAY(B93)</f>
        <v>4</v>
      </c>
      <c r="D93" s="259">
        <f>Raw_Data_2!H89</f>
        <v>1051.5853650571698</v>
      </c>
      <c r="E93" s="260">
        <f>Raw_Data_2!E89</f>
        <v>56.479698864220516</v>
      </c>
      <c r="F93" s="261">
        <f>Raw_Data_2!F89</f>
        <v>12.609486942317485</v>
      </c>
      <c r="G93" s="282">
        <f>Raw_Data_2!M89</f>
        <v>2.2973811626434326</v>
      </c>
      <c r="H93" s="262">
        <f>HLOOKUP('Operational Worksheet'!E93,$B$773:$U$775,3)</f>
        <v>4.5500000000000007</v>
      </c>
      <c r="I93" s="262">
        <f t="shared" si="53"/>
        <v>1.5500405902961425</v>
      </c>
      <c r="J93" s="262">
        <f t="shared" si="54"/>
        <v>28.77823300623503</v>
      </c>
      <c r="K93" s="262">
        <f>I93*$G93</f>
        <v>3.5610340534790645</v>
      </c>
      <c r="L93" s="262">
        <f>J93*$G93</f>
        <v>66.114570402687846</v>
      </c>
      <c r="M93" s="262">
        <f>K93+L93</f>
        <v>69.675604456166909</v>
      </c>
      <c r="N93" s="263">
        <f>IF(D93&gt;0,M93/H93,"PO")</f>
        <v>15.313319660696022</v>
      </c>
      <c r="O93" s="264" t="str">
        <f t="shared" si="55"/>
        <v>OK</v>
      </c>
      <c r="P93" s="45"/>
      <c r="Q93" s="45"/>
      <c r="R93" s="45"/>
      <c r="S93" s="45"/>
      <c r="T93" s="32"/>
      <c r="U93" s="32"/>
    </row>
    <row r="94" spans="1:21" ht="14.25" customHeight="1" x14ac:dyDescent="0.2">
      <c r="A94" s="256" t="str">
        <f>IF(N94=MIN(N81:N104),1,"")</f>
        <v/>
      </c>
      <c r="B94" s="257">
        <f t="shared" si="64"/>
        <v>42281.541666666635</v>
      </c>
      <c r="C94" s="258">
        <f t="shared" ref="C94:C98" si="71">DAY(B94)</f>
        <v>4</v>
      </c>
      <c r="D94" s="259">
        <f>Raw_Data_2!H90</f>
        <v>1074.3765360017903</v>
      </c>
      <c r="E94" s="260">
        <f>Raw_Data_2!E90</f>
        <v>56.626121520996094</v>
      </c>
      <c r="F94" s="261">
        <f>Raw_Data_2!F90</f>
        <v>12.602910873926746</v>
      </c>
      <c r="G94" s="282">
        <f>Raw_Data_2!M90</f>
        <v>2.2973811626434326</v>
      </c>
      <c r="H94" s="262">
        <f>HLOOKUP('Operational Worksheet'!E94,$B$773:$U$775,3)</f>
        <v>4.5500000000000007</v>
      </c>
      <c r="I94" s="262">
        <f t="shared" si="53"/>
        <v>1.5171589711610043</v>
      </c>
      <c r="J94" s="262">
        <f t="shared" si="54"/>
        <v>28.153059084840052</v>
      </c>
      <c r="K94" s="262">
        <f t="shared" ref="K94:L97" si="72">I94*$G94</f>
        <v>3.4854924410807819</v>
      </c>
      <c r="L94" s="262">
        <f t="shared" si="72"/>
        <v>64.678307612299093</v>
      </c>
      <c r="M94" s="262">
        <f t="shared" ref="M94:M97" si="73">K94+L94</f>
        <v>68.163800053379873</v>
      </c>
      <c r="N94" s="263">
        <f t="shared" ref="N94:N98" si="74">IF(D94&gt;0,M94/H94,"PO")</f>
        <v>14.981054956786783</v>
      </c>
      <c r="O94" s="264" t="str">
        <f t="shared" si="55"/>
        <v>OK</v>
      </c>
      <c r="P94" s="45"/>
      <c r="Q94" s="45"/>
      <c r="R94" s="45"/>
      <c r="S94" s="45"/>
      <c r="T94" s="32"/>
      <c r="U94" s="32"/>
    </row>
    <row r="95" spans="1:21" ht="14.25" customHeight="1" x14ac:dyDescent="0.2">
      <c r="A95" s="256" t="str">
        <f>IF(N95=MIN(N81:N104),1,"")</f>
        <v/>
      </c>
      <c r="B95" s="257">
        <f t="shared" si="64"/>
        <v>42281.583333333299</v>
      </c>
      <c r="C95" s="258">
        <f t="shared" si="71"/>
        <v>4</v>
      </c>
      <c r="D95" s="259">
        <f>Raw_Data_2!H91</f>
        <v>1062.6643289937845</v>
      </c>
      <c r="E95" s="260">
        <f>Raw_Data_2!E91</f>
        <v>56.626121520996094</v>
      </c>
      <c r="F95" s="261">
        <f>Raw_Data_2!F91</f>
        <v>12.592726971411972</v>
      </c>
      <c r="G95" s="282">
        <f>Raw_Data_2!M91</f>
        <v>2.2973811626434326</v>
      </c>
      <c r="H95" s="262">
        <f>HLOOKUP('Operational Worksheet'!E95,$B$773:$U$775,3)</f>
        <v>4.5500000000000007</v>
      </c>
      <c r="I95" s="262">
        <f t="shared" si="53"/>
        <v>1.533880413153055</v>
      </c>
      <c r="J95" s="262">
        <f t="shared" si="54"/>
        <v>28.440349324613027</v>
      </c>
      <c r="K95" s="262">
        <f t="shared" si="72"/>
        <v>3.5239079669255542</v>
      </c>
      <c r="L95" s="262">
        <f t="shared" si="72"/>
        <v>65.338322797364839</v>
      </c>
      <c r="M95" s="262">
        <f t="shared" si="73"/>
        <v>68.862230764290388</v>
      </c>
      <c r="N95" s="263">
        <f t="shared" si="74"/>
        <v>15.134556211931951</v>
      </c>
      <c r="O95" s="264" t="str">
        <f t="shared" si="55"/>
        <v>OK</v>
      </c>
      <c r="P95" s="45"/>
      <c r="Q95" s="45"/>
      <c r="R95" s="45"/>
      <c r="S95" s="45"/>
      <c r="T95" s="32"/>
      <c r="U95" s="32"/>
    </row>
    <row r="96" spans="1:21" ht="14.25" customHeight="1" x14ac:dyDescent="0.2">
      <c r="A96" s="256" t="str">
        <f>IF(N96=MIN(N81:N104),1,"")</f>
        <v/>
      </c>
      <c r="B96" s="257">
        <f t="shared" si="64"/>
        <v>42281.624999999964</v>
      </c>
      <c r="C96" s="258">
        <f t="shared" si="71"/>
        <v>4</v>
      </c>
      <c r="D96" s="259">
        <f>Raw_Data_2!H92</f>
        <v>1066.0164989912246</v>
      </c>
      <c r="E96" s="260">
        <f>Raw_Data_2!E92</f>
        <v>56.626121520996094</v>
      </c>
      <c r="F96" s="261">
        <f>Raw_Data_2!F92</f>
        <v>12.602865515736738</v>
      </c>
      <c r="G96" s="282">
        <f>Raw_Data_2!M92</f>
        <v>2.3249907493591309</v>
      </c>
      <c r="H96" s="262">
        <f>HLOOKUP('Operational Worksheet'!E96,$B$773:$U$775,3)</f>
        <v>4.5500000000000007</v>
      </c>
      <c r="I96" s="262">
        <f t="shared" si="53"/>
        <v>1.5290570094763778</v>
      </c>
      <c r="J96" s="262">
        <f t="shared" si="54"/>
        <v>28.373742119742897</v>
      </c>
      <c r="K96" s="262">
        <f t="shared" si="72"/>
        <v>3.5550434022753152</v>
      </c>
      <c r="L96" s="262">
        <f t="shared" si="72"/>
        <v>65.968687953103768</v>
      </c>
      <c r="M96" s="262">
        <f t="shared" si="73"/>
        <v>69.523731355379084</v>
      </c>
      <c r="N96" s="263">
        <f t="shared" si="74"/>
        <v>15.27994095722617</v>
      </c>
      <c r="O96" s="264" t="str">
        <f t="shared" si="55"/>
        <v>OK</v>
      </c>
      <c r="P96" s="45"/>
      <c r="Q96" s="45"/>
      <c r="R96" s="45"/>
      <c r="S96" s="45"/>
      <c r="T96" s="32"/>
      <c r="U96" s="32"/>
    </row>
    <row r="97" spans="1:21" ht="14.25" customHeight="1" x14ac:dyDescent="0.2">
      <c r="A97" s="256" t="str">
        <f>IF(N97=MIN(N81:N104),1,"")</f>
        <v/>
      </c>
      <c r="B97" s="257">
        <f t="shared" si="64"/>
        <v>42281.666666666628</v>
      </c>
      <c r="C97" s="258">
        <f t="shared" si="71"/>
        <v>4</v>
      </c>
      <c r="D97" s="259">
        <f>Raw_Data_2!H93</f>
        <v>1064.6163482854379</v>
      </c>
      <c r="E97" s="260">
        <f>Raw_Data_2!E93</f>
        <v>56.626121520996094</v>
      </c>
      <c r="F97" s="261">
        <f>Raw_Data_2!F93</f>
        <v>12.601492930991384</v>
      </c>
      <c r="G97" s="282">
        <f>Raw_Data_2!M93</f>
        <v>2.3249907493591309</v>
      </c>
      <c r="H97" s="262">
        <f>HLOOKUP('Operational Worksheet'!E97,$B$773:$U$775,3)</f>
        <v>4.5500000000000007</v>
      </c>
      <c r="I97" s="262">
        <f t="shared" si="53"/>
        <v>1.5310679782675807</v>
      </c>
      <c r="J97" s="262">
        <f t="shared" si="54"/>
        <v>28.407964130070461</v>
      </c>
      <c r="K97" s="262">
        <f t="shared" si="72"/>
        <v>3.5597188861121118</v>
      </c>
      <c r="L97" s="262">
        <f t="shared" si="72"/>
        <v>66.048253810539833</v>
      </c>
      <c r="M97" s="262">
        <f t="shared" si="73"/>
        <v>69.607972696651942</v>
      </c>
      <c r="N97" s="263">
        <f t="shared" si="74"/>
        <v>15.298455537725699</v>
      </c>
      <c r="O97" s="264" t="str">
        <f t="shared" si="55"/>
        <v>OK</v>
      </c>
      <c r="P97" s="45"/>
      <c r="Q97" s="45"/>
      <c r="R97" s="45"/>
      <c r="S97" s="45"/>
      <c r="T97" s="32"/>
      <c r="U97" s="32"/>
    </row>
    <row r="98" spans="1:21" ht="14.25" customHeight="1" x14ac:dyDescent="0.2">
      <c r="A98" s="256" t="str">
        <f>IF(N98=MIN(N81:N104),1,"")</f>
        <v/>
      </c>
      <c r="B98" s="257">
        <f t="shared" si="64"/>
        <v>42281.708333333292</v>
      </c>
      <c r="C98" s="258">
        <f t="shared" si="71"/>
        <v>4</v>
      </c>
      <c r="D98" s="259">
        <f>Raw_Data_2!H94</f>
        <v>1058.3281426987205</v>
      </c>
      <c r="E98" s="260">
        <f>Raw_Data_2!E94</f>
        <v>55.969602365671797</v>
      </c>
      <c r="F98" s="261">
        <f>Raw_Data_2!F94</f>
        <v>12.602562943332462</v>
      </c>
      <c r="G98" s="282">
        <f>Raw_Data_2!M94</f>
        <v>2.3249907493591309</v>
      </c>
      <c r="H98" s="262">
        <f>HLOOKUP('Operational Worksheet'!E98,$B$773:$U$775,3)</f>
        <v>4.5500000000000007</v>
      </c>
      <c r="I98" s="263">
        <f t="shared" si="53"/>
        <v>1.5401650341108053</v>
      </c>
      <c r="J98" s="262">
        <f t="shared" si="54"/>
        <v>28.579180543069267</v>
      </c>
      <c r="K98" s="262">
        <f>I98*$G98</f>
        <v>3.5808694567940127</v>
      </c>
      <c r="L98" s="262">
        <f>J98*$G98</f>
        <v>66.446330386900513</v>
      </c>
      <c r="M98" s="262">
        <f>K98+L98</f>
        <v>70.027199843694532</v>
      </c>
      <c r="N98" s="263">
        <f t="shared" si="74"/>
        <v>15.390593372240554</v>
      </c>
      <c r="O98" s="264" t="str">
        <f t="shared" si="55"/>
        <v>OK</v>
      </c>
      <c r="P98" s="45"/>
      <c r="Q98" s="45"/>
      <c r="R98" s="45"/>
      <c r="S98" s="45"/>
      <c r="T98" s="32"/>
      <c r="U98" s="32"/>
    </row>
    <row r="99" spans="1:21" ht="14.25" customHeight="1" x14ac:dyDescent="0.2">
      <c r="A99" s="256" t="str">
        <f>IF(N99=MIN(N81:N104),1,"")</f>
        <v/>
      </c>
      <c r="B99" s="257">
        <f>B98+1/24</f>
        <v>42281.749999999956</v>
      </c>
      <c r="C99" s="258">
        <f>DAY(B99)</f>
        <v>4</v>
      </c>
      <c r="D99" s="259">
        <f>Raw_Data_2!H95</f>
        <v>1064.7696931115725</v>
      </c>
      <c r="E99" s="260">
        <f>Raw_Data_2!E95</f>
        <v>55.746345520019531</v>
      </c>
      <c r="F99" s="261">
        <f>Raw_Data_2!F95</f>
        <v>12.599642062112226</v>
      </c>
      <c r="G99" s="282">
        <f>Raw_Data_2!M95</f>
        <v>2.3249907493591309</v>
      </c>
      <c r="H99" s="262">
        <f>HLOOKUP('Operational Worksheet'!E99,$B$773:$U$775,3)</f>
        <v>4.5500000000000007</v>
      </c>
      <c r="I99" s="262">
        <f t="shared" si="53"/>
        <v>1.5308474786098176</v>
      </c>
      <c r="J99" s="262">
        <f t="shared" si="54"/>
        <v>28.399701028962998</v>
      </c>
      <c r="K99" s="262">
        <f>I99*$G99</f>
        <v>3.5592062264475759</v>
      </c>
      <c r="L99" s="262">
        <f>J99*$G99</f>
        <v>66.029042176903957</v>
      </c>
      <c r="M99" s="262">
        <f>K99+L99</f>
        <v>69.588248403351528</v>
      </c>
      <c r="N99" s="263">
        <f>IF(D99&gt;0,M99/H99,"PO")</f>
        <v>15.294120528209124</v>
      </c>
      <c r="O99" s="264" t="str">
        <f t="shared" si="55"/>
        <v>OK</v>
      </c>
      <c r="P99" s="45"/>
      <c r="Q99" s="45"/>
      <c r="R99" s="45"/>
      <c r="S99" s="45"/>
      <c r="T99" s="32"/>
      <c r="U99" s="32"/>
    </row>
    <row r="100" spans="1:21" ht="14.25" customHeight="1" x14ac:dyDescent="0.2">
      <c r="A100" s="256" t="str">
        <f>IF(N100=MIN(N81:N104),1,"")</f>
        <v/>
      </c>
      <c r="B100" s="257">
        <f t="shared" ref="B100:B104" si="75">B99+1/24</f>
        <v>42281.791666666621</v>
      </c>
      <c r="C100" s="258">
        <f t="shared" ref="C100:C104" si="76">DAY(B100)</f>
        <v>4</v>
      </c>
      <c r="D100" s="259">
        <f>Raw_Data_2!H96</f>
        <v>1058.5284962387423</v>
      </c>
      <c r="E100" s="260">
        <f>Raw_Data_2!E96</f>
        <v>55.746345520019531</v>
      </c>
      <c r="F100" s="261">
        <f>Raw_Data_2!F96</f>
        <v>12.593403382689955</v>
      </c>
      <c r="G100" s="282">
        <f>Raw_Data_2!M96</f>
        <v>2.3249907493591309</v>
      </c>
      <c r="H100" s="262">
        <f>HLOOKUP('Operational Worksheet'!E100,$B$773:$U$775,3)</f>
        <v>4.5500000000000007</v>
      </c>
      <c r="I100" s="262">
        <f t="shared" si="53"/>
        <v>1.5398735185607768</v>
      </c>
      <c r="J100" s="262">
        <f t="shared" si="54"/>
        <v>28.55300374609762</v>
      </c>
      <c r="K100" s="262">
        <f t="shared" ref="K100:L103" si="77">I100*$G100</f>
        <v>3.5801916858369021</v>
      </c>
      <c r="L100" s="262">
        <f t="shared" si="77"/>
        <v>66.38546957609357</v>
      </c>
      <c r="M100" s="262">
        <f t="shared" ref="M100:M103" si="78">K100+L100</f>
        <v>69.965661261930478</v>
      </c>
      <c r="N100" s="263">
        <f t="shared" ref="N100:N104" si="79">IF(D100&gt;0,M100/H100,"PO")</f>
        <v>15.377068409215488</v>
      </c>
      <c r="O100" s="264" t="str">
        <f t="shared" si="55"/>
        <v>OK</v>
      </c>
      <c r="P100" s="45"/>
      <c r="Q100" s="45"/>
      <c r="R100" s="45"/>
      <c r="S100" s="45"/>
      <c r="T100" s="32"/>
      <c r="U100" s="32"/>
    </row>
    <row r="101" spans="1:21" ht="14.25" customHeight="1" x14ac:dyDescent="0.2">
      <c r="A101" s="256" t="str">
        <f>IF(N101=MIN(N81:N104),1,"")</f>
        <v/>
      </c>
      <c r="B101" s="257">
        <f t="shared" si="75"/>
        <v>42281.833333333285</v>
      </c>
      <c r="C101" s="258">
        <f t="shared" si="76"/>
        <v>4</v>
      </c>
      <c r="D101" s="259">
        <f>Raw_Data_2!H97</f>
        <v>1064.3666666571041</v>
      </c>
      <c r="E101" s="260">
        <f>Raw_Data_2!E97</f>
        <v>55.746345520019531</v>
      </c>
      <c r="F101" s="261">
        <f>Raw_Data_2!F97</f>
        <v>12.601123522814643</v>
      </c>
      <c r="G101" s="282">
        <f>Raw_Data_2!M97</f>
        <v>2.3522791862487793</v>
      </c>
      <c r="H101" s="262">
        <f>HLOOKUP('Operational Worksheet'!E101,$B$773:$U$775,3)</f>
        <v>4.5500000000000007</v>
      </c>
      <c r="I101" s="262">
        <f t="shared" si="53"/>
        <v>1.5314271397838881</v>
      </c>
      <c r="J101" s="262">
        <f t="shared" si="54"/>
        <v>28.413795172428223</v>
      </c>
      <c r="K101" s="262">
        <f t="shared" si="77"/>
        <v>3.6023441861701397</v>
      </c>
      <c r="L101" s="262">
        <f t="shared" si="77"/>
        <v>66.837178986438957</v>
      </c>
      <c r="M101" s="262">
        <f t="shared" si="78"/>
        <v>70.4395231726091</v>
      </c>
      <c r="N101" s="263">
        <f t="shared" si="79"/>
        <v>15.481213884089909</v>
      </c>
      <c r="O101" s="264" t="str">
        <f t="shared" si="55"/>
        <v>OK</v>
      </c>
      <c r="P101" s="45"/>
      <c r="Q101" s="45"/>
      <c r="R101" s="45"/>
      <c r="S101" s="45"/>
      <c r="T101" s="32"/>
      <c r="U101" s="32"/>
    </row>
    <row r="102" spans="1:21" ht="14.25" customHeight="1" x14ac:dyDescent="0.2">
      <c r="A102" s="256" t="str">
        <f>IF(N102=MIN(N81:N104),1,"")</f>
        <v/>
      </c>
      <c r="B102" s="257">
        <f t="shared" si="75"/>
        <v>42281.874999999949</v>
      </c>
      <c r="C102" s="258">
        <f t="shared" si="76"/>
        <v>4</v>
      </c>
      <c r="D102" s="259">
        <f>Raw_Data_2!H98</f>
        <v>1061.7324970049201</v>
      </c>
      <c r="E102" s="260">
        <f>Raw_Data_2!E98</f>
        <v>55.746345520019531</v>
      </c>
      <c r="F102" s="261">
        <f>Raw_Data_2!F98</f>
        <v>12.594494532250829</v>
      </c>
      <c r="G102" s="282">
        <f>Raw_Data_2!M98</f>
        <v>2.3522791862487793</v>
      </c>
      <c r="H102" s="262">
        <f>HLOOKUP('Operational Worksheet'!E102,$B$773:$U$775,3)</f>
        <v>4.5500000000000007</v>
      </c>
      <c r="I102" s="262">
        <f t="shared" si="53"/>
        <v>1.5352266268557535</v>
      </c>
      <c r="J102" s="262">
        <f t="shared" si="54"/>
        <v>28.469305557350683</v>
      </c>
      <c r="K102" s="262">
        <f t="shared" si="77"/>
        <v>3.6112816405277104</v>
      </c>
      <c r="L102" s="262">
        <f t="shared" si="77"/>
        <v>66.96775490951272</v>
      </c>
      <c r="M102" s="262">
        <f t="shared" si="78"/>
        <v>70.579036550040428</v>
      </c>
      <c r="N102" s="263">
        <f t="shared" si="79"/>
        <v>15.511876164844047</v>
      </c>
      <c r="O102" s="264" t="str">
        <f t="shared" si="55"/>
        <v>OK</v>
      </c>
      <c r="P102" s="45"/>
      <c r="Q102" s="45"/>
      <c r="R102" s="45"/>
      <c r="S102" s="45"/>
      <c r="T102" s="32"/>
      <c r="U102" s="32"/>
    </row>
    <row r="103" spans="1:21" ht="14.25" customHeight="1" x14ac:dyDescent="0.2">
      <c r="A103" s="256" t="str">
        <f>IF(N103=MIN(N81:N104),1,"")</f>
        <v/>
      </c>
      <c r="B103" s="257">
        <f t="shared" si="75"/>
        <v>42281.916666666613</v>
      </c>
      <c r="C103" s="258">
        <f t="shared" si="76"/>
        <v>4</v>
      </c>
      <c r="D103" s="259">
        <f>Raw_Data_2!H99</f>
        <v>1074.3743598527019</v>
      </c>
      <c r="E103" s="260">
        <f>Raw_Data_2!E99</f>
        <v>54.987741284239029</v>
      </c>
      <c r="F103" s="261">
        <f>Raw_Data_2!F99</f>
        <v>12.604659729562336</v>
      </c>
      <c r="G103" s="282">
        <f>Raw_Data_2!M99</f>
        <v>2.2562882900238037</v>
      </c>
      <c r="H103" s="262">
        <f>HLOOKUP('Operational Worksheet'!E103,$B$773:$U$775,3)</f>
        <v>4.5500000000000007</v>
      </c>
      <c r="I103" s="262">
        <f t="shared" si="53"/>
        <v>1.5171620441718985</v>
      </c>
      <c r="J103" s="262">
        <f t="shared" si="54"/>
        <v>28.157022804506507</v>
      </c>
      <c r="K103" s="262">
        <f t="shared" si="77"/>
        <v>3.4231549543336315</v>
      </c>
      <c r="L103" s="262">
        <f t="shared" si="77"/>
        <v>63.530360835741234</v>
      </c>
      <c r="M103" s="262">
        <f t="shared" si="78"/>
        <v>66.95351579007486</v>
      </c>
      <c r="N103" s="263">
        <f t="shared" si="79"/>
        <v>14.715058415401066</v>
      </c>
      <c r="O103" s="264" t="str">
        <f t="shared" si="55"/>
        <v>OK</v>
      </c>
      <c r="P103" s="45"/>
      <c r="Q103" s="45"/>
      <c r="R103" s="45"/>
      <c r="S103" s="45"/>
      <c r="T103" s="32"/>
      <c r="U103" s="32"/>
    </row>
    <row r="104" spans="1:21" ht="14.25" customHeight="1" x14ac:dyDescent="0.2">
      <c r="A104" s="265" t="str">
        <f>IF(N104=MIN(N81:N104),1,"")</f>
        <v/>
      </c>
      <c r="B104" s="266">
        <f t="shared" si="75"/>
        <v>42281.958333333278</v>
      </c>
      <c r="C104" s="267">
        <f t="shared" si="76"/>
        <v>4</v>
      </c>
      <c r="D104" s="259">
        <f>Raw_Data_2!H100</f>
        <v>1070.6262546155631</v>
      </c>
      <c r="E104" s="260">
        <f>Raw_Data_2!E100</f>
        <v>53.827796936035156</v>
      </c>
      <c r="F104" s="261">
        <f>Raw_Data_2!F100</f>
        <v>12.613913749030962</v>
      </c>
      <c r="G104" s="282">
        <f>Raw_Data_2!M100</f>
        <v>2.2562882900238037</v>
      </c>
      <c r="H104" s="268">
        <f>HLOOKUP('Operational Worksheet'!E104,$B$773:$U$775,3)</f>
        <v>4.5500000000000007</v>
      </c>
      <c r="I104" s="269">
        <f t="shared" si="53"/>
        <v>1.5224734056099669</v>
      </c>
      <c r="J104" s="268">
        <f t="shared" si="54"/>
        <v>28.276340942661431</v>
      </c>
      <c r="K104" s="268">
        <f>I104*$G104</f>
        <v>3.4351389169504292</v>
      </c>
      <c r="L104" s="268">
        <f>J104*$G104</f>
        <v>63.79957695364763</v>
      </c>
      <c r="M104" s="268">
        <f>K104+L104</f>
        <v>67.234715870598066</v>
      </c>
      <c r="N104" s="269">
        <f t="shared" si="79"/>
        <v>14.776860630900671</v>
      </c>
      <c r="O104" s="270" t="str">
        <f t="shared" si="55"/>
        <v>OK</v>
      </c>
      <c r="P104" s="45"/>
      <c r="Q104" s="45"/>
      <c r="R104" s="45"/>
      <c r="S104" s="45"/>
      <c r="T104" s="32"/>
      <c r="U104" s="32"/>
    </row>
    <row r="105" spans="1:21" ht="14.25" customHeight="1" x14ac:dyDescent="0.2">
      <c r="A105" s="247" t="str">
        <f>IF(N105=MIN(N105:N128),1,"")</f>
        <v/>
      </c>
      <c r="B105" s="248">
        <f>'Turbidity Daily Data Sheet'!B20</f>
        <v>42282</v>
      </c>
      <c r="C105" s="249">
        <f>DAY(B105)</f>
        <v>5</v>
      </c>
      <c r="D105" s="259">
        <f>Raw_Data_2!H101</f>
        <v>1068.567081659105</v>
      </c>
      <c r="E105" s="260">
        <f>Raw_Data_2!E101</f>
        <v>53.827796936035156</v>
      </c>
      <c r="F105" s="261">
        <f>Raw_Data_2!F101</f>
        <v>12.605517847257985</v>
      </c>
      <c r="G105" s="282">
        <f>Raw_Data_2!M101</f>
        <v>2.2562882900238037</v>
      </c>
      <c r="H105" s="253">
        <f>HLOOKUP('Operational Worksheet'!E105,$B$773:$U$775,3)</f>
        <v>4.5500000000000007</v>
      </c>
      <c r="I105" s="253">
        <f t="shared" si="53"/>
        <v>1.5254072748237659</v>
      </c>
      <c r="J105" s="253">
        <f t="shared" si="54"/>
        <v>28.31197343871629</v>
      </c>
      <c r="K105" s="253">
        <f>I105*$G105</f>
        <v>3.4417585717019854</v>
      </c>
      <c r="L105" s="253">
        <f>J105*$G105</f>
        <v>63.879974137240531</v>
      </c>
      <c r="M105" s="253">
        <f>K105+L105</f>
        <v>67.32173270894252</v>
      </c>
      <c r="N105" s="254">
        <f>IF(D105&gt;0,M105/H105,"PO")</f>
        <v>14.795985210756596</v>
      </c>
      <c r="O105" s="255" t="str">
        <f t="shared" si="55"/>
        <v>OK</v>
      </c>
      <c r="P105" s="45"/>
      <c r="Q105" s="45"/>
      <c r="R105" s="45"/>
      <c r="S105" s="45"/>
      <c r="T105" s="32"/>
      <c r="U105" s="32"/>
    </row>
    <row r="106" spans="1:21" ht="14.25" customHeight="1" x14ac:dyDescent="0.2">
      <c r="A106" s="256" t="str">
        <f>IF(N106=MIN(N105:N128),1,"")</f>
        <v/>
      </c>
      <c r="B106" s="257">
        <f>B105+1/24</f>
        <v>42282.041666666664</v>
      </c>
      <c r="C106" s="258">
        <f>DAY(B106)</f>
        <v>5</v>
      </c>
      <c r="D106" s="259">
        <f>Raw_Data_2!H102</f>
        <v>1059.3862572832404</v>
      </c>
      <c r="E106" s="260">
        <f>Raw_Data_2!E102</f>
        <v>53.827796936035156</v>
      </c>
      <c r="F106" s="261">
        <f>Raw_Data_2!F102</f>
        <v>12.600232968771724</v>
      </c>
      <c r="G106" s="282">
        <f>Raw_Data_2!M102</f>
        <v>2.15334153175354</v>
      </c>
      <c r="H106" s="262">
        <f>HLOOKUP('Operational Worksheet'!E106,$B$773:$U$775,3)</f>
        <v>4.5500000000000007</v>
      </c>
      <c r="I106" s="262">
        <f t="shared" si="53"/>
        <v>1.5386267178697211</v>
      </c>
      <c r="J106" s="262">
        <f t="shared" si="54"/>
        <v>28.545357198235713</v>
      </c>
      <c r="K106" s="262">
        <f t="shared" ref="K106:L109" si="80">I106*$G106</f>
        <v>3.3131888134545071</v>
      </c>
      <c r="L106" s="262">
        <f t="shared" si="80"/>
        <v>61.467903193700828</v>
      </c>
      <c r="M106" s="262">
        <f t="shared" ref="M106:M109" si="81">K106+L106</f>
        <v>64.781092007155337</v>
      </c>
      <c r="N106" s="263">
        <f t="shared" ref="N106:N110" si="82">IF(D106&gt;0,M106/H106,"PO")</f>
        <v>14.237602638935236</v>
      </c>
      <c r="O106" s="264" t="str">
        <f t="shared" si="55"/>
        <v>OK</v>
      </c>
      <c r="P106" s="45"/>
      <c r="Q106" s="45"/>
      <c r="R106" s="45"/>
      <c r="S106" s="45"/>
      <c r="T106" s="32"/>
      <c r="U106" s="32"/>
    </row>
    <row r="107" spans="1:21" ht="14.25" customHeight="1" x14ac:dyDescent="0.2">
      <c r="A107" s="256" t="str">
        <f>IF(N107=MIN(N105:N128),1,"")</f>
        <v/>
      </c>
      <c r="B107" s="257">
        <f t="shared" ref="B107:B122" si="83">B106+1/24</f>
        <v>42282.083333333328</v>
      </c>
      <c r="C107" s="258">
        <f t="shared" ref="C107" si="84">DAY(B107)</f>
        <v>5</v>
      </c>
      <c r="D107" s="259">
        <f>Raw_Data_2!H103</f>
        <v>1067.2216969920182</v>
      </c>
      <c r="E107" s="260">
        <f>Raw_Data_2!E103</f>
        <v>53.827796936035156</v>
      </c>
      <c r="F107" s="261">
        <f>Raw_Data_2!F103</f>
        <v>12.591535174739095</v>
      </c>
      <c r="G107" s="282">
        <f>Raw_Data_2!M103</f>
        <v>2.15334153175354</v>
      </c>
      <c r="H107" s="262">
        <f>HLOOKUP('Operational Worksheet'!E107,$B$773:$U$775,3)</f>
        <v>4.5500000000000007</v>
      </c>
      <c r="I107" s="262">
        <f t="shared" si="53"/>
        <v>1.5273302675481408</v>
      </c>
      <c r="J107" s="262">
        <f t="shared" si="54"/>
        <v>28.316220054885033</v>
      </c>
      <c r="K107" s="262">
        <f t="shared" si="80"/>
        <v>3.2888636978156578</v>
      </c>
      <c r="L107" s="262">
        <f t="shared" si="80"/>
        <v>60.974492666456449</v>
      </c>
      <c r="M107" s="262">
        <f t="shared" si="81"/>
        <v>64.263356364272113</v>
      </c>
      <c r="N107" s="263">
        <f t="shared" si="82"/>
        <v>14.123814585554308</v>
      </c>
      <c r="O107" s="264" t="str">
        <f t="shared" si="55"/>
        <v>OK</v>
      </c>
      <c r="P107" s="45"/>
      <c r="Q107" s="45"/>
      <c r="R107" s="45"/>
      <c r="S107" s="45"/>
      <c r="T107" s="32"/>
      <c r="U107" s="32"/>
    </row>
    <row r="108" spans="1:21" ht="14.25" customHeight="1" x14ac:dyDescent="0.2">
      <c r="A108" s="256" t="str">
        <f>IF(N108=MIN(N105:N128),1,"")</f>
        <v/>
      </c>
      <c r="B108" s="257">
        <f t="shared" si="83"/>
        <v>42282.124999999993</v>
      </c>
      <c r="C108" s="258">
        <f>DAY(B108)</f>
        <v>5</v>
      </c>
      <c r="D108" s="259">
        <f>Raw_Data_2!H104</f>
        <v>1060.0204764242212</v>
      </c>
      <c r="E108" s="260">
        <f>Raw_Data_2!E104</f>
        <v>53.827796936035156</v>
      </c>
      <c r="F108" s="261">
        <f>Raw_Data_2!F104</f>
        <v>12.610082933805518</v>
      </c>
      <c r="G108" s="282">
        <f>Raw_Data_2!M104</f>
        <v>2.3248836994171143</v>
      </c>
      <c r="H108" s="262">
        <f>HLOOKUP('Operational Worksheet'!E108,$B$773:$U$775,3)</f>
        <v>4.5500000000000007</v>
      </c>
      <c r="I108" s="262">
        <f t="shared" si="53"/>
        <v>1.5377061446006184</v>
      </c>
      <c r="J108" s="262">
        <f t="shared" si="54"/>
        <v>28.550579648445851</v>
      </c>
      <c r="K108" s="262">
        <f t="shared" si="80"/>
        <v>3.5749879500755135</v>
      </c>
      <c r="L108" s="262">
        <f t="shared" si="80"/>
        <v>66.376777233581763</v>
      </c>
      <c r="M108" s="262">
        <f t="shared" si="81"/>
        <v>69.951765183657272</v>
      </c>
      <c r="N108" s="263">
        <f t="shared" si="82"/>
        <v>15.37401432607852</v>
      </c>
      <c r="O108" s="264" t="str">
        <f t="shared" si="55"/>
        <v>OK</v>
      </c>
      <c r="P108" s="45"/>
      <c r="Q108" s="45"/>
      <c r="R108" s="45"/>
      <c r="S108" s="45"/>
      <c r="T108" s="32"/>
      <c r="U108" s="32"/>
    </row>
    <row r="109" spans="1:21" ht="14.25" customHeight="1" x14ac:dyDescent="0.2">
      <c r="A109" s="256" t="str">
        <f>IF(N109=MIN(N105:N128),1,"")</f>
        <v/>
      </c>
      <c r="B109" s="257">
        <f t="shared" si="83"/>
        <v>42282.166666666657</v>
      </c>
      <c r="C109" s="258">
        <f t="shared" ref="C109:C110" si="85">DAY(B109)</f>
        <v>5</v>
      </c>
      <c r="D109" s="259">
        <f>Raw_Data_2!H105</f>
        <v>1060.397031344384</v>
      </c>
      <c r="E109" s="260">
        <f>Raw_Data_2!E105</f>
        <v>53.827796936035156</v>
      </c>
      <c r="F109" s="261">
        <f>Raw_Data_2!F105</f>
        <v>12.595099140599833</v>
      </c>
      <c r="G109" s="282">
        <f>Raw_Data_2!M105</f>
        <v>2.3248836994171143</v>
      </c>
      <c r="H109" s="262">
        <f>HLOOKUP('Operational Worksheet'!E109,$B$773:$U$775,3)</f>
        <v>4.5500000000000007</v>
      </c>
      <c r="I109" s="262">
        <f t="shared" si="53"/>
        <v>1.5371600936429128</v>
      </c>
      <c r="J109" s="262">
        <f t="shared" si="54"/>
        <v>28.506528256794418</v>
      </c>
      <c r="K109" s="262">
        <f t="shared" si="80"/>
        <v>3.5737184451048929</v>
      </c>
      <c r="L109" s="262">
        <f t="shared" si="80"/>
        <v>66.274362871194711</v>
      </c>
      <c r="M109" s="262">
        <f t="shared" si="81"/>
        <v>69.848081316299599</v>
      </c>
      <c r="N109" s="263">
        <f t="shared" si="82"/>
        <v>15.351226662922986</v>
      </c>
      <c r="O109" s="264" t="str">
        <f t="shared" si="55"/>
        <v>OK</v>
      </c>
      <c r="P109" s="45"/>
      <c r="Q109" s="45"/>
      <c r="R109" s="45"/>
      <c r="S109" s="45"/>
      <c r="T109" s="32"/>
      <c r="U109" s="32"/>
    </row>
    <row r="110" spans="1:21" ht="14.25" customHeight="1" x14ac:dyDescent="0.2">
      <c r="A110" s="256" t="str">
        <f>IF(N110=MIN(N105:N128),1,"")</f>
        <v/>
      </c>
      <c r="B110" s="257">
        <f t="shared" si="83"/>
        <v>42282.208333333321</v>
      </c>
      <c r="C110" s="258">
        <f t="shared" si="85"/>
        <v>5</v>
      </c>
      <c r="D110" s="259">
        <f>Raw_Data_2!H106</f>
        <v>1123.2328297623708</v>
      </c>
      <c r="E110" s="260">
        <f>Raw_Data_2!E106</f>
        <v>53.889277362565998</v>
      </c>
      <c r="F110" s="261">
        <f>Raw_Data_2!F106</f>
        <v>12.600013653884199</v>
      </c>
      <c r="G110" s="282">
        <f>Raw_Data_2!M106</f>
        <v>2.3248836994171143</v>
      </c>
      <c r="H110" s="262">
        <f>HLOOKUP('Operational Worksheet'!E110,$B$773:$U$775,3)</f>
        <v>4.5500000000000007</v>
      </c>
      <c r="I110" s="263">
        <f t="shared" si="53"/>
        <v>1.4511684103329139</v>
      </c>
      <c r="J110" s="262">
        <f t="shared" si="54"/>
        <v>26.922319191578122</v>
      </c>
      <c r="K110" s="262">
        <f>I110*$G110</f>
        <v>3.3737977822920375</v>
      </c>
      <c r="L110" s="262">
        <f>J110*$G110</f>
        <v>62.591261039004515</v>
      </c>
      <c r="M110" s="262">
        <f>K110+L110</f>
        <v>65.965058821296552</v>
      </c>
      <c r="N110" s="263">
        <f t="shared" si="82"/>
        <v>14.497815125559679</v>
      </c>
      <c r="O110" s="264" t="str">
        <f t="shared" si="55"/>
        <v>OK</v>
      </c>
      <c r="P110" s="45"/>
      <c r="Q110" s="45"/>
      <c r="R110" s="45"/>
      <c r="S110" s="45"/>
      <c r="T110" s="32"/>
      <c r="U110" s="32"/>
    </row>
    <row r="111" spans="1:21" ht="14.25" customHeight="1" x14ac:dyDescent="0.2">
      <c r="A111" s="256">
        <f>IF(N111=MIN(N105:N128),1,"")</f>
        <v>1</v>
      </c>
      <c r="B111" s="257">
        <f t="shared" si="83"/>
        <v>42282.249999999985</v>
      </c>
      <c r="C111" s="258">
        <f>DAY(B111)</f>
        <v>5</v>
      </c>
      <c r="D111" s="259">
        <f>Raw_Data_2!H107</f>
        <v>1442.5522336132051</v>
      </c>
      <c r="E111" s="260">
        <f>Raw_Data_2!E107</f>
        <v>54.166988372802734</v>
      </c>
      <c r="F111" s="261">
        <f>Raw_Data_2!F107</f>
        <v>12.587720492097009</v>
      </c>
      <c r="G111" s="282">
        <f>Raw_Data_2!M107</f>
        <v>2.2633509635925293</v>
      </c>
      <c r="H111" s="262">
        <f>HLOOKUP('Operational Worksheet'!E111,$B$773:$U$775,3)</f>
        <v>4.5500000000000007</v>
      </c>
      <c r="I111" s="262">
        <f t="shared" si="53"/>
        <v>1.1299417532474985</v>
      </c>
      <c r="J111" s="262">
        <f t="shared" si="54"/>
        <v>20.942416140706101</v>
      </c>
      <c r="K111" s="262">
        <f>I111*$G111</f>
        <v>2.5574547560161576</v>
      </c>
      <c r="L111" s="262">
        <f>J111*$G111</f>
        <v>47.400037752022889</v>
      </c>
      <c r="M111" s="262">
        <f>K111+L111</f>
        <v>49.957492508039046</v>
      </c>
      <c r="N111" s="263">
        <f>IF(D111&gt;0,M111/H111,"PO")</f>
        <v>10.979668683085503</v>
      </c>
      <c r="O111" s="264" t="str">
        <f t="shared" si="55"/>
        <v>OK</v>
      </c>
      <c r="P111" s="45"/>
      <c r="Q111" s="45"/>
      <c r="R111" s="45"/>
      <c r="S111" s="45"/>
      <c r="T111" s="32"/>
      <c r="U111" s="32"/>
    </row>
    <row r="112" spans="1:21" ht="14.25" customHeight="1" x14ac:dyDescent="0.2">
      <c r="A112" s="256" t="str">
        <f>IF(N112=MIN(N105:N128),1,"")</f>
        <v/>
      </c>
      <c r="B112" s="257">
        <f t="shared" si="83"/>
        <v>42282.29166666665</v>
      </c>
      <c r="C112" s="258">
        <f t="shared" ref="C112:C116" si="86">DAY(B112)</f>
        <v>5</v>
      </c>
      <c r="D112" s="259">
        <f>Raw_Data_2!H108</f>
        <v>1428.2239531054688</v>
      </c>
      <c r="E112" s="260">
        <f>Raw_Data_2!E108</f>
        <v>54.166988372802734</v>
      </c>
      <c r="F112" s="261">
        <f>Raw_Data_2!F108</f>
        <v>12.599790506829155</v>
      </c>
      <c r="G112" s="282">
        <f>Raw_Data_2!M108</f>
        <v>2.2425904273986816</v>
      </c>
      <c r="H112" s="262">
        <f>HLOOKUP('Operational Worksheet'!E112,$B$773:$U$775,3)</f>
        <v>4.5500000000000007</v>
      </c>
      <c r="I112" s="262">
        <f t="shared" si="53"/>
        <v>1.1412775961751642</v>
      </c>
      <c r="J112" s="262">
        <f t="shared" si="54"/>
        <v>21.172797970961419</v>
      </c>
      <c r="K112" s="262">
        <f t="shared" ref="K112:L115" si="87">I112*$G112</f>
        <v>2.5594182121870017</v>
      </c>
      <c r="L112" s="262">
        <f t="shared" si="87"/>
        <v>47.48191405092431</v>
      </c>
      <c r="M112" s="262">
        <f t="shared" ref="M112:M115" si="88">K112+L112</f>
        <v>50.041332263111315</v>
      </c>
      <c r="N112" s="263">
        <f t="shared" ref="N112:N116" si="89">IF(D112&gt;0,M112/H112,"PO")</f>
        <v>10.998095002881605</v>
      </c>
      <c r="O112" s="264" t="str">
        <f t="shared" si="55"/>
        <v>OK</v>
      </c>
      <c r="P112" s="45"/>
      <c r="Q112" s="45"/>
      <c r="R112" s="45"/>
      <c r="S112" s="45"/>
      <c r="T112" s="32"/>
      <c r="U112" s="32"/>
    </row>
    <row r="113" spans="1:21" ht="14.25" customHeight="1" x14ac:dyDescent="0.2">
      <c r="A113" s="256" t="str">
        <f>IF(N113=MIN(N105:N128),1,"")</f>
        <v/>
      </c>
      <c r="B113" s="257">
        <f t="shared" si="83"/>
        <v>42282.333333333314</v>
      </c>
      <c r="C113" s="258">
        <f t="shared" si="86"/>
        <v>5</v>
      </c>
      <c r="D113" s="259">
        <f>Raw_Data_2!H109</f>
        <v>1417.7116333992215</v>
      </c>
      <c r="E113" s="260">
        <f>Raw_Data_2!E109</f>
        <v>54.166988372802734</v>
      </c>
      <c r="F113" s="261">
        <f>Raw_Data_2!F109</f>
        <v>12.584118915062746</v>
      </c>
      <c r="G113" s="282">
        <f>Raw_Data_2!M109</f>
        <v>2.2425904273986816</v>
      </c>
      <c r="H113" s="262">
        <f>HLOOKUP('Operational Worksheet'!E113,$B$773:$U$775,3)</f>
        <v>4.5500000000000007</v>
      </c>
      <c r="I113" s="262">
        <f t="shared" si="53"/>
        <v>1.149740159846032</v>
      </c>
      <c r="J113" s="262">
        <f t="shared" si="54"/>
        <v>21.303264136823138</v>
      </c>
      <c r="K113" s="262">
        <f t="shared" si="87"/>
        <v>2.5783962764665413</v>
      </c>
      <c r="L113" s="262">
        <f t="shared" si="87"/>
        <v>47.77449622558521</v>
      </c>
      <c r="M113" s="262">
        <f t="shared" si="88"/>
        <v>50.352892502051752</v>
      </c>
      <c r="N113" s="263">
        <f t="shared" si="89"/>
        <v>11.066569780670713</v>
      </c>
      <c r="O113" s="264" t="str">
        <f t="shared" si="55"/>
        <v>OK</v>
      </c>
      <c r="P113" s="45"/>
      <c r="Q113" s="45"/>
      <c r="R113" s="45"/>
      <c r="S113" s="45"/>
      <c r="T113" s="32"/>
      <c r="U113" s="32"/>
    </row>
    <row r="114" spans="1:21" ht="14.25" customHeight="1" x14ac:dyDescent="0.2">
      <c r="A114" s="256" t="str">
        <f>IF(N114=MIN(N105:N128),1,"")</f>
        <v/>
      </c>
      <c r="B114" s="257">
        <f t="shared" si="83"/>
        <v>42282.374999999978</v>
      </c>
      <c r="C114" s="258">
        <f t="shared" si="86"/>
        <v>5</v>
      </c>
      <c r="D114" s="259">
        <f>Raw_Data_2!H110</f>
        <v>1103.1632220435142</v>
      </c>
      <c r="E114" s="260">
        <f>Raw_Data_2!E110</f>
        <v>54.166988372802734</v>
      </c>
      <c r="F114" s="261">
        <f>Raw_Data_2!F110</f>
        <v>12.60488004819817</v>
      </c>
      <c r="G114" s="282">
        <f>Raw_Data_2!M110</f>
        <v>2.2425904273986816</v>
      </c>
      <c r="H114" s="262">
        <f>HLOOKUP('Operational Worksheet'!E114,$B$773:$U$775,3)</f>
        <v>4.5500000000000007</v>
      </c>
      <c r="I114" s="262">
        <f t="shared" si="53"/>
        <v>1.477569200485642</v>
      </c>
      <c r="J114" s="262">
        <f t="shared" si="54"/>
        <v>27.422698211092403</v>
      </c>
      <c r="K114" s="262">
        <f t="shared" si="87"/>
        <v>3.3135825448282241</v>
      </c>
      <c r="L114" s="262">
        <f t="shared" si="87"/>
        <v>61.497880501638775</v>
      </c>
      <c r="M114" s="262">
        <f t="shared" si="88"/>
        <v>64.811463046466997</v>
      </c>
      <c r="N114" s="263">
        <f t="shared" si="89"/>
        <v>14.244277592630107</v>
      </c>
      <c r="O114" s="264" t="str">
        <f t="shared" si="55"/>
        <v>OK</v>
      </c>
      <c r="P114" s="45"/>
      <c r="Q114" s="45"/>
      <c r="R114" s="45"/>
      <c r="S114" s="45"/>
      <c r="T114" s="32"/>
      <c r="U114" s="32"/>
    </row>
    <row r="115" spans="1:21" ht="14.25" customHeight="1" x14ac:dyDescent="0.2">
      <c r="A115" s="256" t="str">
        <f>IF(N115=MIN(N105:N128),1,"")</f>
        <v/>
      </c>
      <c r="B115" s="257">
        <f t="shared" si="83"/>
        <v>42282.416666666642</v>
      </c>
      <c r="C115" s="258">
        <f t="shared" si="86"/>
        <v>5</v>
      </c>
      <c r="D115" s="259">
        <f>Raw_Data_2!H111</f>
        <v>1065.6346177806092</v>
      </c>
      <c r="E115" s="260">
        <f>Raw_Data_2!E111</f>
        <v>54.166988372802734</v>
      </c>
      <c r="F115" s="261">
        <f>Raw_Data_2!F111</f>
        <v>12.59405588003556</v>
      </c>
      <c r="G115" s="282">
        <f>Raw_Data_2!M111</f>
        <v>2.2425904273986816</v>
      </c>
      <c r="H115" s="262">
        <f>HLOOKUP('Operational Worksheet'!E115,$B$773:$U$775,3)</f>
        <v>4.5500000000000007</v>
      </c>
      <c r="I115" s="262">
        <f t="shared" si="53"/>
        <v>1.5296049629044439</v>
      </c>
      <c r="J115" s="262">
        <f t="shared" si="54"/>
        <v>28.364069267040417</v>
      </c>
      <c r="K115" s="262">
        <f t="shared" si="87"/>
        <v>3.4302774475110214</v>
      </c>
      <c r="L115" s="262">
        <f t="shared" si="87"/>
        <v>63.608990220337979</v>
      </c>
      <c r="M115" s="262">
        <f t="shared" si="88"/>
        <v>67.039267667849003</v>
      </c>
      <c r="N115" s="263">
        <f t="shared" si="89"/>
        <v>14.733904981944834</v>
      </c>
      <c r="O115" s="264" t="str">
        <f t="shared" si="55"/>
        <v>OK</v>
      </c>
      <c r="P115" s="45"/>
      <c r="Q115" s="45"/>
      <c r="R115" s="45"/>
      <c r="S115" s="45"/>
      <c r="T115" s="32"/>
      <c r="U115" s="32"/>
    </row>
    <row r="116" spans="1:21" ht="14.25" customHeight="1" x14ac:dyDescent="0.2">
      <c r="A116" s="256" t="str">
        <f>IF(N116=MIN(N105:N128),1,"")</f>
        <v/>
      </c>
      <c r="B116" s="257">
        <f t="shared" si="83"/>
        <v>42282.458333333307</v>
      </c>
      <c r="C116" s="258">
        <f t="shared" si="86"/>
        <v>5</v>
      </c>
      <c r="D116" s="259">
        <f>Raw_Data_2!H112</f>
        <v>1058.2997557105</v>
      </c>
      <c r="E116" s="260">
        <f>Raw_Data_2!E112</f>
        <v>54.968251902850469</v>
      </c>
      <c r="F116" s="261">
        <f>Raw_Data_2!F112</f>
        <v>12.580604153785176</v>
      </c>
      <c r="G116" s="282">
        <f>Raw_Data_2!M112</f>
        <v>2.2425904273986816</v>
      </c>
      <c r="H116" s="262">
        <f>HLOOKUP('Operational Worksheet'!E116,$B$773:$U$775,3)</f>
        <v>4.5500000000000007</v>
      </c>
      <c r="I116" s="263">
        <f t="shared" si="53"/>
        <v>1.540206346268769</v>
      </c>
      <c r="J116" s="262">
        <f t="shared" si="54"/>
        <v>28.530149238118032</v>
      </c>
      <c r="K116" s="262">
        <f>I116*$G116</f>
        <v>3.4540520083610402</v>
      </c>
      <c r="L116" s="262">
        <f>J116*$G116</f>
        <v>63.981439573659287</v>
      </c>
      <c r="M116" s="262">
        <f>K116+L116</f>
        <v>67.435491582020333</v>
      </c>
      <c r="N116" s="263">
        <f t="shared" si="89"/>
        <v>14.820987160883588</v>
      </c>
      <c r="O116" s="264" t="str">
        <f t="shared" si="55"/>
        <v>OK</v>
      </c>
      <c r="P116" s="45"/>
      <c r="Q116" s="45"/>
      <c r="R116" s="45"/>
      <c r="S116" s="45"/>
      <c r="T116" s="32"/>
      <c r="U116" s="32"/>
    </row>
    <row r="117" spans="1:21" ht="14.25" customHeight="1" x14ac:dyDescent="0.2">
      <c r="A117" s="256" t="str">
        <f>IF(N117=MIN(N105:N128),1,"")</f>
        <v/>
      </c>
      <c r="B117" s="257">
        <f t="shared" si="83"/>
        <v>42282.499999999971</v>
      </c>
      <c r="C117" s="258">
        <f>DAY(B117)</f>
        <v>5</v>
      </c>
      <c r="D117" s="259">
        <f>Raw_Data_2!H113</f>
        <v>1063.8053334266492</v>
      </c>
      <c r="E117" s="260">
        <f>Raw_Data_2!E113</f>
        <v>57.24090576171875</v>
      </c>
      <c r="F117" s="261">
        <f>Raw_Data_2!F113</f>
        <v>12.603692071635988</v>
      </c>
      <c r="G117" s="282">
        <f>Raw_Data_2!M113</f>
        <v>2.2425904273986816</v>
      </c>
      <c r="H117" s="262">
        <f>HLOOKUP('Operational Worksheet'!E117,$B$773:$U$775,3)</f>
        <v>3.8500000000000005</v>
      </c>
      <c r="I117" s="262">
        <f t="shared" si="53"/>
        <v>1.5322352208458736</v>
      </c>
      <c r="J117" s="262">
        <f t="shared" si="54"/>
        <v>28.434582927396153</v>
      </c>
      <c r="K117" s="262">
        <f>I117*$G117</f>
        <v>3.4361760387920612</v>
      </c>
      <c r="L117" s="262">
        <f>J117*$G117</f>
        <v>63.767123480052597</v>
      </c>
      <c r="M117" s="262">
        <f>K117+L117</f>
        <v>67.203299518844659</v>
      </c>
      <c r="N117" s="263">
        <f>IF(D117&gt;0,M117/H117,"PO")</f>
        <v>17.455402472427181</v>
      </c>
      <c r="O117" s="264" t="str">
        <f t="shared" si="55"/>
        <v>OK</v>
      </c>
      <c r="P117" s="45"/>
      <c r="Q117" s="45"/>
      <c r="R117" s="45"/>
      <c r="S117" s="45"/>
      <c r="T117" s="32"/>
      <c r="U117" s="32"/>
    </row>
    <row r="118" spans="1:21" ht="14.25" customHeight="1" x14ac:dyDescent="0.2">
      <c r="A118" s="256" t="str">
        <f>IF(N118=MIN(N105:N128),1,"")</f>
        <v/>
      </c>
      <c r="B118" s="257">
        <f t="shared" si="83"/>
        <v>42282.541666666635</v>
      </c>
      <c r="C118" s="258">
        <f t="shared" ref="C118:C122" si="90">DAY(B118)</f>
        <v>5</v>
      </c>
      <c r="D118" s="259">
        <f>Raw_Data_2!H114</f>
        <v>1060.3674813397556</v>
      </c>
      <c r="E118" s="260">
        <f>Raw_Data_2!E114</f>
        <v>57.24090576171875</v>
      </c>
      <c r="F118" s="261">
        <f>Raw_Data_2!F114</f>
        <v>12.595704503910543</v>
      </c>
      <c r="G118" s="282">
        <f>Raw_Data_2!M114</f>
        <v>2.2425904273986816</v>
      </c>
      <c r="H118" s="262">
        <f>HLOOKUP('Operational Worksheet'!E118,$B$773:$U$775,3)</f>
        <v>3.8500000000000005</v>
      </c>
      <c r="I118" s="262">
        <f t="shared" si="53"/>
        <v>1.5372029307618182</v>
      </c>
      <c r="J118" s="262">
        <f t="shared" si="54"/>
        <v>28.508692827123124</v>
      </c>
      <c r="K118" s="262">
        <f t="shared" ref="K118:L121" si="91">I118*$G118</f>
        <v>3.447316577495652</v>
      </c>
      <c r="L118" s="262">
        <f t="shared" si="91"/>
        <v>63.933321631755774</v>
      </c>
      <c r="M118" s="262">
        <f t="shared" ref="M118:M121" si="92">K118+L118</f>
        <v>67.38063820925143</v>
      </c>
      <c r="N118" s="263">
        <f t="shared" ref="N118:N122" si="93">IF(D118&gt;0,M118/H118,"PO")</f>
        <v>17.501464469935435</v>
      </c>
      <c r="O118" s="264" t="str">
        <f t="shared" si="55"/>
        <v>OK</v>
      </c>
      <c r="P118" s="45"/>
      <c r="Q118" s="45"/>
      <c r="R118" s="45"/>
      <c r="S118" s="45"/>
      <c r="T118" s="32"/>
      <c r="U118" s="32"/>
    </row>
    <row r="119" spans="1:21" ht="14.25" customHeight="1" x14ac:dyDescent="0.2">
      <c r="A119" s="256" t="str">
        <f>IF(N119=MIN(N105:N128),1,"")</f>
        <v/>
      </c>
      <c r="B119" s="257">
        <f t="shared" si="83"/>
        <v>42282.583333333299</v>
      </c>
      <c r="C119" s="258">
        <f t="shared" si="90"/>
        <v>5</v>
      </c>
      <c r="D119" s="259">
        <f>Raw_Data_2!H115</f>
        <v>1066.6944689348006</v>
      </c>
      <c r="E119" s="260">
        <f>Raw_Data_2!E115</f>
        <v>57.24090576171875</v>
      </c>
      <c r="F119" s="261">
        <f>Raw_Data_2!F115</f>
        <v>12.598459412509072</v>
      </c>
      <c r="G119" s="282">
        <f>Raw_Data_2!M115</f>
        <v>2.2699859142303467</v>
      </c>
      <c r="H119" s="262">
        <f>HLOOKUP('Operational Worksheet'!E119,$B$773:$U$775,3)</f>
        <v>3.8500000000000005</v>
      </c>
      <c r="I119" s="262">
        <f t="shared" si="53"/>
        <v>1.5280851710309471</v>
      </c>
      <c r="J119" s="262">
        <f t="shared" si="54"/>
        <v>28.34579485559318</v>
      </c>
      <c r="K119" s="262">
        <f t="shared" si="91"/>
        <v>3.4687318139845202</v>
      </c>
      <c r="L119" s="262">
        <f t="shared" si="91"/>
        <v>64.344555049859537</v>
      </c>
      <c r="M119" s="262">
        <f t="shared" si="92"/>
        <v>67.813286863844056</v>
      </c>
      <c r="N119" s="263">
        <f t="shared" si="93"/>
        <v>17.613840743855597</v>
      </c>
      <c r="O119" s="264" t="str">
        <f t="shared" si="55"/>
        <v>OK</v>
      </c>
      <c r="P119" s="45"/>
      <c r="Q119" s="45"/>
      <c r="R119" s="45"/>
      <c r="S119" s="45"/>
      <c r="T119" s="32"/>
      <c r="U119" s="32"/>
    </row>
    <row r="120" spans="1:21" ht="14.25" customHeight="1" x14ac:dyDescent="0.2">
      <c r="A120" s="256" t="str">
        <f>IF(N120=MIN(N105:N128),1,"")</f>
        <v/>
      </c>
      <c r="B120" s="257">
        <f t="shared" si="83"/>
        <v>42282.624999999964</v>
      </c>
      <c r="C120" s="258">
        <f t="shared" si="90"/>
        <v>5</v>
      </c>
      <c r="D120" s="259">
        <f>Raw_Data_2!H116</f>
        <v>1064.8078342805652</v>
      </c>
      <c r="E120" s="260">
        <f>Raw_Data_2!E116</f>
        <v>57.24090576171875</v>
      </c>
      <c r="F120" s="261">
        <f>Raw_Data_2!F116</f>
        <v>12.585460655522082</v>
      </c>
      <c r="G120" s="282">
        <f>Raw_Data_2!M116</f>
        <v>2.2699859142303467</v>
      </c>
      <c r="H120" s="262">
        <f>HLOOKUP('Operational Worksheet'!E120,$B$773:$U$775,3)</f>
        <v>3.8500000000000005</v>
      </c>
      <c r="I120" s="262">
        <f t="shared" si="53"/>
        <v>1.5307926440091471</v>
      </c>
      <c r="J120" s="262">
        <f t="shared" si="54"/>
        <v>28.366719891445012</v>
      </c>
      <c r="K120" s="262">
        <f t="shared" si="91"/>
        <v>3.4748777395081931</v>
      </c>
      <c r="L120" s="262">
        <f t="shared" si="91"/>
        <v>64.392054586497963</v>
      </c>
      <c r="M120" s="262">
        <f t="shared" si="92"/>
        <v>67.86693232600615</v>
      </c>
      <c r="N120" s="263">
        <f t="shared" si="93"/>
        <v>17.627774630131466</v>
      </c>
      <c r="O120" s="264" t="str">
        <f t="shared" si="55"/>
        <v>OK</v>
      </c>
      <c r="P120" s="45"/>
      <c r="Q120" s="45"/>
      <c r="R120" s="45"/>
      <c r="S120" s="45"/>
      <c r="T120" s="32"/>
      <c r="U120" s="32"/>
    </row>
    <row r="121" spans="1:21" ht="14.25" customHeight="1" x14ac:dyDescent="0.2">
      <c r="A121" s="256" t="str">
        <f>IF(N121=MIN(N105:N128),1,"")</f>
        <v/>
      </c>
      <c r="B121" s="257">
        <f t="shared" si="83"/>
        <v>42282.666666666628</v>
      </c>
      <c r="C121" s="258">
        <f t="shared" si="90"/>
        <v>5</v>
      </c>
      <c r="D121" s="259">
        <f>Raw_Data_2!H117</f>
        <v>1070.5803942945522</v>
      </c>
      <c r="E121" s="260">
        <f>Raw_Data_2!E117</f>
        <v>57.151276406923927</v>
      </c>
      <c r="F121" s="261">
        <f>Raw_Data_2!F117</f>
        <v>12.587226649083561</v>
      </c>
      <c r="G121" s="282">
        <f>Raw_Data_2!M117</f>
        <v>2.2699859142303467</v>
      </c>
      <c r="H121" s="262">
        <f>HLOOKUP('Operational Worksheet'!E121,$B$773:$U$775,3)</f>
        <v>4.5500000000000007</v>
      </c>
      <c r="I121" s="262">
        <f t="shared" si="53"/>
        <v>1.5225386236164651</v>
      </c>
      <c r="J121" s="262">
        <f t="shared" si="54"/>
        <v>28.217725748384062</v>
      </c>
      <c r="K121" s="262">
        <f t="shared" si="91"/>
        <v>3.4561412294810352</v>
      </c>
      <c r="L121" s="262">
        <f t="shared" si="91"/>
        <v>64.053839980446782</v>
      </c>
      <c r="M121" s="262">
        <f t="shared" si="92"/>
        <v>67.509981209927815</v>
      </c>
      <c r="N121" s="263">
        <f t="shared" si="93"/>
        <v>14.837358507676441</v>
      </c>
      <c r="O121" s="264" t="str">
        <f t="shared" si="55"/>
        <v>OK</v>
      </c>
      <c r="P121" s="45"/>
      <c r="Q121" s="45"/>
      <c r="R121" s="45"/>
      <c r="S121" s="45"/>
      <c r="T121" s="32"/>
      <c r="U121" s="32"/>
    </row>
    <row r="122" spans="1:21" ht="14.25" customHeight="1" x14ac:dyDescent="0.2">
      <c r="A122" s="256" t="str">
        <f>IF(N122=MIN(N105:N128),1,"")</f>
        <v/>
      </c>
      <c r="B122" s="257">
        <f t="shared" si="83"/>
        <v>42282.708333333292</v>
      </c>
      <c r="C122" s="258">
        <f t="shared" si="90"/>
        <v>5</v>
      </c>
      <c r="D122" s="259">
        <f>Raw_Data_2!H118</f>
        <v>1060.7927705571153</v>
      </c>
      <c r="E122" s="260">
        <f>Raw_Data_2!E118</f>
        <v>55.279960632324219</v>
      </c>
      <c r="F122" s="261">
        <f>Raw_Data_2!F118</f>
        <v>12.589074650143516</v>
      </c>
      <c r="G122" s="282">
        <f>Raw_Data_2!M118</f>
        <v>2.2699859142303467</v>
      </c>
      <c r="H122" s="262">
        <f>HLOOKUP('Operational Worksheet'!E122,$B$773:$U$775,3)</f>
        <v>4.5500000000000007</v>
      </c>
      <c r="I122" s="263">
        <f t="shared" si="53"/>
        <v>1.5365866408987159</v>
      </c>
      <c r="J122" s="262">
        <f t="shared" si="54"/>
        <v>28.482263453281767</v>
      </c>
      <c r="K122" s="262">
        <f>I122*$G122</f>
        <v>3.4880300308346088</v>
      </c>
      <c r="L122" s="262">
        <f>J122*$G122</f>
        <v>64.654336844347398</v>
      </c>
      <c r="M122" s="262">
        <f>K122+L122</f>
        <v>68.142366875182006</v>
      </c>
      <c r="N122" s="263">
        <f t="shared" si="93"/>
        <v>14.976344368171867</v>
      </c>
      <c r="O122" s="264" t="str">
        <f t="shared" si="55"/>
        <v>OK</v>
      </c>
      <c r="P122" s="45"/>
      <c r="Q122" s="45"/>
      <c r="R122" s="45"/>
      <c r="S122" s="45"/>
      <c r="T122" s="32"/>
      <c r="U122" s="32"/>
    </row>
    <row r="123" spans="1:21" ht="14.25" customHeight="1" x14ac:dyDescent="0.2">
      <c r="A123" s="256" t="str">
        <f>IF(N123=MIN(N105:N128),1,"")</f>
        <v/>
      </c>
      <c r="B123" s="257">
        <f>B122+1/24</f>
        <v>42282.749999999956</v>
      </c>
      <c r="C123" s="258">
        <f>DAY(B123)</f>
        <v>5</v>
      </c>
      <c r="D123" s="259">
        <f>Raw_Data_2!H119</f>
        <v>1067.005765965152</v>
      </c>
      <c r="E123" s="260">
        <f>Raw_Data_2!E119</f>
        <v>55.279960632324219</v>
      </c>
      <c r="F123" s="261">
        <f>Raw_Data_2!F119</f>
        <v>12.594377383604577</v>
      </c>
      <c r="G123" s="282">
        <f>Raw_Data_2!M119</f>
        <v>2.3315186500549316</v>
      </c>
      <c r="H123" s="262">
        <f>HLOOKUP('Operational Worksheet'!E123,$B$773:$U$775,3)</f>
        <v>4.5500000000000007</v>
      </c>
      <c r="I123" s="262">
        <f t="shared" si="53"/>
        <v>1.5276393549060119</v>
      </c>
      <c r="J123" s="262">
        <f t="shared" si="54"/>
        <v>28.328343374330153</v>
      </c>
      <c r="K123" s="262">
        <f>I123*$G123</f>
        <v>3.5617196465212513</v>
      </c>
      <c r="L123" s="262">
        <f>J123*$G123</f>
        <v>66.048060902410811</v>
      </c>
      <c r="M123" s="262">
        <f>K123+L123</f>
        <v>69.609780548932065</v>
      </c>
      <c r="N123" s="263">
        <f>IF(D123&gt;0,M123/H123,"PO")</f>
        <v>15.298852867897155</v>
      </c>
      <c r="O123" s="264" t="str">
        <f t="shared" si="55"/>
        <v>OK</v>
      </c>
      <c r="P123" s="45"/>
      <c r="Q123" s="45"/>
      <c r="R123" s="45"/>
      <c r="S123" s="45"/>
      <c r="T123" s="32"/>
      <c r="U123" s="32"/>
    </row>
    <row r="124" spans="1:21" ht="14.25" customHeight="1" x14ac:dyDescent="0.2">
      <c r="A124" s="256" t="str">
        <f>IF(N124=MIN(N105:N128),1,"")</f>
        <v/>
      </c>
      <c r="B124" s="257">
        <f t="shared" ref="B124:B128" si="94">B123+1/24</f>
        <v>42282.791666666621</v>
      </c>
      <c r="C124" s="258">
        <f t="shared" ref="C124:C128" si="95">DAY(B124)</f>
        <v>5</v>
      </c>
      <c r="D124" s="259">
        <f>Raw_Data_2!H120</f>
        <v>1071.3684021039835</v>
      </c>
      <c r="E124" s="260">
        <f>Raw_Data_2!E120</f>
        <v>55.279960632324219</v>
      </c>
      <c r="F124" s="261">
        <f>Raw_Data_2!F120</f>
        <v>12.594879911421403</v>
      </c>
      <c r="G124" s="282">
        <f>Raw_Data_2!M120</f>
        <v>2.3315186500549316</v>
      </c>
      <c r="H124" s="262">
        <f>HLOOKUP('Operational Worksheet'!E124,$B$773:$U$775,3)</f>
        <v>4.5500000000000007</v>
      </c>
      <c r="I124" s="262">
        <f t="shared" si="53"/>
        <v>1.5214187732240003</v>
      </c>
      <c r="J124" s="262">
        <f t="shared" si="54"/>
        <v>28.214115450903101</v>
      </c>
      <c r="K124" s="262">
        <f t="shared" ref="K124:L127" si="96">I124*$G124</f>
        <v>3.5472162443154516</v>
      </c>
      <c r="L124" s="262">
        <f t="shared" si="96"/>
        <v>65.781736368583594</v>
      </c>
      <c r="M124" s="262">
        <f t="shared" ref="M124:M127" si="97">K124+L124</f>
        <v>69.328952612899045</v>
      </c>
      <c r="N124" s="263">
        <f t="shared" ref="N124:N128" si="98">IF(D124&gt;0,M124/H124,"PO")</f>
        <v>15.237132442395392</v>
      </c>
      <c r="O124" s="264" t="str">
        <f t="shared" si="55"/>
        <v>OK</v>
      </c>
      <c r="P124" s="45"/>
      <c r="Q124" s="45"/>
      <c r="R124" s="45"/>
      <c r="S124" s="45"/>
      <c r="T124" s="32"/>
      <c r="U124" s="32"/>
    </row>
    <row r="125" spans="1:21" ht="14.25" customHeight="1" x14ac:dyDescent="0.2">
      <c r="A125" s="256" t="str">
        <f>IF(N125=MIN(N105:N128),1,"")</f>
        <v/>
      </c>
      <c r="B125" s="257">
        <f t="shared" si="94"/>
        <v>42282.833333333285</v>
      </c>
      <c r="C125" s="258">
        <f t="shared" si="95"/>
        <v>5</v>
      </c>
      <c r="D125" s="259">
        <f>Raw_Data_2!H121</f>
        <v>1058.7839140655008</v>
      </c>
      <c r="E125" s="260">
        <f>Raw_Data_2!E121</f>
        <v>55.279960632324219</v>
      </c>
      <c r="F125" s="261">
        <f>Raw_Data_2!F121</f>
        <v>12.593503020868832</v>
      </c>
      <c r="G125" s="282">
        <f>Raw_Data_2!M121</f>
        <v>2.3315186500549316</v>
      </c>
      <c r="H125" s="262">
        <f>HLOOKUP('Operational Worksheet'!E125,$B$773:$U$775,3)</f>
        <v>4.5500000000000007</v>
      </c>
      <c r="I125" s="262">
        <f t="shared" si="53"/>
        <v>1.5395020441339662</v>
      </c>
      <c r="J125" s="262">
        <f t="shared" si="54"/>
        <v>28.546341560885658</v>
      </c>
      <c r="K125" s="262">
        <f t="shared" si="96"/>
        <v>3.5893777276960326</v>
      </c>
      <c r="L125" s="262">
        <f t="shared" si="96"/>
        <v>66.556327740043116</v>
      </c>
      <c r="M125" s="262">
        <f t="shared" si="97"/>
        <v>70.145705467739148</v>
      </c>
      <c r="N125" s="263">
        <f t="shared" si="98"/>
        <v>15.416638564338271</v>
      </c>
      <c r="O125" s="264" t="str">
        <f t="shared" si="55"/>
        <v>OK</v>
      </c>
      <c r="P125" s="45"/>
      <c r="Q125" s="45"/>
      <c r="R125" s="45"/>
      <c r="S125" s="45"/>
      <c r="T125" s="32"/>
      <c r="U125" s="32"/>
    </row>
    <row r="126" spans="1:21" ht="14.25" customHeight="1" x14ac:dyDescent="0.2">
      <c r="A126" s="256" t="str">
        <f>IF(N126=MIN(N105:N128),1,"")</f>
        <v/>
      </c>
      <c r="B126" s="257">
        <f t="shared" si="94"/>
        <v>42282.874999999949</v>
      </c>
      <c r="C126" s="258">
        <f t="shared" si="95"/>
        <v>5</v>
      </c>
      <c r="D126" s="259">
        <f>Raw_Data_2!H122</f>
        <v>1063.9396881499397</v>
      </c>
      <c r="E126" s="260">
        <f>Raw_Data_2!E122</f>
        <v>55.279960632324219</v>
      </c>
      <c r="F126" s="261">
        <f>Raw_Data_2!F122</f>
        <v>12.603903699538971</v>
      </c>
      <c r="G126" s="282">
        <f>Raw_Data_2!M122</f>
        <v>2.3315186500549316</v>
      </c>
      <c r="H126" s="262">
        <f>HLOOKUP('Operational Worksheet'!E126,$B$773:$U$775,3)</f>
        <v>4.5500000000000007</v>
      </c>
      <c r="I126" s="262">
        <f t="shared" si="53"/>
        <v>1.532041729578083</v>
      </c>
      <c r="J126" s="262">
        <f t="shared" si="54"/>
        <v>28.431469580285576</v>
      </c>
      <c r="K126" s="262">
        <f t="shared" si="96"/>
        <v>3.5719838651737148</v>
      </c>
      <c r="L126" s="262">
        <f t="shared" si="96"/>
        <v>66.288501574905283</v>
      </c>
      <c r="M126" s="262">
        <f t="shared" si="97"/>
        <v>69.860485440079003</v>
      </c>
      <c r="N126" s="263">
        <f t="shared" si="98"/>
        <v>15.353952843973405</v>
      </c>
      <c r="O126" s="264" t="str">
        <f t="shared" si="55"/>
        <v>OK</v>
      </c>
      <c r="P126" s="45"/>
      <c r="Q126" s="45"/>
      <c r="R126" s="45"/>
      <c r="S126" s="45"/>
      <c r="T126" s="32"/>
      <c r="U126" s="32"/>
    </row>
    <row r="127" spans="1:21" ht="14.25" customHeight="1" x14ac:dyDescent="0.2">
      <c r="A127" s="256" t="str">
        <f>IF(N127=MIN(N105:N128),1,"")</f>
        <v/>
      </c>
      <c r="B127" s="257">
        <f t="shared" si="94"/>
        <v>42282.916666666613</v>
      </c>
      <c r="C127" s="258">
        <f t="shared" si="95"/>
        <v>5</v>
      </c>
      <c r="D127" s="259">
        <f>Raw_Data_2!H123</f>
        <v>1064.4914474079724</v>
      </c>
      <c r="E127" s="260">
        <f>Raw_Data_2!E123</f>
        <v>55.279960632324219</v>
      </c>
      <c r="F127" s="261">
        <f>Raw_Data_2!F123</f>
        <v>12.592981824347442</v>
      </c>
      <c r="G127" s="282">
        <f>Raw_Data_2!M123</f>
        <v>2.3315186500549316</v>
      </c>
      <c r="H127" s="262">
        <f>HLOOKUP('Operational Worksheet'!E127,$B$773:$U$775,3)</f>
        <v>4.5500000000000007</v>
      </c>
      <c r="I127" s="262">
        <f t="shared" si="53"/>
        <v>1.5312476243647013</v>
      </c>
      <c r="J127" s="262">
        <f t="shared" si="54"/>
        <v>28.392108224097985</v>
      </c>
      <c r="K127" s="262">
        <f t="shared" si="96"/>
        <v>3.5701323940586094</v>
      </c>
      <c r="L127" s="262">
        <f t="shared" si="96"/>
        <v>66.196729838862453</v>
      </c>
      <c r="M127" s="262">
        <f t="shared" si="97"/>
        <v>69.766862232921056</v>
      </c>
      <c r="N127" s="263">
        <f t="shared" si="98"/>
        <v>15.333376314927703</v>
      </c>
      <c r="O127" s="264" t="str">
        <f t="shared" si="55"/>
        <v>OK</v>
      </c>
      <c r="P127" s="45"/>
      <c r="Q127" s="45"/>
      <c r="R127" s="45"/>
      <c r="S127" s="45"/>
      <c r="T127" s="32"/>
      <c r="U127" s="32"/>
    </row>
    <row r="128" spans="1:21" ht="14.25" customHeight="1" x14ac:dyDescent="0.2">
      <c r="A128" s="265" t="str">
        <f>IF(N128=MIN(N105:N128),1,"")</f>
        <v/>
      </c>
      <c r="B128" s="266">
        <f t="shared" si="94"/>
        <v>42282.958333333278</v>
      </c>
      <c r="C128" s="267">
        <f t="shared" si="95"/>
        <v>5</v>
      </c>
      <c r="D128" s="259">
        <f>Raw_Data_2!H124</f>
        <v>1065.795191926507</v>
      </c>
      <c r="E128" s="260">
        <f>Raw_Data_2!E124</f>
        <v>55.279960632324219</v>
      </c>
      <c r="F128" s="261">
        <f>Raw_Data_2!F124</f>
        <v>12.602445441904599</v>
      </c>
      <c r="G128" s="282">
        <f>Raw_Data_2!M124</f>
        <v>2.2834694385528564</v>
      </c>
      <c r="H128" s="268">
        <f>HLOOKUP('Operational Worksheet'!E128,$B$773:$U$775,3)</f>
        <v>4.5500000000000007</v>
      </c>
      <c r="I128" s="269">
        <f t="shared" si="53"/>
        <v>1.5293745105508023</v>
      </c>
      <c r="J128" s="268">
        <f t="shared" si="54"/>
        <v>28.378687847051832</v>
      </c>
      <c r="K128" s="268">
        <f>I128*$G128</f>
        <v>3.4922799549444901</v>
      </c>
      <c r="L128" s="268">
        <f>J128*$G128</f>
        <v>64.80186640497422</v>
      </c>
      <c r="M128" s="268">
        <f>K128+L128</f>
        <v>68.294146359918713</v>
      </c>
      <c r="N128" s="269">
        <f t="shared" si="98"/>
        <v>15.00970249668543</v>
      </c>
      <c r="O128" s="270" t="str">
        <f t="shared" si="55"/>
        <v>OK</v>
      </c>
      <c r="P128" s="45"/>
      <c r="Q128" s="45"/>
      <c r="R128" s="45"/>
      <c r="S128" s="45"/>
      <c r="T128" s="32"/>
      <c r="U128" s="32"/>
    </row>
    <row r="129" spans="1:21" ht="14.25" customHeight="1" x14ac:dyDescent="0.2">
      <c r="A129" s="247" t="str">
        <f>IF(N129=MIN(N129:N152),1,"")</f>
        <v/>
      </c>
      <c r="B129" s="248">
        <f>'Turbidity Daily Data Sheet'!B21</f>
        <v>42283</v>
      </c>
      <c r="C129" s="249">
        <f>DAY(B129)</f>
        <v>6</v>
      </c>
      <c r="D129" s="259">
        <f>Raw_Data_2!H125</f>
        <v>1054.4563620140586</v>
      </c>
      <c r="E129" s="260">
        <f>Raw_Data_2!E125</f>
        <v>55.395613610630029</v>
      </c>
      <c r="F129" s="261">
        <f>Raw_Data_2!F125</f>
        <v>12.598142987981372</v>
      </c>
      <c r="G129" s="282">
        <f>Raw_Data_2!M125</f>
        <v>2.2834694385528564</v>
      </c>
      <c r="H129" s="253">
        <f>HLOOKUP('Operational Worksheet'!E129,$B$773:$U$775,3)</f>
        <v>4.5500000000000007</v>
      </c>
      <c r="I129" s="253">
        <f t="shared" si="53"/>
        <v>1.5458202527097731</v>
      </c>
      <c r="J129" s="253">
        <f t="shared" si="54"/>
        <v>28.674058273406459</v>
      </c>
      <c r="K129" s="253">
        <f>I129*$G129</f>
        <v>3.5298333045588204</v>
      </c>
      <c r="L129" s="253">
        <f>J129*$G129</f>
        <v>65.476335746607333</v>
      </c>
      <c r="M129" s="253">
        <f>K129+L129</f>
        <v>69.006169051166154</v>
      </c>
      <c r="N129" s="254">
        <f>IF(D129&gt;0,M129/H129,"PO")</f>
        <v>15.166191000256296</v>
      </c>
      <c r="O129" s="255" t="str">
        <f t="shared" si="55"/>
        <v>OK</v>
      </c>
      <c r="P129" s="45"/>
      <c r="Q129" s="45"/>
      <c r="R129" s="45"/>
      <c r="S129" s="45"/>
      <c r="T129" s="32"/>
      <c r="U129" s="32"/>
    </row>
    <row r="130" spans="1:21" ht="14.25" customHeight="1" x14ac:dyDescent="0.2">
      <c r="A130" s="256" t="str">
        <f>IF(N130=MIN(N129:N152),1,"")</f>
        <v/>
      </c>
      <c r="B130" s="257">
        <f>B129+1/24</f>
        <v>42283.041666666664</v>
      </c>
      <c r="C130" s="258">
        <f>DAY(B130)</f>
        <v>6</v>
      </c>
      <c r="D130" s="259">
        <f>Raw_Data_2!H126</f>
        <v>1065.5461730557079</v>
      </c>
      <c r="E130" s="260">
        <f>Raw_Data_2!E126</f>
        <v>55.84527587890625</v>
      </c>
      <c r="F130" s="261">
        <f>Raw_Data_2!F126</f>
        <v>12.602234953668383</v>
      </c>
      <c r="G130" s="282">
        <f>Raw_Data_2!M126</f>
        <v>2.2834694385528564</v>
      </c>
      <c r="H130" s="262">
        <f>HLOOKUP('Operational Worksheet'!E130,$B$773:$U$775,3)</f>
        <v>4.5500000000000007</v>
      </c>
      <c r="I130" s="262">
        <f t="shared" si="53"/>
        <v>1.5297319264219083</v>
      </c>
      <c r="J130" s="262">
        <f t="shared" si="54"/>
        <v>28.38484586929567</v>
      </c>
      <c r="K130" s="262">
        <f t="shared" ref="K130:L133" si="99">I130*$G130</f>
        <v>3.4930961031630146</v>
      </c>
      <c r="L130" s="262">
        <f t="shared" si="99"/>
        <v>64.815928060569945</v>
      </c>
      <c r="M130" s="262">
        <f t="shared" ref="M130:M133" si="100">K130+L130</f>
        <v>68.309024163732957</v>
      </c>
      <c r="N130" s="263">
        <f t="shared" ref="N130:N134" si="101">IF(D130&gt;0,M130/H130,"PO")</f>
        <v>15.012972343677571</v>
      </c>
      <c r="O130" s="264" t="str">
        <f t="shared" si="55"/>
        <v>OK</v>
      </c>
      <c r="P130" s="45"/>
      <c r="Q130" s="45"/>
      <c r="R130" s="45"/>
      <c r="S130" s="45"/>
      <c r="T130" s="32"/>
      <c r="U130" s="32"/>
    </row>
    <row r="131" spans="1:21" ht="14.25" customHeight="1" x14ac:dyDescent="0.2">
      <c r="A131" s="256" t="str">
        <f>IF(N131=MIN(N129:N152),1,"")</f>
        <v/>
      </c>
      <c r="B131" s="257">
        <f t="shared" ref="B131:B146" si="102">B130+1/24</f>
        <v>42283.083333333328</v>
      </c>
      <c r="C131" s="258">
        <f t="shared" ref="C131" si="103">DAY(B131)</f>
        <v>6</v>
      </c>
      <c r="D131" s="259">
        <f>Raw_Data_2!H127</f>
        <v>1067.5551932791307</v>
      </c>
      <c r="E131" s="260">
        <f>Raw_Data_2!E127</f>
        <v>55.84527587890625</v>
      </c>
      <c r="F131" s="261">
        <f>Raw_Data_2!F127</f>
        <v>12.602517837863763</v>
      </c>
      <c r="G131" s="282">
        <f>Raw_Data_2!M127</f>
        <v>2.2834694385528564</v>
      </c>
      <c r="H131" s="262">
        <f>HLOOKUP('Operational Worksheet'!E131,$B$773:$U$775,3)</f>
        <v>4.5500000000000007</v>
      </c>
      <c r="I131" s="262">
        <f t="shared" si="53"/>
        <v>1.5268531409540045</v>
      </c>
      <c r="J131" s="262">
        <f t="shared" si="54"/>
        <v>28.332064703810293</v>
      </c>
      <c r="K131" s="262">
        <f t="shared" si="99"/>
        <v>3.4865224845269061</v>
      </c>
      <c r="L131" s="262">
        <f t="shared" si="99"/>
        <v>64.69540388225289</v>
      </c>
      <c r="M131" s="262">
        <f t="shared" si="100"/>
        <v>68.181926366779791</v>
      </c>
      <c r="N131" s="263">
        <f t="shared" si="101"/>
        <v>14.985038761929623</v>
      </c>
      <c r="O131" s="264" t="str">
        <f t="shared" si="55"/>
        <v>OK</v>
      </c>
      <c r="P131" s="45"/>
      <c r="Q131" s="45"/>
      <c r="R131" s="45"/>
      <c r="S131" s="45"/>
      <c r="T131" s="32"/>
      <c r="U131" s="32"/>
    </row>
    <row r="132" spans="1:21" ht="14.25" customHeight="1" x14ac:dyDescent="0.2">
      <c r="A132" s="256" t="str">
        <f>IF(N132=MIN(N129:N152),1,"")</f>
        <v/>
      </c>
      <c r="B132" s="257">
        <f t="shared" si="102"/>
        <v>42283.124999999993</v>
      </c>
      <c r="C132" s="258">
        <f>DAY(B132)</f>
        <v>6</v>
      </c>
      <c r="D132" s="259">
        <f>Raw_Data_2!H128</f>
        <v>1065.3932844350688</v>
      </c>
      <c r="E132" s="260">
        <f>Raw_Data_2!E128</f>
        <v>55.84527587890625</v>
      </c>
      <c r="F132" s="261">
        <f>Raw_Data_2!F128</f>
        <v>12.609396612769235</v>
      </c>
      <c r="G132" s="282">
        <f>Raw_Data_2!M128</f>
        <v>2.2834694385528564</v>
      </c>
      <c r="H132" s="262">
        <f>HLOOKUP('Operational Worksheet'!E132,$B$773:$U$775,3)</f>
        <v>4.5500000000000007</v>
      </c>
      <c r="I132" s="262">
        <f t="shared" si="53"/>
        <v>1.5299514496792772</v>
      </c>
      <c r="J132" s="262">
        <f t="shared" si="54"/>
        <v>28.405052211956697</v>
      </c>
      <c r="K132" s="262">
        <f t="shared" si="99"/>
        <v>3.493597377812268</v>
      </c>
      <c r="L132" s="262">
        <f t="shared" si="99"/>
        <v>64.862068626501326</v>
      </c>
      <c r="M132" s="262">
        <f t="shared" si="100"/>
        <v>68.355666004313591</v>
      </c>
      <c r="N132" s="263">
        <f t="shared" si="101"/>
        <v>15.023223297651336</v>
      </c>
      <c r="O132" s="264" t="str">
        <f t="shared" si="55"/>
        <v>OK</v>
      </c>
      <c r="P132" s="45"/>
      <c r="Q132" s="45"/>
      <c r="R132" s="45"/>
      <c r="S132" s="45"/>
      <c r="T132" s="32"/>
      <c r="U132" s="32"/>
    </row>
    <row r="133" spans="1:21" ht="14.25" customHeight="1" x14ac:dyDescent="0.2">
      <c r="A133" s="256" t="str">
        <f>IF(N133=MIN(N129:N152),1,"")</f>
        <v/>
      </c>
      <c r="B133" s="257">
        <f t="shared" si="102"/>
        <v>42283.166666666657</v>
      </c>
      <c r="C133" s="258">
        <f t="shared" ref="C133:C134" si="104">DAY(B133)</f>
        <v>6</v>
      </c>
      <c r="D133" s="259">
        <f>Raw_Data_2!H129</f>
        <v>1061.6826148670111</v>
      </c>
      <c r="E133" s="260">
        <f>Raw_Data_2!E129</f>
        <v>55.84527587890625</v>
      </c>
      <c r="F133" s="261">
        <f>Raw_Data_2!F129</f>
        <v>12.589069386082755</v>
      </c>
      <c r="G133" s="282">
        <f>Raw_Data_2!M129</f>
        <v>2.3109719753265381</v>
      </c>
      <c r="H133" s="262">
        <f>HLOOKUP('Operational Worksheet'!E133,$B$773:$U$775,3)</f>
        <v>4.5500000000000007</v>
      </c>
      <c r="I133" s="262">
        <f t="shared" si="53"/>
        <v>1.5352987580042248</v>
      </c>
      <c r="J133" s="262">
        <f t="shared" si="54"/>
        <v>28.458379277862868</v>
      </c>
      <c r="K133" s="262">
        <f t="shared" si="99"/>
        <v>3.5480324035014039</v>
      </c>
      <c r="L133" s="262">
        <f t="shared" si="99"/>
        <v>65.766516974354573</v>
      </c>
      <c r="M133" s="262">
        <f t="shared" si="100"/>
        <v>69.314549377855982</v>
      </c>
      <c r="N133" s="263">
        <f t="shared" si="101"/>
        <v>15.233966896232081</v>
      </c>
      <c r="O133" s="264" t="str">
        <f t="shared" si="55"/>
        <v>OK</v>
      </c>
      <c r="P133" s="45"/>
      <c r="Q133" s="45"/>
      <c r="R133" s="45"/>
      <c r="S133" s="45"/>
      <c r="T133" s="32"/>
      <c r="U133" s="32"/>
    </row>
    <row r="134" spans="1:21" ht="14.25" customHeight="1" x14ac:dyDescent="0.2">
      <c r="A134" s="256" t="str">
        <f>IF(N134=MIN(N129:N152),1,"")</f>
        <v/>
      </c>
      <c r="B134" s="257">
        <f t="shared" si="102"/>
        <v>42283.208333333321</v>
      </c>
      <c r="C134" s="258">
        <f t="shared" si="104"/>
        <v>6</v>
      </c>
      <c r="D134" s="259">
        <f>Raw_Data_2!H130</f>
        <v>1068.1376990761821</v>
      </c>
      <c r="E134" s="260">
        <f>Raw_Data_2!E130</f>
        <v>55.84527587890625</v>
      </c>
      <c r="F134" s="261">
        <f>Raw_Data_2!F130</f>
        <v>12.59825686239269</v>
      </c>
      <c r="G134" s="282">
        <f>Raw_Data_2!M130</f>
        <v>2.3109719753265381</v>
      </c>
      <c r="H134" s="262">
        <f>HLOOKUP('Operational Worksheet'!E134,$B$773:$U$775,3)</f>
        <v>4.5500000000000007</v>
      </c>
      <c r="I134" s="263">
        <f t="shared" si="53"/>
        <v>1.5260204760208025</v>
      </c>
      <c r="J134" s="262">
        <f t="shared" si="54"/>
        <v>28.307039903088338</v>
      </c>
      <c r="K134" s="262">
        <f>I134*$G134</f>
        <v>3.5265905538585378</v>
      </c>
      <c r="L134" s="262">
        <f>J134*$G134</f>
        <v>65.416775920487197</v>
      </c>
      <c r="M134" s="262">
        <f>K134+L134</f>
        <v>68.943366474345737</v>
      </c>
      <c r="N134" s="263">
        <f t="shared" si="101"/>
        <v>15.15238823611994</v>
      </c>
      <c r="O134" s="264" t="str">
        <f t="shared" si="55"/>
        <v>OK</v>
      </c>
      <c r="P134" s="45"/>
      <c r="Q134" s="45"/>
      <c r="R134" s="45"/>
      <c r="S134" s="45"/>
      <c r="T134" s="32"/>
      <c r="U134" s="32"/>
    </row>
    <row r="135" spans="1:21" ht="14.25" customHeight="1" x14ac:dyDescent="0.2">
      <c r="A135" s="256" t="str">
        <f>IF(N135=MIN(N129:N152),1,"")</f>
        <v/>
      </c>
      <c r="B135" s="257">
        <f t="shared" si="102"/>
        <v>42283.249999999985</v>
      </c>
      <c r="C135" s="258">
        <f>DAY(B135)</f>
        <v>6</v>
      </c>
      <c r="D135" s="259">
        <f>Raw_Data_2!H131</f>
        <v>1062.5889807773165</v>
      </c>
      <c r="E135" s="260">
        <f>Raw_Data_2!E131</f>
        <v>55.84527587890625</v>
      </c>
      <c r="F135" s="261">
        <f>Raw_Data_2!F131</f>
        <v>12.598411428356966</v>
      </c>
      <c r="G135" s="282">
        <f>Raw_Data_2!M131</f>
        <v>2.1668252944946289</v>
      </c>
      <c r="H135" s="262">
        <f>HLOOKUP('Operational Worksheet'!E135,$B$773:$U$775,3)</f>
        <v>4.5500000000000007</v>
      </c>
      <c r="I135" s="262">
        <f t="shared" si="53"/>
        <v>1.5339891806591153</v>
      </c>
      <c r="J135" s="262">
        <f t="shared" si="54"/>
        <v>28.455205140503171</v>
      </c>
      <c r="K135" s="262">
        <f>I135*$G135</f>
        <v>3.3238865581332622</v>
      </c>
      <c r="L135" s="262">
        <f>J135*$G135</f>
        <v>61.657458258475863</v>
      </c>
      <c r="M135" s="262">
        <f>K135+L135</f>
        <v>64.981344816609123</v>
      </c>
      <c r="N135" s="263">
        <f>IF(D135&gt;0,M135/H135,"PO")</f>
        <v>14.281614245408596</v>
      </c>
      <c r="O135" s="264" t="str">
        <f t="shared" si="55"/>
        <v>OK</v>
      </c>
      <c r="P135" s="45"/>
      <c r="Q135" s="45"/>
      <c r="R135" s="45"/>
      <c r="S135" s="45"/>
      <c r="T135" s="32"/>
      <c r="U135" s="32"/>
    </row>
    <row r="136" spans="1:21" ht="14.25" customHeight="1" x14ac:dyDescent="0.2">
      <c r="A136" s="256" t="str">
        <f>IF(N136=MIN(N129:N152),1,"")</f>
        <v/>
      </c>
      <c r="B136" s="257">
        <f t="shared" si="102"/>
        <v>42283.29166666665</v>
      </c>
      <c r="C136" s="258">
        <f t="shared" ref="C136:C140" si="105">DAY(B136)</f>
        <v>6</v>
      </c>
      <c r="D136" s="259">
        <f>Raw_Data_2!H132</f>
        <v>1053.531432419637</v>
      </c>
      <c r="E136" s="260">
        <f>Raw_Data_2!E132</f>
        <v>55.84527587890625</v>
      </c>
      <c r="F136" s="261">
        <f>Raw_Data_2!F132</f>
        <v>12.605954866385725</v>
      </c>
      <c r="G136" s="282">
        <f>Raw_Data_2!M132</f>
        <v>2.1668252944946289</v>
      </c>
      <c r="H136" s="262">
        <f>HLOOKUP('Operational Worksheet'!E136,$B$773:$U$775,3)</f>
        <v>4.5500000000000007</v>
      </c>
      <c r="I136" s="262">
        <f t="shared" si="53"/>
        <v>1.5471773787103744</v>
      </c>
      <c r="J136" s="262">
        <f t="shared" si="54"/>
        <v>28.717028033839441</v>
      </c>
      <c r="K136" s="262">
        <f t="shared" ref="K136:L139" si="106">I136*$G136</f>
        <v>3.3524630792595351</v>
      </c>
      <c r="L136" s="262">
        <f t="shared" si="106"/>
        <v>62.224782726434661</v>
      </c>
      <c r="M136" s="262">
        <f t="shared" ref="M136:M139" si="107">K136+L136</f>
        <v>65.57724580569419</v>
      </c>
      <c r="N136" s="263">
        <f t="shared" ref="N136:N140" si="108">IF(D136&gt;0,M136/H136,"PO")</f>
        <v>14.412581495756962</v>
      </c>
      <c r="O136" s="264" t="str">
        <f t="shared" si="55"/>
        <v>OK</v>
      </c>
      <c r="P136" s="45"/>
      <c r="Q136" s="45"/>
      <c r="R136" s="45"/>
      <c r="S136" s="45"/>
      <c r="T136" s="32"/>
      <c r="U136" s="32"/>
    </row>
    <row r="137" spans="1:21" ht="14.25" customHeight="1" x14ac:dyDescent="0.2">
      <c r="A137" s="256" t="str">
        <f>IF(N137=MIN(N129:N152),1,"")</f>
        <v/>
      </c>
      <c r="B137" s="257">
        <f t="shared" si="102"/>
        <v>42283.333333333314</v>
      </c>
      <c r="C137" s="258">
        <f t="shared" si="105"/>
        <v>6</v>
      </c>
      <c r="D137" s="259">
        <f>Raw_Data_2!H133</f>
        <v>1068.0324850507266</v>
      </c>
      <c r="E137" s="260">
        <f>Raw_Data_2!E133</f>
        <v>55.942735959091188</v>
      </c>
      <c r="F137" s="261">
        <f>Raw_Data_2!F133</f>
        <v>12.591247692093583</v>
      </c>
      <c r="G137" s="282">
        <f>Raw_Data_2!M133</f>
        <v>2.1668252944946289</v>
      </c>
      <c r="H137" s="262">
        <f>HLOOKUP('Operational Worksheet'!E137,$B$773:$U$775,3)</f>
        <v>4.5500000000000007</v>
      </c>
      <c r="I137" s="262">
        <f t="shared" ref="I137:I200" si="109">$G$768/D137*$H$768</f>
        <v>1.5261708073632072</v>
      </c>
      <c r="J137" s="262">
        <f t="shared" ref="J137:J200" si="110">$G$769*F137/D137*$H$769</f>
        <v>28.294078021034483</v>
      </c>
      <c r="K137" s="262">
        <f t="shared" si="106"/>
        <v>3.3069455091138868</v>
      </c>
      <c r="L137" s="262">
        <f t="shared" si="106"/>
        <v>61.308323940382053</v>
      </c>
      <c r="M137" s="262">
        <f t="shared" si="107"/>
        <v>64.615269449495941</v>
      </c>
      <c r="N137" s="263">
        <f t="shared" si="108"/>
        <v>14.201158120768337</v>
      </c>
      <c r="O137" s="264" t="str">
        <f t="shared" ref="O137:O200" si="111">+IF(N137&gt;=1, "OK","Alarm")</f>
        <v>OK</v>
      </c>
      <c r="P137" s="45"/>
      <c r="Q137" s="45"/>
      <c r="R137" s="45"/>
      <c r="S137" s="45"/>
      <c r="T137" s="32"/>
      <c r="U137" s="32"/>
    </row>
    <row r="138" spans="1:21" ht="14.25" customHeight="1" x14ac:dyDescent="0.2">
      <c r="A138" s="256" t="str">
        <f>IF(N138=MIN(N129:N152),1,"")</f>
        <v/>
      </c>
      <c r="B138" s="257">
        <f t="shared" si="102"/>
        <v>42283.374999999978</v>
      </c>
      <c r="C138" s="258">
        <f t="shared" si="105"/>
        <v>6</v>
      </c>
      <c r="D138" s="259">
        <f>Raw_Data_2!H134</f>
        <v>1060.3875562606979</v>
      </c>
      <c r="E138" s="260">
        <f>Raw_Data_2!E134</f>
        <v>56.315200805664063</v>
      </c>
      <c r="F138" s="261">
        <f>Raw_Data_2!F134</f>
        <v>12.58745566160043</v>
      </c>
      <c r="G138" s="282">
        <f>Raw_Data_2!M134</f>
        <v>2.3452162742614746</v>
      </c>
      <c r="H138" s="262">
        <f>HLOOKUP('Operational Worksheet'!E138,$B$773:$U$775,3)</f>
        <v>4.5500000000000007</v>
      </c>
      <c r="I138" s="262">
        <f t="shared" si="109"/>
        <v>1.5371738289234149</v>
      </c>
      <c r="J138" s="262">
        <f t="shared" si="110"/>
        <v>28.489483311527927</v>
      </c>
      <c r="K138" s="262">
        <f t="shared" si="106"/>
        <v>3.6050050799600166</v>
      </c>
      <c r="L138" s="262">
        <f t="shared" si="106"/>
        <v>66.813999907495983</v>
      </c>
      <c r="M138" s="262">
        <f t="shared" si="107"/>
        <v>70.419004987456006</v>
      </c>
      <c r="N138" s="263">
        <f t="shared" si="108"/>
        <v>15.476704392847472</v>
      </c>
      <c r="O138" s="264" t="str">
        <f t="shared" si="111"/>
        <v>OK</v>
      </c>
      <c r="P138" s="45"/>
      <c r="Q138" s="45"/>
      <c r="R138" s="45"/>
      <c r="S138" s="45"/>
      <c r="T138" s="32"/>
      <c r="U138" s="32"/>
    </row>
    <row r="139" spans="1:21" ht="14.25" customHeight="1" x14ac:dyDescent="0.2">
      <c r="A139" s="256" t="str">
        <f>IF(N139=MIN(N129:N152),1,"")</f>
        <v/>
      </c>
      <c r="B139" s="257">
        <f t="shared" si="102"/>
        <v>42283.416666666642</v>
      </c>
      <c r="C139" s="258">
        <f t="shared" si="105"/>
        <v>6</v>
      </c>
      <c r="D139" s="259">
        <f>Raw_Data_2!H135</f>
        <v>1065.9506305727641</v>
      </c>
      <c r="E139" s="260">
        <f>Raw_Data_2!E135</f>
        <v>56.315200805664063</v>
      </c>
      <c r="F139" s="261">
        <f>Raw_Data_2!F135</f>
        <v>12.600517093364397</v>
      </c>
      <c r="G139" s="282">
        <f>Raw_Data_2!M135</f>
        <v>2.3452162742614746</v>
      </c>
      <c r="H139" s="262">
        <f>HLOOKUP('Operational Worksheet'!E139,$B$773:$U$775,3)</f>
        <v>4.5500000000000007</v>
      </c>
      <c r="I139" s="262">
        <f t="shared" si="109"/>
        <v>1.5291514946842866</v>
      </c>
      <c r="J139" s="262">
        <f t="shared" si="110"/>
        <v>28.370207922129669</v>
      </c>
      <c r="K139" s="262">
        <f t="shared" si="106"/>
        <v>3.5861909711448479</v>
      </c>
      <c r="L139" s="262">
        <f t="shared" si="106"/>
        <v>66.534273323160321</v>
      </c>
      <c r="M139" s="262">
        <f t="shared" si="107"/>
        <v>70.120464294305165</v>
      </c>
      <c r="N139" s="263">
        <f t="shared" si="108"/>
        <v>15.41109105369344</v>
      </c>
      <c r="O139" s="264" t="str">
        <f t="shared" si="111"/>
        <v>OK</v>
      </c>
      <c r="P139" s="45"/>
      <c r="Q139" s="45"/>
      <c r="R139" s="45"/>
      <c r="S139" s="45"/>
      <c r="T139" s="32"/>
      <c r="U139" s="32"/>
    </row>
    <row r="140" spans="1:21" ht="14.25" customHeight="1" x14ac:dyDescent="0.2">
      <c r="A140" s="256" t="str">
        <f>IF(N140=MIN(N129:N152),1,"")</f>
        <v/>
      </c>
      <c r="B140" s="257">
        <f t="shared" si="102"/>
        <v>42283.458333333307</v>
      </c>
      <c r="C140" s="258">
        <f t="shared" si="105"/>
        <v>6</v>
      </c>
      <c r="D140" s="259">
        <f>Raw_Data_2!H136</f>
        <v>1058.8261147823589</v>
      </c>
      <c r="E140" s="260">
        <f>Raw_Data_2!E136</f>
        <v>56.315200805664063</v>
      </c>
      <c r="F140" s="261">
        <f>Raw_Data_2!F136</f>
        <v>12.587943708816368</v>
      </c>
      <c r="G140" s="282">
        <f>Raw_Data_2!M136</f>
        <v>2.3452162742614746</v>
      </c>
      <c r="H140" s="262">
        <f>HLOOKUP('Operational Worksheet'!E140,$B$773:$U$775,3)</f>
        <v>4.5500000000000007</v>
      </c>
      <c r="I140" s="263">
        <f t="shared" si="109"/>
        <v>1.5394406855322469</v>
      </c>
      <c r="J140" s="262">
        <f t="shared" si="110"/>
        <v>28.532602737484567</v>
      </c>
      <c r="K140" s="262">
        <f>I140*$G140</f>
        <v>3.6103213489704662</v>
      </c>
      <c r="L140" s="262">
        <f>J140*$G140</f>
        <v>66.915124286986313</v>
      </c>
      <c r="M140" s="262">
        <f>K140+L140</f>
        <v>70.525445635956785</v>
      </c>
      <c r="N140" s="263">
        <f t="shared" si="108"/>
        <v>15.500097941968521</v>
      </c>
      <c r="O140" s="264" t="str">
        <f t="shared" si="111"/>
        <v>OK</v>
      </c>
      <c r="P140" s="45"/>
      <c r="Q140" s="45"/>
      <c r="R140" s="45"/>
      <c r="S140" s="45"/>
      <c r="T140" s="32"/>
      <c r="U140" s="32"/>
    </row>
    <row r="141" spans="1:21" ht="14.25" customHeight="1" x14ac:dyDescent="0.2">
      <c r="A141" s="256" t="str">
        <f>IF(N141=MIN(N129:N152),1,"")</f>
        <v/>
      </c>
      <c r="B141" s="257">
        <f t="shared" si="102"/>
        <v>42283.499999999971</v>
      </c>
      <c r="C141" s="258">
        <f>DAY(B141)</f>
        <v>6</v>
      </c>
      <c r="D141" s="259">
        <f>Raw_Data_2!H137</f>
        <v>1061.5764654657833</v>
      </c>
      <c r="E141" s="260">
        <f>Raw_Data_2!E137</f>
        <v>56.315200805664063</v>
      </c>
      <c r="F141" s="261">
        <f>Raw_Data_2!F137</f>
        <v>12.586297794962721</v>
      </c>
      <c r="G141" s="282">
        <f>Raw_Data_2!M137</f>
        <v>2.3452162742614746</v>
      </c>
      <c r="H141" s="262">
        <f>HLOOKUP('Operational Worksheet'!E141,$B$773:$U$775,3)</f>
        <v>4.5500000000000007</v>
      </c>
      <c r="I141" s="262">
        <f t="shared" si="109"/>
        <v>1.5354522759552813</v>
      </c>
      <c r="J141" s="262">
        <f t="shared" si="110"/>
        <v>28.454958913069621</v>
      </c>
      <c r="K141" s="262">
        <f>I141*$G141</f>
        <v>3.6009676659221466</v>
      </c>
      <c r="L141" s="262">
        <f>J141*$G141</f>
        <v>66.733032726372471</v>
      </c>
      <c r="M141" s="262">
        <f>K141+L141</f>
        <v>70.334000392294612</v>
      </c>
      <c r="N141" s="263">
        <f>IF(D141&gt;0,M141/H141,"PO")</f>
        <v>15.458022064240572</v>
      </c>
      <c r="O141" s="264" t="str">
        <f t="shared" si="111"/>
        <v>OK</v>
      </c>
      <c r="P141" s="45"/>
      <c r="Q141" s="45"/>
      <c r="R141" s="45"/>
      <c r="S141" s="45"/>
      <c r="T141" s="32"/>
      <c r="U141" s="32"/>
    </row>
    <row r="142" spans="1:21" ht="14.25" customHeight="1" x14ac:dyDescent="0.2">
      <c r="A142" s="256" t="str">
        <f>IF(N142=MIN(N129:N152),1,"")</f>
        <v/>
      </c>
      <c r="B142" s="257">
        <f t="shared" si="102"/>
        <v>42283.541666666635</v>
      </c>
      <c r="C142" s="258">
        <f t="shared" ref="C142:C146" si="112">DAY(B142)</f>
        <v>6</v>
      </c>
      <c r="D142" s="259">
        <f>Raw_Data_2!H138</f>
        <v>1061.2334125895179</v>
      </c>
      <c r="E142" s="260">
        <f>Raw_Data_2!E138</f>
        <v>56.315200805664063</v>
      </c>
      <c r="F142" s="261">
        <f>Raw_Data_2!F138</f>
        <v>12.593595837512547</v>
      </c>
      <c r="G142" s="282">
        <f>Raw_Data_2!M138</f>
        <v>2.1118202209472656</v>
      </c>
      <c r="H142" s="262">
        <f>HLOOKUP('Operational Worksheet'!E142,$B$773:$U$775,3)</f>
        <v>4.5500000000000007</v>
      </c>
      <c r="I142" s="262">
        <f t="shared" si="109"/>
        <v>1.535948624179325</v>
      </c>
      <c r="J142" s="262">
        <f t="shared" si="110"/>
        <v>28.480661889714657</v>
      </c>
      <c r="K142" s="262">
        <f t="shared" ref="K142:L145" si="113">I142*$G142</f>
        <v>3.2436473628780309</v>
      </c>
      <c r="L142" s="262">
        <f t="shared" si="113"/>
        <v>60.146037684661572</v>
      </c>
      <c r="M142" s="262">
        <f t="shared" ref="M142:M145" si="114">K142+L142</f>
        <v>63.389685047539601</v>
      </c>
      <c r="N142" s="263">
        <f t="shared" ref="N142:N146" si="115">IF(D142&gt;0,M142/H142,"PO")</f>
        <v>13.931798911547164</v>
      </c>
      <c r="O142" s="264" t="str">
        <f t="shared" si="111"/>
        <v>OK</v>
      </c>
      <c r="P142" s="45"/>
      <c r="Q142" s="45"/>
      <c r="R142" s="45"/>
      <c r="S142" s="45"/>
      <c r="T142" s="32"/>
      <c r="U142" s="32"/>
    </row>
    <row r="143" spans="1:21" ht="14.25" customHeight="1" x14ac:dyDescent="0.2">
      <c r="A143" s="256" t="str">
        <f>IF(N143=MIN(N129:N152),1,"")</f>
        <v/>
      </c>
      <c r="B143" s="257">
        <f t="shared" si="102"/>
        <v>42283.583333333299</v>
      </c>
      <c r="C143" s="258">
        <f t="shared" si="112"/>
        <v>6</v>
      </c>
      <c r="D143" s="259">
        <f>Raw_Data_2!H139</f>
        <v>1065.3245710838653</v>
      </c>
      <c r="E143" s="260">
        <f>Raw_Data_2!E139</f>
        <v>56.315200805664063</v>
      </c>
      <c r="F143" s="261">
        <f>Raw_Data_2!F139</f>
        <v>12.61080857604424</v>
      </c>
      <c r="G143" s="282">
        <f>Raw_Data_2!M139</f>
        <v>2.1118202209472656</v>
      </c>
      <c r="H143" s="262">
        <f>HLOOKUP('Operational Worksheet'!E143,$B$773:$U$775,3)</f>
        <v>4.5500000000000007</v>
      </c>
      <c r="I143" s="262">
        <f t="shared" si="109"/>
        <v>1.5300501314276753</v>
      </c>
      <c r="J143" s="262">
        <f t="shared" si="110"/>
        <v>28.410065255242817</v>
      </c>
      <c r="K143" s="262">
        <f t="shared" si="113"/>
        <v>3.2311908066119863</v>
      </c>
      <c r="L143" s="262">
        <f t="shared" si="113"/>
        <v>59.996950284453121</v>
      </c>
      <c r="M143" s="262">
        <f t="shared" si="114"/>
        <v>63.228141091065105</v>
      </c>
      <c r="N143" s="263">
        <f t="shared" si="115"/>
        <v>13.896294745289032</v>
      </c>
      <c r="O143" s="264" t="str">
        <f t="shared" si="111"/>
        <v>OK</v>
      </c>
      <c r="P143" s="45"/>
      <c r="Q143" s="45"/>
      <c r="R143" s="45"/>
      <c r="S143" s="45"/>
      <c r="T143" s="32"/>
      <c r="U143" s="32"/>
    </row>
    <row r="144" spans="1:21" ht="14.25" customHeight="1" x14ac:dyDescent="0.2">
      <c r="A144" s="256" t="str">
        <f>IF(N144=MIN(N129:N152),1,"")</f>
        <v/>
      </c>
      <c r="B144" s="257">
        <f t="shared" si="102"/>
        <v>42283.624999999964</v>
      </c>
      <c r="C144" s="258">
        <f t="shared" si="112"/>
        <v>6</v>
      </c>
      <c r="D144" s="259">
        <f>Raw_Data_2!H140</f>
        <v>1066.6318381244744</v>
      </c>
      <c r="E144" s="260">
        <f>Raw_Data_2!E140</f>
        <v>56.315200805664063</v>
      </c>
      <c r="F144" s="261">
        <f>Raw_Data_2!F140</f>
        <v>12.596164827046923</v>
      </c>
      <c r="G144" s="282">
        <f>Raw_Data_2!M140</f>
        <v>2.1118202209472656</v>
      </c>
      <c r="H144" s="262">
        <f>HLOOKUP('Operational Worksheet'!E144,$B$773:$U$775,3)</f>
        <v>4.5500000000000007</v>
      </c>
      <c r="I144" s="262">
        <f t="shared" si="109"/>
        <v>1.5281748975974045</v>
      </c>
      <c r="J144" s="262">
        <f t="shared" si="110"/>
        <v>28.342296286663746</v>
      </c>
      <c r="K144" s="262">
        <f t="shared" si="113"/>
        <v>3.2272306498902159</v>
      </c>
      <c r="L144" s="262">
        <f t="shared" si="113"/>
        <v>59.853834406255096</v>
      </c>
      <c r="M144" s="262">
        <f t="shared" si="114"/>
        <v>63.081065056145313</v>
      </c>
      <c r="N144" s="263">
        <f t="shared" si="115"/>
        <v>13.863970342009956</v>
      </c>
      <c r="O144" s="264" t="str">
        <f t="shared" si="111"/>
        <v>OK</v>
      </c>
      <c r="P144" s="45"/>
      <c r="Q144" s="45"/>
      <c r="R144" s="45"/>
      <c r="S144" s="45"/>
      <c r="T144" s="32"/>
      <c r="U144" s="32"/>
    </row>
    <row r="145" spans="1:21" ht="14.25" customHeight="1" x14ac:dyDescent="0.2">
      <c r="A145" s="256" t="str">
        <f>IF(N145=MIN(N129:N152),1,"")</f>
        <v/>
      </c>
      <c r="B145" s="257">
        <f t="shared" si="102"/>
        <v>42283.666666666628</v>
      </c>
      <c r="C145" s="258">
        <f t="shared" si="112"/>
        <v>6</v>
      </c>
      <c r="D145" s="259">
        <f>Raw_Data_2!H141</f>
        <v>1057.5348537803141</v>
      </c>
      <c r="E145" s="260">
        <f>Raw_Data_2!E141</f>
        <v>55.982919818038937</v>
      </c>
      <c r="F145" s="261">
        <f>Raw_Data_2!F141</f>
        <v>12.589001986822288</v>
      </c>
      <c r="G145" s="282">
        <f>Raw_Data_2!M141</f>
        <v>2.1118202209472656</v>
      </c>
      <c r="H145" s="262">
        <f>HLOOKUP('Operational Worksheet'!E145,$B$773:$U$775,3)</f>
        <v>4.5500000000000007</v>
      </c>
      <c r="I145" s="262">
        <f t="shared" si="109"/>
        <v>1.5413203585426287</v>
      </c>
      <c r="J145" s="262">
        <f t="shared" si="110"/>
        <v>28.569843027272821</v>
      </c>
      <c r="K145" s="262">
        <f t="shared" si="113"/>
        <v>3.2549915001280127</v>
      </c>
      <c r="L145" s="262">
        <f t="shared" si="113"/>
        <v>60.334372214283988</v>
      </c>
      <c r="M145" s="262">
        <f t="shared" si="114"/>
        <v>63.589363714412002</v>
      </c>
      <c r="N145" s="263">
        <f t="shared" si="115"/>
        <v>13.975684332837801</v>
      </c>
      <c r="O145" s="264" t="str">
        <f t="shared" si="111"/>
        <v>OK</v>
      </c>
      <c r="P145" s="45"/>
      <c r="Q145" s="45"/>
      <c r="R145" s="45"/>
      <c r="S145" s="45"/>
      <c r="T145" s="32"/>
      <c r="U145" s="32"/>
    </row>
    <row r="146" spans="1:21" ht="14.25" customHeight="1" x14ac:dyDescent="0.2">
      <c r="A146" s="256" t="str">
        <f>IF(N146=MIN(N129:N152),1,"")</f>
        <v/>
      </c>
      <c r="B146" s="257">
        <f t="shared" si="102"/>
        <v>42283.708333333292</v>
      </c>
      <c r="C146" s="258">
        <f t="shared" si="112"/>
        <v>6</v>
      </c>
      <c r="D146" s="259">
        <f>Raw_Data_2!H142</f>
        <v>1063.5219006744892</v>
      </c>
      <c r="E146" s="260">
        <f>Raw_Data_2!E142</f>
        <v>54.806503295898438</v>
      </c>
      <c r="F146" s="261">
        <f>Raw_Data_2!F142</f>
        <v>12.60144295049694</v>
      </c>
      <c r="G146" s="282">
        <f>Raw_Data_2!M142</f>
        <v>2.1118202209472656</v>
      </c>
      <c r="H146" s="262">
        <f>HLOOKUP('Operational Worksheet'!E146,$B$773:$U$775,3)</f>
        <v>4.5500000000000007</v>
      </c>
      <c r="I146" s="263">
        <f t="shared" si="109"/>
        <v>1.5326435675337278</v>
      </c>
      <c r="J146" s="262">
        <f t="shared" si="110"/>
        <v>28.437085368916382</v>
      </c>
      <c r="K146" s="262">
        <f>I146*$G146</f>
        <v>3.2366676774224823</v>
      </c>
      <c r="L146" s="262">
        <f>J146*$G146</f>
        <v>60.05401190688125</v>
      </c>
      <c r="M146" s="262">
        <f>K146+L146</f>
        <v>63.290679584303732</v>
      </c>
      <c r="N146" s="263">
        <f t="shared" si="115"/>
        <v>13.910039469077741</v>
      </c>
      <c r="O146" s="264" t="str">
        <f t="shared" si="111"/>
        <v>OK</v>
      </c>
      <c r="P146" s="45"/>
      <c r="Q146" s="45"/>
      <c r="R146" s="45"/>
      <c r="S146" s="45"/>
      <c r="T146" s="32"/>
      <c r="U146" s="32"/>
    </row>
    <row r="147" spans="1:21" ht="14.25" customHeight="1" x14ac:dyDescent="0.2">
      <c r="A147" s="256" t="str">
        <f>IF(N147=MIN(N129:N152),1,"")</f>
        <v/>
      </c>
      <c r="B147" s="257">
        <f>B146+1/24</f>
        <v>42283.749999999956</v>
      </c>
      <c r="C147" s="258">
        <f>DAY(B147)</f>
        <v>6</v>
      </c>
      <c r="D147" s="259">
        <f>Raw_Data_2!H143</f>
        <v>1060.9983251040649</v>
      </c>
      <c r="E147" s="260">
        <f>Raw_Data_2!E143</f>
        <v>54.806503295898438</v>
      </c>
      <c r="F147" s="261">
        <f>Raw_Data_2!F143</f>
        <v>12.595548234370286</v>
      </c>
      <c r="G147" s="282">
        <f>Raw_Data_2!M143</f>
        <v>2.1118202209472656</v>
      </c>
      <c r="H147" s="262">
        <f>HLOOKUP('Operational Worksheet'!E147,$B$773:$U$775,3)</f>
        <v>4.5500000000000007</v>
      </c>
      <c r="I147" s="262">
        <f t="shared" si="109"/>
        <v>1.5362889473365817</v>
      </c>
      <c r="J147" s="262">
        <f t="shared" si="110"/>
        <v>28.491388767766182</v>
      </c>
      <c r="K147" s="262">
        <f>I147*$G147</f>
        <v>3.2443660642031822</v>
      </c>
      <c r="L147" s="262">
        <f>J147*$G147</f>
        <v>60.168690922638419</v>
      </c>
      <c r="M147" s="262">
        <f>K147+L147</f>
        <v>63.413056986841603</v>
      </c>
      <c r="N147" s="263">
        <f>IF(D147&gt;0,M147/H147,"PO")</f>
        <v>13.936935601503647</v>
      </c>
      <c r="O147" s="264" t="str">
        <f t="shared" si="111"/>
        <v>OK</v>
      </c>
      <c r="P147" s="45"/>
      <c r="Q147" s="45"/>
      <c r="R147" s="45"/>
      <c r="S147" s="45"/>
      <c r="T147" s="32"/>
      <c r="U147" s="32"/>
    </row>
    <row r="148" spans="1:21" ht="14.25" customHeight="1" x14ac:dyDescent="0.2">
      <c r="A148" s="256" t="str">
        <f>IF(N148=MIN(N129:N152),1,"")</f>
        <v/>
      </c>
      <c r="B148" s="257">
        <f t="shared" ref="B148:B152" si="116">B147+1/24</f>
        <v>42283.791666666621</v>
      </c>
      <c r="C148" s="258">
        <f t="shared" ref="C148:C152" si="117">DAY(B148)</f>
        <v>6</v>
      </c>
      <c r="D148" s="259">
        <f>Raw_Data_2!H144</f>
        <v>1065.0218594792175</v>
      </c>
      <c r="E148" s="260">
        <f>Raw_Data_2!E144</f>
        <v>54.806503295898438</v>
      </c>
      <c r="F148" s="261">
        <f>Raw_Data_2!F144</f>
        <v>12.607073389022879</v>
      </c>
      <c r="G148" s="282">
        <f>Raw_Data_2!M144</f>
        <v>2.1118202209472656</v>
      </c>
      <c r="H148" s="262">
        <f>HLOOKUP('Operational Worksheet'!E148,$B$773:$U$775,3)</f>
        <v>4.5500000000000007</v>
      </c>
      <c r="I148" s="262">
        <f t="shared" si="109"/>
        <v>1.5304850182108467</v>
      </c>
      <c r="J148" s="262">
        <f t="shared" si="110"/>
        <v>28.409723109768091</v>
      </c>
      <c r="K148" s="262">
        <f t="shared" ref="K148:L151" si="118">I148*$G148</f>
        <v>3.2321092093145101</v>
      </c>
      <c r="L148" s="262">
        <f t="shared" si="118"/>
        <v>59.996227734721089</v>
      </c>
      <c r="M148" s="262">
        <f t="shared" ref="M148:M151" si="119">K148+L148</f>
        <v>63.228336944035597</v>
      </c>
      <c r="N148" s="263">
        <f t="shared" ref="N148:N152" si="120">IF(D148&gt;0,M148/H148,"PO")</f>
        <v>13.896337789897931</v>
      </c>
      <c r="O148" s="264" t="str">
        <f t="shared" si="111"/>
        <v>OK</v>
      </c>
      <c r="P148" s="45"/>
      <c r="Q148" s="45"/>
      <c r="R148" s="45"/>
      <c r="S148" s="45"/>
      <c r="T148" s="32"/>
      <c r="U148" s="32"/>
    </row>
    <row r="149" spans="1:21" ht="14.25" customHeight="1" x14ac:dyDescent="0.2">
      <c r="A149" s="256" t="str">
        <f>IF(N149=MIN(N129:N152),1,"")</f>
        <v/>
      </c>
      <c r="B149" s="257">
        <f t="shared" si="116"/>
        <v>42283.833333333285</v>
      </c>
      <c r="C149" s="258">
        <f t="shared" si="117"/>
        <v>6</v>
      </c>
      <c r="D149" s="259">
        <f>Raw_Data_2!H145</f>
        <v>1068.197057868822</v>
      </c>
      <c r="E149" s="260">
        <f>Raw_Data_2!E145</f>
        <v>54.806503295898438</v>
      </c>
      <c r="F149" s="261">
        <f>Raw_Data_2!F145</f>
        <v>12.593230824322172</v>
      </c>
      <c r="G149" s="282">
        <f>Raw_Data_2!M145</f>
        <v>2.1118202209472656</v>
      </c>
      <c r="H149" s="262">
        <f>HLOOKUP('Operational Worksheet'!E149,$B$773:$U$775,3)</f>
        <v>4.5500000000000007</v>
      </c>
      <c r="I149" s="262">
        <f t="shared" si="109"/>
        <v>1.5259356763742082</v>
      </c>
      <c r="J149" s="262">
        <f t="shared" si="110"/>
        <v>28.294174521200361</v>
      </c>
      <c r="K149" s="262">
        <f t="shared" si="118"/>
        <v>3.2225018172318958</v>
      </c>
      <c r="L149" s="262">
        <f t="shared" si="118"/>
        <v>59.752209888881843</v>
      </c>
      <c r="M149" s="262">
        <f t="shared" si="119"/>
        <v>62.974711706113737</v>
      </c>
      <c r="N149" s="263">
        <f t="shared" si="120"/>
        <v>13.840595979365654</v>
      </c>
      <c r="O149" s="264" t="str">
        <f t="shared" si="111"/>
        <v>OK</v>
      </c>
      <c r="P149" s="45"/>
      <c r="Q149" s="45"/>
      <c r="R149" s="45"/>
      <c r="S149" s="45"/>
      <c r="T149" s="32"/>
      <c r="U149" s="32"/>
    </row>
    <row r="150" spans="1:21" ht="14.25" customHeight="1" x14ac:dyDescent="0.2">
      <c r="A150" s="256" t="str">
        <f>IF(N150=MIN(N129:N152),1,"")</f>
        <v/>
      </c>
      <c r="B150" s="257">
        <f t="shared" si="116"/>
        <v>42283.874999999949</v>
      </c>
      <c r="C150" s="258">
        <f t="shared" si="117"/>
        <v>6</v>
      </c>
      <c r="D150" s="259">
        <f>Raw_Data_2!H146</f>
        <v>1067.192636883477</v>
      </c>
      <c r="E150" s="260">
        <f>Raw_Data_2!E146</f>
        <v>54.806503295898438</v>
      </c>
      <c r="F150" s="261">
        <f>Raw_Data_2!F146</f>
        <v>12.596745641188887</v>
      </c>
      <c r="G150" s="282">
        <f>Raw_Data_2!M146</f>
        <v>2.3108649253845215</v>
      </c>
      <c r="H150" s="262">
        <f>HLOOKUP('Operational Worksheet'!E150,$B$773:$U$775,3)</f>
        <v>4.5500000000000007</v>
      </c>
      <c r="I150" s="262">
        <f t="shared" si="109"/>
        <v>1.5273718573997002</v>
      </c>
      <c r="J150" s="262">
        <f t="shared" si="110"/>
        <v>28.328708889090915</v>
      </c>
      <c r="K150" s="262">
        <f t="shared" si="118"/>
        <v>3.529550053284376</v>
      </c>
      <c r="L150" s="262">
        <f t="shared" si="118"/>
        <v>65.463819753228904</v>
      </c>
      <c r="M150" s="262">
        <f t="shared" si="119"/>
        <v>68.993369806513286</v>
      </c>
      <c r="N150" s="263">
        <f t="shared" si="120"/>
        <v>15.163377979453466</v>
      </c>
      <c r="O150" s="264" t="str">
        <f t="shared" si="111"/>
        <v>OK</v>
      </c>
      <c r="P150" s="45"/>
      <c r="Q150" s="45"/>
      <c r="R150" s="45"/>
      <c r="S150" s="45"/>
      <c r="T150" s="32"/>
      <c r="U150" s="32"/>
    </row>
    <row r="151" spans="1:21" ht="14.25" customHeight="1" x14ac:dyDescent="0.2">
      <c r="A151" s="256" t="str">
        <f>IF(N151=MIN(N129:N152),1,"")</f>
        <v/>
      </c>
      <c r="B151" s="257">
        <f t="shared" si="116"/>
        <v>42283.916666666613</v>
      </c>
      <c r="C151" s="258">
        <f t="shared" si="117"/>
        <v>6</v>
      </c>
      <c r="D151" s="259">
        <f>Raw_Data_2!H147</f>
        <v>1129.9613448573577</v>
      </c>
      <c r="E151" s="260">
        <f>Raw_Data_2!E147</f>
        <v>54.806503295898438</v>
      </c>
      <c r="F151" s="261">
        <f>Raw_Data_2!F147</f>
        <v>12.591418670470981</v>
      </c>
      <c r="G151" s="282">
        <f>Raw_Data_2!M147</f>
        <v>2.3108649253845215</v>
      </c>
      <c r="H151" s="262">
        <f>HLOOKUP('Operational Worksheet'!E151,$B$773:$U$775,3)</f>
        <v>4.5500000000000007</v>
      </c>
      <c r="I151" s="262">
        <f t="shared" si="109"/>
        <v>1.4425272222084422</v>
      </c>
      <c r="J151" s="262">
        <f t="shared" si="110"/>
        <v>26.743750966936961</v>
      </c>
      <c r="K151" s="262">
        <f t="shared" si="118"/>
        <v>3.3334855617138528</v>
      </c>
      <c r="L151" s="262">
        <f t="shared" si="118"/>
        <v>61.801196082713005</v>
      </c>
      <c r="M151" s="262">
        <f t="shared" si="119"/>
        <v>65.134681644426863</v>
      </c>
      <c r="N151" s="263">
        <f t="shared" si="120"/>
        <v>14.315314647126781</v>
      </c>
      <c r="O151" s="264" t="str">
        <f t="shared" si="111"/>
        <v>OK</v>
      </c>
      <c r="P151" s="45"/>
      <c r="Q151" s="45"/>
      <c r="R151" s="45"/>
      <c r="S151" s="45"/>
      <c r="T151" s="32"/>
      <c r="U151" s="32"/>
    </row>
    <row r="152" spans="1:21" ht="14.25" customHeight="1" x14ac:dyDescent="0.2">
      <c r="A152" s="265">
        <f>IF(N152=MIN(N129:N152),1,"")</f>
        <v>1</v>
      </c>
      <c r="B152" s="266">
        <f t="shared" si="116"/>
        <v>42283.958333333278</v>
      </c>
      <c r="C152" s="267">
        <f t="shared" si="117"/>
        <v>6</v>
      </c>
      <c r="D152" s="259">
        <f>Raw_Data_2!H148</f>
        <v>1428.7068358490671</v>
      </c>
      <c r="E152" s="260">
        <f>Raw_Data_2!E148</f>
        <v>54.806503295898438</v>
      </c>
      <c r="F152" s="261">
        <f>Raw_Data_2!F148</f>
        <v>12.60170044076734</v>
      </c>
      <c r="G152" s="282">
        <f>Raw_Data_2!M148</f>
        <v>2.3108649253845215</v>
      </c>
      <c r="H152" s="268">
        <f>HLOOKUP('Operational Worksheet'!E152,$B$773:$U$775,3)</f>
        <v>4.5500000000000007</v>
      </c>
      <c r="I152" s="269">
        <f t="shared" si="109"/>
        <v>1.1408918604573668</v>
      </c>
      <c r="J152" s="268">
        <f t="shared" si="110"/>
        <v>21.168850249021059</v>
      </c>
      <c r="K152" s="268">
        <f>I152*$G152</f>
        <v>2.636446983987621</v>
      </c>
      <c r="L152" s="268">
        <f>J152*$G152</f>
        <v>48.918353551180161</v>
      </c>
      <c r="M152" s="268">
        <f>K152+L152</f>
        <v>51.554800535167779</v>
      </c>
      <c r="N152" s="269">
        <f t="shared" si="120"/>
        <v>11.330725392344565</v>
      </c>
      <c r="O152" s="270" t="str">
        <f t="shared" si="111"/>
        <v>OK</v>
      </c>
      <c r="P152" s="45"/>
      <c r="Q152" s="45"/>
      <c r="R152" s="45"/>
      <c r="S152" s="45"/>
      <c r="T152" s="32"/>
      <c r="U152" s="32"/>
    </row>
    <row r="153" spans="1:21" ht="14.25" customHeight="1" x14ac:dyDescent="0.2">
      <c r="A153" s="247">
        <f>IF(N153=MIN(N153:N176),1,"")</f>
        <v>1</v>
      </c>
      <c r="B153" s="248">
        <f>'Turbidity Daily Data Sheet'!B22</f>
        <v>42284</v>
      </c>
      <c r="C153" s="249">
        <f>DAY(B153)</f>
        <v>7</v>
      </c>
      <c r="D153" s="259">
        <f>Raw_Data_2!H149</f>
        <v>1432.1765910076651</v>
      </c>
      <c r="E153" s="260">
        <f>Raw_Data_2!E149</f>
        <v>54.99439147135417</v>
      </c>
      <c r="F153" s="261">
        <f>Raw_Data_2!F149</f>
        <v>12.601145715027915</v>
      </c>
      <c r="G153" s="282">
        <f>Raw_Data_2!M149</f>
        <v>2.3108649253845215</v>
      </c>
      <c r="H153" s="253">
        <f>HLOOKUP('Operational Worksheet'!E153,$B$773:$U$775,3)</f>
        <v>4.5500000000000007</v>
      </c>
      <c r="I153" s="253">
        <f t="shared" si="109"/>
        <v>1.1381278050726609</v>
      </c>
      <c r="J153" s="253">
        <f t="shared" si="110"/>
        <v>21.11663457282771</v>
      </c>
      <c r="K153" s="253">
        <f>I153*$G153</f>
        <v>2.6300596253472839</v>
      </c>
      <c r="L153" s="253">
        <f>J153*$G153</f>
        <v>48.797690176509711</v>
      </c>
      <c r="M153" s="253">
        <f>K153+L153</f>
        <v>51.427749801856997</v>
      </c>
      <c r="N153" s="254">
        <f>IF(D153&gt;0,M153/H153,"PO")</f>
        <v>11.302802154254284</v>
      </c>
      <c r="O153" s="255" t="str">
        <f t="shared" si="111"/>
        <v>OK</v>
      </c>
      <c r="P153" s="45"/>
      <c r="Q153" s="45"/>
      <c r="R153" s="45"/>
      <c r="S153" s="45"/>
      <c r="T153" s="32"/>
      <c r="U153" s="32"/>
    </row>
    <row r="154" spans="1:21" ht="14.25" customHeight="1" x14ac:dyDescent="0.2">
      <c r="A154" s="256" t="str">
        <f>IF(N154=MIN(N153:N176),1,"")</f>
        <v/>
      </c>
      <c r="B154" s="257">
        <f>B153+1/24</f>
        <v>42284.041666666664</v>
      </c>
      <c r="C154" s="258">
        <f>DAY(B154)</f>
        <v>7</v>
      </c>
      <c r="D154" s="259">
        <f>Raw_Data_2!H150</f>
        <v>1427.9274757841617</v>
      </c>
      <c r="E154" s="260">
        <f>Raw_Data_2!E150</f>
        <v>55.59088134765625</v>
      </c>
      <c r="F154" s="261">
        <f>Raw_Data_2!F150</f>
        <v>12.587695484642717</v>
      </c>
      <c r="G154" s="282">
        <f>Raw_Data_2!M150</f>
        <v>2.3108649253845215</v>
      </c>
      <c r="H154" s="262">
        <f>HLOOKUP('Operational Worksheet'!E154,$B$773:$U$775,3)</f>
        <v>4.5500000000000007</v>
      </c>
      <c r="I154" s="262">
        <f t="shared" si="109"/>
        <v>1.1415145570364966</v>
      </c>
      <c r="J154" s="262">
        <f t="shared" si="110"/>
        <v>21.156865229833972</v>
      </c>
      <c r="K154" s="262">
        <f t="shared" ref="K154:L157" si="121">I154*$G154</f>
        <v>2.637885951671489</v>
      </c>
      <c r="L154" s="262">
        <f t="shared" si="121"/>
        <v>48.890657790710662</v>
      </c>
      <c r="M154" s="262">
        <f t="shared" ref="M154:M157" si="122">K154+L154</f>
        <v>51.528543742382155</v>
      </c>
      <c r="N154" s="263">
        <f t="shared" ref="N154:N158" si="123">IF(D154&gt;0,M154/H154,"PO")</f>
        <v>11.324954668655417</v>
      </c>
      <c r="O154" s="264" t="str">
        <f t="shared" si="111"/>
        <v>OK</v>
      </c>
      <c r="P154" s="45"/>
      <c r="Q154" s="45"/>
      <c r="R154" s="45"/>
      <c r="S154" s="45"/>
      <c r="T154" s="32"/>
      <c r="U154" s="32"/>
    </row>
    <row r="155" spans="1:21" ht="14.25" customHeight="1" x14ac:dyDescent="0.2">
      <c r="A155" s="256" t="str">
        <f>IF(N155=MIN(N153:N176),1,"")</f>
        <v/>
      </c>
      <c r="B155" s="257">
        <f t="shared" ref="B155:B170" si="124">B154+1/24</f>
        <v>42284.083333333328</v>
      </c>
      <c r="C155" s="258">
        <f t="shared" ref="C155" si="125">DAY(B155)</f>
        <v>7</v>
      </c>
      <c r="D155" s="259">
        <f>Raw_Data_2!H151</f>
        <v>1088.7006287616769</v>
      </c>
      <c r="E155" s="260">
        <f>Raw_Data_2!E151</f>
        <v>55.59088134765625</v>
      </c>
      <c r="F155" s="261">
        <f>Raw_Data_2!F151</f>
        <v>12.599157796048058</v>
      </c>
      <c r="G155" s="282">
        <f>Raw_Data_2!M151</f>
        <v>2.3108649253845215</v>
      </c>
      <c r="H155" s="262">
        <f>HLOOKUP('Operational Worksheet'!E155,$B$773:$U$775,3)</f>
        <v>4.5500000000000007</v>
      </c>
      <c r="I155" s="262">
        <f t="shared" si="109"/>
        <v>1.4971976289331388</v>
      </c>
      <c r="J155" s="262">
        <f t="shared" si="110"/>
        <v>27.774374250990363</v>
      </c>
      <c r="K155" s="262">
        <f t="shared" si="121"/>
        <v>3.4598214870704602</v>
      </c>
      <c r="L155" s="262">
        <f t="shared" si="121"/>
        <v>64.182827281116616</v>
      </c>
      <c r="M155" s="262">
        <f t="shared" si="122"/>
        <v>67.642648768187073</v>
      </c>
      <c r="N155" s="263">
        <f t="shared" si="123"/>
        <v>14.866516212788365</v>
      </c>
      <c r="O155" s="264" t="str">
        <f t="shared" si="111"/>
        <v>OK</v>
      </c>
      <c r="P155" s="45"/>
      <c r="Q155" s="45"/>
      <c r="R155" s="45"/>
      <c r="S155" s="45"/>
      <c r="T155" s="32"/>
      <c r="U155" s="32"/>
    </row>
    <row r="156" spans="1:21" ht="14.25" customHeight="1" x14ac:dyDescent="0.2">
      <c r="A156" s="256" t="str">
        <f>IF(N156=MIN(N153:N176),1,"")</f>
        <v/>
      </c>
      <c r="B156" s="257">
        <f t="shared" si="124"/>
        <v>42284.124999999993</v>
      </c>
      <c r="C156" s="258">
        <f>DAY(B156)</f>
        <v>7</v>
      </c>
      <c r="D156" s="259">
        <f>Raw_Data_2!H152</f>
        <v>1059.4336811864387</v>
      </c>
      <c r="E156" s="260">
        <f>Raw_Data_2!E152</f>
        <v>55.59088134765625</v>
      </c>
      <c r="F156" s="261">
        <f>Raw_Data_2!F152</f>
        <v>12.596694237469833</v>
      </c>
      <c r="G156" s="282">
        <f>Raw_Data_2!M152</f>
        <v>2.3108649253845215</v>
      </c>
      <c r="H156" s="262">
        <f>HLOOKUP('Operational Worksheet'!E156,$B$773:$U$775,3)</f>
        <v>4.5500000000000007</v>
      </c>
      <c r="I156" s="262">
        <f t="shared" si="109"/>
        <v>1.5385578436345309</v>
      </c>
      <c r="J156" s="262">
        <f t="shared" si="110"/>
        <v>28.536062904920403</v>
      </c>
      <c r="K156" s="262">
        <f t="shared" si="121"/>
        <v>3.5553993565302804</v>
      </c>
      <c r="L156" s="262">
        <f t="shared" si="121"/>
        <v>65.942986875546893</v>
      </c>
      <c r="M156" s="262">
        <f t="shared" si="122"/>
        <v>69.498386232077166</v>
      </c>
      <c r="N156" s="263">
        <f t="shared" si="123"/>
        <v>15.274370600456518</v>
      </c>
      <c r="O156" s="264" t="str">
        <f t="shared" si="111"/>
        <v>OK</v>
      </c>
      <c r="P156" s="45"/>
      <c r="Q156" s="45"/>
      <c r="R156" s="45"/>
      <c r="S156" s="45"/>
      <c r="T156" s="32"/>
      <c r="U156" s="32"/>
    </row>
    <row r="157" spans="1:21" ht="14.25" customHeight="1" x14ac:dyDescent="0.2">
      <c r="A157" s="256" t="str">
        <f>IF(N157=MIN(N153:N176),1,"")</f>
        <v/>
      </c>
      <c r="B157" s="257">
        <f t="shared" si="124"/>
        <v>42284.166666666657</v>
      </c>
      <c r="C157" s="258">
        <f t="shared" ref="C157:C158" si="126">DAY(B157)</f>
        <v>7</v>
      </c>
      <c r="D157" s="259">
        <f>Raw_Data_2!H153</f>
        <v>1059.6159423518034</v>
      </c>
      <c r="E157" s="260">
        <f>Raw_Data_2!E153</f>
        <v>55.59088134765625</v>
      </c>
      <c r="F157" s="261">
        <f>Raw_Data_2!F153</f>
        <v>12.598529426142639</v>
      </c>
      <c r="G157" s="282">
        <f>Raw_Data_2!M153</f>
        <v>2.3108649253845215</v>
      </c>
      <c r="H157" s="262">
        <f>HLOOKUP('Operational Worksheet'!E157,$B$773:$U$775,3)</f>
        <v>4.5500000000000007</v>
      </c>
      <c r="I157" s="262">
        <f t="shared" si="109"/>
        <v>1.5382932011972534</v>
      </c>
      <c r="J157" s="262">
        <f t="shared" si="110"/>
        <v>28.535311157769947</v>
      </c>
      <c r="K157" s="262">
        <f t="shared" si="121"/>
        <v>3.5547878036042078</v>
      </c>
      <c r="L157" s="262">
        <f t="shared" si="121"/>
        <v>65.941249689424154</v>
      </c>
      <c r="M157" s="262">
        <f t="shared" si="122"/>
        <v>69.496037493028368</v>
      </c>
      <c r="N157" s="263">
        <f t="shared" si="123"/>
        <v>15.273854394072167</v>
      </c>
      <c r="O157" s="264" t="str">
        <f t="shared" si="111"/>
        <v>OK</v>
      </c>
      <c r="P157" s="45"/>
      <c r="Q157" s="45"/>
      <c r="R157" s="45"/>
      <c r="S157" s="45"/>
      <c r="T157" s="32"/>
      <c r="U157" s="32"/>
    </row>
    <row r="158" spans="1:21" ht="14.25" customHeight="1" x14ac:dyDescent="0.2">
      <c r="A158" s="256" t="str">
        <f>IF(N158=MIN(N153:N176),1,"")</f>
        <v/>
      </c>
      <c r="B158" s="257">
        <f t="shared" si="124"/>
        <v>42284.208333333321</v>
      </c>
      <c r="C158" s="258">
        <f t="shared" si="126"/>
        <v>7</v>
      </c>
      <c r="D158" s="259">
        <f>Raw_Data_2!H154</f>
        <v>1062.1711411627366</v>
      </c>
      <c r="E158" s="260">
        <f>Raw_Data_2!E154</f>
        <v>55.59088134765625</v>
      </c>
      <c r="F158" s="261">
        <f>Raw_Data_2!F154</f>
        <v>12.595908281615044</v>
      </c>
      <c r="G158" s="282">
        <f>Raw_Data_2!M154</f>
        <v>2.2631371021270752</v>
      </c>
      <c r="H158" s="262">
        <f>HLOOKUP('Operational Worksheet'!E158,$B$773:$U$775,3)</f>
        <v>4.5500000000000007</v>
      </c>
      <c r="I158" s="263">
        <f t="shared" si="109"/>
        <v>1.5345926252672173</v>
      </c>
      <c r="J158" s="262">
        <f t="shared" si="110"/>
        <v>28.460743004920804</v>
      </c>
      <c r="K158" s="262">
        <f>I158*$G158</f>
        <v>3.4729935068928306</v>
      </c>
      <c r="L158" s="262">
        <f>J158*$G158</f>
        <v>64.410563448539889</v>
      </c>
      <c r="M158" s="262">
        <f>K158+L158</f>
        <v>67.883556955432724</v>
      </c>
      <c r="N158" s="263">
        <f t="shared" si="123"/>
        <v>14.919463067128069</v>
      </c>
      <c r="O158" s="264" t="str">
        <f t="shared" si="111"/>
        <v>OK</v>
      </c>
      <c r="P158" s="45"/>
      <c r="Q158" s="45"/>
      <c r="R158" s="45"/>
      <c r="S158" s="45"/>
      <c r="T158" s="32"/>
      <c r="U158" s="32"/>
    </row>
    <row r="159" spans="1:21" ht="14.25" customHeight="1" x14ac:dyDescent="0.2">
      <c r="A159" s="256" t="str">
        <f>IF(N159=MIN(N153:N176),1,"")</f>
        <v/>
      </c>
      <c r="B159" s="257">
        <f t="shared" si="124"/>
        <v>42284.249999999985</v>
      </c>
      <c r="C159" s="258">
        <f>DAY(B159)</f>
        <v>7</v>
      </c>
      <c r="D159" s="259">
        <f>Raw_Data_2!H155</f>
        <v>1068.5382056481426</v>
      </c>
      <c r="E159" s="260">
        <f>Raw_Data_2!E155</f>
        <v>55.59088134765625</v>
      </c>
      <c r="F159" s="261">
        <f>Raw_Data_2!F155</f>
        <v>12.591606354238987</v>
      </c>
      <c r="G159" s="282">
        <f>Raw_Data_2!M155</f>
        <v>2.2631371021270752</v>
      </c>
      <c r="H159" s="262">
        <f>HLOOKUP('Operational Worksheet'!E159,$B$773:$U$775,3)</f>
        <v>4.5500000000000007</v>
      </c>
      <c r="I159" s="262">
        <f t="shared" si="109"/>
        <v>1.5254484971936888</v>
      </c>
      <c r="J159" s="262">
        <f t="shared" si="110"/>
        <v>28.281492501096981</v>
      </c>
      <c r="K159" s="262">
        <f>I159*$G159</f>
        <v>3.4522990913830265</v>
      </c>
      <c r="L159" s="262">
        <f>J159*$G159</f>
        <v>64.004894982761229</v>
      </c>
      <c r="M159" s="262">
        <f>K159+L159</f>
        <v>67.457194074144255</v>
      </c>
      <c r="N159" s="263">
        <f>IF(D159&gt;0,M159/H159,"PO")</f>
        <v>14.825756939372361</v>
      </c>
      <c r="O159" s="264" t="str">
        <f t="shared" si="111"/>
        <v>OK</v>
      </c>
      <c r="P159" s="45"/>
      <c r="Q159" s="45"/>
      <c r="R159" s="45"/>
      <c r="S159" s="45"/>
      <c r="T159" s="32"/>
      <c r="U159" s="32"/>
    </row>
    <row r="160" spans="1:21" ht="14.25" customHeight="1" x14ac:dyDescent="0.2">
      <c r="A160" s="256" t="str">
        <f>IF(N160=MIN(N153:N176),1,"")</f>
        <v/>
      </c>
      <c r="B160" s="257">
        <f t="shared" si="124"/>
        <v>42284.29166666665</v>
      </c>
      <c r="C160" s="258">
        <f t="shared" ref="C160:C164" si="127">DAY(B160)</f>
        <v>7</v>
      </c>
      <c r="D160" s="259">
        <f>Raw_Data_2!H156</f>
        <v>1058.0174074315387</v>
      </c>
      <c r="E160" s="260">
        <f>Raw_Data_2!E156</f>
        <v>56.454271265258789</v>
      </c>
      <c r="F160" s="261">
        <f>Raw_Data_2!F156</f>
        <v>12.603083501125441</v>
      </c>
      <c r="G160" s="282">
        <f>Raw_Data_2!M156</f>
        <v>2.2631371021270752</v>
      </c>
      <c r="H160" s="262">
        <f>HLOOKUP('Operational Worksheet'!E160,$B$773:$U$775,3)</f>
        <v>4.5500000000000007</v>
      </c>
      <c r="I160" s="262">
        <f t="shared" si="109"/>
        <v>1.5406173741101445</v>
      </c>
      <c r="J160" s="262">
        <f t="shared" si="110"/>
        <v>28.588754958323577</v>
      </c>
      <c r="K160" s="262">
        <f t="shared" ref="K160:L163" si="128">I160*$G160</f>
        <v>3.4866283395302564</v>
      </c>
      <c r="L160" s="262">
        <f t="shared" si="128"/>
        <v>64.70027204980147</v>
      </c>
      <c r="M160" s="262">
        <f t="shared" ref="M160:M163" si="129">K160+L160</f>
        <v>68.186900389331726</v>
      </c>
      <c r="N160" s="263">
        <f t="shared" ref="N160:N164" si="130">IF(D160&gt;0,M160/H160,"PO")</f>
        <v>14.986131953699278</v>
      </c>
      <c r="O160" s="264" t="str">
        <f t="shared" si="111"/>
        <v>OK</v>
      </c>
      <c r="P160" s="45"/>
      <c r="Q160" s="45"/>
      <c r="R160" s="45"/>
      <c r="S160" s="45"/>
      <c r="T160" s="32"/>
      <c r="U160" s="32"/>
    </row>
    <row r="161" spans="1:21" ht="14.25" customHeight="1" x14ac:dyDescent="0.2">
      <c r="A161" s="256" t="str">
        <f>IF(N161=MIN(N153:N176),1,"")</f>
        <v/>
      </c>
      <c r="B161" s="257">
        <f t="shared" si="124"/>
        <v>42284.333333333314</v>
      </c>
      <c r="C161" s="258">
        <f t="shared" si="127"/>
        <v>7</v>
      </c>
      <c r="D161" s="259">
        <f>Raw_Data_2!H157</f>
        <v>1058.082856211056</v>
      </c>
      <c r="E161" s="260">
        <f>Raw_Data_2!E157</f>
        <v>56.67205810546875</v>
      </c>
      <c r="F161" s="261">
        <f>Raw_Data_2!F157</f>
        <v>12.597134081226722</v>
      </c>
      <c r="G161" s="282">
        <f>Raw_Data_2!M157</f>
        <v>2.2631371021270752</v>
      </c>
      <c r="H161" s="262">
        <f>HLOOKUP('Operational Worksheet'!E161,$B$773:$U$775,3)</f>
        <v>4.5500000000000007</v>
      </c>
      <c r="I161" s="262">
        <f t="shared" si="109"/>
        <v>1.5405220776725861</v>
      </c>
      <c r="J161" s="262">
        <f t="shared" si="110"/>
        <v>28.573491780414528</v>
      </c>
      <c r="K161" s="262">
        <f t="shared" si="128"/>
        <v>3.4864126706267173</v>
      </c>
      <c r="L161" s="262">
        <f t="shared" si="128"/>
        <v>64.665729385579141</v>
      </c>
      <c r="M161" s="262">
        <f t="shared" si="129"/>
        <v>68.152142056205861</v>
      </c>
      <c r="N161" s="263">
        <f t="shared" si="130"/>
        <v>14.978492759605681</v>
      </c>
      <c r="O161" s="264" t="str">
        <f t="shared" si="111"/>
        <v>OK</v>
      </c>
      <c r="P161" s="45"/>
      <c r="Q161" s="45"/>
      <c r="R161" s="45"/>
      <c r="S161" s="45"/>
      <c r="T161" s="32"/>
      <c r="U161" s="32"/>
    </row>
    <row r="162" spans="1:21" ht="14.25" customHeight="1" x14ac:dyDescent="0.2">
      <c r="A162" s="256" t="str">
        <f>IF(N162=MIN(N153:N176),1,"")</f>
        <v/>
      </c>
      <c r="B162" s="257">
        <f t="shared" si="124"/>
        <v>42284.374999999978</v>
      </c>
      <c r="C162" s="258">
        <f t="shared" si="127"/>
        <v>7</v>
      </c>
      <c r="D162" s="259">
        <f>Raw_Data_2!H158</f>
        <v>1066.4658213304815</v>
      </c>
      <c r="E162" s="260">
        <f>Raw_Data_2!E158</f>
        <v>56.418254948298134</v>
      </c>
      <c r="F162" s="261">
        <f>Raw_Data_2!F158</f>
        <v>12.594779784875447</v>
      </c>
      <c r="G162" s="282">
        <f>Raw_Data_2!M158</f>
        <v>2.3178207874298096</v>
      </c>
      <c r="H162" s="262">
        <f>HLOOKUP('Operational Worksheet'!E162,$B$773:$U$775,3)</f>
        <v>4.5500000000000007</v>
      </c>
      <c r="I162" s="262">
        <f t="shared" si="109"/>
        <v>1.5284127886690968</v>
      </c>
      <c r="J162" s="262">
        <f t="shared" si="110"/>
        <v>28.343591401729544</v>
      </c>
      <c r="K162" s="262">
        <f t="shared" si="128"/>
        <v>3.5425869333507971</v>
      </c>
      <c r="L162" s="262">
        <f t="shared" si="128"/>
        <v>65.69536534134555</v>
      </c>
      <c r="M162" s="262">
        <f t="shared" si="129"/>
        <v>69.23795227469634</v>
      </c>
      <c r="N162" s="263">
        <f t="shared" si="130"/>
        <v>15.217132368065128</v>
      </c>
      <c r="O162" s="264" t="str">
        <f t="shared" si="111"/>
        <v>OK</v>
      </c>
      <c r="P162" s="45"/>
      <c r="Q162" s="45"/>
      <c r="R162" s="45"/>
      <c r="S162" s="45"/>
      <c r="T162" s="32"/>
      <c r="U162" s="32"/>
    </row>
    <row r="163" spans="1:21" ht="14.25" customHeight="1" x14ac:dyDescent="0.2">
      <c r="A163" s="256" t="str">
        <f>IF(N163=MIN(N153:N176),1,"")</f>
        <v/>
      </c>
      <c r="B163" s="257">
        <f t="shared" si="124"/>
        <v>42284.416666666642</v>
      </c>
      <c r="C163" s="258">
        <f t="shared" si="127"/>
        <v>7</v>
      </c>
      <c r="D163" s="259">
        <f>Raw_Data_2!H159</f>
        <v>1060.6280716920642</v>
      </c>
      <c r="E163" s="260">
        <f>Raw_Data_2!E159</f>
        <v>56.085540771484375</v>
      </c>
      <c r="F163" s="261">
        <f>Raw_Data_2!F159</f>
        <v>12.590967333721055</v>
      </c>
      <c r="G163" s="282">
        <f>Raw_Data_2!M159</f>
        <v>2.3178207874298096</v>
      </c>
      <c r="H163" s="262">
        <f>HLOOKUP('Operational Worksheet'!E163,$B$773:$U$775,3)</f>
        <v>4.5500000000000007</v>
      </c>
      <c r="I163" s="262">
        <f t="shared" si="109"/>
        <v>1.5368252486468637</v>
      </c>
      <c r="J163" s="262">
        <f t="shared" si="110"/>
        <v>28.490969084687702</v>
      </c>
      <c r="K163" s="262">
        <f t="shared" si="128"/>
        <v>3.5620855079606866</v>
      </c>
      <c r="L163" s="262">
        <f t="shared" si="128"/>
        <v>66.036960398509208</v>
      </c>
      <c r="M163" s="262">
        <f t="shared" si="129"/>
        <v>69.599045906469897</v>
      </c>
      <c r="N163" s="263">
        <f t="shared" si="130"/>
        <v>15.296493605817558</v>
      </c>
      <c r="O163" s="264" t="str">
        <f t="shared" si="111"/>
        <v>OK</v>
      </c>
      <c r="P163" s="45"/>
      <c r="Q163" s="45"/>
      <c r="R163" s="45"/>
      <c r="S163" s="45"/>
      <c r="T163" s="32"/>
      <c r="U163" s="32"/>
    </row>
    <row r="164" spans="1:21" ht="14.25" customHeight="1" x14ac:dyDescent="0.2">
      <c r="A164" s="256" t="str">
        <f>IF(N164=MIN(N153:N176),1,"")</f>
        <v/>
      </c>
      <c r="B164" s="257">
        <f t="shared" si="124"/>
        <v>42284.458333333307</v>
      </c>
      <c r="C164" s="258">
        <f t="shared" si="127"/>
        <v>7</v>
      </c>
      <c r="D164" s="259">
        <f>Raw_Data_2!H160</f>
        <v>1065.9944537187366</v>
      </c>
      <c r="E164" s="260">
        <f>Raw_Data_2!E160</f>
        <v>56.085540771484375</v>
      </c>
      <c r="F164" s="261">
        <f>Raw_Data_2!F160</f>
        <v>12.584718960644139</v>
      </c>
      <c r="G164" s="282">
        <f>Raw_Data_2!M160</f>
        <v>2.3178207874298096</v>
      </c>
      <c r="H164" s="262">
        <f>HLOOKUP('Operational Worksheet'!E164,$B$773:$U$775,3)</f>
        <v>4.5500000000000007</v>
      </c>
      <c r="I164" s="263">
        <f t="shared" si="109"/>
        <v>1.5290886311028375</v>
      </c>
      <c r="J164" s="262">
        <f t="shared" si="110"/>
        <v>28.333473406152546</v>
      </c>
      <c r="K164" s="262">
        <f>I164*$G164</f>
        <v>3.5441534149927487</v>
      </c>
      <c r="L164" s="262">
        <f>J164*$G164</f>
        <v>65.671913640870059</v>
      </c>
      <c r="M164" s="262">
        <f>K164+L164</f>
        <v>69.216067055862808</v>
      </c>
      <c r="N164" s="263">
        <f t="shared" si="130"/>
        <v>15.212322429859956</v>
      </c>
      <c r="O164" s="264" t="str">
        <f t="shared" si="111"/>
        <v>OK</v>
      </c>
      <c r="P164" s="45"/>
      <c r="Q164" s="45"/>
      <c r="R164" s="45"/>
      <c r="S164" s="45"/>
      <c r="T164" s="32"/>
      <c r="U164" s="32"/>
    </row>
    <row r="165" spans="1:21" ht="14.25" customHeight="1" x14ac:dyDescent="0.2">
      <c r="A165" s="256" t="str">
        <f>IF(N165=MIN(N153:N176),1,"")</f>
        <v/>
      </c>
      <c r="B165" s="257">
        <f t="shared" si="124"/>
        <v>42284.499999999971</v>
      </c>
      <c r="C165" s="258">
        <f>DAY(B165)</f>
        <v>7</v>
      </c>
      <c r="D165" s="259">
        <f>Raw_Data_2!H161</f>
        <v>1053.3644792203438</v>
      </c>
      <c r="E165" s="260">
        <f>Raw_Data_2!E161</f>
        <v>55.624294977506004</v>
      </c>
      <c r="F165" s="261">
        <f>Raw_Data_2!F161</f>
        <v>12.597531039114262</v>
      </c>
      <c r="G165" s="282">
        <f>Raw_Data_2!M161</f>
        <v>2.208132266998291</v>
      </c>
      <c r="H165" s="262">
        <f>HLOOKUP('Operational Worksheet'!E165,$B$773:$U$775,3)</f>
        <v>4.5500000000000007</v>
      </c>
      <c r="I165" s="262">
        <f t="shared" si="109"/>
        <v>1.5474225988771309</v>
      </c>
      <c r="J165" s="262">
        <f t="shared" si="110"/>
        <v>28.702386581567879</v>
      </c>
      <c r="K165" s="262">
        <f>I165*$G165</f>
        <v>3.416913771262946</v>
      </c>
      <c r="L165" s="262">
        <f>J165*$G165</f>
        <v>63.37866595061881</v>
      </c>
      <c r="M165" s="262">
        <f>K165+L165</f>
        <v>66.795579721881751</v>
      </c>
      <c r="N165" s="263">
        <f>IF(D165&gt;0,M165/H165,"PO")</f>
        <v>14.68034719162236</v>
      </c>
      <c r="O165" s="264" t="str">
        <f t="shared" si="111"/>
        <v>OK</v>
      </c>
      <c r="P165" s="45"/>
      <c r="Q165" s="45"/>
      <c r="R165" s="45"/>
      <c r="S165" s="45"/>
      <c r="T165" s="32"/>
      <c r="U165" s="32"/>
    </row>
    <row r="166" spans="1:21" ht="14.25" customHeight="1" x14ac:dyDescent="0.2">
      <c r="A166" s="256" t="str">
        <f>IF(N166=MIN(N153:N176),1,"")</f>
        <v/>
      </c>
      <c r="B166" s="257">
        <f t="shared" si="124"/>
        <v>42284.541666666635</v>
      </c>
      <c r="C166" s="258">
        <f t="shared" ref="C166:C170" si="131">DAY(B166)</f>
        <v>7</v>
      </c>
      <c r="D166" s="259">
        <f>Raw_Data_2!H162</f>
        <v>1063.5819467503868</v>
      </c>
      <c r="E166" s="260">
        <f>Raw_Data_2!E162</f>
        <v>55.357688903808594</v>
      </c>
      <c r="F166" s="261">
        <f>Raw_Data_2!F162</f>
        <v>12.591521845064161</v>
      </c>
      <c r="G166" s="282">
        <f>Raw_Data_2!M162</f>
        <v>2.208132266998291</v>
      </c>
      <c r="H166" s="262">
        <f>HLOOKUP('Operational Worksheet'!E166,$B$773:$U$775,3)</f>
        <v>4.5500000000000007</v>
      </c>
      <c r="I166" s="262">
        <f t="shared" si="109"/>
        <v>1.5325570398973183</v>
      </c>
      <c r="J166" s="262">
        <f t="shared" si="110"/>
        <v>28.413092682219311</v>
      </c>
      <c r="K166" s="262">
        <f t="shared" ref="K166:L169" si="132">I166*$G166</f>
        <v>3.384088650812656</v>
      </c>
      <c r="L166" s="262">
        <f t="shared" si="132"/>
        <v>62.739866756821478</v>
      </c>
      <c r="M166" s="262">
        <f t="shared" ref="M166:M169" si="133">K166+L166</f>
        <v>66.123955407634128</v>
      </c>
      <c r="N166" s="263">
        <f t="shared" ref="N166:N170" si="134">IF(D166&gt;0,M166/H166,"PO")</f>
        <v>14.532737452227279</v>
      </c>
      <c r="O166" s="264" t="str">
        <f t="shared" si="111"/>
        <v>OK</v>
      </c>
      <c r="P166" s="45"/>
      <c r="Q166" s="45"/>
      <c r="R166" s="45"/>
      <c r="S166" s="45"/>
      <c r="T166" s="32"/>
      <c r="U166" s="32"/>
    </row>
    <row r="167" spans="1:21" ht="14.25" customHeight="1" x14ac:dyDescent="0.2">
      <c r="A167" s="256" t="str">
        <f>IF(N167=MIN(N153:N176),1,"")</f>
        <v/>
      </c>
      <c r="B167" s="257">
        <f t="shared" si="124"/>
        <v>42284.583333333299</v>
      </c>
      <c r="C167" s="258">
        <f t="shared" si="131"/>
        <v>7</v>
      </c>
      <c r="D167" s="259">
        <f>Raw_Data_2!H163</f>
        <v>1063.3662768924964</v>
      </c>
      <c r="E167" s="260">
        <f>Raw_Data_2!E163</f>
        <v>55.357688903808594</v>
      </c>
      <c r="F167" s="261">
        <f>Raw_Data_2!F163</f>
        <v>12.603343596677513</v>
      </c>
      <c r="G167" s="282">
        <f>Raw_Data_2!M163</f>
        <v>2.208132266998291</v>
      </c>
      <c r="H167" s="262">
        <f>HLOOKUP('Operational Worksheet'!E167,$B$773:$U$775,3)</f>
        <v>4.5500000000000007</v>
      </c>
      <c r="I167" s="262">
        <f t="shared" si="109"/>
        <v>1.5328678701034157</v>
      </c>
      <c r="J167" s="262">
        <f t="shared" si="110"/>
        <v>28.445536866582454</v>
      </c>
      <c r="K167" s="262">
        <f t="shared" si="132"/>
        <v>3.3847750050202974</v>
      </c>
      <c r="L167" s="262">
        <f t="shared" si="132"/>
        <v>62.811507807190182</v>
      </c>
      <c r="M167" s="262">
        <f t="shared" si="133"/>
        <v>66.196282812210484</v>
      </c>
      <c r="N167" s="263">
        <f t="shared" si="134"/>
        <v>14.548633585101204</v>
      </c>
      <c r="O167" s="264" t="str">
        <f t="shared" si="111"/>
        <v>OK</v>
      </c>
      <c r="P167" s="45"/>
      <c r="Q167" s="45"/>
      <c r="R167" s="45"/>
      <c r="S167" s="45"/>
      <c r="T167" s="32"/>
      <c r="U167" s="32"/>
    </row>
    <row r="168" spans="1:21" ht="14.25" customHeight="1" x14ac:dyDescent="0.2">
      <c r="A168" s="256" t="str">
        <f>IF(N168=MIN(N153:N176),1,"")</f>
        <v/>
      </c>
      <c r="B168" s="257">
        <f t="shared" si="124"/>
        <v>42284.624999999964</v>
      </c>
      <c r="C168" s="258">
        <f t="shared" si="131"/>
        <v>7</v>
      </c>
      <c r="D168" s="259">
        <f>Raw_Data_2!H164</f>
        <v>1067.600797382745</v>
      </c>
      <c r="E168" s="260">
        <f>Raw_Data_2!E164</f>
        <v>55.357688903808594</v>
      </c>
      <c r="F168" s="261">
        <f>Raw_Data_2!F164</f>
        <v>12.596541292321684</v>
      </c>
      <c r="G168" s="282">
        <f>Raw_Data_2!M164</f>
        <v>2.208132266998291</v>
      </c>
      <c r="H168" s="262">
        <f>HLOOKUP('Operational Worksheet'!E168,$B$773:$U$775,3)</f>
        <v>4.5500000000000007</v>
      </c>
      <c r="I168" s="262">
        <f t="shared" si="109"/>
        <v>1.5267879192259817</v>
      </c>
      <c r="J168" s="262">
        <f t="shared" si="110"/>
        <v>28.317418997518498</v>
      </c>
      <c r="K168" s="262">
        <f t="shared" si="132"/>
        <v>3.3713496693060705</v>
      </c>
      <c r="L168" s="262">
        <f t="shared" si="132"/>
        <v>62.528606606530992</v>
      </c>
      <c r="M168" s="262">
        <f t="shared" si="133"/>
        <v>65.89995627583707</v>
      </c>
      <c r="N168" s="263">
        <f t="shared" si="134"/>
        <v>14.483506873810343</v>
      </c>
      <c r="O168" s="264" t="str">
        <f t="shared" si="111"/>
        <v>OK</v>
      </c>
      <c r="P168" s="45"/>
      <c r="Q168" s="45"/>
      <c r="R168" s="45"/>
      <c r="S168" s="45"/>
      <c r="T168" s="32"/>
      <c r="U168" s="32"/>
    </row>
    <row r="169" spans="1:21" ht="14.25" customHeight="1" x14ac:dyDescent="0.2">
      <c r="A169" s="256" t="str">
        <f>IF(N169=MIN(N153:N176),1,"")</f>
        <v/>
      </c>
      <c r="B169" s="257">
        <f t="shared" si="124"/>
        <v>42284.666666666628</v>
      </c>
      <c r="C169" s="258">
        <f t="shared" si="131"/>
        <v>7</v>
      </c>
      <c r="D169" s="259">
        <f>Raw_Data_2!H165</f>
        <v>1070.2798733605277</v>
      </c>
      <c r="E169" s="260">
        <f>Raw_Data_2!E165</f>
        <v>55.357688903808594</v>
      </c>
      <c r="F169" s="261">
        <f>Raw_Data_2!F165</f>
        <v>12.586260605752997</v>
      </c>
      <c r="G169" s="282">
        <f>Raw_Data_2!M165</f>
        <v>2.208132266998291</v>
      </c>
      <c r="H169" s="262">
        <f>HLOOKUP('Operational Worksheet'!E169,$B$773:$U$775,3)</f>
        <v>4.5500000000000007</v>
      </c>
      <c r="I169" s="262">
        <f t="shared" si="109"/>
        <v>1.5229661330377353</v>
      </c>
      <c r="J169" s="262">
        <f t="shared" si="110"/>
        <v>28.223482666231398</v>
      </c>
      <c r="K169" s="262">
        <f t="shared" si="132"/>
        <v>3.3629106599062353</v>
      </c>
      <c r="L169" s="262">
        <f t="shared" si="132"/>
        <v>62.321182762372509</v>
      </c>
      <c r="M169" s="262">
        <f t="shared" si="133"/>
        <v>65.68409342227875</v>
      </c>
      <c r="N169" s="263">
        <f t="shared" si="134"/>
        <v>14.43606448841291</v>
      </c>
      <c r="O169" s="264" t="str">
        <f t="shared" si="111"/>
        <v>OK</v>
      </c>
      <c r="P169" s="45"/>
      <c r="Q169" s="45"/>
      <c r="R169" s="45"/>
      <c r="S169" s="45"/>
      <c r="T169" s="32"/>
      <c r="U169" s="32"/>
    </row>
    <row r="170" spans="1:21" ht="14.25" customHeight="1" x14ac:dyDescent="0.2">
      <c r="A170" s="256" t="str">
        <f>IF(N170=MIN(N153:N176),1,"")</f>
        <v/>
      </c>
      <c r="B170" s="257">
        <f t="shared" si="124"/>
        <v>42284.708333333292</v>
      </c>
      <c r="C170" s="258">
        <f t="shared" si="131"/>
        <v>7</v>
      </c>
      <c r="D170" s="259">
        <f>Raw_Data_2!H166</f>
        <v>1061.1337627238104</v>
      </c>
      <c r="E170" s="260">
        <f>Raw_Data_2!E166</f>
        <v>55.357688903808594</v>
      </c>
      <c r="F170" s="261">
        <f>Raw_Data_2!F166</f>
        <v>12.601483467183376</v>
      </c>
      <c r="G170" s="282">
        <f>Raw_Data_2!M166</f>
        <v>2.208132266998291</v>
      </c>
      <c r="H170" s="262">
        <f>HLOOKUP('Operational Worksheet'!E170,$B$773:$U$775,3)</f>
        <v>4.5500000000000007</v>
      </c>
      <c r="I170" s="263">
        <f t="shared" si="109"/>
        <v>1.5360928633690576</v>
      </c>
      <c r="J170" s="262">
        <f t="shared" si="110"/>
        <v>28.501176179342654</v>
      </c>
      <c r="K170" s="262">
        <f>I170*$G170</f>
        <v>3.3918962167110132</v>
      </c>
      <c r="L170" s="262">
        <f>J170*$G170</f>
        <v>62.934366769009586</v>
      </c>
      <c r="M170" s="262">
        <f>K170+L170</f>
        <v>66.326262985720604</v>
      </c>
      <c r="N170" s="263">
        <f t="shared" si="134"/>
        <v>14.577200656202328</v>
      </c>
      <c r="O170" s="264" t="str">
        <f t="shared" si="111"/>
        <v>OK</v>
      </c>
      <c r="P170" s="45"/>
      <c r="Q170" s="45"/>
      <c r="R170" s="45"/>
      <c r="S170" s="45"/>
      <c r="T170" s="32"/>
      <c r="U170" s="32"/>
    </row>
    <row r="171" spans="1:21" ht="14.25" customHeight="1" x14ac:dyDescent="0.2">
      <c r="A171" s="256" t="str">
        <f>IF(N171=MIN(N153:N176),1,"")</f>
        <v/>
      </c>
      <c r="B171" s="257">
        <f>B170+1/24</f>
        <v>42284.749999999956</v>
      </c>
      <c r="C171" s="258">
        <f>DAY(B171)</f>
        <v>7</v>
      </c>
      <c r="D171" s="259">
        <f>Raw_Data_2!H167</f>
        <v>1063.1295780638377</v>
      </c>
      <c r="E171" s="260">
        <f>Raw_Data_2!E167</f>
        <v>54.474864002236259</v>
      </c>
      <c r="F171" s="261">
        <f>Raw_Data_2!F167</f>
        <v>12.591958145034313</v>
      </c>
      <c r="G171" s="282">
        <f>Raw_Data_2!M167</f>
        <v>2.208132266998291</v>
      </c>
      <c r="H171" s="262">
        <f>HLOOKUP('Operational Worksheet'!E171,$B$773:$U$775,3)</f>
        <v>4.5500000000000007</v>
      </c>
      <c r="I171" s="262">
        <f t="shared" si="109"/>
        <v>1.5332091530823004</v>
      </c>
      <c r="J171" s="262">
        <f t="shared" si="110"/>
        <v>28.426167582619634</v>
      </c>
      <c r="K171" s="262">
        <f>I171*$G171</f>
        <v>3.3855286029781499</v>
      </c>
      <c r="L171" s="262">
        <f>J171*$G171</f>
        <v>62.768737866283224</v>
      </c>
      <c r="M171" s="262">
        <f>K171+L171</f>
        <v>66.154266469261373</v>
      </c>
      <c r="N171" s="263">
        <f>IF(D171&gt;0,M171/H171,"PO")</f>
        <v>14.539399224013486</v>
      </c>
      <c r="O171" s="264" t="str">
        <f t="shared" si="111"/>
        <v>OK</v>
      </c>
      <c r="P171" s="45"/>
      <c r="Q171" s="45"/>
      <c r="R171" s="45"/>
      <c r="S171" s="45"/>
      <c r="T171" s="32"/>
      <c r="U171" s="32"/>
    </row>
    <row r="172" spans="1:21" ht="14.25" customHeight="1" x14ac:dyDescent="0.2">
      <c r="A172" s="256" t="str">
        <f>IF(N172=MIN(N153:N176),1,"")</f>
        <v/>
      </c>
      <c r="B172" s="257">
        <f t="shared" ref="B172:B176" si="135">B171+1/24</f>
        <v>42284.791666666621</v>
      </c>
      <c r="C172" s="258">
        <f t="shared" ref="C172:C176" si="136">DAY(B172)</f>
        <v>7</v>
      </c>
      <c r="D172" s="259">
        <f>Raw_Data_2!H168</f>
        <v>1065.7288319862619</v>
      </c>
      <c r="E172" s="260">
        <f>Raw_Data_2!E168</f>
        <v>54.389579772949219</v>
      </c>
      <c r="F172" s="261">
        <f>Raw_Data_2!F168</f>
        <v>12.599921206374965</v>
      </c>
      <c r="G172" s="282">
        <f>Raw_Data_2!M168</f>
        <v>2.208132266998291</v>
      </c>
      <c r="H172" s="262">
        <f>HLOOKUP('Operational Worksheet'!E172,$B$773:$U$775,3)</f>
        <v>4.5500000000000007</v>
      </c>
      <c r="I172" s="262">
        <f t="shared" si="109"/>
        <v>1.5294697404048576</v>
      </c>
      <c r="J172" s="262">
        <f t="shared" si="110"/>
        <v>28.374770380322911</v>
      </c>
      <c r="K172" s="262">
        <f t="shared" ref="K172:L175" si="137">I172*$G172</f>
        <v>3.3772714851854659</v>
      </c>
      <c r="L172" s="262">
        <f t="shared" si="137"/>
        <v>62.655246045458391</v>
      </c>
      <c r="M172" s="262">
        <f t="shared" ref="M172:M175" si="138">K172+L172</f>
        <v>66.032517530643858</v>
      </c>
      <c r="N172" s="263">
        <f t="shared" ref="N172:N176" si="139">IF(D172&gt;0,M172/H172,"PO")</f>
        <v>14.51264121552612</v>
      </c>
      <c r="O172" s="264" t="str">
        <f t="shared" si="111"/>
        <v>OK</v>
      </c>
      <c r="P172" s="45"/>
      <c r="Q172" s="45"/>
      <c r="R172" s="45"/>
      <c r="S172" s="45"/>
      <c r="T172" s="32"/>
      <c r="U172" s="32"/>
    </row>
    <row r="173" spans="1:21" ht="14.25" customHeight="1" x14ac:dyDescent="0.2">
      <c r="A173" s="256" t="str">
        <f>IF(N173=MIN(N153:N176),1,"")</f>
        <v/>
      </c>
      <c r="B173" s="257">
        <f t="shared" si="135"/>
        <v>42284.833333333285</v>
      </c>
      <c r="C173" s="258">
        <f t="shared" si="136"/>
        <v>7</v>
      </c>
      <c r="D173" s="259">
        <f>Raw_Data_2!H169</f>
        <v>1067.5683285246701</v>
      </c>
      <c r="E173" s="260">
        <f>Raw_Data_2!E169</f>
        <v>54.389579772949219</v>
      </c>
      <c r="F173" s="261">
        <f>Raw_Data_2!F169</f>
        <v>12.590292471115058</v>
      </c>
      <c r="G173" s="282">
        <f>Raw_Data_2!M169</f>
        <v>2.3038020133972168</v>
      </c>
      <c r="H173" s="262">
        <f>HLOOKUP('Operational Worksheet'!E173,$B$773:$U$775,3)</f>
        <v>4.5500000000000007</v>
      </c>
      <c r="I173" s="262">
        <f t="shared" si="109"/>
        <v>1.526834354717683</v>
      </c>
      <c r="J173" s="262">
        <f t="shared" si="110"/>
        <v>28.304232266270223</v>
      </c>
      <c r="K173" s="262">
        <f t="shared" si="137"/>
        <v>3.5175240605226383</v>
      </c>
      <c r="L173" s="262">
        <f t="shared" si="137"/>
        <v>65.207347282695807</v>
      </c>
      <c r="M173" s="262">
        <f t="shared" si="138"/>
        <v>68.724871343218439</v>
      </c>
      <c r="N173" s="263">
        <f t="shared" si="139"/>
        <v>15.104367328179874</v>
      </c>
      <c r="O173" s="264" t="str">
        <f t="shared" si="111"/>
        <v>OK</v>
      </c>
      <c r="P173" s="45"/>
      <c r="Q173" s="45"/>
      <c r="R173" s="45"/>
      <c r="S173" s="45"/>
      <c r="T173" s="32"/>
      <c r="U173" s="32"/>
    </row>
    <row r="174" spans="1:21" ht="14.25" customHeight="1" x14ac:dyDescent="0.2">
      <c r="A174" s="256" t="str">
        <f>IF(N174=MIN(N153:N176),1,"")</f>
        <v/>
      </c>
      <c r="B174" s="257">
        <f t="shared" si="135"/>
        <v>42284.874999999949</v>
      </c>
      <c r="C174" s="258">
        <f t="shared" si="136"/>
        <v>7</v>
      </c>
      <c r="D174" s="259">
        <f>Raw_Data_2!H170</f>
        <v>1067.8714749182723</v>
      </c>
      <c r="E174" s="260">
        <f>Raw_Data_2!E170</f>
        <v>54.389579772949219</v>
      </c>
      <c r="F174" s="261">
        <f>Raw_Data_2!F170</f>
        <v>12.592868998830848</v>
      </c>
      <c r="G174" s="282">
        <f>Raw_Data_2!M170</f>
        <v>2.3038020133972168</v>
      </c>
      <c r="H174" s="262">
        <f>HLOOKUP('Operational Worksheet'!E174,$B$773:$U$775,3)</f>
        <v>4.5500000000000007</v>
      </c>
      <c r="I174" s="262">
        <f t="shared" si="109"/>
        <v>1.5264009183546636</v>
      </c>
      <c r="J174" s="262">
        <f t="shared" si="110"/>
        <v>28.301987933058228</v>
      </c>
      <c r="K174" s="262">
        <f t="shared" si="137"/>
        <v>3.5165255089568346</v>
      </c>
      <c r="L174" s="262">
        <f t="shared" si="137"/>
        <v>65.202176783323281</v>
      </c>
      <c r="M174" s="262">
        <f t="shared" si="138"/>
        <v>68.718702292280113</v>
      </c>
      <c r="N174" s="263">
        <f t="shared" si="139"/>
        <v>15.103011492808815</v>
      </c>
      <c r="O174" s="264" t="str">
        <f t="shared" si="111"/>
        <v>OK</v>
      </c>
      <c r="P174" s="45"/>
      <c r="Q174" s="45"/>
      <c r="R174" s="45"/>
      <c r="S174" s="45"/>
      <c r="T174" s="32"/>
      <c r="U174" s="32"/>
    </row>
    <row r="175" spans="1:21" ht="14.25" customHeight="1" x14ac:dyDescent="0.2">
      <c r="A175" s="256" t="str">
        <f>IF(N175=MIN(N153:N176),1,"")</f>
        <v/>
      </c>
      <c r="B175" s="257">
        <f t="shared" si="135"/>
        <v>42284.916666666613</v>
      </c>
      <c r="C175" s="258">
        <f t="shared" si="136"/>
        <v>7</v>
      </c>
      <c r="D175" s="259">
        <f>Raw_Data_2!H171</f>
        <v>1059.686794109743</v>
      </c>
      <c r="E175" s="260">
        <f>Raw_Data_2!E171</f>
        <v>54.389579772949219</v>
      </c>
      <c r="F175" s="261">
        <f>Raw_Data_2!F171</f>
        <v>12.605418242182997</v>
      </c>
      <c r="G175" s="282">
        <f>Raw_Data_2!M171</f>
        <v>2.3038020133972168</v>
      </c>
      <c r="H175" s="262">
        <f>HLOOKUP('Operational Worksheet'!E175,$B$773:$U$775,3)</f>
        <v>4.5500000000000007</v>
      </c>
      <c r="I175" s="262">
        <f t="shared" si="109"/>
        <v>1.5381903493186255</v>
      </c>
      <c r="J175" s="262">
        <f t="shared" si="110"/>
        <v>28.549005186627003</v>
      </c>
      <c r="K175" s="262">
        <f t="shared" si="137"/>
        <v>3.5436860237484176</v>
      </c>
      <c r="L175" s="262">
        <f t="shared" si="137"/>
        <v>65.771255629438869</v>
      </c>
      <c r="M175" s="262">
        <f t="shared" si="138"/>
        <v>69.31494165318729</v>
      </c>
      <c r="N175" s="263">
        <f t="shared" si="139"/>
        <v>15.234053110590612</v>
      </c>
      <c r="O175" s="264" t="str">
        <f t="shared" si="111"/>
        <v>OK</v>
      </c>
      <c r="P175" s="45"/>
      <c r="Q175" s="45"/>
      <c r="R175" s="45"/>
      <c r="S175" s="45"/>
      <c r="T175" s="32"/>
      <c r="U175" s="32"/>
    </row>
    <row r="176" spans="1:21" ht="14.25" customHeight="1" x14ac:dyDescent="0.2">
      <c r="A176" s="265" t="str">
        <f>IF(N176=MIN(N153:N176),1,"")</f>
        <v/>
      </c>
      <c r="B176" s="266">
        <f t="shared" si="135"/>
        <v>42284.958333333278</v>
      </c>
      <c r="C176" s="267">
        <f t="shared" si="136"/>
        <v>7</v>
      </c>
      <c r="D176" s="259">
        <f>Raw_Data_2!H172</f>
        <v>1062.9729231335702</v>
      </c>
      <c r="E176" s="260">
        <f>Raw_Data_2!E172</f>
        <v>54.389579772949219</v>
      </c>
      <c r="F176" s="261">
        <f>Raw_Data_2!F172</f>
        <v>12.586115625156827</v>
      </c>
      <c r="G176" s="282">
        <f>Raw_Data_2!M172</f>
        <v>2.3038020133972168</v>
      </c>
      <c r="H176" s="268">
        <f>HLOOKUP('Operational Worksheet'!E176,$B$773:$U$775,3)</f>
        <v>4.5500000000000007</v>
      </c>
      <c r="I176" s="269">
        <f t="shared" si="109"/>
        <v>1.5334351087653986</v>
      </c>
      <c r="J176" s="268">
        <f t="shared" si="110"/>
        <v>28.417165520387105</v>
      </c>
      <c r="K176" s="268">
        <f>I176*$G176</f>
        <v>3.5327308909877053</v>
      </c>
      <c r="L176" s="268">
        <f>J176*$G176</f>
        <v>65.467523140909776</v>
      </c>
      <c r="M176" s="268">
        <f>K176+L176</f>
        <v>69.000254031897484</v>
      </c>
      <c r="N176" s="269">
        <f t="shared" si="139"/>
        <v>15.164890996021423</v>
      </c>
      <c r="O176" s="270" t="str">
        <f t="shared" si="111"/>
        <v>OK</v>
      </c>
      <c r="P176" s="45"/>
      <c r="Q176" s="45"/>
      <c r="R176" s="45"/>
      <c r="S176" s="45"/>
      <c r="T176" s="32"/>
      <c r="U176" s="32"/>
    </row>
    <row r="177" spans="1:21" ht="14.25" customHeight="1" x14ac:dyDescent="0.2">
      <c r="A177" s="247" t="str">
        <f>IF(N177=MIN(N177:N200),1,"")</f>
        <v/>
      </c>
      <c r="B177" s="248">
        <f>'Turbidity Daily Data Sheet'!B23</f>
        <v>42285</v>
      </c>
      <c r="C177" s="249">
        <f>DAY(B177)</f>
        <v>8</v>
      </c>
      <c r="D177" s="259">
        <f>Raw_Data_2!H173</f>
        <v>1067.2398852640197</v>
      </c>
      <c r="E177" s="260">
        <f>Raw_Data_2!E173</f>
        <v>54.389579772949219</v>
      </c>
      <c r="F177" s="261">
        <f>Raw_Data_2!F173</f>
        <v>12.594925494187937</v>
      </c>
      <c r="G177" s="282">
        <f>Raw_Data_2!M173</f>
        <v>2.3038020133972168</v>
      </c>
      <c r="H177" s="253">
        <f>HLOOKUP('Operational Worksheet'!E177,$B$773:$U$775,3)</f>
        <v>4.5500000000000007</v>
      </c>
      <c r="I177" s="253">
        <f t="shared" si="109"/>
        <v>1.5273042382563895</v>
      </c>
      <c r="J177" s="253">
        <f t="shared" si="110"/>
        <v>28.32336160166383</v>
      </c>
      <c r="K177" s="253">
        <f>I177*$G177</f>
        <v>3.5186065791651728</v>
      </c>
      <c r="L177" s="253">
        <f>J177*$G177</f>
        <v>65.251417484090553</v>
      </c>
      <c r="M177" s="253">
        <f>K177+L177</f>
        <v>68.770024063255732</v>
      </c>
      <c r="N177" s="254">
        <f>IF(D177&gt;0,M177/H177,"PO")</f>
        <v>15.114291002913346</v>
      </c>
      <c r="O177" s="255" t="str">
        <f t="shared" si="111"/>
        <v>OK</v>
      </c>
      <c r="P177" s="45"/>
      <c r="Q177" s="45"/>
      <c r="R177" s="45"/>
      <c r="S177" s="45"/>
      <c r="T177" s="32"/>
      <c r="U177" s="32"/>
    </row>
    <row r="178" spans="1:21" ht="14.25" customHeight="1" x14ac:dyDescent="0.2">
      <c r="A178" s="256" t="str">
        <f>IF(N178=MIN(N177:N200),1,"")</f>
        <v/>
      </c>
      <c r="B178" s="257">
        <f>B177+1/24</f>
        <v>42285.041666666664</v>
      </c>
      <c r="C178" s="258">
        <f>DAY(B178)</f>
        <v>8</v>
      </c>
      <c r="D178" s="259">
        <f>Raw_Data_2!H174</f>
        <v>1062.352570476683</v>
      </c>
      <c r="E178" s="260">
        <f>Raw_Data_2!E174</f>
        <v>54.545850575917562</v>
      </c>
      <c r="F178" s="261">
        <f>Raw_Data_2!F174</f>
        <v>12.596590518699486</v>
      </c>
      <c r="G178" s="282">
        <f>Raw_Data_2!M174</f>
        <v>2.3038020133972168</v>
      </c>
      <c r="H178" s="262">
        <f>HLOOKUP('Operational Worksheet'!E178,$B$773:$U$775,3)</f>
        <v>4.5500000000000007</v>
      </c>
      <c r="I178" s="262">
        <f t="shared" si="109"/>
        <v>1.5343305464668953</v>
      </c>
      <c r="J178" s="262">
        <f t="shared" si="110"/>
        <v>28.457423726393959</v>
      </c>
      <c r="K178" s="262">
        <f t="shared" ref="K178:L181" si="140">I178*$G178</f>
        <v>3.5347938021672851</v>
      </c>
      <c r="L178" s="262">
        <f t="shared" si="140"/>
        <v>65.56027007696413</v>
      </c>
      <c r="M178" s="262">
        <f t="shared" ref="M178:M181" si="141">K178+L178</f>
        <v>69.095063879131416</v>
      </c>
      <c r="N178" s="263">
        <f t="shared" ref="N178:N182" si="142">IF(D178&gt;0,M178/H178,"PO")</f>
        <v>15.185728325083826</v>
      </c>
      <c r="O178" s="264" t="str">
        <f t="shared" si="111"/>
        <v>OK</v>
      </c>
      <c r="P178" s="45"/>
      <c r="Q178" s="45"/>
      <c r="R178" s="45"/>
      <c r="S178" s="45"/>
      <c r="T178" s="32"/>
      <c r="U178" s="32"/>
    </row>
    <row r="179" spans="1:21" ht="14.25" customHeight="1" x14ac:dyDescent="0.2">
      <c r="A179" s="256" t="str">
        <f>IF(N179=MIN(N177:N200),1,"")</f>
        <v/>
      </c>
      <c r="B179" s="257">
        <f t="shared" ref="B179:B194" si="143">B178+1/24</f>
        <v>42285.083333333328</v>
      </c>
      <c r="C179" s="258">
        <f t="shared" ref="C179" si="144">DAY(B179)</f>
        <v>8</v>
      </c>
      <c r="D179" s="259">
        <f>Raw_Data_2!H175</f>
        <v>1071.3215042214968</v>
      </c>
      <c r="E179" s="260">
        <f>Raw_Data_2!E175</f>
        <v>56.813385009765625</v>
      </c>
      <c r="F179" s="261">
        <f>Raw_Data_2!F175</f>
        <v>12.591304548490047</v>
      </c>
      <c r="G179" s="282">
        <f>Raw_Data_2!M175</f>
        <v>2.3038020133972168</v>
      </c>
      <c r="H179" s="262">
        <f>HLOOKUP('Operational Worksheet'!E179,$B$773:$U$775,3)</f>
        <v>4.5500000000000007</v>
      </c>
      <c r="I179" s="262">
        <f t="shared" si="109"/>
        <v>1.5214853744436703</v>
      </c>
      <c r="J179" s="262">
        <f t="shared" si="110"/>
        <v>28.207340931082697</v>
      </c>
      <c r="K179" s="262">
        <f t="shared" si="140"/>
        <v>3.5052010689977458</v>
      </c>
      <c r="L179" s="262">
        <f t="shared" si="140"/>
        <v>64.984128829610043</v>
      </c>
      <c r="M179" s="262">
        <f t="shared" si="141"/>
        <v>68.489329898607792</v>
      </c>
      <c r="N179" s="263">
        <f t="shared" si="142"/>
        <v>15.052599977715996</v>
      </c>
      <c r="O179" s="264" t="str">
        <f t="shared" si="111"/>
        <v>OK</v>
      </c>
      <c r="P179" s="45"/>
      <c r="Q179" s="45"/>
      <c r="R179" s="45"/>
      <c r="S179" s="45"/>
      <c r="T179" s="32"/>
      <c r="U179" s="32"/>
    </row>
    <row r="180" spans="1:21" ht="14.25" customHeight="1" x14ac:dyDescent="0.2">
      <c r="A180" s="256" t="str">
        <f>IF(N180=MIN(N177:N200),1,"")</f>
        <v/>
      </c>
      <c r="B180" s="257">
        <f t="shared" si="143"/>
        <v>42285.124999999993</v>
      </c>
      <c r="C180" s="258">
        <f>DAY(B180)</f>
        <v>8</v>
      </c>
      <c r="D180" s="259">
        <f>Raw_Data_2!H176</f>
        <v>1062.8603601963632</v>
      </c>
      <c r="E180" s="260">
        <f>Raw_Data_2!E176</f>
        <v>56.813385009765625</v>
      </c>
      <c r="F180" s="261">
        <f>Raw_Data_2!F176</f>
        <v>12.600051830224727</v>
      </c>
      <c r="G180" s="282">
        <f>Raw_Data_2!M176</f>
        <v>2.3038020133972168</v>
      </c>
      <c r="H180" s="262">
        <f>HLOOKUP('Operational Worksheet'!E180,$B$773:$U$775,3)</f>
        <v>4.5500000000000007</v>
      </c>
      <c r="I180" s="262">
        <f t="shared" si="109"/>
        <v>1.5335975082360376</v>
      </c>
      <c r="J180" s="262">
        <f t="shared" si="110"/>
        <v>28.451643814200096</v>
      </c>
      <c r="K180" s="262">
        <f t="shared" si="140"/>
        <v>3.5331050272151381</v>
      </c>
      <c r="L180" s="262">
        <f t="shared" si="140"/>
        <v>65.546954303614655</v>
      </c>
      <c r="M180" s="262">
        <f t="shared" si="141"/>
        <v>69.080059330829798</v>
      </c>
      <c r="N180" s="263">
        <f t="shared" si="142"/>
        <v>15.182430622160393</v>
      </c>
      <c r="O180" s="264" t="str">
        <f t="shared" si="111"/>
        <v>OK</v>
      </c>
      <c r="P180" s="45"/>
      <c r="Q180" s="45"/>
      <c r="R180" s="45"/>
      <c r="S180" s="45"/>
      <c r="T180" s="32"/>
      <c r="U180" s="32"/>
    </row>
    <row r="181" spans="1:21" ht="14.25" customHeight="1" x14ac:dyDescent="0.2">
      <c r="A181" s="256" t="str">
        <f>IF(N181=MIN(N177:N200),1,"")</f>
        <v/>
      </c>
      <c r="B181" s="257">
        <f t="shared" si="143"/>
        <v>42285.166666666657</v>
      </c>
      <c r="C181" s="258">
        <f t="shared" ref="C181:C182" si="145">DAY(B181)</f>
        <v>8</v>
      </c>
      <c r="D181" s="259">
        <f>Raw_Data_2!H177</f>
        <v>1061.2871608088512</v>
      </c>
      <c r="E181" s="260">
        <f>Raw_Data_2!E177</f>
        <v>56.813385009765625</v>
      </c>
      <c r="F181" s="261">
        <f>Raw_Data_2!F177</f>
        <v>12.597816167280408</v>
      </c>
      <c r="G181" s="282">
        <f>Raw_Data_2!M177</f>
        <v>2.2695577144622803</v>
      </c>
      <c r="H181" s="262">
        <f>HLOOKUP('Operational Worksheet'!E181,$B$773:$U$775,3)</f>
        <v>4.5500000000000007</v>
      </c>
      <c r="I181" s="262">
        <f t="shared" si="109"/>
        <v>1.5358708370293568</v>
      </c>
      <c r="J181" s="262">
        <f t="shared" si="110"/>
        <v>28.488763379017804</v>
      </c>
      <c r="K181" s="262">
        <f t="shared" si="140"/>
        <v>3.4857475065976162</v>
      </c>
      <c r="L181" s="262">
        <f t="shared" si="140"/>
        <v>64.656892702340357</v>
      </c>
      <c r="M181" s="262">
        <f t="shared" si="141"/>
        <v>68.142640208937976</v>
      </c>
      <c r="N181" s="263">
        <f t="shared" si="142"/>
        <v>14.976404441524828</v>
      </c>
      <c r="O181" s="264" t="str">
        <f t="shared" si="111"/>
        <v>OK</v>
      </c>
      <c r="P181" s="45"/>
      <c r="Q181" s="45"/>
      <c r="R181" s="45"/>
      <c r="S181" s="45"/>
      <c r="T181" s="32"/>
      <c r="U181" s="32"/>
    </row>
    <row r="182" spans="1:21" ht="14.25" customHeight="1" x14ac:dyDescent="0.2">
      <c r="A182" s="256" t="str">
        <f>IF(N182=MIN(N177:N200),1,"")</f>
        <v/>
      </c>
      <c r="B182" s="257">
        <f t="shared" si="143"/>
        <v>42285.208333333321</v>
      </c>
      <c r="C182" s="258">
        <f t="shared" si="145"/>
        <v>8</v>
      </c>
      <c r="D182" s="259">
        <f>Raw_Data_2!H178</f>
        <v>1065.6861031695728</v>
      </c>
      <c r="E182" s="260">
        <f>Raw_Data_2!E178</f>
        <v>56.813385009765625</v>
      </c>
      <c r="F182" s="261">
        <f>Raw_Data_2!F178</f>
        <v>12.597181663005882</v>
      </c>
      <c r="G182" s="282">
        <f>Raw_Data_2!M178</f>
        <v>2.2695577144622803</v>
      </c>
      <c r="H182" s="262">
        <f>HLOOKUP('Operational Worksheet'!E182,$B$773:$U$775,3)</f>
        <v>4.5500000000000007</v>
      </c>
      <c r="I182" s="263">
        <f t="shared" si="109"/>
        <v>1.5295310646840941</v>
      </c>
      <c r="J182" s="262">
        <f t="shared" si="110"/>
        <v>28.369738426065766</v>
      </c>
      <c r="K182" s="262">
        <f>I182*$G182</f>
        <v>3.4713590273634907</v>
      </c>
      <c r="L182" s="262">
        <f>J182*$G182</f>
        <v>64.386758702154552</v>
      </c>
      <c r="M182" s="262">
        <f>K182+L182</f>
        <v>67.858117729518042</v>
      </c>
      <c r="N182" s="263">
        <f t="shared" si="142"/>
        <v>14.913872028465502</v>
      </c>
      <c r="O182" s="264" t="str">
        <f t="shared" si="111"/>
        <v>OK</v>
      </c>
      <c r="P182" s="45"/>
      <c r="Q182" s="45"/>
      <c r="R182" s="45"/>
      <c r="S182" s="45"/>
      <c r="T182" s="32"/>
      <c r="U182" s="32"/>
    </row>
    <row r="183" spans="1:21" ht="14.25" customHeight="1" x14ac:dyDescent="0.2">
      <c r="A183" s="256" t="str">
        <f>IF(N183=MIN(N177:N200),1,"")</f>
        <v/>
      </c>
      <c r="B183" s="257">
        <f t="shared" si="143"/>
        <v>42285.249999999985</v>
      </c>
      <c r="C183" s="258">
        <f>DAY(B183)</f>
        <v>8</v>
      </c>
      <c r="D183" s="259">
        <f>Raw_Data_2!H179</f>
        <v>1060.2333910030786</v>
      </c>
      <c r="E183" s="260">
        <f>Raw_Data_2!E179</f>
        <v>56.984466624043783</v>
      </c>
      <c r="F183" s="261">
        <f>Raw_Data_2!F179</f>
        <v>12.600738194869624</v>
      </c>
      <c r="G183" s="282">
        <f>Raw_Data_2!M179</f>
        <v>2.1460647583007813</v>
      </c>
      <c r="H183" s="262">
        <f>HLOOKUP('Operational Worksheet'!E183,$B$773:$U$775,3)</f>
        <v>4.5500000000000007</v>
      </c>
      <c r="I183" s="262">
        <f t="shared" si="109"/>
        <v>1.5373973446147264</v>
      </c>
      <c r="J183" s="262">
        <f t="shared" si="110"/>
        <v>28.523692919231291</v>
      </c>
      <c r="K183" s="262">
        <f>I183*$G183</f>
        <v>3.2993542607828656</v>
      </c>
      <c r="L183" s="262">
        <f>J183*$G183</f>
        <v>61.213692150555808</v>
      </c>
      <c r="M183" s="262">
        <f>K183+L183</f>
        <v>64.513046411338678</v>
      </c>
      <c r="N183" s="263">
        <f>IF(D183&gt;0,M183/H183,"PO")</f>
        <v>14.178691518975532</v>
      </c>
      <c r="O183" s="264" t="str">
        <f t="shared" si="111"/>
        <v>OK</v>
      </c>
      <c r="P183" s="45"/>
      <c r="Q183" s="45"/>
      <c r="R183" s="45"/>
      <c r="S183" s="45"/>
      <c r="T183" s="32"/>
      <c r="U183" s="32"/>
    </row>
    <row r="184" spans="1:21" ht="14.25" customHeight="1" x14ac:dyDescent="0.2">
      <c r="A184" s="256" t="str">
        <f>IF(N184=MIN(N177:N200),1,"")</f>
        <v/>
      </c>
      <c r="B184" s="257">
        <f t="shared" si="143"/>
        <v>42285.29166666665</v>
      </c>
      <c r="C184" s="258">
        <f t="shared" ref="C184:C188" si="146">DAY(B184)</f>
        <v>8</v>
      </c>
      <c r="D184" s="259">
        <f>Raw_Data_2!H180</f>
        <v>1055.1598101907514</v>
      </c>
      <c r="E184" s="260">
        <f>Raw_Data_2!E180</f>
        <v>57.456436157226563</v>
      </c>
      <c r="F184" s="261">
        <f>Raw_Data_2!F180</f>
        <v>12.592179630319807</v>
      </c>
      <c r="G184" s="282">
        <f>Raw_Data_2!M180</f>
        <v>2.1460647583007813</v>
      </c>
      <c r="H184" s="262">
        <f>HLOOKUP('Operational Worksheet'!E184,$B$773:$U$775,3)</f>
        <v>3.8500000000000005</v>
      </c>
      <c r="I184" s="262">
        <f t="shared" si="109"/>
        <v>1.5447896937103103</v>
      </c>
      <c r="J184" s="262">
        <f t="shared" si="110"/>
        <v>28.641378131435985</v>
      </c>
      <c r="K184" s="262">
        <f t="shared" ref="K184:L187" si="147">I184*$G184</f>
        <v>3.3152187206579549</v>
      </c>
      <c r="L184" s="262">
        <f t="shared" si="147"/>
        <v>61.466252237041452</v>
      </c>
      <c r="M184" s="262">
        <f t="shared" ref="M184:M187" si="148">K184+L184</f>
        <v>64.781470957699412</v>
      </c>
      <c r="N184" s="263">
        <f t="shared" ref="N184:N188" si="149">IF(D184&gt;0,M184/H184,"PO")</f>
        <v>16.826356092908934</v>
      </c>
      <c r="O184" s="264" t="str">
        <f t="shared" si="111"/>
        <v>OK</v>
      </c>
      <c r="P184" s="45"/>
      <c r="Q184" s="45"/>
      <c r="R184" s="45"/>
      <c r="S184" s="45"/>
      <c r="T184" s="32"/>
      <c r="U184" s="32"/>
    </row>
    <row r="185" spans="1:21" ht="14.25" customHeight="1" x14ac:dyDescent="0.2">
      <c r="A185" s="256" t="str">
        <f>IF(N185=MIN(N177:N200),1,"")</f>
        <v/>
      </c>
      <c r="B185" s="257">
        <f t="shared" si="143"/>
        <v>42285.333333333314</v>
      </c>
      <c r="C185" s="258">
        <f t="shared" si="146"/>
        <v>8</v>
      </c>
      <c r="D185" s="259">
        <f>Raw_Data_2!H181</f>
        <v>1027.8938504567295</v>
      </c>
      <c r="E185" s="260">
        <f>Raw_Data_2!E181</f>
        <v>57.456436157226563</v>
      </c>
      <c r="F185" s="261">
        <f>Raw_Data_2!F181</f>
        <v>12.595002898094123</v>
      </c>
      <c r="G185" s="282">
        <f>Raw_Data_2!M181</f>
        <v>2.2833623886108398</v>
      </c>
      <c r="H185" s="262">
        <f>HLOOKUP('Operational Worksheet'!E185,$B$773:$U$775,3)</f>
        <v>3.8500000000000005</v>
      </c>
      <c r="I185" s="262">
        <f t="shared" si="109"/>
        <v>1.5857668564470284</v>
      </c>
      <c r="J185" s="262">
        <f t="shared" si="110"/>
        <v>29.407712617401614</v>
      </c>
      <c r="K185" s="262">
        <f t="shared" si="147"/>
        <v>3.6208803971167898</v>
      </c>
      <c r="L185" s="262">
        <f t="shared" si="147"/>
        <v>67.148464925651282</v>
      </c>
      <c r="M185" s="262">
        <f t="shared" si="148"/>
        <v>70.769345322768075</v>
      </c>
      <c r="N185" s="263">
        <f t="shared" si="149"/>
        <v>18.381648135783912</v>
      </c>
      <c r="O185" s="264" t="str">
        <f t="shared" si="111"/>
        <v>OK</v>
      </c>
      <c r="P185" s="45"/>
      <c r="Q185" s="45"/>
      <c r="R185" s="45"/>
      <c r="S185" s="45"/>
      <c r="T185" s="32"/>
      <c r="U185" s="32"/>
    </row>
    <row r="186" spans="1:21" ht="14.25" customHeight="1" x14ac:dyDescent="0.2">
      <c r="A186" s="256" t="str">
        <f>IF(N186=MIN(N177:N200),1,"")</f>
        <v/>
      </c>
      <c r="B186" s="257">
        <f t="shared" si="143"/>
        <v>42285.374999999978</v>
      </c>
      <c r="C186" s="258">
        <f t="shared" si="146"/>
        <v>8</v>
      </c>
      <c r="D186" s="259">
        <f>Raw_Data_2!H182</f>
        <v>1066.5599907248393</v>
      </c>
      <c r="E186" s="260">
        <f>Raw_Data_2!E182</f>
        <v>57.456436157226563</v>
      </c>
      <c r="F186" s="261">
        <f>Raw_Data_2!F182</f>
        <v>12.592441700763967</v>
      </c>
      <c r="G186" s="282">
        <f>Raw_Data_2!M182</f>
        <v>2.2833623886108398</v>
      </c>
      <c r="H186" s="262">
        <f>HLOOKUP('Operational Worksheet'!E186,$B$773:$U$775,3)</f>
        <v>3.8500000000000005</v>
      </c>
      <c r="I186" s="262">
        <f t="shared" si="109"/>
        <v>1.528277841073191</v>
      </c>
      <c r="J186" s="262">
        <f t="shared" si="110"/>
        <v>28.335827655877662</v>
      </c>
      <c r="K186" s="262">
        <f t="shared" si="147"/>
        <v>3.489612141653899</v>
      </c>
      <c r="L186" s="262">
        <f t="shared" si="147"/>
        <v>64.700963119589915</v>
      </c>
      <c r="M186" s="262">
        <f t="shared" si="148"/>
        <v>68.190575261243808</v>
      </c>
      <c r="N186" s="263">
        <f t="shared" si="149"/>
        <v>17.711837730193196</v>
      </c>
      <c r="O186" s="264" t="str">
        <f t="shared" si="111"/>
        <v>OK</v>
      </c>
      <c r="P186" s="45"/>
      <c r="Q186" s="45"/>
      <c r="R186" s="45"/>
      <c r="S186" s="45"/>
      <c r="T186" s="32"/>
      <c r="U186" s="32"/>
    </row>
    <row r="187" spans="1:21" ht="14.25" customHeight="1" x14ac:dyDescent="0.2">
      <c r="A187" s="256" t="str">
        <f>IF(N187=MIN(N177:N200),1,"")</f>
        <v/>
      </c>
      <c r="B187" s="257">
        <f t="shared" si="143"/>
        <v>42285.416666666642</v>
      </c>
      <c r="C187" s="258">
        <f t="shared" si="146"/>
        <v>8</v>
      </c>
      <c r="D187" s="259">
        <f>Raw_Data_2!H183</f>
        <v>1036.5047104230287</v>
      </c>
      <c r="E187" s="260">
        <f>Raw_Data_2!E183</f>
        <v>56.96756549420251</v>
      </c>
      <c r="F187" s="261">
        <f>Raw_Data_2!F183</f>
        <v>12.601556266633139</v>
      </c>
      <c r="G187" s="282">
        <f>Raw_Data_2!M183</f>
        <v>2.2833623886108398</v>
      </c>
      <c r="H187" s="262">
        <f>HLOOKUP('Operational Worksheet'!E187,$B$773:$U$775,3)</f>
        <v>4.5500000000000007</v>
      </c>
      <c r="I187" s="262">
        <f t="shared" si="109"/>
        <v>1.5725929497558657</v>
      </c>
      <c r="J187" s="262">
        <f t="shared" si="110"/>
        <v>29.178579446663736</v>
      </c>
      <c r="K187" s="262">
        <f t="shared" si="147"/>
        <v>3.59079959406712</v>
      </c>
      <c r="L187" s="262">
        <f t="shared" si="147"/>
        <v>66.625270861605273</v>
      </c>
      <c r="M187" s="262">
        <f t="shared" si="148"/>
        <v>70.216070455672394</v>
      </c>
      <c r="N187" s="263">
        <f t="shared" si="149"/>
        <v>15.432103396851073</v>
      </c>
      <c r="O187" s="264" t="str">
        <f t="shared" si="111"/>
        <v>OK</v>
      </c>
      <c r="P187" s="45"/>
      <c r="Q187" s="45"/>
      <c r="R187" s="45"/>
      <c r="S187" s="45"/>
      <c r="T187" s="32"/>
      <c r="U187" s="32"/>
    </row>
    <row r="188" spans="1:21" ht="14.25" customHeight="1" x14ac:dyDescent="0.2">
      <c r="A188" s="256" t="str">
        <f>IF(N188=MIN(N177:N200),1,"")</f>
        <v/>
      </c>
      <c r="B188" s="257">
        <f t="shared" si="143"/>
        <v>42285.458333333307</v>
      </c>
      <c r="C188" s="258">
        <f t="shared" si="146"/>
        <v>8</v>
      </c>
      <c r="D188" s="259">
        <f>Raw_Data_2!H184</f>
        <v>1046.7148897186153</v>
      </c>
      <c r="E188" s="260">
        <f>Raw_Data_2!E184</f>
        <v>56.389396667480469</v>
      </c>
      <c r="F188" s="261">
        <f>Raw_Data_2!F184</f>
        <v>12.580654380950929</v>
      </c>
      <c r="G188" s="282">
        <f>Raw_Data_2!M184</f>
        <v>2.3933720588684082</v>
      </c>
      <c r="H188" s="262">
        <f>HLOOKUP('Operational Worksheet'!E188,$B$773:$U$775,3)</f>
        <v>4.5500000000000007</v>
      </c>
      <c r="I188" s="263">
        <f t="shared" si="109"/>
        <v>1.5572530934743722</v>
      </c>
      <c r="J188" s="262">
        <f t="shared" si="110"/>
        <v>28.846031341351281</v>
      </c>
      <c r="K188" s="262">
        <f>I188*$G188</f>
        <v>3.7270860425079562</v>
      </c>
      <c r="L188" s="262">
        <f>J188*$G188</f>
        <v>69.039285421632542</v>
      </c>
      <c r="M188" s="262">
        <f>K188+L188</f>
        <v>72.766371464140491</v>
      </c>
      <c r="N188" s="263">
        <f t="shared" si="149"/>
        <v>15.992609112997908</v>
      </c>
      <c r="O188" s="264" t="str">
        <f t="shared" si="111"/>
        <v>OK</v>
      </c>
      <c r="P188" s="45"/>
      <c r="Q188" s="45"/>
      <c r="R188" s="45"/>
      <c r="S188" s="45"/>
      <c r="T188" s="32"/>
      <c r="U188" s="32"/>
    </row>
    <row r="189" spans="1:21" ht="14.25" customHeight="1" x14ac:dyDescent="0.2">
      <c r="A189" s="256" t="str">
        <f>IF(N189=MIN(N177:N200),1,"")</f>
        <v/>
      </c>
      <c r="B189" s="257">
        <f t="shared" si="143"/>
        <v>42285.499999999971</v>
      </c>
      <c r="C189" s="258">
        <f>DAY(B189)</f>
        <v>8</v>
      </c>
      <c r="D189" s="259">
        <f>Raw_Data_2!H185</f>
        <v>1072.6465297523034</v>
      </c>
      <c r="E189" s="260">
        <f>Raw_Data_2!E185</f>
        <v>55.416326427297591</v>
      </c>
      <c r="F189" s="261">
        <f>Raw_Data_2!F185</f>
        <v>12.597752936723763</v>
      </c>
      <c r="G189" s="282">
        <f>Raw_Data_2!M185</f>
        <v>2.30401611328125</v>
      </c>
      <c r="H189" s="262">
        <f>HLOOKUP('Operational Worksheet'!E189,$B$773:$U$775,3)</f>
        <v>4.5500000000000007</v>
      </c>
      <c r="I189" s="262">
        <f t="shared" si="109"/>
        <v>1.5196059044505568</v>
      </c>
      <c r="J189" s="262">
        <f t="shared" si="110"/>
        <v>28.186924778583712</v>
      </c>
      <c r="K189" s="262">
        <f>I189*$G189</f>
        <v>3.5011964896914103</v>
      </c>
      <c r="L189" s="262">
        <f>J189*$G189</f>
        <v>64.943128873703401</v>
      </c>
      <c r="M189" s="262">
        <f>K189+L189</f>
        <v>68.44432536339481</v>
      </c>
      <c r="N189" s="263">
        <f>IF(D189&gt;0,M189/H189,"PO")</f>
        <v>15.04270887107578</v>
      </c>
      <c r="O189" s="264" t="str">
        <f t="shared" si="111"/>
        <v>OK</v>
      </c>
      <c r="P189" s="45"/>
      <c r="Q189" s="45"/>
      <c r="R189" s="45"/>
      <c r="S189" s="45"/>
      <c r="T189" s="32"/>
      <c r="U189" s="32"/>
    </row>
    <row r="190" spans="1:21" ht="14.25" customHeight="1" x14ac:dyDescent="0.2">
      <c r="A190" s="256" t="str">
        <f>IF(N190=MIN(N177:N200),1,"")</f>
        <v/>
      </c>
      <c r="B190" s="257">
        <f t="shared" si="143"/>
        <v>42285.541666666635</v>
      </c>
      <c r="C190" s="258">
        <f t="shared" ref="C190:C194" si="150">DAY(B190)</f>
        <v>8</v>
      </c>
      <c r="D190" s="259">
        <f>Raw_Data_2!H186</f>
        <v>1066.251773116951</v>
      </c>
      <c r="E190" s="260">
        <f>Raw_Data_2!E186</f>
        <v>55.209293365478516</v>
      </c>
      <c r="F190" s="261">
        <f>Raw_Data_2!F186</f>
        <v>12.603642723182045</v>
      </c>
      <c r="G190" s="282">
        <f>Raw_Data_2!M186</f>
        <v>2.30401611328125</v>
      </c>
      <c r="H190" s="262">
        <f>HLOOKUP('Operational Worksheet'!E190,$B$773:$U$775,3)</f>
        <v>4.5500000000000007</v>
      </c>
      <c r="I190" s="262">
        <f t="shared" si="109"/>
        <v>1.5287196149133295</v>
      </c>
      <c r="J190" s="262">
        <f t="shared" si="110"/>
        <v>28.369230699810615</v>
      </c>
      <c r="K190" s="262">
        <f t="shared" ref="K190:L193" si="151">I190*$G190</f>
        <v>3.5221946254494187</v>
      </c>
      <c r="L190" s="262">
        <f t="shared" si="151"/>
        <v>65.363164653756769</v>
      </c>
      <c r="M190" s="262">
        <f t="shared" ref="M190:M193" si="152">K190+L190</f>
        <v>68.885359279206185</v>
      </c>
      <c r="N190" s="263">
        <f t="shared" ref="N190:N194" si="153">IF(D190&gt;0,M190/H190,"PO")</f>
        <v>15.139639402023334</v>
      </c>
      <c r="O190" s="264" t="str">
        <f t="shared" si="111"/>
        <v>OK</v>
      </c>
      <c r="P190" s="45"/>
      <c r="Q190" s="45"/>
      <c r="R190" s="45"/>
      <c r="S190" s="45"/>
      <c r="T190" s="32"/>
      <c r="U190" s="32"/>
    </row>
    <row r="191" spans="1:21" ht="14.25" customHeight="1" x14ac:dyDescent="0.2">
      <c r="A191" s="256" t="str">
        <f>IF(N191=MIN(N177:N200),1,"")</f>
        <v/>
      </c>
      <c r="B191" s="257">
        <f t="shared" si="143"/>
        <v>42285.583333333299</v>
      </c>
      <c r="C191" s="258">
        <f t="shared" si="150"/>
        <v>8</v>
      </c>
      <c r="D191" s="259">
        <f>Raw_Data_2!H187</f>
        <v>1049.0966053764896</v>
      </c>
      <c r="E191" s="260">
        <f>Raw_Data_2!E187</f>
        <v>55.209293365478516</v>
      </c>
      <c r="F191" s="261">
        <f>Raw_Data_2!F187</f>
        <v>12.586406876504421</v>
      </c>
      <c r="G191" s="282">
        <f>Raw_Data_2!M187</f>
        <v>2.2080252170562744</v>
      </c>
      <c r="H191" s="262">
        <f>HLOOKUP('Operational Worksheet'!E191,$B$773:$U$775,3)</f>
        <v>4.5500000000000007</v>
      </c>
      <c r="I191" s="262">
        <f t="shared" si="109"/>
        <v>1.5537177335685319</v>
      </c>
      <c r="J191" s="262">
        <f t="shared" si="110"/>
        <v>28.793703409963928</v>
      </c>
      <c r="K191" s="262">
        <f t="shared" si="151"/>
        <v>3.4306479359068405</v>
      </c>
      <c r="L191" s="262">
        <f t="shared" si="151"/>
        <v>63.577223221639592</v>
      </c>
      <c r="M191" s="262">
        <f t="shared" si="152"/>
        <v>67.007871157546433</v>
      </c>
      <c r="N191" s="263">
        <f t="shared" si="153"/>
        <v>14.727004650010203</v>
      </c>
      <c r="O191" s="264" t="str">
        <f t="shared" si="111"/>
        <v>OK</v>
      </c>
      <c r="P191" s="45"/>
      <c r="Q191" s="45"/>
      <c r="R191" s="45"/>
      <c r="S191" s="45"/>
      <c r="T191" s="32"/>
      <c r="U191" s="32"/>
    </row>
    <row r="192" spans="1:21" ht="14.25" customHeight="1" x14ac:dyDescent="0.2">
      <c r="A192" s="256">
        <f>IF(N192=MIN(N177:N200),1,"")</f>
        <v>1</v>
      </c>
      <c r="B192" s="257">
        <f t="shared" si="143"/>
        <v>42285.624999999964</v>
      </c>
      <c r="C192" s="258">
        <f t="shared" si="150"/>
        <v>8</v>
      </c>
      <c r="D192" s="259">
        <f>Raw_Data_2!H188</f>
        <v>1186.5410515864496</v>
      </c>
      <c r="E192" s="260">
        <f>Raw_Data_2!E188</f>
        <v>55.209293365478516</v>
      </c>
      <c r="F192" s="261">
        <f>Raw_Data_2!F188</f>
        <v>12.600830360907183</v>
      </c>
      <c r="G192" s="282">
        <f>Raw_Data_2!M188</f>
        <v>2.2080252170562744</v>
      </c>
      <c r="H192" s="262">
        <f>HLOOKUP('Operational Worksheet'!E192,$B$773:$U$775,3)</f>
        <v>4.5500000000000007</v>
      </c>
      <c r="I192" s="262">
        <f t="shared" si="109"/>
        <v>1.3737409235193585</v>
      </c>
      <c r="J192" s="262">
        <f t="shared" si="110"/>
        <v>25.487523441133845</v>
      </c>
      <c r="K192" s="262">
        <f t="shared" si="151"/>
        <v>3.0332546008329184</v>
      </c>
      <c r="L192" s="262">
        <f t="shared" si="151"/>
        <v>56.277094478336444</v>
      </c>
      <c r="M192" s="262">
        <f t="shared" si="152"/>
        <v>59.310349079169363</v>
      </c>
      <c r="N192" s="263">
        <f t="shared" si="153"/>
        <v>13.035241555861397</v>
      </c>
      <c r="O192" s="264" t="str">
        <f t="shared" si="111"/>
        <v>OK</v>
      </c>
      <c r="P192" s="45"/>
      <c r="Q192" s="45"/>
      <c r="R192" s="45"/>
      <c r="S192" s="45"/>
      <c r="T192" s="32"/>
      <c r="U192" s="32"/>
    </row>
    <row r="193" spans="1:21" ht="14.25" customHeight="1" x14ac:dyDescent="0.2">
      <c r="A193" s="256" t="str">
        <f>IF(N193=MIN(N177:N200),1,"")</f>
        <v/>
      </c>
      <c r="B193" s="257">
        <f t="shared" si="143"/>
        <v>42285.666666666628</v>
      </c>
      <c r="C193" s="258">
        <f t="shared" si="150"/>
        <v>8</v>
      </c>
      <c r="D193" s="259">
        <f>Raw_Data_2!H189</f>
        <v>855.28530674367335</v>
      </c>
      <c r="E193" s="260">
        <f>Raw_Data_2!E189</f>
        <v>55.209293365478516</v>
      </c>
      <c r="F193" s="261">
        <f>Raw_Data_2!F189</f>
        <v>12.688175356376172</v>
      </c>
      <c r="G193" s="282">
        <f>Raw_Data_2!M189</f>
        <v>2.2080252170562744</v>
      </c>
      <c r="H193" s="262">
        <f>HLOOKUP('Operational Worksheet'!E193,$B$773:$U$775,3)</f>
        <v>4.5500000000000007</v>
      </c>
      <c r="I193" s="262">
        <f t="shared" si="109"/>
        <v>1.905796799205983</v>
      </c>
      <c r="J193" s="262">
        <f t="shared" si="110"/>
        <v>35.604050034767027</v>
      </c>
      <c r="K193" s="262">
        <f t="shared" si="151"/>
        <v>4.2080473912319434</v>
      </c>
      <c r="L193" s="262">
        <f t="shared" si="151"/>
        <v>78.61464030609892</v>
      </c>
      <c r="M193" s="262">
        <f t="shared" si="152"/>
        <v>82.822687697330863</v>
      </c>
      <c r="N193" s="263">
        <f t="shared" si="153"/>
        <v>18.202788504907879</v>
      </c>
      <c r="O193" s="264" t="str">
        <f t="shared" si="111"/>
        <v>OK</v>
      </c>
      <c r="P193" s="45"/>
      <c r="Q193" s="45"/>
      <c r="R193" s="45"/>
      <c r="S193" s="45"/>
      <c r="T193" s="32"/>
      <c r="U193" s="32"/>
    </row>
    <row r="194" spans="1:21" ht="14.25" customHeight="1" x14ac:dyDescent="0.2">
      <c r="A194" s="256" t="str">
        <f>IF(N194=MIN(N177:N200),1,"")</f>
        <v/>
      </c>
      <c r="B194" s="257">
        <f t="shared" si="143"/>
        <v>42285.708333333292</v>
      </c>
      <c r="C194" s="258">
        <f t="shared" si="150"/>
        <v>8</v>
      </c>
      <c r="D194" s="259">
        <f>Raw_Data_2!H190</f>
        <v>0</v>
      </c>
      <c r="E194" s="260">
        <f>Raw_Data_2!E190</f>
        <v>54.438433724403382</v>
      </c>
      <c r="F194" s="261">
        <f>Raw_Data_2!F190</f>
        <v>13.033745503158569</v>
      </c>
      <c r="G194" s="282">
        <f>Raw_Data_2!M190</f>
        <v>2.2833623886108398</v>
      </c>
      <c r="H194" s="262">
        <f>HLOOKUP('Operational Worksheet'!E194,$B$773:$U$775,3)</f>
        <v>4.5500000000000007</v>
      </c>
      <c r="I194" s="263" t="e">
        <f t="shared" si="109"/>
        <v>#DIV/0!</v>
      </c>
      <c r="J194" s="262" t="e">
        <f t="shared" si="110"/>
        <v>#DIV/0!</v>
      </c>
      <c r="K194" s="262" t="e">
        <f>I194*$G194</f>
        <v>#DIV/0!</v>
      </c>
      <c r="L194" s="262" t="e">
        <f>J194*$G194</f>
        <v>#DIV/0!</v>
      </c>
      <c r="M194" s="262" t="e">
        <f>K194+L194</f>
        <v>#DIV/0!</v>
      </c>
      <c r="N194" s="263" t="str">
        <f t="shared" si="153"/>
        <v>PO</v>
      </c>
      <c r="O194" s="264" t="str">
        <f t="shared" si="111"/>
        <v>OK</v>
      </c>
      <c r="P194" s="45"/>
      <c r="Q194" s="45"/>
      <c r="R194" s="45"/>
      <c r="S194" s="45"/>
      <c r="T194" s="32"/>
      <c r="U194" s="32"/>
    </row>
    <row r="195" spans="1:21" ht="14.25" customHeight="1" x14ac:dyDescent="0.2">
      <c r="A195" s="256" t="str">
        <f>IF(N195=MIN(N177:N200),1,"")</f>
        <v/>
      </c>
      <c r="B195" s="257">
        <f>B194+1/24</f>
        <v>42285.749999999956</v>
      </c>
      <c r="C195" s="258">
        <f>DAY(B195)</f>
        <v>8</v>
      </c>
      <c r="D195" s="259">
        <f>Raw_Data_2!H191</f>
        <v>0</v>
      </c>
      <c r="E195" s="260">
        <f>Raw_Data_2!E191</f>
        <v>54.276519775390625</v>
      </c>
      <c r="F195" s="261">
        <f>Raw_Data_2!F191</f>
        <v>13.076672554016113</v>
      </c>
      <c r="G195" s="282">
        <f>Raw_Data_2!M191</f>
        <v>2.2490115165710449</v>
      </c>
      <c r="H195" s="262">
        <f>HLOOKUP('Operational Worksheet'!E195,$B$773:$U$775,3)</f>
        <v>4.5500000000000007</v>
      </c>
      <c r="I195" s="262" t="e">
        <f t="shared" si="109"/>
        <v>#DIV/0!</v>
      </c>
      <c r="J195" s="262" t="e">
        <f t="shared" si="110"/>
        <v>#DIV/0!</v>
      </c>
      <c r="K195" s="262" t="e">
        <f>I195*$G195</f>
        <v>#DIV/0!</v>
      </c>
      <c r="L195" s="262" t="e">
        <f>J195*$G195</f>
        <v>#DIV/0!</v>
      </c>
      <c r="M195" s="262" t="e">
        <f>K195+L195</f>
        <v>#DIV/0!</v>
      </c>
      <c r="N195" s="263" t="str">
        <f>IF(D195&gt;0,M195/H195,"PO")</f>
        <v>PO</v>
      </c>
      <c r="O195" s="264" t="str">
        <f t="shared" si="111"/>
        <v>OK</v>
      </c>
      <c r="P195" s="45"/>
      <c r="Q195" s="45"/>
      <c r="R195" s="45"/>
      <c r="S195" s="45"/>
      <c r="T195" s="32"/>
      <c r="U195" s="32"/>
    </row>
    <row r="196" spans="1:21" ht="14.25" customHeight="1" x14ac:dyDescent="0.2">
      <c r="A196" s="256" t="str">
        <f>IF(N196=MIN(N177:N200),1,"")</f>
        <v/>
      </c>
      <c r="B196" s="257">
        <f t="shared" ref="B196:B200" si="154">B195+1/24</f>
        <v>42285.791666666621</v>
      </c>
      <c r="C196" s="258">
        <f t="shared" ref="C196:C200" si="155">DAY(B196)</f>
        <v>8</v>
      </c>
      <c r="D196" s="259">
        <f>Raw_Data_2!H192</f>
        <v>0</v>
      </c>
      <c r="E196" s="260">
        <f>Raw_Data_2!E192</f>
        <v>54.276519775390625</v>
      </c>
      <c r="F196" s="261">
        <f>Raw_Data_2!F192</f>
        <v>13.124987563755512</v>
      </c>
      <c r="G196" s="282">
        <f>Raw_Data_2!M192</f>
        <v>2.2145531177520752</v>
      </c>
      <c r="H196" s="262">
        <f>HLOOKUP('Operational Worksheet'!E196,$B$773:$U$775,3)</f>
        <v>4.5500000000000007</v>
      </c>
      <c r="I196" s="262" t="e">
        <f t="shared" si="109"/>
        <v>#DIV/0!</v>
      </c>
      <c r="J196" s="262" t="e">
        <f t="shared" si="110"/>
        <v>#DIV/0!</v>
      </c>
      <c r="K196" s="262" t="e">
        <f t="shared" ref="K196:L199" si="156">I196*$G196</f>
        <v>#DIV/0!</v>
      </c>
      <c r="L196" s="262" t="e">
        <f t="shared" si="156"/>
        <v>#DIV/0!</v>
      </c>
      <c r="M196" s="262" t="e">
        <f t="shared" ref="M196:M199" si="157">K196+L196</f>
        <v>#DIV/0!</v>
      </c>
      <c r="N196" s="263" t="str">
        <f t="shared" ref="N196:N200" si="158">IF(D196&gt;0,M196/H196,"PO")</f>
        <v>PO</v>
      </c>
      <c r="O196" s="264" t="str">
        <f t="shared" si="111"/>
        <v>OK</v>
      </c>
      <c r="P196" s="45"/>
      <c r="Q196" s="45"/>
      <c r="R196" s="45"/>
      <c r="S196" s="45"/>
      <c r="T196" s="32"/>
      <c r="U196" s="32"/>
    </row>
    <row r="197" spans="1:21" ht="14.25" customHeight="1" x14ac:dyDescent="0.2">
      <c r="A197" s="256" t="str">
        <f>IF(N197=MIN(N177:N200),1,"")</f>
        <v/>
      </c>
      <c r="B197" s="257">
        <f t="shared" si="154"/>
        <v>42285.833333333285</v>
      </c>
      <c r="C197" s="258">
        <f t="shared" si="155"/>
        <v>8</v>
      </c>
      <c r="D197" s="259">
        <f>Raw_Data_2!H193</f>
        <v>0</v>
      </c>
      <c r="E197" s="260">
        <f>Raw_Data_2!E193</f>
        <v>54.276519775390625</v>
      </c>
      <c r="F197" s="261">
        <f>Raw_Data_2!F193</f>
        <v>13.150299072265625</v>
      </c>
      <c r="G197" s="282">
        <f>Raw_Data_2!M193</f>
        <v>2.2420554161071777</v>
      </c>
      <c r="H197" s="262">
        <f>HLOOKUP('Operational Worksheet'!E197,$B$773:$U$775,3)</f>
        <v>4.5500000000000007</v>
      </c>
      <c r="I197" s="262" t="e">
        <f t="shared" si="109"/>
        <v>#DIV/0!</v>
      </c>
      <c r="J197" s="262" t="e">
        <f t="shared" si="110"/>
        <v>#DIV/0!</v>
      </c>
      <c r="K197" s="262" t="e">
        <f t="shared" si="156"/>
        <v>#DIV/0!</v>
      </c>
      <c r="L197" s="262" t="e">
        <f t="shared" si="156"/>
        <v>#DIV/0!</v>
      </c>
      <c r="M197" s="262" t="e">
        <f t="shared" si="157"/>
        <v>#DIV/0!</v>
      </c>
      <c r="N197" s="263" t="str">
        <f t="shared" si="158"/>
        <v>PO</v>
      </c>
      <c r="O197" s="264" t="str">
        <f t="shared" si="111"/>
        <v>OK</v>
      </c>
      <c r="P197" s="45"/>
      <c r="Q197" s="45"/>
      <c r="R197" s="45"/>
      <c r="S197" s="45"/>
      <c r="T197" s="32"/>
      <c r="U197" s="32"/>
    </row>
    <row r="198" spans="1:21" ht="14.25" customHeight="1" x14ac:dyDescent="0.2">
      <c r="A198" s="256" t="str">
        <f>IF(N198=MIN(N177:N200),1,"")</f>
        <v/>
      </c>
      <c r="B198" s="257">
        <f t="shared" si="154"/>
        <v>42285.874999999949</v>
      </c>
      <c r="C198" s="258">
        <f t="shared" si="155"/>
        <v>8</v>
      </c>
      <c r="D198" s="259">
        <f>Raw_Data_2!H194</f>
        <v>0</v>
      </c>
      <c r="E198" s="260">
        <f>Raw_Data_2!E194</f>
        <v>54.276519775390625</v>
      </c>
      <c r="F198" s="261">
        <f>Raw_Data_2!F194</f>
        <v>13.150299072265625</v>
      </c>
      <c r="G198" s="282">
        <f>Raw_Data_2!M194</f>
        <v>2.2420554161071777</v>
      </c>
      <c r="H198" s="262">
        <f>HLOOKUP('Operational Worksheet'!E198,$B$773:$U$775,3)</f>
        <v>4.5500000000000007</v>
      </c>
      <c r="I198" s="262" t="e">
        <f t="shared" si="109"/>
        <v>#DIV/0!</v>
      </c>
      <c r="J198" s="262" t="e">
        <f t="shared" si="110"/>
        <v>#DIV/0!</v>
      </c>
      <c r="K198" s="262" t="e">
        <f t="shared" si="156"/>
        <v>#DIV/0!</v>
      </c>
      <c r="L198" s="262" t="e">
        <f t="shared" si="156"/>
        <v>#DIV/0!</v>
      </c>
      <c r="M198" s="262" t="e">
        <f t="shared" si="157"/>
        <v>#DIV/0!</v>
      </c>
      <c r="N198" s="263" t="str">
        <f t="shared" si="158"/>
        <v>PO</v>
      </c>
      <c r="O198" s="264" t="str">
        <f t="shared" si="111"/>
        <v>OK</v>
      </c>
      <c r="P198" s="45"/>
      <c r="Q198" s="45"/>
      <c r="R198" s="45"/>
      <c r="S198" s="45"/>
      <c r="T198" s="32"/>
      <c r="U198" s="32"/>
    </row>
    <row r="199" spans="1:21" ht="14.25" customHeight="1" x14ac:dyDescent="0.2">
      <c r="A199" s="256" t="str">
        <f>IF(N199=MIN(N177:N200),1,"")</f>
        <v/>
      </c>
      <c r="B199" s="257">
        <f t="shared" si="154"/>
        <v>42285.916666666613</v>
      </c>
      <c r="C199" s="258">
        <f t="shared" si="155"/>
        <v>8</v>
      </c>
      <c r="D199" s="259">
        <f>Raw_Data_2!H195</f>
        <v>0</v>
      </c>
      <c r="E199" s="260">
        <f>Raw_Data_2!E195</f>
        <v>54.276519775390625</v>
      </c>
      <c r="F199" s="261">
        <f>Raw_Data_2!F195</f>
        <v>13.150299072265625</v>
      </c>
      <c r="G199" s="282">
        <f>Raw_Data_2!M195</f>
        <v>2.2420554161071777</v>
      </c>
      <c r="H199" s="262">
        <f>HLOOKUP('Operational Worksheet'!E199,$B$773:$U$775,3)</f>
        <v>4.5500000000000007</v>
      </c>
      <c r="I199" s="262" t="e">
        <f t="shared" si="109"/>
        <v>#DIV/0!</v>
      </c>
      <c r="J199" s="262" t="e">
        <f t="shared" si="110"/>
        <v>#DIV/0!</v>
      </c>
      <c r="K199" s="262" t="e">
        <f t="shared" si="156"/>
        <v>#DIV/0!</v>
      </c>
      <c r="L199" s="262" t="e">
        <f t="shared" si="156"/>
        <v>#DIV/0!</v>
      </c>
      <c r="M199" s="262" t="e">
        <f t="shared" si="157"/>
        <v>#DIV/0!</v>
      </c>
      <c r="N199" s="263" t="str">
        <f t="shared" si="158"/>
        <v>PO</v>
      </c>
      <c r="O199" s="264" t="str">
        <f t="shared" si="111"/>
        <v>OK</v>
      </c>
      <c r="P199" s="45"/>
      <c r="Q199" s="45"/>
      <c r="R199" s="45"/>
      <c r="S199" s="45"/>
      <c r="T199" s="32"/>
      <c r="U199" s="32"/>
    </row>
    <row r="200" spans="1:21" ht="14.25" customHeight="1" x14ac:dyDescent="0.2">
      <c r="A200" s="265" t="str">
        <f>IF(N200=MIN(N177:N200),1,"")</f>
        <v/>
      </c>
      <c r="B200" s="266">
        <f t="shared" si="154"/>
        <v>42285.958333333278</v>
      </c>
      <c r="C200" s="267">
        <f t="shared" si="155"/>
        <v>8</v>
      </c>
      <c r="D200" s="259">
        <f>Raw_Data_2!H196</f>
        <v>0</v>
      </c>
      <c r="E200" s="260">
        <f>Raw_Data_2!E196</f>
        <v>54.799226714307999</v>
      </c>
      <c r="F200" s="261">
        <f>Raw_Data_2!F196</f>
        <v>13.150299072265625</v>
      </c>
      <c r="G200" s="282">
        <f>Raw_Data_2!M196</f>
        <v>2.2420554161071777</v>
      </c>
      <c r="H200" s="268">
        <f>HLOOKUP('Operational Worksheet'!E200,$B$773:$U$775,3)</f>
        <v>4.5500000000000007</v>
      </c>
      <c r="I200" s="269" t="e">
        <f t="shared" si="109"/>
        <v>#DIV/0!</v>
      </c>
      <c r="J200" s="268" t="e">
        <f t="shared" si="110"/>
        <v>#DIV/0!</v>
      </c>
      <c r="K200" s="268" t="e">
        <f>I200*$G200</f>
        <v>#DIV/0!</v>
      </c>
      <c r="L200" s="268" t="e">
        <f>J200*$G200</f>
        <v>#DIV/0!</v>
      </c>
      <c r="M200" s="268" t="e">
        <f>K200+L200</f>
        <v>#DIV/0!</v>
      </c>
      <c r="N200" s="269" t="str">
        <f t="shared" si="158"/>
        <v>PO</v>
      </c>
      <c r="O200" s="270" t="str">
        <f t="shared" si="111"/>
        <v>OK</v>
      </c>
      <c r="P200" s="45"/>
      <c r="Q200" s="45"/>
      <c r="R200" s="45"/>
      <c r="S200" s="45"/>
      <c r="T200" s="32"/>
      <c r="U200" s="32"/>
    </row>
    <row r="201" spans="1:21" ht="14.25" customHeight="1" x14ac:dyDescent="0.2">
      <c r="A201" s="247" t="str">
        <f>IF(N201=MIN(N201:N224),1,"")</f>
        <v/>
      </c>
      <c r="B201" s="248">
        <f>'Turbidity Daily Data Sheet'!B24</f>
        <v>42286</v>
      </c>
      <c r="C201" s="249">
        <f>DAY(B201)</f>
        <v>9</v>
      </c>
      <c r="D201" s="259">
        <f>Raw_Data_2!H197</f>
        <v>0</v>
      </c>
      <c r="E201" s="260">
        <f>Raw_Data_2!E197</f>
        <v>57.49884033203125</v>
      </c>
      <c r="F201" s="261">
        <f>Raw_Data_2!F197</f>
        <v>13.150299072265625</v>
      </c>
      <c r="G201" s="282">
        <f>Raw_Data_2!M197</f>
        <v>2.2420554161071777</v>
      </c>
      <c r="H201" s="253">
        <f>HLOOKUP('Operational Worksheet'!E201,$B$773:$U$775,3)</f>
        <v>3.8500000000000005</v>
      </c>
      <c r="I201" s="253" t="e">
        <f t="shared" ref="I201:I264" si="159">$G$768/D201*$H$768</f>
        <v>#DIV/0!</v>
      </c>
      <c r="J201" s="253" t="e">
        <f t="shared" ref="J201:J264" si="160">$G$769*F201/D201*$H$769</f>
        <v>#DIV/0!</v>
      </c>
      <c r="K201" s="253" t="e">
        <f>I201*$G201</f>
        <v>#DIV/0!</v>
      </c>
      <c r="L201" s="253" t="e">
        <f>J201*$G201</f>
        <v>#DIV/0!</v>
      </c>
      <c r="M201" s="253" t="e">
        <f>K201+L201</f>
        <v>#DIV/0!</v>
      </c>
      <c r="N201" s="254" t="str">
        <f>IF(D201&gt;0,M201/H201,"PO")</f>
        <v>PO</v>
      </c>
      <c r="O201" s="255" t="str">
        <f t="shared" ref="O201:O264" si="161">+IF(N201&gt;=1, "OK","Alarm")</f>
        <v>OK</v>
      </c>
      <c r="P201" s="45"/>
      <c r="Q201" s="45"/>
      <c r="R201" s="45"/>
      <c r="S201" s="45"/>
      <c r="T201" s="32"/>
      <c r="U201" s="32"/>
    </row>
    <row r="202" spans="1:21" ht="14.25" customHeight="1" x14ac:dyDescent="0.2">
      <c r="A202" s="256" t="str">
        <f>IF(N202=MIN(N201:N224),1,"")</f>
        <v/>
      </c>
      <c r="B202" s="257">
        <f>B201+1/24</f>
        <v>42286.041666666664</v>
      </c>
      <c r="C202" s="258">
        <f>DAY(B202)</f>
        <v>9</v>
      </c>
      <c r="D202" s="259">
        <f>Raw_Data_2!H198</f>
        <v>0</v>
      </c>
      <c r="E202" s="260">
        <f>Raw_Data_2!E198</f>
        <v>57.49884033203125</v>
      </c>
      <c r="F202" s="261">
        <f>Raw_Data_2!F198</f>
        <v>13.150299072265625</v>
      </c>
      <c r="G202" s="282">
        <f>Raw_Data_2!M198</f>
        <v>2.2420554161071777</v>
      </c>
      <c r="H202" s="262">
        <f>HLOOKUP('Operational Worksheet'!E202,$B$773:$U$775,3)</f>
        <v>3.8500000000000005</v>
      </c>
      <c r="I202" s="262" t="e">
        <f t="shared" si="159"/>
        <v>#DIV/0!</v>
      </c>
      <c r="J202" s="262" t="e">
        <f t="shared" si="160"/>
        <v>#DIV/0!</v>
      </c>
      <c r="K202" s="262" t="e">
        <f t="shared" ref="K202:L205" si="162">I202*$G202</f>
        <v>#DIV/0!</v>
      </c>
      <c r="L202" s="262" t="e">
        <f t="shared" si="162"/>
        <v>#DIV/0!</v>
      </c>
      <c r="M202" s="262" t="e">
        <f t="shared" ref="M202:M205" si="163">K202+L202</f>
        <v>#DIV/0!</v>
      </c>
      <c r="N202" s="263" t="str">
        <f t="shared" ref="N202:N206" si="164">IF(D202&gt;0,M202/H202,"PO")</f>
        <v>PO</v>
      </c>
      <c r="O202" s="264" t="str">
        <f t="shared" si="161"/>
        <v>OK</v>
      </c>
      <c r="P202" s="45"/>
      <c r="Q202" s="45"/>
      <c r="R202" s="45"/>
      <c r="S202" s="45"/>
      <c r="T202" s="32"/>
      <c r="U202" s="32"/>
    </row>
    <row r="203" spans="1:21" ht="14.25" customHeight="1" x14ac:dyDescent="0.2">
      <c r="A203" s="256" t="str">
        <f>IF(N203=MIN(N201:N224),1,"")</f>
        <v/>
      </c>
      <c r="B203" s="257">
        <f t="shared" ref="B203:B218" si="165">B202+1/24</f>
        <v>42286.083333333328</v>
      </c>
      <c r="C203" s="258">
        <f t="shared" ref="C203" si="166">DAY(B203)</f>
        <v>9</v>
      </c>
      <c r="D203" s="259">
        <f>Raw_Data_2!H199</f>
        <v>0</v>
      </c>
      <c r="E203" s="260">
        <f>Raw_Data_2!E199</f>
        <v>57.49884033203125</v>
      </c>
      <c r="F203" s="261">
        <f>Raw_Data_2!F199</f>
        <v>13.150299072265625</v>
      </c>
      <c r="G203" s="282">
        <f>Raw_Data_2!M199</f>
        <v>2.2420554161071777</v>
      </c>
      <c r="H203" s="262">
        <f>HLOOKUP('Operational Worksheet'!E203,$B$773:$U$775,3)</f>
        <v>3.8500000000000005</v>
      </c>
      <c r="I203" s="262" t="e">
        <f t="shared" si="159"/>
        <v>#DIV/0!</v>
      </c>
      <c r="J203" s="262" t="e">
        <f t="shared" si="160"/>
        <v>#DIV/0!</v>
      </c>
      <c r="K203" s="262" t="e">
        <f t="shared" si="162"/>
        <v>#DIV/0!</v>
      </c>
      <c r="L203" s="262" t="e">
        <f t="shared" si="162"/>
        <v>#DIV/0!</v>
      </c>
      <c r="M203" s="262" t="e">
        <f t="shared" si="163"/>
        <v>#DIV/0!</v>
      </c>
      <c r="N203" s="263" t="str">
        <f t="shared" si="164"/>
        <v>PO</v>
      </c>
      <c r="O203" s="264" t="str">
        <f t="shared" si="161"/>
        <v>OK</v>
      </c>
      <c r="P203" s="45"/>
      <c r="Q203" s="45"/>
      <c r="R203" s="45"/>
      <c r="S203" s="45"/>
      <c r="T203" s="32"/>
      <c r="U203" s="32"/>
    </row>
    <row r="204" spans="1:21" ht="14.25" customHeight="1" x14ac:dyDescent="0.2">
      <c r="A204" s="256" t="str">
        <f>IF(N204=MIN(N201:N224),1,"")</f>
        <v/>
      </c>
      <c r="B204" s="257">
        <f t="shared" si="165"/>
        <v>42286.124999999993</v>
      </c>
      <c r="C204" s="258">
        <f>DAY(B204)</f>
        <v>9</v>
      </c>
      <c r="D204" s="259">
        <f>Raw_Data_2!H200</f>
        <v>0</v>
      </c>
      <c r="E204" s="260">
        <f>Raw_Data_2!E200</f>
        <v>57.49884033203125</v>
      </c>
      <c r="F204" s="261">
        <f>Raw_Data_2!F200</f>
        <v>13.175024781881968</v>
      </c>
      <c r="G204" s="282">
        <f>Raw_Data_2!M200</f>
        <v>2.2420554161071777</v>
      </c>
      <c r="H204" s="262">
        <f>HLOOKUP('Operational Worksheet'!E204,$B$773:$U$775,3)</f>
        <v>3.8500000000000005</v>
      </c>
      <c r="I204" s="262" t="e">
        <f t="shared" si="159"/>
        <v>#DIV/0!</v>
      </c>
      <c r="J204" s="262" t="e">
        <f t="shared" si="160"/>
        <v>#DIV/0!</v>
      </c>
      <c r="K204" s="262" t="e">
        <f t="shared" si="162"/>
        <v>#DIV/0!</v>
      </c>
      <c r="L204" s="262" t="e">
        <f t="shared" si="162"/>
        <v>#DIV/0!</v>
      </c>
      <c r="M204" s="262" t="e">
        <f t="shared" si="163"/>
        <v>#DIV/0!</v>
      </c>
      <c r="N204" s="263" t="str">
        <f t="shared" si="164"/>
        <v>PO</v>
      </c>
      <c r="O204" s="264" t="str">
        <f t="shared" si="161"/>
        <v>OK</v>
      </c>
      <c r="P204" s="45"/>
      <c r="Q204" s="45"/>
      <c r="R204" s="45"/>
      <c r="S204" s="45"/>
      <c r="T204" s="32"/>
      <c r="U204" s="32"/>
    </row>
    <row r="205" spans="1:21" ht="14.25" customHeight="1" x14ac:dyDescent="0.2">
      <c r="A205" s="256" t="str">
        <f>IF(N205=MIN(N201:N224),1,"")</f>
        <v/>
      </c>
      <c r="B205" s="257">
        <f t="shared" si="165"/>
        <v>42286.166666666657</v>
      </c>
      <c r="C205" s="258">
        <f t="shared" ref="C205:C206" si="167">DAY(B205)</f>
        <v>9</v>
      </c>
      <c r="D205" s="259">
        <f>Raw_Data_2!H201</f>
        <v>0</v>
      </c>
      <c r="E205" s="260">
        <f>Raw_Data_2!E201</f>
        <v>57.49884033203125</v>
      </c>
      <c r="F205" s="261">
        <f>Raw_Data_2!F201</f>
        <v>13.186254501342773</v>
      </c>
      <c r="G205" s="282">
        <f>Raw_Data_2!M201</f>
        <v>2.13889479637146</v>
      </c>
      <c r="H205" s="262">
        <f>HLOOKUP('Operational Worksheet'!E205,$B$773:$U$775,3)</f>
        <v>3.8500000000000005</v>
      </c>
      <c r="I205" s="262" t="e">
        <f t="shared" si="159"/>
        <v>#DIV/0!</v>
      </c>
      <c r="J205" s="262" t="e">
        <f t="shared" si="160"/>
        <v>#DIV/0!</v>
      </c>
      <c r="K205" s="262" t="e">
        <f t="shared" si="162"/>
        <v>#DIV/0!</v>
      </c>
      <c r="L205" s="262" t="e">
        <f t="shared" si="162"/>
        <v>#DIV/0!</v>
      </c>
      <c r="M205" s="262" t="e">
        <f t="shared" si="163"/>
        <v>#DIV/0!</v>
      </c>
      <c r="N205" s="263" t="str">
        <f t="shared" si="164"/>
        <v>PO</v>
      </c>
      <c r="O205" s="264" t="str">
        <f t="shared" si="161"/>
        <v>OK</v>
      </c>
      <c r="P205" s="45"/>
      <c r="Q205" s="45"/>
      <c r="R205" s="45"/>
      <c r="S205" s="45"/>
      <c r="T205" s="32"/>
      <c r="U205" s="32"/>
    </row>
    <row r="206" spans="1:21" ht="14.25" customHeight="1" x14ac:dyDescent="0.2">
      <c r="A206" s="256" t="str">
        <f>IF(N206=MIN(N201:N224),1,"")</f>
        <v/>
      </c>
      <c r="B206" s="257">
        <f t="shared" si="165"/>
        <v>42286.208333333321</v>
      </c>
      <c r="C206" s="258">
        <f t="shared" si="167"/>
        <v>9</v>
      </c>
      <c r="D206" s="259">
        <f>Raw_Data_2!H202</f>
        <v>0</v>
      </c>
      <c r="E206" s="260">
        <f>Raw_Data_2!E202</f>
        <v>57.49884033203125</v>
      </c>
      <c r="F206" s="261">
        <f>Raw_Data_2!F202</f>
        <v>13.186254501342773</v>
      </c>
      <c r="G206" s="282">
        <f>Raw_Data_2!M202</f>
        <v>2.13889479637146</v>
      </c>
      <c r="H206" s="262">
        <f>HLOOKUP('Operational Worksheet'!E206,$B$773:$U$775,3)</f>
        <v>3.8500000000000005</v>
      </c>
      <c r="I206" s="263" t="e">
        <f t="shared" si="159"/>
        <v>#DIV/0!</v>
      </c>
      <c r="J206" s="262" t="e">
        <f t="shared" si="160"/>
        <v>#DIV/0!</v>
      </c>
      <c r="K206" s="262" t="e">
        <f>I206*$G206</f>
        <v>#DIV/0!</v>
      </c>
      <c r="L206" s="262" t="e">
        <f>J206*$G206</f>
        <v>#DIV/0!</v>
      </c>
      <c r="M206" s="262" t="e">
        <f>K206+L206</f>
        <v>#DIV/0!</v>
      </c>
      <c r="N206" s="263" t="str">
        <f t="shared" si="164"/>
        <v>PO</v>
      </c>
      <c r="O206" s="264" t="str">
        <f t="shared" si="161"/>
        <v>OK</v>
      </c>
      <c r="P206" s="45"/>
      <c r="Q206" s="45"/>
      <c r="R206" s="45"/>
      <c r="S206" s="45"/>
      <c r="T206" s="32"/>
      <c r="U206" s="32"/>
    </row>
    <row r="207" spans="1:21" ht="14.25" customHeight="1" x14ac:dyDescent="0.2">
      <c r="A207" s="256" t="str">
        <f>IF(N207=MIN(N201:N224),1,"")</f>
        <v/>
      </c>
      <c r="B207" s="257">
        <f t="shared" si="165"/>
        <v>42286.249999999985</v>
      </c>
      <c r="C207" s="258">
        <f>DAY(B207)</f>
        <v>9</v>
      </c>
      <c r="D207" s="259">
        <f>Raw_Data_2!H203</f>
        <v>0</v>
      </c>
      <c r="E207" s="260">
        <f>Raw_Data_2!E203</f>
        <v>57.49884033203125</v>
      </c>
      <c r="F207" s="261">
        <f>Raw_Data_2!F203</f>
        <v>13.186254501342773</v>
      </c>
      <c r="G207" s="282">
        <f>Raw_Data_2!M203</f>
        <v>2.13889479637146</v>
      </c>
      <c r="H207" s="262">
        <f>HLOOKUP('Operational Worksheet'!E207,$B$773:$U$775,3)</f>
        <v>3.8500000000000005</v>
      </c>
      <c r="I207" s="262" t="e">
        <f t="shared" si="159"/>
        <v>#DIV/0!</v>
      </c>
      <c r="J207" s="262" t="e">
        <f t="shared" si="160"/>
        <v>#DIV/0!</v>
      </c>
      <c r="K207" s="262" t="e">
        <f>I207*$G207</f>
        <v>#DIV/0!</v>
      </c>
      <c r="L207" s="262" t="e">
        <f>J207*$G207</f>
        <v>#DIV/0!</v>
      </c>
      <c r="M207" s="262" t="e">
        <f>K207+L207</f>
        <v>#DIV/0!</v>
      </c>
      <c r="N207" s="263" t="str">
        <f>IF(D207&gt;0,M207/H207,"PO")</f>
        <v>PO</v>
      </c>
      <c r="O207" s="264" t="str">
        <f t="shared" si="161"/>
        <v>OK</v>
      </c>
      <c r="P207" s="45"/>
      <c r="Q207" s="45"/>
      <c r="R207" s="45"/>
      <c r="S207" s="45"/>
      <c r="T207" s="32"/>
      <c r="U207" s="32"/>
    </row>
    <row r="208" spans="1:21" ht="14.25" customHeight="1" x14ac:dyDescent="0.2">
      <c r="A208" s="256" t="str">
        <f>IF(N208=MIN(N201:N224),1,"")</f>
        <v/>
      </c>
      <c r="B208" s="257">
        <f t="shared" si="165"/>
        <v>42286.29166666665</v>
      </c>
      <c r="C208" s="258">
        <f t="shared" ref="C208:C212" si="168">DAY(B208)</f>
        <v>9</v>
      </c>
      <c r="D208" s="259">
        <f>Raw_Data_2!H204</f>
        <v>658.54305007005917</v>
      </c>
      <c r="E208" s="260">
        <f>Raw_Data_2!E204</f>
        <v>56.263826356690728</v>
      </c>
      <c r="F208" s="261">
        <f>Raw_Data_2!F204</f>
        <v>12.857286531940037</v>
      </c>
      <c r="G208" s="282">
        <f>Raw_Data_2!M204</f>
        <v>2.0837829113006592</v>
      </c>
      <c r="H208" s="262">
        <f>HLOOKUP('Operational Worksheet'!E208,$B$773:$U$775,3)</f>
        <v>4.5500000000000007</v>
      </c>
      <c r="I208" s="262">
        <f t="shared" si="159"/>
        <v>2.4751608870924873</v>
      </c>
      <c r="J208" s="262">
        <f t="shared" si="160"/>
        <v>46.857206485397285</v>
      </c>
      <c r="K208" s="262">
        <f t="shared" ref="K208:L211" si="169">I208*$G208</f>
        <v>5.1576979592431051</v>
      </c>
      <c r="L208" s="262">
        <f t="shared" si="169"/>
        <v>97.640246145557285</v>
      </c>
      <c r="M208" s="262">
        <f t="shared" ref="M208:M211" si="170">K208+L208</f>
        <v>102.79794410480039</v>
      </c>
      <c r="N208" s="263">
        <f t="shared" ref="N208:N212" si="171">IF(D208&gt;0,M208/H208,"PO")</f>
        <v>22.592954748307776</v>
      </c>
      <c r="O208" s="264" t="str">
        <f t="shared" si="161"/>
        <v>OK</v>
      </c>
      <c r="P208" s="45"/>
      <c r="Q208" s="45"/>
      <c r="R208" s="45"/>
      <c r="S208" s="45"/>
      <c r="T208" s="32"/>
      <c r="U208" s="32"/>
    </row>
    <row r="209" spans="1:21" ht="14.25" customHeight="1" x14ac:dyDescent="0.2">
      <c r="A209" s="256">
        <f>IF(N209=MIN(N201:N224),1,"")</f>
        <v>1</v>
      </c>
      <c r="B209" s="257">
        <f t="shared" si="165"/>
        <v>42286.333333333314</v>
      </c>
      <c r="C209" s="258">
        <f t="shared" si="168"/>
        <v>9</v>
      </c>
      <c r="D209" s="259">
        <f>Raw_Data_2!H205</f>
        <v>1073.1634319818961</v>
      </c>
      <c r="E209" s="260">
        <f>Raw_Data_2!E205</f>
        <v>55.128952949744331</v>
      </c>
      <c r="F209" s="261">
        <f>Raw_Data_2!F205</f>
        <v>12.594643475226562</v>
      </c>
      <c r="G209" s="282">
        <f>Raw_Data_2!M205</f>
        <v>2.0837829113006592</v>
      </c>
      <c r="H209" s="262">
        <f>HLOOKUP('Operational Worksheet'!E209,$B$773:$U$775,3)</f>
        <v>4.5500000000000007</v>
      </c>
      <c r="I209" s="262">
        <f t="shared" si="159"/>
        <v>1.5188739677699878</v>
      </c>
      <c r="J209" s="262">
        <f t="shared" si="160"/>
        <v>28.166394269250191</v>
      </c>
      <c r="K209" s="262">
        <f t="shared" si="169"/>
        <v>3.1650036184585288</v>
      </c>
      <c r="L209" s="262">
        <f t="shared" si="169"/>
        <v>58.692651051220366</v>
      </c>
      <c r="M209" s="262">
        <f t="shared" si="170"/>
        <v>61.857654669678894</v>
      </c>
      <c r="N209" s="263">
        <f t="shared" si="171"/>
        <v>13.595088938390964</v>
      </c>
      <c r="O209" s="264" t="str">
        <f t="shared" si="161"/>
        <v>OK</v>
      </c>
      <c r="P209" s="45"/>
      <c r="Q209" s="45"/>
      <c r="R209" s="45"/>
      <c r="S209" s="45"/>
      <c r="T209" s="32"/>
      <c r="U209" s="32"/>
    </row>
    <row r="210" spans="1:21" ht="14.25" customHeight="1" x14ac:dyDescent="0.2">
      <c r="A210" s="256" t="str">
        <f>IF(N210=MIN(N201:N224),1,"")</f>
        <v/>
      </c>
      <c r="B210" s="257">
        <f t="shared" si="165"/>
        <v>42286.374999999978</v>
      </c>
      <c r="C210" s="258">
        <f t="shared" si="168"/>
        <v>9</v>
      </c>
      <c r="D210" s="259">
        <f>Raw_Data_2!H206</f>
        <v>1053.6437311384582</v>
      </c>
      <c r="E210" s="260">
        <f>Raw_Data_2!E206</f>
        <v>55.075027465820313</v>
      </c>
      <c r="F210" s="261">
        <f>Raw_Data_2!F206</f>
        <v>12.594656034203901</v>
      </c>
      <c r="G210" s="282">
        <f>Raw_Data_2!M206</f>
        <v>2.1250901222229004</v>
      </c>
      <c r="H210" s="262">
        <f>HLOOKUP('Operational Worksheet'!E210,$B$773:$U$775,3)</f>
        <v>4.5500000000000007</v>
      </c>
      <c r="I210" s="262">
        <f t="shared" si="159"/>
        <v>1.5470124785336985</v>
      </c>
      <c r="J210" s="262">
        <f t="shared" si="160"/>
        <v>28.688230745158055</v>
      </c>
      <c r="K210" s="262">
        <f t="shared" si="169"/>
        <v>3.2875409370875293</v>
      </c>
      <c r="L210" s="262">
        <f t="shared" si="169"/>
        <v>60.965075780586702</v>
      </c>
      <c r="M210" s="262">
        <f t="shared" si="170"/>
        <v>64.252616717674229</v>
      </c>
      <c r="N210" s="263">
        <f t="shared" si="171"/>
        <v>14.121454223664664</v>
      </c>
      <c r="O210" s="264" t="str">
        <f t="shared" si="161"/>
        <v>OK</v>
      </c>
      <c r="P210" s="45"/>
      <c r="Q210" s="45"/>
      <c r="R210" s="45"/>
      <c r="S210" s="45"/>
      <c r="T210" s="32"/>
      <c r="U210" s="32"/>
    </row>
    <row r="211" spans="1:21" ht="14.25" customHeight="1" x14ac:dyDescent="0.2">
      <c r="A211" s="256" t="str">
        <f>IF(N211=MIN(N201:N224),1,"")</f>
        <v/>
      </c>
      <c r="B211" s="257">
        <f t="shared" si="165"/>
        <v>42286.416666666642</v>
      </c>
      <c r="C211" s="258">
        <f t="shared" si="168"/>
        <v>9</v>
      </c>
      <c r="D211" s="259">
        <f>Raw_Data_2!H207</f>
        <v>1058.3626810081648</v>
      </c>
      <c r="E211" s="260">
        <f>Raw_Data_2!E207</f>
        <v>55.075027465820313</v>
      </c>
      <c r="F211" s="261">
        <f>Raw_Data_2!F207</f>
        <v>12.594495211659803</v>
      </c>
      <c r="G211" s="282">
        <f>Raw_Data_2!M207</f>
        <v>2.1757073402404785</v>
      </c>
      <c r="H211" s="262">
        <f>HLOOKUP('Operational Worksheet'!E211,$B$773:$U$775,3)</f>
        <v>4.5500000000000007</v>
      </c>
      <c r="I211" s="262">
        <f t="shared" si="159"/>
        <v>1.5401147727991604</v>
      </c>
      <c r="J211" s="262">
        <f t="shared" si="160"/>
        <v>28.559953076945597</v>
      </c>
      <c r="K211" s="262">
        <f t="shared" si="169"/>
        <v>3.3508390159919301</v>
      </c>
      <c r="L211" s="262">
        <f t="shared" si="169"/>
        <v>62.138099546434177</v>
      </c>
      <c r="M211" s="262">
        <f t="shared" si="170"/>
        <v>65.488938562426114</v>
      </c>
      <c r="N211" s="263">
        <f t="shared" si="171"/>
        <v>14.39317331042332</v>
      </c>
      <c r="O211" s="264" t="str">
        <f t="shared" si="161"/>
        <v>OK</v>
      </c>
      <c r="P211" s="45"/>
      <c r="Q211" s="45"/>
      <c r="R211" s="45"/>
      <c r="S211" s="45"/>
      <c r="T211" s="32"/>
      <c r="U211" s="32"/>
    </row>
    <row r="212" spans="1:21" ht="14.25" customHeight="1" x14ac:dyDescent="0.2">
      <c r="A212" s="256" t="str">
        <f>IF(N212=MIN(N201:N224),1,"")</f>
        <v/>
      </c>
      <c r="B212" s="257">
        <f t="shared" si="165"/>
        <v>42286.458333333307</v>
      </c>
      <c r="C212" s="258">
        <f t="shared" si="168"/>
        <v>9</v>
      </c>
      <c r="D212" s="259">
        <f>Raw_Data_2!H208</f>
        <v>1055.9045088024905</v>
      </c>
      <c r="E212" s="260">
        <f>Raw_Data_2!E208</f>
        <v>55.075027465820313</v>
      </c>
      <c r="F212" s="261">
        <f>Raw_Data_2!F208</f>
        <v>12.58607542277813</v>
      </c>
      <c r="G212" s="282">
        <f>Raw_Data_2!M208</f>
        <v>2.1757073402404785</v>
      </c>
      <c r="H212" s="262">
        <f>HLOOKUP('Operational Worksheet'!E212,$B$773:$U$775,3)</f>
        <v>4.5500000000000007</v>
      </c>
      <c r="I212" s="263">
        <f t="shared" si="159"/>
        <v>1.5437001986558385</v>
      </c>
      <c r="J212" s="262">
        <f t="shared" si="160"/>
        <v>28.607303750341053</v>
      </c>
      <c r="K212" s="262">
        <f>I212*$G212</f>
        <v>3.3586398533461925</v>
      </c>
      <c r="L212" s="262">
        <f>J212*$G212</f>
        <v>62.241120754105999</v>
      </c>
      <c r="M212" s="262">
        <f>K212+L212</f>
        <v>65.599760607452197</v>
      </c>
      <c r="N212" s="263">
        <f t="shared" si="171"/>
        <v>14.417529803835645</v>
      </c>
      <c r="O212" s="264" t="str">
        <f t="shared" si="161"/>
        <v>OK</v>
      </c>
      <c r="P212" s="45"/>
      <c r="Q212" s="45"/>
      <c r="R212" s="45"/>
      <c r="S212" s="45"/>
      <c r="T212" s="32"/>
      <c r="U212" s="32"/>
    </row>
    <row r="213" spans="1:21" ht="14.25" customHeight="1" x14ac:dyDescent="0.2">
      <c r="A213" s="256" t="str">
        <f>IF(N213=MIN(N201:N224),1,"")</f>
        <v/>
      </c>
      <c r="B213" s="257">
        <f t="shared" si="165"/>
        <v>42286.499999999971</v>
      </c>
      <c r="C213" s="258">
        <f>DAY(B213)</f>
        <v>9</v>
      </c>
      <c r="D213" s="259">
        <f>Raw_Data_2!H209</f>
        <v>1061.3088511336264</v>
      </c>
      <c r="E213" s="260">
        <f>Raw_Data_2!E209</f>
        <v>55.352601763064065</v>
      </c>
      <c r="F213" s="261">
        <f>Raw_Data_2!F209</f>
        <v>12.606681147819625</v>
      </c>
      <c r="G213" s="282">
        <f>Raw_Data_2!M209</f>
        <v>2.1757073402404785</v>
      </c>
      <c r="H213" s="262">
        <f>HLOOKUP('Operational Worksheet'!E213,$B$773:$U$775,3)</f>
        <v>4.5500000000000007</v>
      </c>
      <c r="I213" s="262">
        <f t="shared" si="159"/>
        <v>1.5358394479221877</v>
      </c>
      <c r="J213" s="262">
        <f t="shared" si="160"/>
        <v>28.508228045445414</v>
      </c>
      <c r="K213" s="262">
        <f>I213*$G213</f>
        <v>3.341537160275188</v>
      </c>
      <c r="L213" s="262">
        <f>J213*$G213</f>
        <v>62.025561015725053</v>
      </c>
      <c r="M213" s="262">
        <f>K213+L213</f>
        <v>65.367098176000241</v>
      </c>
      <c r="N213" s="263">
        <f>IF(D213&gt;0,M213/H213,"PO")</f>
        <v>14.366395203516534</v>
      </c>
      <c r="O213" s="264" t="str">
        <f t="shared" si="161"/>
        <v>OK</v>
      </c>
      <c r="P213" s="45"/>
      <c r="Q213" s="45"/>
      <c r="R213" s="45"/>
      <c r="S213" s="45"/>
      <c r="T213" s="32"/>
      <c r="U213" s="32"/>
    </row>
    <row r="214" spans="1:21" ht="14.25" customHeight="1" x14ac:dyDescent="0.2">
      <c r="A214" s="256" t="str">
        <f>IF(N214=MIN(N201:N224),1,"")</f>
        <v/>
      </c>
      <c r="B214" s="257">
        <f t="shared" si="165"/>
        <v>42286.541666666635</v>
      </c>
      <c r="C214" s="258">
        <f t="shared" ref="C214:C218" si="172">DAY(B214)</f>
        <v>9</v>
      </c>
      <c r="D214" s="259">
        <f>Raw_Data_2!H210</f>
        <v>1055.8668860737948</v>
      </c>
      <c r="E214" s="260">
        <f>Raw_Data_2!E210</f>
        <v>55.724619420621657</v>
      </c>
      <c r="F214" s="261">
        <f>Raw_Data_2!F210</f>
        <v>12.605493742099867</v>
      </c>
      <c r="G214" s="282">
        <f>Raw_Data_2!M210</f>
        <v>2.2147669792175293</v>
      </c>
      <c r="H214" s="262">
        <f>HLOOKUP('Operational Worksheet'!E214,$B$773:$U$775,3)</f>
        <v>4.5500000000000007</v>
      </c>
      <c r="I214" s="262">
        <f t="shared" si="159"/>
        <v>1.5437552038980025</v>
      </c>
      <c r="J214" s="262">
        <f t="shared" si="160"/>
        <v>28.652461195686438</v>
      </c>
      <c r="K214" s="262">
        <f t="shared" ref="K214:L217" si="173">I214*$G214</f>
        <v>3.4190580495885201</v>
      </c>
      <c r="L214" s="262">
        <f t="shared" si="173"/>
        <v>63.458524929517928</v>
      </c>
      <c r="M214" s="262">
        <f t="shared" ref="M214:M217" si="174">K214+L214</f>
        <v>66.87758297910645</v>
      </c>
      <c r="N214" s="263">
        <f t="shared" ref="N214:N218" si="175">IF(D214&gt;0,M214/H214,"PO")</f>
        <v>14.698369885517899</v>
      </c>
      <c r="O214" s="264" t="str">
        <f t="shared" si="161"/>
        <v>OK</v>
      </c>
      <c r="P214" s="45"/>
      <c r="Q214" s="45"/>
      <c r="R214" s="45"/>
      <c r="S214" s="45"/>
      <c r="T214" s="32"/>
      <c r="U214" s="32"/>
    </row>
    <row r="215" spans="1:21" ht="14.25" customHeight="1" x14ac:dyDescent="0.2">
      <c r="A215" s="256" t="str">
        <f>IF(N215=MIN(N201:N224),1,"")</f>
        <v/>
      </c>
      <c r="B215" s="257">
        <f t="shared" si="165"/>
        <v>42286.583333333299</v>
      </c>
      <c r="C215" s="258">
        <f t="shared" si="172"/>
        <v>9</v>
      </c>
      <c r="D215" s="259">
        <f>Raw_Data_2!H211</f>
        <v>1072.0257813166804</v>
      </c>
      <c r="E215" s="260">
        <f>Raw_Data_2!E211</f>
        <v>55.887680053710938</v>
      </c>
      <c r="F215" s="261">
        <f>Raw_Data_2!F211</f>
        <v>12.602340564338366</v>
      </c>
      <c r="G215" s="282">
        <f>Raw_Data_2!M211</f>
        <v>2.2147669792175293</v>
      </c>
      <c r="H215" s="262">
        <f>HLOOKUP('Operational Worksheet'!E215,$B$773:$U$775,3)</f>
        <v>4.5500000000000007</v>
      </c>
      <c r="I215" s="262">
        <f t="shared" si="159"/>
        <v>1.520485820777562</v>
      </c>
      <c r="J215" s="262">
        <f t="shared" si="160"/>
        <v>28.213516765673205</v>
      </c>
      <c r="K215" s="262">
        <f t="shared" si="173"/>
        <v>3.3675217882266066</v>
      </c>
      <c r="L215" s="262">
        <f t="shared" si="173"/>
        <v>62.486365300213158</v>
      </c>
      <c r="M215" s="262">
        <f t="shared" si="174"/>
        <v>65.853887088439762</v>
      </c>
      <c r="N215" s="263">
        <f t="shared" si="175"/>
        <v>14.473381777679066</v>
      </c>
      <c r="O215" s="264" t="str">
        <f t="shared" si="161"/>
        <v>OK</v>
      </c>
      <c r="P215" s="45"/>
      <c r="Q215" s="45"/>
      <c r="R215" s="45"/>
      <c r="S215" s="45"/>
      <c r="T215" s="32"/>
      <c r="U215" s="32"/>
    </row>
    <row r="216" spans="1:21" ht="14.25" customHeight="1" x14ac:dyDescent="0.2">
      <c r="A216" s="256" t="str">
        <f>IF(N216=MIN(N201:N224),1,"")</f>
        <v/>
      </c>
      <c r="B216" s="257">
        <f t="shared" si="165"/>
        <v>42286.624999999964</v>
      </c>
      <c r="C216" s="258">
        <f t="shared" si="172"/>
        <v>9</v>
      </c>
      <c r="D216" s="259">
        <f>Raw_Data_2!H212</f>
        <v>1058.8118556458708</v>
      </c>
      <c r="E216" s="260">
        <f>Raw_Data_2!E212</f>
        <v>55.887680053710938</v>
      </c>
      <c r="F216" s="261">
        <f>Raw_Data_2!F212</f>
        <v>12.592524177139071</v>
      </c>
      <c r="G216" s="282">
        <f>Raw_Data_2!M212</f>
        <v>2.2147669792175293</v>
      </c>
      <c r="H216" s="262">
        <f>HLOOKUP('Operational Worksheet'!E216,$B$773:$U$775,3)</f>
        <v>4.5500000000000007</v>
      </c>
      <c r="I216" s="262">
        <f t="shared" si="159"/>
        <v>1.5394614173504007</v>
      </c>
      <c r="J216" s="262">
        <f t="shared" si="160"/>
        <v>28.543369498538944</v>
      </c>
      <c r="K216" s="262">
        <f t="shared" si="173"/>
        <v>3.4095483129270829</v>
      </c>
      <c r="L216" s="262">
        <f t="shared" si="173"/>
        <v>63.21691224096886</v>
      </c>
      <c r="M216" s="262">
        <f t="shared" si="174"/>
        <v>66.626460553895939</v>
      </c>
      <c r="N216" s="263">
        <f t="shared" si="175"/>
        <v>14.64317814371339</v>
      </c>
      <c r="O216" s="264" t="str">
        <f t="shared" si="161"/>
        <v>OK</v>
      </c>
      <c r="P216" s="45"/>
      <c r="Q216" s="45"/>
      <c r="R216" s="45"/>
      <c r="S216" s="45"/>
      <c r="T216" s="32"/>
      <c r="U216" s="32"/>
    </row>
    <row r="217" spans="1:21" ht="14.25" customHeight="1" x14ac:dyDescent="0.2">
      <c r="A217" s="256" t="str">
        <f>IF(N217=MIN(N201:N224),1,"")</f>
        <v/>
      </c>
      <c r="B217" s="257">
        <f t="shared" si="165"/>
        <v>42286.666666666628</v>
      </c>
      <c r="C217" s="258">
        <f t="shared" si="172"/>
        <v>9</v>
      </c>
      <c r="D217" s="259">
        <f>Raw_Data_2!H213</f>
        <v>1065.5808157875229</v>
      </c>
      <c r="E217" s="260">
        <f>Raw_Data_2!E213</f>
        <v>55.887680053710938</v>
      </c>
      <c r="F217" s="261">
        <f>Raw_Data_2!F213</f>
        <v>12.60316806735595</v>
      </c>
      <c r="G217" s="282">
        <f>Raw_Data_2!M213</f>
        <v>2.2147669792175293</v>
      </c>
      <c r="H217" s="262">
        <f>HLOOKUP('Operational Worksheet'!E217,$B$773:$U$775,3)</f>
        <v>4.5500000000000007</v>
      </c>
      <c r="I217" s="262">
        <f t="shared" si="159"/>
        <v>1.5296821938327976</v>
      </c>
      <c r="J217" s="262">
        <f t="shared" si="160"/>
        <v>28.386024704564182</v>
      </c>
      <c r="K217" s="262">
        <f t="shared" si="173"/>
        <v>3.3878896115979082</v>
      </c>
      <c r="L217" s="262">
        <f t="shared" si="173"/>
        <v>62.868430186921771</v>
      </c>
      <c r="M217" s="262">
        <f t="shared" si="174"/>
        <v>66.256319798519684</v>
      </c>
      <c r="N217" s="263">
        <f t="shared" si="175"/>
        <v>14.561828527147181</v>
      </c>
      <c r="O217" s="264" t="str">
        <f t="shared" si="161"/>
        <v>OK</v>
      </c>
      <c r="P217" s="45"/>
      <c r="Q217" s="45"/>
      <c r="R217" s="45"/>
      <c r="S217" s="45"/>
      <c r="T217" s="32"/>
      <c r="U217" s="32"/>
    </row>
    <row r="218" spans="1:21" ht="14.25" customHeight="1" x14ac:dyDescent="0.2">
      <c r="A218" s="256" t="str">
        <f>IF(N218=MIN(N201:N224),1,"")</f>
        <v/>
      </c>
      <c r="B218" s="257">
        <f t="shared" si="165"/>
        <v>42286.708333333292</v>
      </c>
      <c r="C218" s="258">
        <f t="shared" si="172"/>
        <v>9</v>
      </c>
      <c r="D218" s="259">
        <f>Raw_Data_2!H214</f>
        <v>1058.3352320478655</v>
      </c>
      <c r="E218" s="260">
        <f>Raw_Data_2!E214</f>
        <v>56.097349932522242</v>
      </c>
      <c r="F218" s="261">
        <f>Raw_Data_2!F214</f>
        <v>12.59783227654404</v>
      </c>
      <c r="G218" s="282">
        <f>Raw_Data_2!M214</f>
        <v>2.2147669792175293</v>
      </c>
      <c r="H218" s="262">
        <f>HLOOKUP('Operational Worksheet'!E218,$B$773:$U$775,3)</f>
        <v>4.5500000000000007</v>
      </c>
      <c r="I218" s="263">
        <f t="shared" si="159"/>
        <v>1.5401547171834866</v>
      </c>
      <c r="J218" s="262">
        <f t="shared" si="160"/>
        <v>28.568261310928612</v>
      </c>
      <c r="K218" s="262">
        <f>I218*$G218</f>
        <v>3.411083810504099</v>
      </c>
      <c r="L218" s="262">
        <f>J218*$G218</f>
        <v>63.272041805102376</v>
      </c>
      <c r="M218" s="262">
        <f>K218+L218</f>
        <v>66.683125615606471</v>
      </c>
      <c r="N218" s="263">
        <f t="shared" si="175"/>
        <v>14.655632003429991</v>
      </c>
      <c r="O218" s="264" t="str">
        <f t="shared" si="161"/>
        <v>OK</v>
      </c>
      <c r="P218" s="45"/>
      <c r="Q218" s="45"/>
      <c r="R218" s="45"/>
      <c r="S218" s="45"/>
      <c r="T218" s="32"/>
      <c r="U218" s="32"/>
    </row>
    <row r="219" spans="1:21" ht="14.25" customHeight="1" x14ac:dyDescent="0.2">
      <c r="A219" s="256" t="str">
        <f>IF(N219=MIN(N201:N224),1,"")</f>
        <v/>
      </c>
      <c r="B219" s="257">
        <f>B218+1/24</f>
        <v>42286.749999999956</v>
      </c>
      <c r="C219" s="258">
        <f>DAY(B219)</f>
        <v>9</v>
      </c>
      <c r="D219" s="259">
        <f>Raw_Data_2!H215</f>
        <v>1071.3133655881754</v>
      </c>
      <c r="E219" s="260">
        <f>Raw_Data_2!E215</f>
        <v>56.54486083984375</v>
      </c>
      <c r="F219" s="261">
        <f>Raw_Data_2!F215</f>
        <v>12.598920739702915</v>
      </c>
      <c r="G219" s="282">
        <f>Raw_Data_2!M215</f>
        <v>2.2560741901397705</v>
      </c>
      <c r="H219" s="262">
        <f>HLOOKUP('Operational Worksheet'!E219,$B$773:$U$775,3)</f>
        <v>4.5500000000000007</v>
      </c>
      <c r="I219" s="262">
        <f t="shared" si="159"/>
        <v>1.521496932977302</v>
      </c>
      <c r="J219" s="262">
        <f t="shared" si="160"/>
        <v>28.224617321642366</v>
      </c>
      <c r="K219" s="262">
        <f>I219*$G219</f>
        <v>3.4326099608669112</v>
      </c>
      <c r="L219" s="262">
        <f>J219*$G219</f>
        <v>63.676830665929238</v>
      </c>
      <c r="M219" s="262">
        <f>K219+L219</f>
        <v>67.109440626796143</v>
      </c>
      <c r="N219" s="263">
        <f>IF(D219&gt;0,M219/H219,"PO")</f>
        <v>14.749327610284864</v>
      </c>
      <c r="O219" s="264" t="str">
        <f t="shared" si="161"/>
        <v>OK</v>
      </c>
      <c r="P219" s="45"/>
      <c r="Q219" s="45"/>
      <c r="R219" s="45"/>
      <c r="S219" s="45"/>
      <c r="T219" s="32"/>
      <c r="U219" s="32"/>
    </row>
    <row r="220" spans="1:21" ht="14.25" customHeight="1" x14ac:dyDescent="0.2">
      <c r="A220" s="256" t="str">
        <f>IF(N220=MIN(N201:N224),1,"")</f>
        <v/>
      </c>
      <c r="B220" s="257">
        <f t="shared" ref="B220:B224" si="176">B219+1/24</f>
        <v>42286.791666666621</v>
      </c>
      <c r="C220" s="258">
        <f t="shared" ref="C220:C224" si="177">DAY(B220)</f>
        <v>9</v>
      </c>
      <c r="D220" s="259">
        <f>Raw_Data_2!H216</f>
        <v>1064.4978975526599</v>
      </c>
      <c r="E220" s="260">
        <f>Raw_Data_2!E216</f>
        <v>56.54486083984375</v>
      </c>
      <c r="F220" s="261">
        <f>Raw_Data_2!F216</f>
        <v>12.596570405355029</v>
      </c>
      <c r="G220" s="282">
        <f>Raw_Data_2!M216</f>
        <v>2.2560741901397705</v>
      </c>
      <c r="H220" s="262">
        <f>HLOOKUP('Operational Worksheet'!E220,$B$773:$U$775,3)</f>
        <v>4.5500000000000007</v>
      </c>
      <c r="I220" s="262">
        <f t="shared" si="159"/>
        <v>1.5312383460291101</v>
      </c>
      <c r="J220" s="262">
        <f t="shared" si="160"/>
        <v>28.400026944493359</v>
      </c>
      <c r="K220" s="262">
        <f t="shared" ref="K220:L223" si="178">I220*$G220</f>
        <v>3.4545873114285861</v>
      </c>
      <c r="L220" s="262">
        <f t="shared" si="178"/>
        <v>64.072567788745516</v>
      </c>
      <c r="M220" s="262">
        <f t="shared" ref="M220:M223" si="179">K220+L220</f>
        <v>67.527155100174099</v>
      </c>
      <c r="N220" s="263">
        <f t="shared" ref="N220:N224" si="180">IF(D220&gt;0,M220/H220,"PO")</f>
        <v>14.84113298904925</v>
      </c>
      <c r="O220" s="264" t="str">
        <f t="shared" si="161"/>
        <v>OK</v>
      </c>
      <c r="P220" s="45"/>
      <c r="Q220" s="45"/>
      <c r="R220" s="45"/>
      <c r="S220" s="45"/>
      <c r="T220" s="32"/>
      <c r="U220" s="32"/>
    </row>
    <row r="221" spans="1:21" ht="14.25" customHeight="1" x14ac:dyDescent="0.2">
      <c r="A221" s="256" t="str">
        <f>IF(N221=MIN(N201:N224),1,"")</f>
        <v/>
      </c>
      <c r="B221" s="257">
        <f t="shared" si="176"/>
        <v>42286.833333333285</v>
      </c>
      <c r="C221" s="258">
        <f t="shared" si="177"/>
        <v>9</v>
      </c>
      <c r="D221" s="259">
        <f>Raw_Data_2!H217</f>
        <v>1060.9060977442255</v>
      </c>
      <c r="E221" s="260">
        <f>Raw_Data_2!E217</f>
        <v>56.54486083984375</v>
      </c>
      <c r="F221" s="261">
        <f>Raw_Data_2!F217</f>
        <v>12.590649280623332</v>
      </c>
      <c r="G221" s="282">
        <f>Raw_Data_2!M217</f>
        <v>2.2560741901397705</v>
      </c>
      <c r="H221" s="262">
        <f>HLOOKUP('Operational Worksheet'!E221,$B$773:$U$775,3)</f>
        <v>4.5500000000000007</v>
      </c>
      <c r="I221" s="262">
        <f t="shared" si="159"/>
        <v>1.5364225009789487</v>
      </c>
      <c r="J221" s="262">
        <f t="shared" si="160"/>
        <v>28.482783101866158</v>
      </c>
      <c r="K221" s="262">
        <f t="shared" si="178"/>
        <v>3.4662831496086026</v>
      </c>
      <c r="L221" s="262">
        <f t="shared" si="178"/>
        <v>64.259271819469433</v>
      </c>
      <c r="M221" s="262">
        <f t="shared" si="179"/>
        <v>67.725554969078033</v>
      </c>
      <c r="N221" s="263">
        <f t="shared" si="180"/>
        <v>14.884737355841324</v>
      </c>
      <c r="O221" s="264" t="str">
        <f t="shared" si="161"/>
        <v>OK</v>
      </c>
      <c r="P221" s="45"/>
      <c r="Q221" s="45"/>
      <c r="R221" s="45"/>
      <c r="S221" s="45"/>
      <c r="T221" s="32"/>
      <c r="U221" s="32"/>
    </row>
    <row r="222" spans="1:21" ht="14.25" customHeight="1" x14ac:dyDescent="0.2">
      <c r="A222" s="256" t="str">
        <f>IF(N222=MIN(N201:N224),1,"")</f>
        <v/>
      </c>
      <c r="B222" s="257">
        <f t="shared" si="176"/>
        <v>42286.874999999949</v>
      </c>
      <c r="C222" s="258">
        <f t="shared" si="177"/>
        <v>9</v>
      </c>
      <c r="D222" s="259">
        <f>Raw_Data_2!H218</f>
        <v>1068.0612908306211</v>
      </c>
      <c r="E222" s="260">
        <f>Raw_Data_2!E218</f>
        <v>55.621966857740617</v>
      </c>
      <c r="F222" s="261">
        <f>Raw_Data_2!F218</f>
        <v>12.592877156665592</v>
      </c>
      <c r="G222" s="282">
        <f>Raw_Data_2!M218</f>
        <v>2.1322598457336426</v>
      </c>
      <c r="H222" s="262">
        <f>HLOOKUP('Operational Worksheet'!E222,$B$773:$U$775,3)</f>
        <v>4.5500000000000007</v>
      </c>
      <c r="I222" s="262">
        <f t="shared" si="159"/>
        <v>1.5261296462980738</v>
      </c>
      <c r="J222" s="262">
        <f t="shared" si="160"/>
        <v>28.296976433340593</v>
      </c>
      <c r="K222" s="262">
        <f t="shared" si="178"/>
        <v>3.2541049641850694</v>
      </c>
      <c r="L222" s="262">
        <f t="shared" si="178"/>
        <v>60.336506604483333</v>
      </c>
      <c r="M222" s="262">
        <f t="shared" si="179"/>
        <v>63.5906115686684</v>
      </c>
      <c r="N222" s="263">
        <f t="shared" si="180"/>
        <v>13.975958586520525</v>
      </c>
      <c r="O222" s="264" t="str">
        <f t="shared" si="161"/>
        <v>OK</v>
      </c>
      <c r="P222" s="45"/>
      <c r="Q222" s="45"/>
      <c r="R222" s="45"/>
      <c r="S222" s="45"/>
      <c r="T222" s="32"/>
      <c r="U222" s="32"/>
    </row>
    <row r="223" spans="1:21" ht="14.25" customHeight="1" x14ac:dyDescent="0.2">
      <c r="A223" s="256" t="str">
        <f>IF(N223=MIN(N201:N224),1,"")</f>
        <v/>
      </c>
      <c r="B223" s="257">
        <f t="shared" si="176"/>
        <v>42286.916666666613</v>
      </c>
      <c r="C223" s="258">
        <f t="shared" si="177"/>
        <v>9</v>
      </c>
      <c r="D223" s="259">
        <f>Raw_Data_2!H219</f>
        <v>1068.104881895023</v>
      </c>
      <c r="E223" s="260">
        <f>Raw_Data_2!E219</f>
        <v>55.46368408203125</v>
      </c>
      <c r="F223" s="261">
        <f>Raw_Data_2!F219</f>
        <v>12.586253207594025</v>
      </c>
      <c r="G223" s="282">
        <f>Raw_Data_2!M219</f>
        <v>2.1322598457336426</v>
      </c>
      <c r="H223" s="262">
        <f>HLOOKUP('Operational Worksheet'!E223,$B$773:$U$775,3)</f>
        <v>4.5500000000000007</v>
      </c>
      <c r="I223" s="262">
        <f t="shared" si="159"/>
        <v>1.5260673625122536</v>
      </c>
      <c r="J223" s="262">
        <f t="shared" si="160"/>
        <v>28.28093777142244</v>
      </c>
      <c r="K223" s="262">
        <f t="shared" si="178"/>
        <v>3.2539721589695247</v>
      </c>
      <c r="L223" s="262">
        <f t="shared" si="178"/>
        <v>60.302308009695956</v>
      </c>
      <c r="M223" s="262">
        <f t="shared" si="179"/>
        <v>63.556280168665481</v>
      </c>
      <c r="N223" s="263">
        <f t="shared" si="180"/>
        <v>13.968413223882521</v>
      </c>
      <c r="O223" s="264" t="str">
        <f t="shared" si="161"/>
        <v>OK</v>
      </c>
      <c r="P223" s="45"/>
      <c r="Q223" s="45"/>
      <c r="R223" s="45"/>
      <c r="S223" s="45"/>
      <c r="T223" s="32"/>
      <c r="U223" s="32"/>
    </row>
    <row r="224" spans="1:21" ht="14.25" customHeight="1" x14ac:dyDescent="0.2">
      <c r="A224" s="265" t="str">
        <f>IF(N224=MIN(N201:N224),1,"")</f>
        <v/>
      </c>
      <c r="B224" s="266">
        <f t="shared" si="176"/>
        <v>42286.958333333278</v>
      </c>
      <c r="C224" s="267">
        <f t="shared" si="177"/>
        <v>9</v>
      </c>
      <c r="D224" s="259">
        <f>Raw_Data_2!H220</f>
        <v>1068.9966448531256</v>
      </c>
      <c r="E224" s="260">
        <f>Raw_Data_2!E220</f>
        <v>55.46368408203125</v>
      </c>
      <c r="F224" s="261">
        <f>Raw_Data_2!F220</f>
        <v>12.597477934354943</v>
      </c>
      <c r="G224" s="282">
        <f>Raw_Data_2!M220</f>
        <v>2.1322598457336426</v>
      </c>
      <c r="H224" s="268">
        <f>HLOOKUP('Operational Worksheet'!E224,$B$773:$U$775,3)</f>
        <v>4.5500000000000007</v>
      </c>
      <c r="I224" s="269">
        <f t="shared" si="159"/>
        <v>1.5247943086144609</v>
      </c>
      <c r="J224" s="268">
        <f t="shared" si="160"/>
        <v>28.282546243731051</v>
      </c>
      <c r="K224" s="268">
        <f>I224*$G224</f>
        <v>3.2512576772618065</v>
      </c>
      <c r="L224" s="268">
        <f>J224*$G224</f>
        <v>60.305737690612581</v>
      </c>
      <c r="M224" s="268">
        <f>K224+L224</f>
        <v>63.556995367874386</v>
      </c>
      <c r="N224" s="269">
        <f t="shared" si="180"/>
        <v>13.96857041052184</v>
      </c>
      <c r="O224" s="270" t="str">
        <f t="shared" si="161"/>
        <v>OK</v>
      </c>
      <c r="P224" s="45"/>
      <c r="Q224" s="45"/>
      <c r="R224" s="45"/>
      <c r="S224" s="45"/>
      <c r="T224" s="32"/>
      <c r="U224" s="32"/>
    </row>
    <row r="225" spans="1:21" ht="14.25" customHeight="1" x14ac:dyDescent="0.2">
      <c r="A225" s="247" t="str">
        <f>IF(N225=MIN(N225:N248),1,"")</f>
        <v/>
      </c>
      <c r="B225" s="248">
        <f>'Turbidity Daily Data Sheet'!B25</f>
        <v>42287</v>
      </c>
      <c r="C225" s="249">
        <f>DAY(B225)</f>
        <v>10</v>
      </c>
      <c r="D225" s="259">
        <f>Raw_Data_2!H221</f>
        <v>1064.5693844840837</v>
      </c>
      <c r="E225" s="260">
        <f>Raw_Data_2!E221</f>
        <v>55.46368408203125</v>
      </c>
      <c r="F225" s="261">
        <f>Raw_Data_2!F221</f>
        <v>12.600056425084006</v>
      </c>
      <c r="G225" s="282">
        <f>Raw_Data_2!M221</f>
        <v>2.1322598457336426</v>
      </c>
      <c r="H225" s="253">
        <f>HLOOKUP('Operational Worksheet'!E225,$B$773:$U$775,3)</f>
        <v>4.5500000000000007</v>
      </c>
      <c r="I225" s="253">
        <f t="shared" si="159"/>
        <v>1.5311355217959211</v>
      </c>
      <c r="J225" s="253">
        <f t="shared" si="160"/>
        <v>28.405978850177735</v>
      </c>
      <c r="K225" s="253">
        <f>I225*$G225</f>
        <v>3.2647787915018709</v>
      </c>
      <c r="L225" s="253">
        <f>J225*$G225</f>
        <v>60.568928080993089</v>
      </c>
      <c r="M225" s="253">
        <f>K225+L225</f>
        <v>63.833706872494957</v>
      </c>
      <c r="N225" s="254">
        <f>IF(D225&gt;0,M225/H225,"PO")</f>
        <v>14.029386125823065</v>
      </c>
      <c r="O225" s="255" t="str">
        <f t="shared" si="161"/>
        <v>OK</v>
      </c>
      <c r="P225" s="45"/>
      <c r="Q225" s="45"/>
      <c r="R225" s="45"/>
      <c r="S225" s="45"/>
      <c r="T225" s="32"/>
      <c r="U225" s="32"/>
    </row>
    <row r="226" spans="1:21" ht="14.25" customHeight="1" x14ac:dyDescent="0.2">
      <c r="A226" s="256" t="str">
        <f>IF(N226=MIN(N225:N248),1,"")</f>
        <v/>
      </c>
      <c r="B226" s="257">
        <f>B225+1/24</f>
        <v>42287.041666666664</v>
      </c>
      <c r="C226" s="258">
        <f>DAY(B226)</f>
        <v>10</v>
      </c>
      <c r="D226" s="259">
        <f>Raw_Data_2!H222</f>
        <v>1063.3450026479766</v>
      </c>
      <c r="E226" s="260">
        <f>Raw_Data_2!E222</f>
        <v>55.46368408203125</v>
      </c>
      <c r="F226" s="261">
        <f>Raw_Data_2!F222</f>
        <v>12.607965260166063</v>
      </c>
      <c r="G226" s="282">
        <f>Raw_Data_2!M222</f>
        <v>2.1322598457336426</v>
      </c>
      <c r="H226" s="262">
        <f>HLOOKUP('Operational Worksheet'!E226,$B$773:$U$775,3)</f>
        <v>4.5500000000000007</v>
      </c>
      <c r="I226" s="262">
        <f t="shared" si="159"/>
        <v>1.532898538048254</v>
      </c>
      <c r="J226" s="262">
        <f t="shared" si="160"/>
        <v>28.456537200105618</v>
      </c>
      <c r="K226" s="262">
        <f t="shared" ref="K226:L229" si="181">I226*$G226</f>
        <v>3.2685380002640962</v>
      </c>
      <c r="L226" s="262">
        <f t="shared" si="181"/>
        <v>60.67673162041087</v>
      </c>
      <c r="M226" s="262">
        <f t="shared" ref="M226:M229" si="182">K226+L226</f>
        <v>63.945269620674964</v>
      </c>
      <c r="N226" s="263">
        <f t="shared" ref="N226:N230" si="183">IF(D226&gt;0,M226/H226,"PO")</f>
        <v>14.053905411137352</v>
      </c>
      <c r="O226" s="264" t="str">
        <f t="shared" si="161"/>
        <v>OK</v>
      </c>
      <c r="P226" s="45"/>
      <c r="Q226" s="45"/>
      <c r="R226" s="45"/>
      <c r="S226" s="45"/>
      <c r="T226" s="32"/>
      <c r="U226" s="32"/>
    </row>
    <row r="227" spans="1:21" ht="14.25" customHeight="1" x14ac:dyDescent="0.2">
      <c r="A227" s="256" t="str">
        <f>IF(N227=MIN(N225:N248),1,"")</f>
        <v/>
      </c>
      <c r="B227" s="257">
        <f t="shared" ref="B227:B242" si="184">B226+1/24</f>
        <v>42287.083333333328</v>
      </c>
      <c r="C227" s="258">
        <f t="shared" ref="C227" si="185">DAY(B227)</f>
        <v>10</v>
      </c>
      <c r="D227" s="259">
        <f>Raw_Data_2!H223</f>
        <v>1058.6327218905133</v>
      </c>
      <c r="E227" s="260">
        <f>Raw_Data_2!E223</f>
        <v>55.46368408203125</v>
      </c>
      <c r="F227" s="261">
        <f>Raw_Data_2!F223</f>
        <v>12.583699434964393</v>
      </c>
      <c r="G227" s="282">
        <f>Raw_Data_2!M223</f>
        <v>2.1322598457336426</v>
      </c>
      <c r="H227" s="262">
        <f>HLOOKUP('Operational Worksheet'!E227,$B$773:$U$775,3)</f>
        <v>4.5500000000000007</v>
      </c>
      <c r="I227" s="262">
        <f t="shared" si="159"/>
        <v>1.5397219132704827</v>
      </c>
      <c r="J227" s="262">
        <f t="shared" si="160"/>
        <v>28.528193035618255</v>
      </c>
      <c r="K227" s="262">
        <f t="shared" si="181"/>
        <v>3.2830872092628285</v>
      </c>
      <c r="L227" s="262">
        <f t="shared" si="181"/>
        <v>60.829520481186954</v>
      </c>
      <c r="M227" s="262">
        <f t="shared" si="182"/>
        <v>64.112607690449778</v>
      </c>
      <c r="N227" s="263">
        <f t="shared" si="183"/>
        <v>14.090683008890059</v>
      </c>
      <c r="O227" s="264" t="str">
        <f t="shared" si="161"/>
        <v>OK</v>
      </c>
      <c r="P227" s="45"/>
      <c r="Q227" s="45"/>
      <c r="R227" s="45"/>
      <c r="S227" s="45"/>
      <c r="T227" s="32"/>
      <c r="U227" s="32"/>
    </row>
    <row r="228" spans="1:21" ht="14.25" customHeight="1" x14ac:dyDescent="0.2">
      <c r="A228" s="256" t="str">
        <f>IF(N228=MIN(N225:N248),1,"")</f>
        <v/>
      </c>
      <c r="B228" s="257">
        <f t="shared" si="184"/>
        <v>42287.124999999993</v>
      </c>
      <c r="C228" s="258">
        <f>DAY(B228)</f>
        <v>10</v>
      </c>
      <c r="D228" s="259">
        <f>Raw_Data_2!H224</f>
        <v>1069.7735898894418</v>
      </c>
      <c r="E228" s="260">
        <f>Raw_Data_2!E224</f>
        <v>55.46368408203125</v>
      </c>
      <c r="F228" s="261">
        <f>Raw_Data_2!F224</f>
        <v>12.59668685064104</v>
      </c>
      <c r="G228" s="282">
        <f>Raw_Data_2!M224</f>
        <v>2.2422695159912109</v>
      </c>
      <c r="H228" s="262">
        <f>HLOOKUP('Operational Worksheet'!E228,$B$773:$U$775,3)</f>
        <v>4.5500000000000007</v>
      </c>
      <c r="I228" s="262">
        <f t="shared" si="159"/>
        <v>1.5236868954378058</v>
      </c>
      <c r="J228" s="262">
        <f t="shared" si="160"/>
        <v>28.260230694854691</v>
      </c>
      <c r="K228" s="262">
        <f t="shared" si="181"/>
        <v>3.4165166775554794</v>
      </c>
      <c r="L228" s="262">
        <f t="shared" si="181"/>
        <v>63.367053801951791</v>
      </c>
      <c r="M228" s="262">
        <f t="shared" si="182"/>
        <v>66.783570479507276</v>
      </c>
      <c r="N228" s="263">
        <f t="shared" si="183"/>
        <v>14.677707797693904</v>
      </c>
      <c r="O228" s="264" t="str">
        <f t="shared" si="161"/>
        <v>OK</v>
      </c>
      <c r="P228" s="45"/>
      <c r="Q228" s="45"/>
      <c r="R228" s="45"/>
      <c r="S228" s="45"/>
      <c r="T228" s="32"/>
      <c r="U228" s="32"/>
    </row>
    <row r="229" spans="1:21" ht="14.25" customHeight="1" x14ac:dyDescent="0.2">
      <c r="A229" s="256" t="str">
        <f>IF(N229=MIN(N225:N248),1,"")</f>
        <v/>
      </c>
      <c r="B229" s="257">
        <f t="shared" si="184"/>
        <v>42287.166666666657</v>
      </c>
      <c r="C229" s="258">
        <f t="shared" ref="C229:C230" si="186">DAY(B229)</f>
        <v>10</v>
      </c>
      <c r="D229" s="259">
        <f>Raw_Data_2!H225</f>
        <v>1061.3521818875799</v>
      </c>
      <c r="E229" s="260">
        <f>Raw_Data_2!E225</f>
        <v>55.46368408203125</v>
      </c>
      <c r="F229" s="261">
        <f>Raw_Data_2!F225</f>
        <v>12.579330061527358</v>
      </c>
      <c r="G229" s="282">
        <f>Raw_Data_2!M225</f>
        <v>2.2422695159912109</v>
      </c>
      <c r="H229" s="262">
        <f>HLOOKUP('Operational Worksheet'!E229,$B$773:$U$775,3)</f>
        <v>4.5500000000000007</v>
      </c>
      <c r="I229" s="262">
        <f t="shared" si="159"/>
        <v>1.5357767457556817</v>
      </c>
      <c r="J229" s="262">
        <f t="shared" si="160"/>
        <v>28.445216077073532</v>
      </c>
      <c r="K229" s="262">
        <f t="shared" si="181"/>
        <v>3.4436253803761492</v>
      </c>
      <c r="L229" s="262">
        <f t="shared" si="181"/>
        <v>63.781840885405082</v>
      </c>
      <c r="M229" s="262">
        <f t="shared" si="182"/>
        <v>67.225466265781236</v>
      </c>
      <c r="N229" s="263">
        <f t="shared" si="183"/>
        <v>14.774827750721148</v>
      </c>
      <c r="O229" s="264" t="str">
        <f t="shared" si="161"/>
        <v>OK</v>
      </c>
      <c r="P229" s="45"/>
      <c r="Q229" s="45"/>
      <c r="R229" s="45"/>
      <c r="S229" s="45"/>
      <c r="T229" s="32"/>
      <c r="U229" s="32"/>
    </row>
    <row r="230" spans="1:21" ht="14.25" customHeight="1" x14ac:dyDescent="0.2">
      <c r="A230" s="256" t="str">
        <f>IF(N230=MIN(N225:N248),1,"")</f>
        <v/>
      </c>
      <c r="B230" s="257">
        <f t="shared" si="184"/>
        <v>42287.208333333321</v>
      </c>
      <c r="C230" s="258">
        <f t="shared" si="186"/>
        <v>10</v>
      </c>
      <c r="D230" s="259">
        <f>Raw_Data_2!H226</f>
        <v>1062.1279046596783</v>
      </c>
      <c r="E230" s="260">
        <f>Raw_Data_2!E226</f>
        <v>56.443516544180973</v>
      </c>
      <c r="F230" s="261">
        <f>Raw_Data_2!F226</f>
        <v>12.594275679982239</v>
      </c>
      <c r="G230" s="282">
        <f>Raw_Data_2!M226</f>
        <v>2.2422695159912109</v>
      </c>
      <c r="H230" s="262">
        <f>HLOOKUP('Operational Worksheet'!E230,$B$773:$U$775,3)</f>
        <v>4.5500000000000007</v>
      </c>
      <c r="I230" s="263">
        <f t="shared" si="159"/>
        <v>1.5346550945973654</v>
      </c>
      <c r="J230" s="262">
        <f t="shared" si="160"/>
        <v>28.458212517862734</v>
      </c>
      <c r="K230" s="262">
        <f>I230*$G230</f>
        <v>3.4411103361762807</v>
      </c>
      <c r="L230" s="262">
        <f>J230*$G230</f>
        <v>63.810982408403092</v>
      </c>
      <c r="M230" s="262">
        <f>K230+L230</f>
        <v>67.252092744579372</v>
      </c>
      <c r="N230" s="263">
        <f t="shared" si="183"/>
        <v>14.780679724083376</v>
      </c>
      <c r="O230" s="264" t="str">
        <f t="shared" si="161"/>
        <v>OK</v>
      </c>
      <c r="P230" s="45"/>
      <c r="Q230" s="45"/>
      <c r="R230" s="45"/>
      <c r="S230" s="45"/>
      <c r="T230" s="32"/>
      <c r="U230" s="32"/>
    </row>
    <row r="231" spans="1:21" ht="14.25" customHeight="1" x14ac:dyDescent="0.2">
      <c r="A231" s="256" t="str">
        <f>IF(N231=MIN(N225:N248),1,"")</f>
        <v/>
      </c>
      <c r="B231" s="257">
        <f t="shared" si="184"/>
        <v>42287.249999999985</v>
      </c>
      <c r="C231" s="258">
        <f>DAY(B231)</f>
        <v>10</v>
      </c>
      <c r="D231" s="259">
        <f>Raw_Data_2!H227</f>
        <v>1064.3261997089469</v>
      </c>
      <c r="E231" s="260">
        <f>Raw_Data_2!E227</f>
        <v>56.488327026367187</v>
      </c>
      <c r="F231" s="261">
        <f>Raw_Data_2!F227</f>
        <v>12.587549475967089</v>
      </c>
      <c r="G231" s="282">
        <f>Raw_Data_2!M227</f>
        <v>2.2696647644042969</v>
      </c>
      <c r="H231" s="262">
        <f>HLOOKUP('Operational Worksheet'!E231,$B$773:$U$775,3)</f>
        <v>4.5500000000000007</v>
      </c>
      <c r="I231" s="262">
        <f t="shared" si="159"/>
        <v>1.531485366465416</v>
      </c>
      <c r="J231" s="262">
        <f t="shared" si="160"/>
        <v>28.384266731930811</v>
      </c>
      <c r="K231" s="262">
        <f>I231*$G231</f>
        <v>3.4759583734673565</v>
      </c>
      <c r="L231" s="262">
        <f>J231*$G231</f>
        <v>64.422770064916463</v>
      </c>
      <c r="M231" s="262">
        <f>K231+L231</f>
        <v>67.898728438383813</v>
      </c>
      <c r="N231" s="263">
        <f>IF(D231&gt;0,M231/H231,"PO")</f>
        <v>14.922797458985452</v>
      </c>
      <c r="O231" s="264" t="str">
        <f t="shared" si="161"/>
        <v>OK</v>
      </c>
      <c r="P231" s="45"/>
      <c r="Q231" s="45"/>
      <c r="R231" s="45"/>
      <c r="S231" s="45"/>
      <c r="T231" s="32"/>
      <c r="U231" s="32"/>
    </row>
    <row r="232" spans="1:21" ht="14.25" customHeight="1" x14ac:dyDescent="0.2">
      <c r="A232" s="256" t="str">
        <f>IF(N232=MIN(N225:N248),1,"")</f>
        <v/>
      </c>
      <c r="B232" s="257">
        <f t="shared" si="184"/>
        <v>42287.29166666665</v>
      </c>
      <c r="C232" s="258">
        <f t="shared" ref="C232:C236" si="187">DAY(B232)</f>
        <v>10</v>
      </c>
      <c r="D232" s="259">
        <f>Raw_Data_2!H228</f>
        <v>1058.3686070717031</v>
      </c>
      <c r="E232" s="260">
        <f>Raw_Data_2!E228</f>
        <v>56.488327026367187</v>
      </c>
      <c r="F232" s="261">
        <f>Raw_Data_2!F228</f>
        <v>12.600020904248556</v>
      </c>
      <c r="G232" s="282">
        <f>Raw_Data_2!M228</f>
        <v>2.2696647644042969</v>
      </c>
      <c r="H232" s="262">
        <f>HLOOKUP('Operational Worksheet'!E232,$B$773:$U$775,3)</f>
        <v>4.5500000000000007</v>
      </c>
      <c r="I232" s="262">
        <f t="shared" si="159"/>
        <v>1.5401061493215376</v>
      </c>
      <c r="J232" s="262">
        <f t="shared" si="160"/>
        <v>28.572323449638954</v>
      </c>
      <c r="K232" s="262">
        <f t="shared" ref="K232:L235" si="188">I232*$G232</f>
        <v>3.4955246605574763</v>
      </c>
      <c r="L232" s="262">
        <f t="shared" si="188"/>
        <v>64.849595770808165</v>
      </c>
      <c r="M232" s="262">
        <f t="shared" ref="M232:M235" si="189">K232+L232</f>
        <v>68.345120431365643</v>
      </c>
      <c r="N232" s="263">
        <f t="shared" ref="N232:N236" si="190">IF(D232&gt;0,M232/H232,"PO")</f>
        <v>15.020905589311129</v>
      </c>
      <c r="O232" s="264" t="str">
        <f t="shared" si="161"/>
        <v>OK</v>
      </c>
      <c r="P232" s="45"/>
      <c r="Q232" s="45"/>
      <c r="R232" s="45"/>
      <c r="S232" s="45"/>
      <c r="T232" s="32"/>
      <c r="U232" s="32"/>
    </row>
    <row r="233" spans="1:21" ht="14.25" customHeight="1" x14ac:dyDescent="0.2">
      <c r="A233" s="256" t="str">
        <f>IF(N233=MIN(N225:N248),1,"")</f>
        <v/>
      </c>
      <c r="B233" s="257">
        <f t="shared" si="184"/>
        <v>42287.333333333314</v>
      </c>
      <c r="C233" s="258">
        <f t="shared" si="187"/>
        <v>10</v>
      </c>
      <c r="D233" s="259">
        <f>Raw_Data_2!H229</f>
        <v>1058.9987593907165</v>
      </c>
      <c r="E233" s="260">
        <f>Raw_Data_2!E229</f>
        <v>56.488327026367187</v>
      </c>
      <c r="F233" s="261">
        <f>Raw_Data_2!F229</f>
        <v>12.598775700950092</v>
      </c>
      <c r="G233" s="282">
        <f>Raw_Data_2!M229</f>
        <v>2.2696647644042969</v>
      </c>
      <c r="H233" s="262">
        <f>HLOOKUP('Operational Worksheet'!E233,$B$773:$U$775,3)</f>
        <v>4.5500000000000007</v>
      </c>
      <c r="I233" s="262">
        <f t="shared" si="159"/>
        <v>1.5391897162729473</v>
      </c>
      <c r="J233" s="262">
        <f t="shared" si="160"/>
        <v>28.552499626795399</v>
      </c>
      <c r="K233" s="262">
        <f t="shared" si="188"/>
        <v>3.4934446647581554</v>
      </c>
      <c r="L233" s="262">
        <f t="shared" si="188"/>
        <v>64.804602338604354</v>
      </c>
      <c r="M233" s="262">
        <f t="shared" si="189"/>
        <v>68.298047003362512</v>
      </c>
      <c r="N233" s="263">
        <f t="shared" si="190"/>
        <v>15.010559780958792</v>
      </c>
      <c r="O233" s="264" t="str">
        <f t="shared" si="161"/>
        <v>OK</v>
      </c>
      <c r="P233" s="45"/>
      <c r="Q233" s="45"/>
      <c r="R233" s="45"/>
      <c r="S233" s="45"/>
      <c r="T233" s="32"/>
      <c r="U233" s="32"/>
    </row>
    <row r="234" spans="1:21" ht="14.25" customHeight="1" x14ac:dyDescent="0.2">
      <c r="A234" s="256" t="str">
        <f>IF(N234=MIN(N225:N248),1,"")</f>
        <v/>
      </c>
      <c r="B234" s="257">
        <f t="shared" si="184"/>
        <v>42287.374999999978</v>
      </c>
      <c r="C234" s="258">
        <f t="shared" si="187"/>
        <v>10</v>
      </c>
      <c r="D234" s="259">
        <f>Raw_Data_2!H230</f>
        <v>1060.7196613174438</v>
      </c>
      <c r="E234" s="260">
        <f>Raw_Data_2!E230</f>
        <v>56.488327026367187</v>
      </c>
      <c r="F234" s="261">
        <f>Raw_Data_2!F230</f>
        <v>12.586587528045708</v>
      </c>
      <c r="G234" s="282">
        <f>Raw_Data_2!M230</f>
        <v>2.0085525512695313</v>
      </c>
      <c r="H234" s="262">
        <f>HLOOKUP('Operational Worksheet'!E234,$B$773:$U$775,3)</f>
        <v>4.5500000000000007</v>
      </c>
      <c r="I234" s="262">
        <f t="shared" si="159"/>
        <v>1.5366925488827972</v>
      </c>
      <c r="J234" s="262">
        <f t="shared" si="160"/>
        <v>28.478599170859852</v>
      </c>
      <c r="K234" s="262">
        <f t="shared" si="188"/>
        <v>3.0865277395754211</v>
      </c>
      <c r="L234" s="262">
        <f t="shared" si="188"/>
        <v>57.200763021212914</v>
      </c>
      <c r="M234" s="262">
        <f t="shared" si="189"/>
        <v>60.287290760788338</v>
      </c>
      <c r="N234" s="263">
        <f t="shared" si="190"/>
        <v>13.249954013360073</v>
      </c>
      <c r="O234" s="264" t="str">
        <f t="shared" si="161"/>
        <v>OK</v>
      </c>
      <c r="P234" s="45"/>
      <c r="Q234" s="45"/>
      <c r="R234" s="45"/>
      <c r="S234" s="45"/>
      <c r="T234" s="32"/>
      <c r="U234" s="32"/>
    </row>
    <row r="235" spans="1:21" ht="14.25" customHeight="1" x14ac:dyDescent="0.2">
      <c r="A235" s="256" t="str">
        <f>IF(N235=MIN(N225:N248),1,"")</f>
        <v/>
      </c>
      <c r="B235" s="257">
        <f t="shared" si="184"/>
        <v>42287.416666666642</v>
      </c>
      <c r="C235" s="258">
        <f t="shared" si="187"/>
        <v>10</v>
      </c>
      <c r="D235" s="259">
        <f>Raw_Data_2!H231</f>
        <v>1063.0438997305639</v>
      </c>
      <c r="E235" s="260">
        <f>Raw_Data_2!E231</f>
        <v>55.904877895507809</v>
      </c>
      <c r="F235" s="261">
        <f>Raw_Data_2!F231</f>
        <v>12.589454438162116</v>
      </c>
      <c r="G235" s="282">
        <f>Raw_Data_2!M231</f>
        <v>2.0085525512695313</v>
      </c>
      <c r="H235" s="262">
        <f>HLOOKUP('Operational Worksheet'!E235,$B$773:$U$775,3)</f>
        <v>4.5500000000000007</v>
      </c>
      <c r="I235" s="262">
        <f t="shared" si="159"/>
        <v>1.533332725405917</v>
      </c>
      <c r="J235" s="262">
        <f t="shared" si="160"/>
        <v>28.422806112943412</v>
      </c>
      <c r="K235" s="262">
        <f t="shared" si="188"/>
        <v>3.0797793575591181</v>
      </c>
      <c r="L235" s="262">
        <f t="shared" si="188"/>
        <v>57.088699732391717</v>
      </c>
      <c r="M235" s="262">
        <f t="shared" si="189"/>
        <v>60.168479089950836</v>
      </c>
      <c r="N235" s="263">
        <f t="shared" si="190"/>
        <v>13.223841558230951</v>
      </c>
      <c r="O235" s="264" t="str">
        <f t="shared" si="161"/>
        <v>OK</v>
      </c>
      <c r="P235" s="45"/>
      <c r="Q235" s="45"/>
      <c r="R235" s="45"/>
      <c r="S235" s="45"/>
      <c r="T235" s="32"/>
      <c r="U235" s="32"/>
    </row>
    <row r="236" spans="1:21" ht="14.25" customHeight="1" x14ac:dyDescent="0.2">
      <c r="A236" s="256" t="str">
        <f>IF(N236=MIN(N225:N248),1,"")</f>
        <v/>
      </c>
      <c r="B236" s="257">
        <f t="shared" si="184"/>
        <v>42287.458333333307</v>
      </c>
      <c r="C236" s="258">
        <f t="shared" si="187"/>
        <v>10</v>
      </c>
      <c r="D236" s="259">
        <f>Raw_Data_2!H232</f>
        <v>1056.2939080257158</v>
      </c>
      <c r="E236" s="260">
        <f>Raw_Data_2!E232</f>
        <v>55.742813110351563</v>
      </c>
      <c r="F236" s="261">
        <f>Raw_Data_2!F232</f>
        <v>12.582119965838061</v>
      </c>
      <c r="G236" s="282">
        <f>Raw_Data_2!M232</f>
        <v>2.0085525512695313</v>
      </c>
      <c r="H236" s="262">
        <f>HLOOKUP('Operational Worksheet'!E236,$B$773:$U$775,3)</f>
        <v>4.5500000000000007</v>
      </c>
      <c r="I236" s="263">
        <f t="shared" si="159"/>
        <v>1.5431311187305619</v>
      </c>
      <c r="J236" s="262">
        <f t="shared" si="160"/>
        <v>28.587770589770539</v>
      </c>
      <c r="K236" s="262">
        <f>I236*$G236</f>
        <v>3.0994599454696758</v>
      </c>
      <c r="L236" s="262">
        <f>J236*$G236</f>
        <v>57.420039553191685</v>
      </c>
      <c r="M236" s="262">
        <f>K236+L236</f>
        <v>60.519499498661361</v>
      </c>
      <c r="N236" s="263">
        <f t="shared" si="190"/>
        <v>13.300988900804693</v>
      </c>
      <c r="O236" s="264" t="str">
        <f t="shared" si="161"/>
        <v>OK</v>
      </c>
      <c r="P236" s="45"/>
      <c r="Q236" s="45"/>
      <c r="R236" s="45"/>
      <c r="S236" s="45"/>
      <c r="T236" s="32"/>
      <c r="U236" s="32"/>
    </row>
    <row r="237" spans="1:21" ht="14.25" customHeight="1" x14ac:dyDescent="0.2">
      <c r="A237" s="256" t="str">
        <f>IF(N237=MIN(N225:N248),1,"")</f>
        <v/>
      </c>
      <c r="B237" s="257">
        <f t="shared" si="184"/>
        <v>42287.499999999971</v>
      </c>
      <c r="C237" s="258">
        <f>DAY(B237)</f>
        <v>10</v>
      </c>
      <c r="D237" s="259">
        <f>Raw_Data_2!H233</f>
        <v>1065.1448601091174</v>
      </c>
      <c r="E237" s="260">
        <f>Raw_Data_2!E233</f>
        <v>55.742813110351563</v>
      </c>
      <c r="F237" s="261">
        <f>Raw_Data_2!F233</f>
        <v>12.591722110301124</v>
      </c>
      <c r="G237" s="282">
        <f>Raw_Data_2!M233</f>
        <v>2.0085525512695313</v>
      </c>
      <c r="H237" s="262">
        <f>HLOOKUP('Operational Worksheet'!E237,$B$773:$U$775,3)</f>
        <v>4.5500000000000007</v>
      </c>
      <c r="I237" s="262">
        <f t="shared" si="159"/>
        <v>1.530308281103677</v>
      </c>
      <c r="J237" s="262">
        <f t="shared" si="160"/>
        <v>28.371852690184159</v>
      </c>
      <c r="K237" s="262">
        <f>I237*$G237</f>
        <v>3.0737046022396814</v>
      </c>
      <c r="L237" s="262">
        <f>J237*$G237</f>
        <v>56.98635710511271</v>
      </c>
      <c r="M237" s="262">
        <f>K237+L237</f>
        <v>60.060061707352389</v>
      </c>
      <c r="N237" s="263">
        <f>IF(D237&gt;0,M237/H237,"PO")</f>
        <v>13.200013562055467</v>
      </c>
      <c r="O237" s="264" t="str">
        <f t="shared" si="161"/>
        <v>OK</v>
      </c>
      <c r="P237" s="45"/>
      <c r="Q237" s="45"/>
      <c r="R237" s="45"/>
      <c r="S237" s="45"/>
      <c r="T237" s="32"/>
      <c r="U237" s="32"/>
    </row>
    <row r="238" spans="1:21" ht="14.25" customHeight="1" x14ac:dyDescent="0.2">
      <c r="A238" s="256" t="str">
        <f>IF(N238=MIN(N225:N248),1,"")</f>
        <v/>
      </c>
      <c r="B238" s="257">
        <f t="shared" si="184"/>
        <v>42287.541666666635</v>
      </c>
      <c r="C238" s="258">
        <f t="shared" ref="C238:C242" si="191">DAY(B238)</f>
        <v>10</v>
      </c>
      <c r="D238" s="259">
        <f>Raw_Data_2!H234</f>
        <v>1063.3055490160964</v>
      </c>
      <c r="E238" s="260">
        <f>Raw_Data_2!E234</f>
        <v>55.742813110351563</v>
      </c>
      <c r="F238" s="261">
        <f>Raw_Data_2!F234</f>
        <v>12.599295736640295</v>
      </c>
      <c r="G238" s="282">
        <f>Raw_Data_2!M234</f>
        <v>2.0085525512695313</v>
      </c>
      <c r="H238" s="262">
        <f>HLOOKUP('Operational Worksheet'!E238,$B$773:$U$775,3)</f>
        <v>4.5500000000000007</v>
      </c>
      <c r="I238" s="262">
        <f t="shared" si="159"/>
        <v>1.5329554157864411</v>
      </c>
      <c r="J238" s="262">
        <f t="shared" si="160"/>
        <v>28.438024983427372</v>
      </c>
      <c r="K238" s="262">
        <f t="shared" ref="K238:L241" si="192">I238*$G238</f>
        <v>3.0790215113603012</v>
      </c>
      <c r="L238" s="262">
        <f t="shared" si="192"/>
        <v>57.119267633529716</v>
      </c>
      <c r="M238" s="262">
        <f t="shared" ref="M238:M241" si="193">K238+L238</f>
        <v>60.198289144890019</v>
      </c>
      <c r="N238" s="263">
        <f t="shared" ref="N238:N242" si="194">IF(D238&gt;0,M238/H238,"PO")</f>
        <v>13.230393218657145</v>
      </c>
      <c r="O238" s="264" t="str">
        <f t="shared" si="161"/>
        <v>OK</v>
      </c>
      <c r="P238" s="45"/>
      <c r="Q238" s="45"/>
      <c r="R238" s="45"/>
      <c r="S238" s="45"/>
      <c r="T238" s="32"/>
      <c r="U238" s="32"/>
    </row>
    <row r="239" spans="1:21" ht="14.25" customHeight="1" x14ac:dyDescent="0.2">
      <c r="A239" s="256" t="str">
        <f>IF(N239=MIN(N225:N248),1,"")</f>
        <v/>
      </c>
      <c r="B239" s="257">
        <f t="shared" si="184"/>
        <v>42287.583333333299</v>
      </c>
      <c r="C239" s="258">
        <f t="shared" si="191"/>
        <v>10</v>
      </c>
      <c r="D239" s="259">
        <f>Raw_Data_2!H235</f>
        <v>1060.8265362336563</v>
      </c>
      <c r="E239" s="260">
        <f>Raw_Data_2!E235</f>
        <v>55.742813110351563</v>
      </c>
      <c r="F239" s="261">
        <f>Raw_Data_2!F235</f>
        <v>12.588936239114604</v>
      </c>
      <c r="G239" s="282">
        <f>Raw_Data_2!M235</f>
        <v>2.0085525512695313</v>
      </c>
      <c r="H239" s="262">
        <f>HLOOKUP('Operational Worksheet'!E239,$B$773:$U$775,3)</f>
        <v>4.5500000000000007</v>
      </c>
      <c r="I239" s="262">
        <f t="shared" si="159"/>
        <v>1.5365377319718352</v>
      </c>
      <c r="J239" s="262">
        <f t="shared" si="160"/>
        <v>28.481043735146795</v>
      </c>
      <c r="K239" s="262">
        <f t="shared" si="192"/>
        <v>3.0862167816739285</v>
      </c>
      <c r="L239" s="262">
        <f t="shared" si="192"/>
        <v>57.205673057048195</v>
      </c>
      <c r="M239" s="262">
        <f t="shared" si="193"/>
        <v>60.29188983872212</v>
      </c>
      <c r="N239" s="263">
        <f t="shared" si="194"/>
        <v>13.250964799719146</v>
      </c>
      <c r="O239" s="264" t="str">
        <f t="shared" si="161"/>
        <v>OK</v>
      </c>
      <c r="P239" s="45"/>
      <c r="Q239" s="45"/>
      <c r="R239" s="45"/>
      <c r="S239" s="45"/>
      <c r="T239" s="32"/>
      <c r="U239" s="32"/>
    </row>
    <row r="240" spans="1:21" ht="14.25" customHeight="1" x14ac:dyDescent="0.2">
      <c r="A240" s="256" t="str">
        <f>IF(N240=MIN(N225:N248),1,"")</f>
        <v/>
      </c>
      <c r="B240" s="257">
        <f t="shared" si="184"/>
        <v>42287.624999999964</v>
      </c>
      <c r="C240" s="258">
        <f t="shared" si="191"/>
        <v>10</v>
      </c>
      <c r="D240" s="259">
        <f>Raw_Data_2!H236</f>
        <v>1299.2277894969761</v>
      </c>
      <c r="E240" s="260">
        <f>Raw_Data_2!E236</f>
        <v>55.182264908960128</v>
      </c>
      <c r="F240" s="261">
        <f>Raw_Data_2!F236</f>
        <v>12.595151246035101</v>
      </c>
      <c r="G240" s="282">
        <f>Raw_Data_2!M236</f>
        <v>2.0085525512695313</v>
      </c>
      <c r="H240" s="262">
        <f>HLOOKUP('Operational Worksheet'!E240,$B$773:$U$775,3)</f>
        <v>4.5500000000000007</v>
      </c>
      <c r="I240" s="262">
        <f t="shared" si="159"/>
        <v>1.2545913912687239</v>
      </c>
      <c r="J240" s="262">
        <f t="shared" si="160"/>
        <v>23.266407349697928</v>
      </c>
      <c r="K240" s="262">
        <f t="shared" si="192"/>
        <v>2.5199127397335861</v>
      </c>
      <c r="L240" s="262">
        <f t="shared" si="192"/>
        <v>46.731801841111945</v>
      </c>
      <c r="M240" s="262">
        <f t="shared" si="193"/>
        <v>49.25171458084553</v>
      </c>
      <c r="N240" s="263">
        <f t="shared" si="194"/>
        <v>10.824552655130883</v>
      </c>
      <c r="O240" s="264" t="str">
        <f t="shared" si="161"/>
        <v>OK</v>
      </c>
      <c r="P240" s="45"/>
      <c r="Q240" s="45"/>
      <c r="R240" s="45"/>
      <c r="S240" s="45"/>
      <c r="T240" s="32"/>
      <c r="U240" s="32"/>
    </row>
    <row r="241" spans="1:21" ht="14.25" customHeight="1" x14ac:dyDescent="0.2">
      <c r="A241" s="256">
        <f>IF(N241=MIN(N225:N248),1,"")</f>
        <v>1</v>
      </c>
      <c r="B241" s="257">
        <f t="shared" si="184"/>
        <v>42287.666666666628</v>
      </c>
      <c r="C241" s="258">
        <f t="shared" si="191"/>
        <v>10</v>
      </c>
      <c r="D241" s="259">
        <f>Raw_Data_2!H237</f>
        <v>1416.6382028411779</v>
      </c>
      <c r="E241" s="260">
        <f>Raw_Data_2!E237</f>
        <v>53.979728698730469</v>
      </c>
      <c r="F241" s="261">
        <f>Raw_Data_2!F237</f>
        <v>12.59342415558603</v>
      </c>
      <c r="G241" s="282">
        <f>Raw_Data_2!M237</f>
        <v>2.0085525512695313</v>
      </c>
      <c r="H241" s="262">
        <f>HLOOKUP('Operational Worksheet'!E241,$B$773:$U$775,3)</f>
        <v>4.5500000000000007</v>
      </c>
      <c r="I241" s="262">
        <f t="shared" si="159"/>
        <v>1.1506113535064271</v>
      </c>
      <c r="J241" s="262">
        <f t="shared" si="160"/>
        <v>21.335170767518097</v>
      </c>
      <c r="K241" s="262">
        <f t="shared" si="192"/>
        <v>2.3110633696050225</v>
      </c>
      <c r="L241" s="262">
        <f t="shared" si="192"/>
        <v>42.852811676869599</v>
      </c>
      <c r="M241" s="262">
        <f t="shared" si="193"/>
        <v>45.163875046474622</v>
      </c>
      <c r="N241" s="263">
        <f t="shared" si="194"/>
        <v>9.9261263838405753</v>
      </c>
      <c r="O241" s="264" t="str">
        <f t="shared" si="161"/>
        <v>OK</v>
      </c>
      <c r="P241" s="45"/>
      <c r="Q241" s="45"/>
      <c r="R241" s="45"/>
      <c r="S241" s="45"/>
      <c r="T241" s="32"/>
      <c r="U241" s="32"/>
    </row>
    <row r="242" spans="1:21" ht="14.25" customHeight="1" x14ac:dyDescent="0.2">
      <c r="A242" s="256" t="str">
        <f>IF(N242=MIN(N225:N248),1,"")</f>
        <v/>
      </c>
      <c r="B242" s="257">
        <f t="shared" si="184"/>
        <v>42287.708333333292</v>
      </c>
      <c r="C242" s="258">
        <f t="shared" si="191"/>
        <v>10</v>
      </c>
      <c r="D242" s="259">
        <f>Raw_Data_2!H238</f>
        <v>1422.6139327280764</v>
      </c>
      <c r="E242" s="260">
        <f>Raw_Data_2!E238</f>
        <v>53.979728698730469</v>
      </c>
      <c r="F242" s="261">
        <f>Raw_Data_2!F238</f>
        <v>12.60356661091328</v>
      </c>
      <c r="G242" s="282">
        <f>Raw_Data_2!M238</f>
        <v>2.3934791088104248</v>
      </c>
      <c r="H242" s="262">
        <f>HLOOKUP('Operational Worksheet'!E242,$B$773:$U$775,3)</f>
        <v>4.5500000000000007</v>
      </c>
      <c r="I242" s="263">
        <f t="shared" si="159"/>
        <v>1.1457781781134602</v>
      </c>
      <c r="J242" s="262">
        <f t="shared" si="160"/>
        <v>21.262662462601998</v>
      </c>
      <c r="K242" s="262">
        <f>I242*$G242</f>
        <v>2.7423961326454367</v>
      </c>
      <c r="L242" s="262">
        <f>J242*$G242</f>
        <v>50.891738401925501</v>
      </c>
      <c r="M242" s="262">
        <f>K242+L242</f>
        <v>53.63413453457094</v>
      </c>
      <c r="N242" s="263">
        <f t="shared" si="194"/>
        <v>11.787721875729876</v>
      </c>
      <c r="O242" s="264" t="str">
        <f t="shared" si="161"/>
        <v>OK</v>
      </c>
      <c r="P242" s="45"/>
      <c r="Q242" s="45"/>
      <c r="R242" s="45"/>
      <c r="S242" s="45"/>
      <c r="T242" s="32"/>
      <c r="U242" s="32"/>
    </row>
    <row r="243" spans="1:21" ht="14.25" customHeight="1" x14ac:dyDescent="0.2">
      <c r="A243" s="256" t="str">
        <f>IF(N243=MIN(N225:N248),1,"")</f>
        <v/>
      </c>
      <c r="B243" s="257">
        <f>B242+1/24</f>
        <v>42287.749999999956</v>
      </c>
      <c r="C243" s="258">
        <f>DAY(B243)</f>
        <v>10</v>
      </c>
      <c r="D243" s="259">
        <f>Raw_Data_2!H239</f>
        <v>1288.931329884354</v>
      </c>
      <c r="E243" s="260">
        <f>Raw_Data_2!E239</f>
        <v>53.979728698730469</v>
      </c>
      <c r="F243" s="261">
        <f>Raw_Data_2!F239</f>
        <v>12.607230900461673</v>
      </c>
      <c r="G243" s="282">
        <f>Raw_Data_2!M239</f>
        <v>2.3934791088104248</v>
      </c>
      <c r="H243" s="262">
        <f>HLOOKUP('Operational Worksheet'!E243,$B$773:$U$775,3)</f>
        <v>4.5500000000000007</v>
      </c>
      <c r="I243" s="262">
        <f t="shared" si="159"/>
        <v>1.2646135307660242</v>
      </c>
      <c r="J243" s="262">
        <f t="shared" si="160"/>
        <v>23.474760415531815</v>
      </c>
      <c r="K243" s="262">
        <f>I243*$G243</f>
        <v>3.0268260666074682</v>
      </c>
      <c r="L243" s="262">
        <f>J243*$G243</f>
        <v>56.186348638905329</v>
      </c>
      <c r="M243" s="262">
        <f>K243+L243</f>
        <v>59.213174705512799</v>
      </c>
      <c r="N243" s="263">
        <f>IF(D243&gt;0,M243/H243,"PO")</f>
        <v>13.013884550662151</v>
      </c>
      <c r="O243" s="264" t="str">
        <f t="shared" si="161"/>
        <v>OK</v>
      </c>
      <c r="P243" s="45"/>
      <c r="Q243" s="45"/>
      <c r="R243" s="45"/>
      <c r="S243" s="45"/>
      <c r="T243" s="32"/>
      <c r="U243" s="32"/>
    </row>
    <row r="244" spans="1:21" ht="14.25" customHeight="1" x14ac:dyDescent="0.2">
      <c r="A244" s="256" t="str">
        <f>IF(N244=MIN(N225:N248),1,"")</f>
        <v/>
      </c>
      <c r="B244" s="257">
        <f t="shared" ref="B244:B248" si="195">B243+1/24</f>
        <v>42287.791666666621</v>
      </c>
      <c r="C244" s="258">
        <f t="shared" ref="C244:C248" si="196">DAY(B244)</f>
        <v>10</v>
      </c>
      <c r="D244" s="259">
        <f>Raw_Data_2!H240</f>
        <v>1063.6694664242043</v>
      </c>
      <c r="E244" s="260">
        <f>Raw_Data_2!E240</f>
        <v>53.979728698730469</v>
      </c>
      <c r="F244" s="261">
        <f>Raw_Data_2!F240</f>
        <v>12.589160515369043</v>
      </c>
      <c r="G244" s="282">
        <f>Raw_Data_2!M240</f>
        <v>2.3934791088104248</v>
      </c>
      <c r="H244" s="262">
        <f>HLOOKUP('Operational Worksheet'!E244,$B$773:$U$775,3)</f>
        <v>4.5500000000000007</v>
      </c>
      <c r="I244" s="262">
        <f t="shared" si="159"/>
        <v>1.5324309397351228</v>
      </c>
      <c r="J244" s="262">
        <f t="shared" si="160"/>
        <v>28.405426864849009</v>
      </c>
      <c r="K244" s="262">
        <f t="shared" ref="K244:L247" si="197">I244*$G244</f>
        <v>3.6678414399507435</v>
      </c>
      <c r="L244" s="262">
        <f t="shared" si="197"/>
        <v>67.987795777858508</v>
      </c>
      <c r="M244" s="262">
        <f t="shared" ref="M244:M247" si="198">K244+L244</f>
        <v>71.655637217809257</v>
      </c>
      <c r="N244" s="263">
        <f t="shared" ref="N244:N248" si="199">IF(D244&gt;0,M244/H244,"PO")</f>
        <v>15.748491696221812</v>
      </c>
      <c r="O244" s="264" t="str">
        <f t="shared" si="161"/>
        <v>OK</v>
      </c>
      <c r="P244" s="45"/>
      <c r="Q244" s="45"/>
      <c r="R244" s="45"/>
      <c r="S244" s="45"/>
      <c r="T244" s="32"/>
      <c r="U244" s="32"/>
    </row>
    <row r="245" spans="1:21" ht="14.25" customHeight="1" x14ac:dyDescent="0.2">
      <c r="A245" s="256" t="str">
        <f>IF(N245=MIN(N225:N248),1,"")</f>
        <v/>
      </c>
      <c r="B245" s="257">
        <f t="shared" si="195"/>
        <v>42287.833333333285</v>
      </c>
      <c r="C245" s="258">
        <f t="shared" si="196"/>
        <v>10</v>
      </c>
      <c r="D245" s="259">
        <f>Raw_Data_2!H241</f>
        <v>1064.8664939089795</v>
      </c>
      <c r="E245" s="260">
        <f>Raw_Data_2!E241</f>
        <v>52.284446539967853</v>
      </c>
      <c r="F245" s="261">
        <f>Raw_Data_2!F241</f>
        <v>12.596063986582225</v>
      </c>
      <c r="G245" s="282">
        <f>Raw_Data_2!M241</f>
        <v>2.1803088188171387</v>
      </c>
      <c r="H245" s="262">
        <f>HLOOKUP('Operational Worksheet'!E245,$B$773:$U$775,3)</f>
        <v>4.8999999999999995</v>
      </c>
      <c r="I245" s="262">
        <f t="shared" si="159"/>
        <v>1.5307083182009913</v>
      </c>
      <c r="J245" s="262">
        <f t="shared" si="160"/>
        <v>28.38905509818898</v>
      </c>
      <c r="K245" s="262">
        <f t="shared" si="197"/>
        <v>3.3374168452103721</v>
      </c>
      <c r="L245" s="262">
        <f t="shared" si="197"/>
        <v>61.896907188467083</v>
      </c>
      <c r="M245" s="262">
        <f t="shared" si="198"/>
        <v>65.234324033677453</v>
      </c>
      <c r="N245" s="263">
        <f t="shared" si="199"/>
        <v>13.313127353811726</v>
      </c>
      <c r="O245" s="264" t="str">
        <f t="shared" si="161"/>
        <v>OK</v>
      </c>
      <c r="P245" s="45"/>
      <c r="Q245" s="45"/>
      <c r="R245" s="45"/>
      <c r="S245" s="45"/>
      <c r="T245" s="32"/>
      <c r="U245" s="32"/>
    </row>
    <row r="246" spans="1:21" ht="14.25" customHeight="1" x14ac:dyDescent="0.2">
      <c r="A246" s="256" t="str">
        <f>IF(N246=MIN(N225:N248),1,"")</f>
        <v/>
      </c>
      <c r="B246" s="257">
        <f t="shared" si="195"/>
        <v>42287.874999999949</v>
      </c>
      <c r="C246" s="258">
        <f t="shared" si="196"/>
        <v>10</v>
      </c>
      <c r="D246" s="259">
        <f>Raw_Data_2!H242</f>
        <v>1061.9228306142343</v>
      </c>
      <c r="E246" s="260">
        <f>Raw_Data_2!E242</f>
        <v>51.350990295410156</v>
      </c>
      <c r="F246" s="261">
        <f>Raw_Data_2!F242</f>
        <v>12.596027164114052</v>
      </c>
      <c r="G246" s="282">
        <f>Raw_Data_2!M242</f>
        <v>2.1803088188171387</v>
      </c>
      <c r="H246" s="262">
        <f>HLOOKUP('Operational Worksheet'!E246,$B$773:$U$775,3)</f>
        <v>5.25</v>
      </c>
      <c r="I246" s="262">
        <f t="shared" si="159"/>
        <v>1.5349514606981189</v>
      </c>
      <c r="J246" s="262">
        <f t="shared" si="160"/>
        <v>28.467666691362034</v>
      </c>
      <c r="K246" s="262">
        <f t="shared" si="197"/>
        <v>3.3466682062163575</v>
      </c>
      <c r="L246" s="262">
        <f t="shared" si="197"/>
        <v>62.068304738323555</v>
      </c>
      <c r="M246" s="262">
        <f t="shared" si="198"/>
        <v>65.414972944539912</v>
      </c>
      <c r="N246" s="263">
        <f t="shared" si="199"/>
        <v>12.459994846579031</v>
      </c>
      <c r="O246" s="264" t="str">
        <f t="shared" si="161"/>
        <v>OK</v>
      </c>
      <c r="P246" s="45"/>
      <c r="Q246" s="45"/>
      <c r="R246" s="45"/>
      <c r="S246" s="45"/>
      <c r="T246" s="32"/>
      <c r="U246" s="32"/>
    </row>
    <row r="247" spans="1:21" ht="14.25" customHeight="1" x14ac:dyDescent="0.2">
      <c r="A247" s="256" t="str">
        <f>IF(N247=MIN(N225:N248),1,"")</f>
        <v/>
      </c>
      <c r="B247" s="257">
        <f t="shared" si="195"/>
        <v>42287.916666666613</v>
      </c>
      <c r="C247" s="258">
        <f t="shared" si="196"/>
        <v>10</v>
      </c>
      <c r="D247" s="259">
        <f>Raw_Data_2!H243</f>
        <v>1065.004845066579</v>
      </c>
      <c r="E247" s="260">
        <f>Raw_Data_2!E243</f>
        <v>51.350990295410156</v>
      </c>
      <c r="F247" s="261">
        <f>Raw_Data_2!F243</f>
        <v>12.60724493263324</v>
      </c>
      <c r="G247" s="282">
        <f>Raw_Data_2!M243</f>
        <v>2.1803088188171387</v>
      </c>
      <c r="H247" s="262">
        <f>HLOOKUP('Operational Worksheet'!E247,$B$773:$U$775,3)</f>
        <v>5.25</v>
      </c>
      <c r="I247" s="262">
        <f t="shared" si="159"/>
        <v>1.5305094690889411</v>
      </c>
      <c r="J247" s="262">
        <f t="shared" si="160"/>
        <v>28.410563556101216</v>
      </c>
      <c r="K247" s="262">
        <f t="shared" si="197"/>
        <v>3.3369832927377554</v>
      </c>
      <c r="L247" s="262">
        <f t="shared" si="197"/>
        <v>61.943802268932288</v>
      </c>
      <c r="M247" s="262">
        <f t="shared" si="198"/>
        <v>65.280785561670044</v>
      </c>
      <c r="N247" s="263">
        <f t="shared" si="199"/>
        <v>12.434435345080008</v>
      </c>
      <c r="O247" s="264" t="str">
        <f t="shared" si="161"/>
        <v>OK</v>
      </c>
      <c r="P247" s="45"/>
      <c r="Q247" s="45"/>
      <c r="R247" s="45"/>
      <c r="S247" s="45"/>
      <c r="T247" s="32"/>
      <c r="U247" s="32"/>
    </row>
    <row r="248" spans="1:21" ht="14.25" customHeight="1" x14ac:dyDescent="0.2">
      <c r="A248" s="265" t="str">
        <f>IF(N248=MIN(N225:N248),1,"")</f>
        <v/>
      </c>
      <c r="B248" s="266">
        <f t="shared" si="195"/>
        <v>42287.958333333278</v>
      </c>
      <c r="C248" s="267">
        <f t="shared" si="196"/>
        <v>10</v>
      </c>
      <c r="D248" s="259">
        <f>Raw_Data_2!H244</f>
        <v>1059.0996666491017</v>
      </c>
      <c r="E248" s="260">
        <f>Raw_Data_2!E244</f>
        <v>51.350990295410156</v>
      </c>
      <c r="F248" s="261">
        <f>Raw_Data_2!F244</f>
        <v>12.593479913594191</v>
      </c>
      <c r="G248" s="282">
        <f>Raw_Data_2!M244</f>
        <v>2.1803088188171387</v>
      </c>
      <c r="H248" s="268">
        <f>HLOOKUP('Operational Worksheet'!E248,$B$773:$U$775,3)</f>
        <v>5.25</v>
      </c>
      <c r="I248" s="269">
        <f t="shared" si="159"/>
        <v>1.5390430677380693</v>
      </c>
      <c r="J248" s="268">
        <f t="shared" si="160"/>
        <v>28.537778590992527</v>
      </c>
      <c r="K248" s="268">
        <f>I248*$G248</f>
        <v>3.3555891731286955</v>
      </c>
      <c r="L248" s="268">
        <f>J248*$G248</f>
        <v>62.221170331391946</v>
      </c>
      <c r="M248" s="268">
        <f>K248+L248</f>
        <v>65.576759504520638</v>
      </c>
      <c r="N248" s="269">
        <f t="shared" si="199"/>
        <v>12.490811334194408</v>
      </c>
      <c r="O248" s="270" t="str">
        <f t="shared" si="161"/>
        <v>OK</v>
      </c>
      <c r="P248" s="45"/>
      <c r="Q248" s="45"/>
      <c r="R248" s="45"/>
      <c r="S248" s="45"/>
      <c r="T248" s="32"/>
      <c r="U248" s="32"/>
    </row>
    <row r="249" spans="1:21" ht="14.25" customHeight="1" x14ac:dyDescent="0.2">
      <c r="A249" s="247">
        <f>IF(N249=MIN(N249:N272),1,"")</f>
        <v>1</v>
      </c>
      <c r="B249" s="248">
        <f>'Turbidity Daily Data Sheet'!B26</f>
        <v>42288</v>
      </c>
      <c r="C249" s="249">
        <f>DAY(B249)</f>
        <v>11</v>
      </c>
      <c r="D249" s="259">
        <f>Raw_Data_2!H245</f>
        <v>1061.6137321793112</v>
      </c>
      <c r="E249" s="260">
        <f>Raw_Data_2!E245</f>
        <v>51.350990295410156</v>
      </c>
      <c r="F249" s="261">
        <f>Raw_Data_2!F245</f>
        <v>12.601730464348792</v>
      </c>
      <c r="G249" s="282">
        <f>Raw_Data_2!M245</f>
        <v>2.1803088188171387</v>
      </c>
      <c r="H249" s="253">
        <f>HLOOKUP('Operational Worksheet'!E249,$B$773:$U$775,3)</f>
        <v>5.25</v>
      </c>
      <c r="I249" s="253">
        <f t="shared" si="159"/>
        <v>1.535398375691589</v>
      </c>
      <c r="J249" s="253">
        <f t="shared" si="160"/>
        <v>28.488848813542596</v>
      </c>
      <c r="K249" s="253">
        <f>I249*$G249</f>
        <v>3.3476426189178818</v>
      </c>
      <c r="L249" s="253">
        <f>J249*$G249</f>
        <v>62.114488306115099</v>
      </c>
      <c r="M249" s="253">
        <f>K249+L249</f>
        <v>65.46213092503298</v>
      </c>
      <c r="N249" s="254">
        <f>IF(D249&gt;0,M249/H249,"PO")</f>
        <v>12.4689773190539</v>
      </c>
      <c r="O249" s="255" t="str">
        <f t="shared" si="161"/>
        <v>OK</v>
      </c>
      <c r="P249" s="45"/>
      <c r="Q249" s="45"/>
      <c r="R249" s="45"/>
      <c r="S249" s="45"/>
      <c r="T249" s="32"/>
      <c r="U249" s="32"/>
    </row>
    <row r="250" spans="1:21" ht="14.25" customHeight="1" x14ac:dyDescent="0.2">
      <c r="A250" s="256" t="str">
        <f>IF(N250=MIN(N249:N272),1,"")</f>
        <v/>
      </c>
      <c r="B250" s="257">
        <f>B249+1/24</f>
        <v>42288.041666666664</v>
      </c>
      <c r="C250" s="258">
        <f>DAY(B250)</f>
        <v>11</v>
      </c>
      <c r="D250" s="259">
        <f>Raw_Data_2!H246</f>
        <v>1061.247045512034</v>
      </c>
      <c r="E250" s="260">
        <f>Raw_Data_2!E246</f>
        <v>54.106049662721425</v>
      </c>
      <c r="F250" s="261">
        <f>Raw_Data_2!F246</f>
        <v>12.593888034706907</v>
      </c>
      <c r="G250" s="282">
        <f>Raw_Data_2!M246</f>
        <v>2.1803088188171387</v>
      </c>
      <c r="H250" s="262">
        <f>HLOOKUP('Operational Worksheet'!E250,$B$773:$U$775,3)</f>
        <v>4.5500000000000007</v>
      </c>
      <c r="I250" s="262">
        <f t="shared" si="159"/>
        <v>1.5359288931763784</v>
      </c>
      <c r="J250" s="262">
        <f t="shared" si="160"/>
        <v>28.480956824443606</v>
      </c>
      <c r="K250" s="262">
        <f t="shared" ref="K250:L253" si="200">I250*$G250</f>
        <v>3.3487993108685048</v>
      </c>
      <c r="L250" s="262">
        <f t="shared" si="200"/>
        <v>62.09728133268456</v>
      </c>
      <c r="M250" s="262">
        <f t="shared" ref="M250:M253" si="201">K250+L250</f>
        <v>65.44608064355306</v>
      </c>
      <c r="N250" s="263">
        <f t="shared" ref="N250:N254" si="202">IF(D250&gt;0,M250/H250,"PO")</f>
        <v>14.383753987594076</v>
      </c>
      <c r="O250" s="264" t="str">
        <f t="shared" si="161"/>
        <v>OK</v>
      </c>
      <c r="P250" s="45"/>
      <c r="Q250" s="45"/>
      <c r="R250" s="45"/>
      <c r="S250" s="45"/>
      <c r="T250" s="32"/>
      <c r="U250" s="32"/>
    </row>
    <row r="251" spans="1:21" ht="14.25" customHeight="1" x14ac:dyDescent="0.2">
      <c r="A251" s="256" t="str">
        <f>IF(N251=MIN(N249:N272),1,"")</f>
        <v/>
      </c>
      <c r="B251" s="257">
        <f t="shared" ref="B251:B266" si="203">B250+1/24</f>
        <v>42288.083333333328</v>
      </c>
      <c r="C251" s="258">
        <f t="shared" ref="C251" si="204">DAY(B251)</f>
        <v>11</v>
      </c>
      <c r="D251" s="259">
        <f>Raw_Data_2!H247</f>
        <v>1066.3603652037718</v>
      </c>
      <c r="E251" s="260">
        <f>Raw_Data_2!E247</f>
        <v>54.5450439453125</v>
      </c>
      <c r="F251" s="261">
        <f>Raw_Data_2!F247</f>
        <v>12.590039120967122</v>
      </c>
      <c r="G251" s="282">
        <f>Raw_Data_2!M247</f>
        <v>2.324455738067627</v>
      </c>
      <c r="H251" s="262">
        <f>HLOOKUP('Operational Worksheet'!E251,$B$773:$U$775,3)</f>
        <v>4.5500000000000007</v>
      </c>
      <c r="I251" s="262">
        <f t="shared" si="159"/>
        <v>1.528563938784917</v>
      </c>
      <c r="J251" s="262">
        <f t="shared" si="160"/>
        <v>28.335724841523973</v>
      </c>
      <c r="K251" s="262">
        <f t="shared" si="200"/>
        <v>3.5530792185118534</v>
      </c>
      <c r="L251" s="262">
        <f t="shared" si="200"/>
        <v>65.865138200185797</v>
      </c>
      <c r="M251" s="262">
        <f t="shared" si="201"/>
        <v>69.418217418697651</v>
      </c>
      <c r="N251" s="263">
        <f t="shared" si="202"/>
        <v>15.256751081032448</v>
      </c>
      <c r="O251" s="264" t="str">
        <f t="shared" si="161"/>
        <v>OK</v>
      </c>
      <c r="P251" s="45"/>
      <c r="Q251" s="45"/>
      <c r="R251" s="45"/>
      <c r="S251" s="45"/>
      <c r="T251" s="32"/>
      <c r="U251" s="32"/>
    </row>
    <row r="252" spans="1:21" ht="14.25" customHeight="1" x14ac:dyDescent="0.2">
      <c r="A252" s="256" t="str">
        <f>IF(N252=MIN(N249:N272),1,"")</f>
        <v/>
      </c>
      <c r="B252" s="257">
        <f t="shared" si="203"/>
        <v>42288.124999999993</v>
      </c>
      <c r="C252" s="258">
        <f>DAY(B252)</f>
        <v>11</v>
      </c>
      <c r="D252" s="259">
        <f>Raw_Data_2!H248</f>
        <v>1059.1215942632123</v>
      </c>
      <c r="E252" s="260">
        <f>Raw_Data_2!E248</f>
        <v>54.5450439453125</v>
      </c>
      <c r="F252" s="261">
        <f>Raw_Data_2!F248</f>
        <v>12.595129656256043</v>
      </c>
      <c r="G252" s="282">
        <f>Raw_Data_2!M248</f>
        <v>2.324455738067627</v>
      </c>
      <c r="H252" s="262">
        <f>HLOOKUP('Operational Worksheet'!E252,$B$773:$U$775,3)</f>
        <v>4.5500000000000007</v>
      </c>
      <c r="I252" s="262">
        <f t="shared" si="159"/>
        <v>1.5390112040288675</v>
      </c>
      <c r="J252" s="262">
        <f t="shared" si="160"/>
        <v>28.54092612099285</v>
      </c>
      <c r="K252" s="262">
        <f t="shared" si="200"/>
        <v>3.5773634241552683</v>
      </c>
      <c r="L252" s="262">
        <f t="shared" si="200"/>
        <v>66.342119491706043</v>
      </c>
      <c r="M252" s="262">
        <f t="shared" si="201"/>
        <v>69.919482915861309</v>
      </c>
      <c r="N252" s="263">
        <f t="shared" si="202"/>
        <v>15.366919322167318</v>
      </c>
      <c r="O252" s="264" t="str">
        <f t="shared" si="161"/>
        <v>OK</v>
      </c>
      <c r="P252" s="45"/>
      <c r="Q252" s="45"/>
      <c r="R252" s="45"/>
      <c r="S252" s="45"/>
      <c r="T252" s="32"/>
      <c r="U252" s="32"/>
    </row>
    <row r="253" spans="1:21" ht="14.25" customHeight="1" x14ac:dyDescent="0.2">
      <c r="A253" s="256" t="str">
        <f>IF(N253=MIN(N249:N272),1,"")</f>
        <v/>
      </c>
      <c r="B253" s="257">
        <f t="shared" si="203"/>
        <v>42288.166666666657</v>
      </c>
      <c r="C253" s="258">
        <f t="shared" ref="C253:C254" si="205">DAY(B253)</f>
        <v>11</v>
      </c>
      <c r="D253" s="259">
        <f>Raw_Data_2!H249</f>
        <v>1069.8335688815055</v>
      </c>
      <c r="E253" s="260">
        <f>Raw_Data_2!E249</f>
        <v>56.794004093513486</v>
      </c>
      <c r="F253" s="261">
        <f>Raw_Data_2!F249</f>
        <v>12.58460128471507</v>
      </c>
      <c r="G253" s="282">
        <f>Raw_Data_2!M249</f>
        <v>2.324455738067627</v>
      </c>
      <c r="H253" s="262">
        <f>HLOOKUP('Operational Worksheet'!E253,$B$773:$U$775,3)</f>
        <v>4.5500000000000007</v>
      </c>
      <c r="I253" s="262">
        <f t="shared" si="159"/>
        <v>1.5236014716795061</v>
      </c>
      <c r="J253" s="262">
        <f t="shared" si="160"/>
        <v>28.231534288920273</v>
      </c>
      <c r="K253" s="262">
        <f t="shared" si="200"/>
        <v>3.5415441833737091</v>
      </c>
      <c r="L253" s="262">
        <f t="shared" si="200"/>
        <v>65.622951872333687</v>
      </c>
      <c r="M253" s="262">
        <f t="shared" si="201"/>
        <v>69.164496055707389</v>
      </c>
      <c r="N253" s="263">
        <f t="shared" si="202"/>
        <v>15.200988144111511</v>
      </c>
      <c r="O253" s="264" t="str">
        <f t="shared" si="161"/>
        <v>OK</v>
      </c>
      <c r="P253" s="45"/>
      <c r="Q253" s="45"/>
      <c r="R253" s="45"/>
      <c r="S253" s="45"/>
      <c r="T253" s="32"/>
      <c r="U253" s="32"/>
    </row>
    <row r="254" spans="1:21" ht="14.25" customHeight="1" x14ac:dyDescent="0.2">
      <c r="A254" s="256" t="str">
        <f>IF(N254=MIN(N249:N272),1,"")</f>
        <v/>
      </c>
      <c r="B254" s="257">
        <f t="shared" si="203"/>
        <v>42288.208333333321</v>
      </c>
      <c r="C254" s="258">
        <f t="shared" si="205"/>
        <v>11</v>
      </c>
      <c r="D254" s="259">
        <f>Raw_Data_2!H250</f>
        <v>1062.9235715263453</v>
      </c>
      <c r="E254" s="260">
        <f>Raw_Data_2!E250</f>
        <v>57.555366516113281</v>
      </c>
      <c r="F254" s="261">
        <f>Raw_Data_2!F250</f>
        <v>12.589000802059969</v>
      </c>
      <c r="G254" s="282">
        <f>Raw_Data_2!M250</f>
        <v>2.324455738067627</v>
      </c>
      <c r="H254" s="262">
        <f>HLOOKUP('Operational Worksheet'!E254,$B$773:$U$775,3)</f>
        <v>3.8500000000000005</v>
      </c>
      <c r="I254" s="263">
        <f t="shared" si="159"/>
        <v>1.5335063062524239</v>
      </c>
      <c r="J254" s="262">
        <f t="shared" si="160"/>
        <v>28.42499943957171</v>
      </c>
      <c r="K254" s="262">
        <f>I254*$G254</f>
        <v>3.5645675329313384</v>
      </c>
      <c r="L254" s="262">
        <f>J254*$G254</f>
        <v>66.072653051881545</v>
      </c>
      <c r="M254" s="262">
        <f>K254+L254</f>
        <v>69.63722058481288</v>
      </c>
      <c r="N254" s="263">
        <f t="shared" si="202"/>
        <v>18.087589762289056</v>
      </c>
      <c r="O254" s="264" t="str">
        <f t="shared" si="161"/>
        <v>OK</v>
      </c>
      <c r="P254" s="45"/>
      <c r="Q254" s="45"/>
      <c r="R254" s="45"/>
      <c r="S254" s="45"/>
      <c r="T254" s="32"/>
      <c r="U254" s="32"/>
    </row>
    <row r="255" spans="1:21" ht="14.25" customHeight="1" x14ac:dyDescent="0.2">
      <c r="A255" s="256" t="str">
        <f>IF(N255=MIN(N249:N272),1,"")</f>
        <v/>
      </c>
      <c r="B255" s="257">
        <f t="shared" si="203"/>
        <v>42288.249999999985</v>
      </c>
      <c r="C255" s="258">
        <f>DAY(B255)</f>
        <v>11</v>
      </c>
      <c r="D255" s="259">
        <f>Raw_Data_2!H251</f>
        <v>1062.9874741505689</v>
      </c>
      <c r="E255" s="260">
        <f>Raw_Data_2!E251</f>
        <v>57.555366516113281</v>
      </c>
      <c r="F255" s="261">
        <f>Raw_Data_2!F251</f>
        <v>12.604728911833234</v>
      </c>
      <c r="G255" s="282">
        <f>Raw_Data_2!M251</f>
        <v>2.324455738067627</v>
      </c>
      <c r="H255" s="262">
        <f>HLOOKUP('Operational Worksheet'!E255,$B$773:$U$775,3)</f>
        <v>3.8500000000000005</v>
      </c>
      <c r="I255" s="262">
        <f t="shared" si="159"/>
        <v>1.533414117887447</v>
      </c>
      <c r="J255" s="262">
        <f t="shared" si="160"/>
        <v>28.458801372587718</v>
      </c>
      <c r="K255" s="262">
        <f>I255*$G255</f>
        <v>3.5643532451573847</v>
      </c>
      <c r="L255" s="262">
        <f>J255*$G255</f>
        <v>66.151224149038384</v>
      </c>
      <c r="M255" s="262">
        <f>K255+L255</f>
        <v>69.715577394195776</v>
      </c>
      <c r="N255" s="263">
        <f>IF(D255&gt;0,M255/H255,"PO")</f>
        <v>18.107942180310587</v>
      </c>
      <c r="O255" s="264" t="str">
        <f t="shared" si="161"/>
        <v>OK</v>
      </c>
      <c r="P255" s="45"/>
      <c r="Q255" s="45"/>
      <c r="R255" s="45"/>
      <c r="S255" s="45"/>
      <c r="T255" s="32"/>
      <c r="U255" s="32"/>
    </row>
    <row r="256" spans="1:21" ht="14.25" customHeight="1" x14ac:dyDescent="0.2">
      <c r="A256" s="256" t="str">
        <f>IF(N256=MIN(N249:N272),1,"")</f>
        <v/>
      </c>
      <c r="B256" s="257">
        <f t="shared" si="203"/>
        <v>42288.29166666665</v>
      </c>
      <c r="C256" s="258">
        <f t="shared" ref="C256:C260" si="206">DAY(B256)</f>
        <v>11</v>
      </c>
      <c r="D256" s="259">
        <f>Raw_Data_2!H252</f>
        <v>1067.6111063284895</v>
      </c>
      <c r="E256" s="260">
        <f>Raw_Data_2!E252</f>
        <v>57.555366516113281</v>
      </c>
      <c r="F256" s="261">
        <f>Raw_Data_2!F252</f>
        <v>12.607035870967179</v>
      </c>
      <c r="G256" s="282">
        <f>Raw_Data_2!M252</f>
        <v>2.324455738067627</v>
      </c>
      <c r="H256" s="262">
        <f>HLOOKUP('Operational Worksheet'!E256,$B$773:$U$775,3)</f>
        <v>3.8500000000000005</v>
      </c>
      <c r="I256" s="262">
        <f t="shared" si="159"/>
        <v>1.5267731764289749</v>
      </c>
      <c r="J256" s="262">
        <f t="shared" si="160"/>
        <v>28.340737475441355</v>
      </c>
      <c r="K256" s="262">
        <f t="shared" ref="K256:L259" si="207">I256*$G256</f>
        <v>3.5489166706780679</v>
      </c>
      <c r="L256" s="262">
        <f t="shared" si="207"/>
        <v>65.876789845857886</v>
      </c>
      <c r="M256" s="262">
        <f t="shared" ref="M256:M259" si="208">K256+L256</f>
        <v>69.425706516535953</v>
      </c>
      <c r="N256" s="263">
        <f t="shared" ref="N256:N260" si="209">IF(D256&gt;0,M256/H256,"PO")</f>
        <v>18.032651043256088</v>
      </c>
      <c r="O256" s="264" t="str">
        <f t="shared" si="161"/>
        <v>OK</v>
      </c>
      <c r="P256" s="45"/>
      <c r="Q256" s="45"/>
      <c r="R256" s="45"/>
      <c r="S256" s="45"/>
      <c r="T256" s="32"/>
      <c r="U256" s="32"/>
    </row>
    <row r="257" spans="1:21" ht="14.25" customHeight="1" x14ac:dyDescent="0.2">
      <c r="A257" s="256" t="str">
        <f>IF(N257=MIN(N249:N272),1,"")</f>
        <v/>
      </c>
      <c r="B257" s="257">
        <f t="shared" si="203"/>
        <v>42288.333333333314</v>
      </c>
      <c r="C257" s="258">
        <f t="shared" si="206"/>
        <v>11</v>
      </c>
      <c r="D257" s="259">
        <f>Raw_Data_2!H253</f>
        <v>1062.9060974115584</v>
      </c>
      <c r="E257" s="260">
        <f>Raw_Data_2!E253</f>
        <v>57.555366516113281</v>
      </c>
      <c r="F257" s="261">
        <f>Raw_Data_2!F253</f>
        <v>12.59045939776818</v>
      </c>
      <c r="G257" s="282">
        <f>Raw_Data_2!M253</f>
        <v>2.324455738067627</v>
      </c>
      <c r="H257" s="262">
        <f>HLOOKUP('Operational Worksheet'!E257,$B$773:$U$775,3)</f>
        <v>3.8500000000000005</v>
      </c>
      <c r="I257" s="262">
        <f t="shared" si="159"/>
        <v>1.5335315170074353</v>
      </c>
      <c r="J257" s="262">
        <f t="shared" si="160"/>
        <v>28.428760196436745</v>
      </c>
      <c r="K257" s="262">
        <f t="shared" si="207"/>
        <v>3.5646261342154855</v>
      </c>
      <c r="L257" s="262">
        <f t="shared" si="207"/>
        <v>66.081394764755942</v>
      </c>
      <c r="M257" s="262">
        <f t="shared" si="208"/>
        <v>69.646020898971429</v>
      </c>
      <c r="N257" s="263">
        <f t="shared" si="209"/>
        <v>18.089875558174395</v>
      </c>
      <c r="O257" s="264" t="str">
        <f t="shared" si="161"/>
        <v>OK</v>
      </c>
      <c r="P257" s="45"/>
      <c r="Q257" s="45"/>
      <c r="R257" s="45"/>
      <c r="S257" s="45"/>
      <c r="T257" s="32"/>
      <c r="U257" s="32"/>
    </row>
    <row r="258" spans="1:21" ht="14.25" customHeight="1" x14ac:dyDescent="0.2">
      <c r="A258" s="256" t="str">
        <f>IF(N258=MIN(N249:N272),1,"")</f>
        <v/>
      </c>
      <c r="B258" s="257">
        <f t="shared" si="203"/>
        <v>42288.374999999978</v>
      </c>
      <c r="C258" s="258">
        <f t="shared" si="206"/>
        <v>11</v>
      </c>
      <c r="D258" s="259">
        <f>Raw_Data_2!H254</f>
        <v>1069.214470085627</v>
      </c>
      <c r="E258" s="260">
        <f>Raw_Data_2!E254</f>
        <v>56.707350764011814</v>
      </c>
      <c r="F258" s="261">
        <f>Raw_Data_2!F254</f>
        <v>12.596333905460041</v>
      </c>
      <c r="G258" s="282">
        <f>Raw_Data_2!M254</f>
        <v>2.324455738067627</v>
      </c>
      <c r="H258" s="262">
        <f>HLOOKUP('Operational Worksheet'!E258,$B$773:$U$775,3)</f>
        <v>4.5500000000000007</v>
      </c>
      <c r="I258" s="262">
        <f t="shared" si="159"/>
        <v>1.5244836705861855</v>
      </c>
      <c r="J258" s="262">
        <f t="shared" si="160"/>
        <v>28.274216463496852</v>
      </c>
      <c r="K258" s="262">
        <f t="shared" si="207"/>
        <v>3.543594815684457</v>
      </c>
      <c r="L258" s="262">
        <f t="shared" si="207"/>
        <v>65.722164697941423</v>
      </c>
      <c r="M258" s="262">
        <f t="shared" si="208"/>
        <v>69.265759513625881</v>
      </c>
      <c r="N258" s="263">
        <f t="shared" si="209"/>
        <v>15.223243849148544</v>
      </c>
      <c r="O258" s="264" t="str">
        <f t="shared" si="161"/>
        <v>OK</v>
      </c>
      <c r="P258" s="45"/>
      <c r="Q258" s="45"/>
      <c r="R258" s="45"/>
      <c r="S258" s="45"/>
      <c r="T258" s="32"/>
      <c r="U258" s="32"/>
    </row>
    <row r="259" spans="1:21" ht="14.25" customHeight="1" x14ac:dyDescent="0.2">
      <c r="A259" s="256" t="str">
        <f>IF(N259=MIN(N249:N272),1,"")</f>
        <v/>
      </c>
      <c r="B259" s="257">
        <f t="shared" si="203"/>
        <v>42288.416666666642</v>
      </c>
      <c r="C259" s="258">
        <f t="shared" si="206"/>
        <v>11</v>
      </c>
      <c r="D259" s="259">
        <f>Raw_Data_2!H255</f>
        <v>1059.2305106618078</v>
      </c>
      <c r="E259" s="260">
        <f>Raw_Data_2!E255</f>
        <v>56.661460876464844</v>
      </c>
      <c r="F259" s="261">
        <f>Raw_Data_2!F255</f>
        <v>12.596897142637836</v>
      </c>
      <c r="G259" s="282">
        <f>Raw_Data_2!M255</f>
        <v>2.352064847946167</v>
      </c>
      <c r="H259" s="262">
        <f>HLOOKUP('Operational Worksheet'!E259,$B$773:$U$775,3)</f>
        <v>4.5500000000000007</v>
      </c>
      <c r="I259" s="262">
        <f t="shared" si="159"/>
        <v>1.5388529537178599</v>
      </c>
      <c r="J259" s="262">
        <f t="shared" si="160"/>
        <v>28.541996135894433</v>
      </c>
      <c r="K259" s="262">
        <f t="shared" si="207"/>
        <v>3.6194819385979082</v>
      </c>
      <c r="L259" s="262">
        <f t="shared" si="207"/>
        <v>67.132625801452619</v>
      </c>
      <c r="M259" s="262">
        <f t="shared" si="208"/>
        <v>70.752107740050533</v>
      </c>
      <c r="N259" s="263">
        <f t="shared" si="209"/>
        <v>15.549913789022092</v>
      </c>
      <c r="O259" s="264" t="str">
        <f t="shared" si="161"/>
        <v>OK</v>
      </c>
      <c r="P259" s="45"/>
      <c r="Q259" s="45"/>
      <c r="R259" s="45"/>
      <c r="S259" s="45"/>
      <c r="T259" s="32"/>
      <c r="U259" s="32"/>
    </row>
    <row r="260" spans="1:21" ht="14.25" customHeight="1" x14ac:dyDescent="0.2">
      <c r="A260" s="256" t="str">
        <f>IF(N260=MIN(N249:N272),1,"")</f>
        <v/>
      </c>
      <c r="B260" s="257">
        <f t="shared" si="203"/>
        <v>42288.458333333307</v>
      </c>
      <c r="C260" s="258">
        <f t="shared" si="206"/>
        <v>11</v>
      </c>
      <c r="D260" s="259">
        <f>Raw_Data_2!H256</f>
        <v>1064.075818030565</v>
      </c>
      <c r="E260" s="260">
        <f>Raw_Data_2!E256</f>
        <v>56.661460876464844</v>
      </c>
      <c r="F260" s="261">
        <f>Raw_Data_2!F256</f>
        <v>12.604771834374535</v>
      </c>
      <c r="G260" s="282">
        <f>Raw_Data_2!M256</f>
        <v>2.352064847946167</v>
      </c>
      <c r="H260" s="262">
        <f>HLOOKUP('Operational Worksheet'!E260,$B$773:$U$775,3)</f>
        <v>4.5500000000000007</v>
      </c>
      <c r="I260" s="263">
        <f t="shared" si="159"/>
        <v>1.5318457316480236</v>
      </c>
      <c r="J260" s="262">
        <f t="shared" si="160"/>
        <v>28.429790330626538</v>
      </c>
      <c r="K260" s="262">
        <f>I260*$G260</f>
        <v>3.6030004978856938</v>
      </c>
      <c r="L260" s="262">
        <f>J260*$G260</f>
        <v>66.868710471146514</v>
      </c>
      <c r="M260" s="262">
        <f>K260+L260</f>
        <v>70.471710969032202</v>
      </c>
      <c r="N260" s="263">
        <f t="shared" si="209"/>
        <v>15.48828812506202</v>
      </c>
      <c r="O260" s="264" t="str">
        <f t="shared" si="161"/>
        <v>OK</v>
      </c>
      <c r="P260" s="45"/>
      <c r="Q260" s="45"/>
      <c r="R260" s="45"/>
      <c r="S260" s="45"/>
      <c r="T260" s="32"/>
      <c r="U260" s="32"/>
    </row>
    <row r="261" spans="1:21" ht="14.25" customHeight="1" x14ac:dyDescent="0.2">
      <c r="A261" s="256" t="str">
        <f>IF(N261=MIN(N249:N272),1,"")</f>
        <v/>
      </c>
      <c r="B261" s="257">
        <f t="shared" si="203"/>
        <v>42288.499999999971</v>
      </c>
      <c r="C261" s="258">
        <f>DAY(B261)</f>
        <v>11</v>
      </c>
      <c r="D261" s="259">
        <f>Raw_Data_2!H257</f>
        <v>1062.0644655126953</v>
      </c>
      <c r="E261" s="260">
        <f>Raw_Data_2!E257</f>
        <v>56.661460876464844</v>
      </c>
      <c r="F261" s="261">
        <f>Raw_Data_2!F257</f>
        <v>12.590985989026759</v>
      </c>
      <c r="G261" s="282">
        <f>Raw_Data_2!M257</f>
        <v>2.352064847946167</v>
      </c>
      <c r="H261" s="262">
        <f>HLOOKUP('Operational Worksheet'!E261,$B$773:$U$775,3)</f>
        <v>4.5500000000000007</v>
      </c>
      <c r="I261" s="262">
        <f t="shared" si="159"/>
        <v>1.5347467624887936</v>
      </c>
      <c r="J261" s="262">
        <f t="shared" si="160"/>
        <v>28.452478502872019</v>
      </c>
      <c r="K261" s="262">
        <f>I261*$G261</f>
        <v>3.6098239105490766</v>
      </c>
      <c r="L261" s="262">
        <f>J261*$G261</f>
        <v>66.922074523549256</v>
      </c>
      <c r="M261" s="262">
        <f>K261+L261</f>
        <v>70.531898434098338</v>
      </c>
      <c r="N261" s="263">
        <f>IF(D261&gt;0,M261/H261,"PO")</f>
        <v>15.50151613936227</v>
      </c>
      <c r="O261" s="264" t="str">
        <f t="shared" si="161"/>
        <v>OK</v>
      </c>
      <c r="P261" s="45"/>
      <c r="Q261" s="45"/>
      <c r="R261" s="45"/>
      <c r="S261" s="45"/>
      <c r="T261" s="32"/>
      <c r="U261" s="32"/>
    </row>
    <row r="262" spans="1:21" ht="14.25" customHeight="1" x14ac:dyDescent="0.2">
      <c r="A262" s="256" t="str">
        <f>IF(N262=MIN(N249:N272),1,"")</f>
        <v/>
      </c>
      <c r="B262" s="257">
        <f t="shared" si="203"/>
        <v>42288.541666666635</v>
      </c>
      <c r="C262" s="258">
        <f t="shared" ref="C262:C266" si="210">DAY(B262)</f>
        <v>11</v>
      </c>
      <c r="D262" s="259">
        <f>Raw_Data_2!H258</f>
        <v>1061.5638892881268</v>
      </c>
      <c r="E262" s="260">
        <f>Raw_Data_2!E258</f>
        <v>56.661460876464844</v>
      </c>
      <c r="F262" s="261">
        <f>Raw_Data_2!F258</f>
        <v>12.594520854427286</v>
      </c>
      <c r="G262" s="282">
        <f>Raw_Data_2!M258</f>
        <v>2.352064847946167</v>
      </c>
      <c r="H262" s="262">
        <f>HLOOKUP('Operational Worksheet'!E262,$B$773:$U$775,3)</f>
        <v>4.5500000000000007</v>
      </c>
      <c r="I262" s="262">
        <f t="shared" si="159"/>
        <v>1.5354704662128817</v>
      </c>
      <c r="J262" s="262">
        <f t="shared" si="160"/>
        <v>28.473886833975939</v>
      </c>
      <c r="K262" s="262">
        <f t="shared" ref="K262:L265" si="211">I262*$G262</f>
        <v>3.6115261086388317</v>
      </c>
      <c r="L262" s="262">
        <f t="shared" si="211"/>
        <v>66.972428306591979</v>
      </c>
      <c r="M262" s="262">
        <f t="shared" ref="M262:M265" si="212">K262+L262</f>
        <v>70.583954415230806</v>
      </c>
      <c r="N262" s="263">
        <f t="shared" ref="N262:N266" si="213">IF(D262&gt;0,M262/H262,"PO")</f>
        <v>15.512957014336438</v>
      </c>
      <c r="O262" s="264" t="str">
        <f t="shared" si="161"/>
        <v>OK</v>
      </c>
      <c r="P262" s="45"/>
      <c r="Q262" s="45"/>
      <c r="R262" s="45"/>
      <c r="S262" s="45"/>
      <c r="T262" s="32"/>
      <c r="U262" s="32"/>
    </row>
    <row r="263" spans="1:21" ht="14.25" customHeight="1" x14ac:dyDescent="0.2">
      <c r="A263" s="256" t="str">
        <f>IF(N263=MIN(N249:N272),1,"")</f>
        <v/>
      </c>
      <c r="B263" s="257">
        <f t="shared" si="203"/>
        <v>42288.583333333299</v>
      </c>
      <c r="C263" s="258">
        <f t="shared" si="210"/>
        <v>11</v>
      </c>
      <c r="D263" s="259">
        <f>Raw_Data_2!H259</f>
        <v>1062.4255323477853</v>
      </c>
      <c r="E263" s="260">
        <f>Raw_Data_2!E259</f>
        <v>56.661460876464844</v>
      </c>
      <c r="F263" s="261">
        <f>Raw_Data_2!F259</f>
        <v>12.593406416442923</v>
      </c>
      <c r="G263" s="282">
        <f>Raw_Data_2!M259</f>
        <v>2.352064847946167</v>
      </c>
      <c r="H263" s="262">
        <f>HLOOKUP('Operational Worksheet'!E263,$B$773:$U$775,3)</f>
        <v>4.5500000000000007</v>
      </c>
      <c r="I263" s="262">
        <f t="shared" si="159"/>
        <v>1.5342251766088195</v>
      </c>
      <c r="J263" s="262">
        <f t="shared" si="160"/>
        <v>28.448276589016611</v>
      </c>
      <c r="K263" s="262">
        <f t="shared" si="211"/>
        <v>3.6085971067356044</v>
      </c>
      <c r="L263" s="262">
        <f t="shared" si="211"/>
        <v>66.912191349675865</v>
      </c>
      <c r="M263" s="262">
        <f t="shared" si="212"/>
        <v>70.520788456411466</v>
      </c>
      <c r="N263" s="263">
        <f t="shared" si="213"/>
        <v>15.499074386024496</v>
      </c>
      <c r="O263" s="264" t="str">
        <f t="shared" si="161"/>
        <v>OK</v>
      </c>
      <c r="P263" s="45"/>
      <c r="Q263" s="45"/>
      <c r="R263" s="45"/>
      <c r="S263" s="45"/>
      <c r="T263" s="32"/>
      <c r="U263" s="32"/>
    </row>
    <row r="264" spans="1:21" ht="14.25" customHeight="1" x14ac:dyDescent="0.2">
      <c r="A264" s="256" t="str">
        <f>IF(N264=MIN(N249:N272),1,"")</f>
        <v/>
      </c>
      <c r="B264" s="257">
        <f t="shared" si="203"/>
        <v>42288.624999999964</v>
      </c>
      <c r="C264" s="258">
        <f t="shared" si="210"/>
        <v>11</v>
      </c>
      <c r="D264" s="259">
        <f>Raw_Data_2!H260</f>
        <v>1074.6610119783697</v>
      </c>
      <c r="E264" s="260">
        <f>Raw_Data_2!E260</f>
        <v>56.661460876464844</v>
      </c>
      <c r="F264" s="261">
        <f>Raw_Data_2!F260</f>
        <v>12.598935340150728</v>
      </c>
      <c r="G264" s="282">
        <f>Raw_Data_2!M260</f>
        <v>2.276620626449585</v>
      </c>
      <c r="H264" s="262">
        <f>HLOOKUP('Operational Worksheet'!E264,$B$773:$U$775,3)</f>
        <v>4.5500000000000007</v>
      </c>
      <c r="I264" s="262">
        <f t="shared" si="159"/>
        <v>1.5167573605366897</v>
      </c>
      <c r="J264" s="262">
        <f t="shared" si="160"/>
        <v>28.136728214134145</v>
      </c>
      <c r="K264" s="262">
        <f t="shared" si="211"/>
        <v>3.4530810923170576</v>
      </c>
      <c r="L264" s="262">
        <f t="shared" si="211"/>
        <v>64.056655813103788</v>
      </c>
      <c r="M264" s="262">
        <f t="shared" si="212"/>
        <v>67.509736905420851</v>
      </c>
      <c r="N264" s="263">
        <f t="shared" si="213"/>
        <v>14.837304814378207</v>
      </c>
      <c r="O264" s="264" t="str">
        <f t="shared" si="161"/>
        <v>OK</v>
      </c>
      <c r="P264" s="45"/>
      <c r="Q264" s="45"/>
      <c r="R264" s="45"/>
      <c r="S264" s="45"/>
      <c r="T264" s="32"/>
      <c r="U264" s="32"/>
    </row>
    <row r="265" spans="1:21" ht="14.25" customHeight="1" x14ac:dyDescent="0.2">
      <c r="A265" s="256" t="str">
        <f>IF(N265=MIN(N249:N272),1,"")</f>
        <v/>
      </c>
      <c r="B265" s="257">
        <f t="shared" si="203"/>
        <v>42288.666666666628</v>
      </c>
      <c r="C265" s="258">
        <f t="shared" si="210"/>
        <v>11</v>
      </c>
      <c r="D265" s="259">
        <f>Raw_Data_2!H261</f>
        <v>1060.3740052320352</v>
      </c>
      <c r="E265" s="260">
        <f>Raw_Data_2!E261</f>
        <v>56.587395626377536</v>
      </c>
      <c r="F265" s="261">
        <f>Raw_Data_2!F261</f>
        <v>12.591444033923151</v>
      </c>
      <c r="G265" s="282">
        <f>Raw_Data_2!M261</f>
        <v>2.276620626449585</v>
      </c>
      <c r="H265" s="262">
        <f>HLOOKUP('Operational Worksheet'!E265,$B$773:$U$775,3)</f>
        <v>4.5500000000000007</v>
      </c>
      <c r="I265" s="262">
        <f t="shared" ref="I265:I328" si="214">$G$768/D265*$H$768</f>
        <v>1.53719347320601</v>
      </c>
      <c r="J265" s="262">
        <f t="shared" ref="J265:J328" si="215">$G$769*F265/D265*$H$769</f>
        <v>28.498874484199394</v>
      </c>
      <c r="K265" s="262">
        <f t="shared" si="211"/>
        <v>3.4996063679444798</v>
      </c>
      <c r="L265" s="262">
        <f t="shared" si="211"/>
        <v>64.881125481326123</v>
      </c>
      <c r="M265" s="262">
        <f t="shared" si="212"/>
        <v>68.380731849270603</v>
      </c>
      <c r="N265" s="263">
        <f t="shared" si="213"/>
        <v>15.028732274564966</v>
      </c>
      <c r="O265" s="264" t="str">
        <f t="shared" ref="O265:O328" si="216">+IF(N265&gt;=1, "OK","Alarm")</f>
        <v>OK</v>
      </c>
      <c r="P265" s="45"/>
      <c r="Q265" s="45"/>
      <c r="R265" s="45"/>
      <c r="S265" s="45"/>
      <c r="T265" s="32"/>
      <c r="U265" s="32"/>
    </row>
    <row r="266" spans="1:21" ht="14.25" customHeight="1" x14ac:dyDescent="0.2">
      <c r="A266" s="256" t="str">
        <f>IF(N266=MIN(N249:N272),1,"")</f>
        <v/>
      </c>
      <c r="B266" s="257">
        <f t="shared" si="203"/>
        <v>42288.708333333292</v>
      </c>
      <c r="C266" s="258">
        <f t="shared" si="210"/>
        <v>11</v>
      </c>
      <c r="D266" s="259">
        <f>Raw_Data_2!H262</f>
        <v>1059.8413175232099</v>
      </c>
      <c r="E266" s="260">
        <f>Raw_Data_2!E262</f>
        <v>53.841926574707031</v>
      </c>
      <c r="F266" s="261">
        <f>Raw_Data_2!F262</f>
        <v>12.591571439113617</v>
      </c>
      <c r="G266" s="282">
        <f>Raw_Data_2!M262</f>
        <v>2.276620626449585</v>
      </c>
      <c r="H266" s="262">
        <f>HLOOKUP('Operational Worksheet'!E266,$B$773:$U$775,3)</f>
        <v>4.5500000000000007</v>
      </c>
      <c r="I266" s="263">
        <f t="shared" si="214"/>
        <v>1.5379660832710496</v>
      </c>
      <c r="J266" s="262">
        <f t="shared" si="215"/>
        <v>28.513486834514623</v>
      </c>
      <c r="K266" s="262">
        <f>I266*$G266</f>
        <v>3.5013653079547513</v>
      </c>
      <c r="L266" s="262">
        <f>J266*$G266</f>
        <v>64.914392259454672</v>
      </c>
      <c r="M266" s="262">
        <f>K266+L266</f>
        <v>68.415757567409429</v>
      </c>
      <c r="N266" s="263">
        <f t="shared" si="213"/>
        <v>15.036430234595477</v>
      </c>
      <c r="O266" s="264" t="str">
        <f t="shared" si="216"/>
        <v>OK</v>
      </c>
      <c r="P266" s="45"/>
      <c r="Q266" s="45"/>
      <c r="R266" s="45"/>
      <c r="S266" s="45"/>
      <c r="T266" s="32"/>
      <c r="U266" s="32"/>
    </row>
    <row r="267" spans="1:21" ht="14.25" customHeight="1" x14ac:dyDescent="0.2">
      <c r="A267" s="256" t="str">
        <f>IF(N267=MIN(N249:N272),1,"")</f>
        <v/>
      </c>
      <c r="B267" s="257">
        <f>B266+1/24</f>
        <v>42288.749999999956</v>
      </c>
      <c r="C267" s="258">
        <f>DAY(B267)</f>
        <v>11</v>
      </c>
      <c r="D267" s="259">
        <f>Raw_Data_2!H263</f>
        <v>1063.3410163179524</v>
      </c>
      <c r="E267" s="260">
        <f>Raw_Data_2!E263</f>
        <v>53.841926574707031</v>
      </c>
      <c r="F267" s="261">
        <f>Raw_Data_2!F263</f>
        <v>12.596900808208252</v>
      </c>
      <c r="G267" s="282">
        <f>Raw_Data_2!M263</f>
        <v>2.2353136539459229</v>
      </c>
      <c r="H267" s="262">
        <f>HLOOKUP('Operational Worksheet'!E267,$B$773:$U$775,3)</f>
        <v>4.5500000000000007</v>
      </c>
      <c r="I267" s="262">
        <f t="shared" si="214"/>
        <v>1.5329042846896159</v>
      </c>
      <c r="J267" s="262">
        <f t="shared" si="215"/>
        <v>28.431671002766894</v>
      </c>
      <c r="K267" s="262">
        <f>I267*$G267</f>
        <v>3.4265218777589066</v>
      </c>
      <c r="L267" s="262">
        <f>J267*$G267</f>
        <v>63.553702396983205</v>
      </c>
      <c r="M267" s="262">
        <f>K267+L267</f>
        <v>66.980224274742113</v>
      </c>
      <c r="N267" s="263">
        <f>IF(D267&gt;0,M267/H267,"PO")</f>
        <v>14.720928412031231</v>
      </c>
      <c r="O267" s="264" t="str">
        <f t="shared" si="216"/>
        <v>OK</v>
      </c>
      <c r="P267" s="45"/>
      <c r="Q267" s="45"/>
      <c r="R267" s="45"/>
      <c r="S267" s="45"/>
      <c r="T267" s="32"/>
      <c r="U267" s="32"/>
    </row>
    <row r="268" spans="1:21" ht="14.25" customHeight="1" x14ac:dyDescent="0.2">
      <c r="A268" s="256" t="str">
        <f>IF(N268=MIN(N249:N272),1,"")</f>
        <v/>
      </c>
      <c r="B268" s="257">
        <f t="shared" ref="B268:B272" si="217">B267+1/24</f>
        <v>42288.791666666621</v>
      </c>
      <c r="C268" s="258">
        <f t="shared" ref="C268:C272" si="218">DAY(B268)</f>
        <v>11</v>
      </c>
      <c r="D268" s="259">
        <f>Raw_Data_2!H264</f>
        <v>1061.0952964260016</v>
      </c>
      <c r="E268" s="260">
        <f>Raw_Data_2!E264</f>
        <v>53.841926574707031</v>
      </c>
      <c r="F268" s="261">
        <f>Raw_Data_2!F264</f>
        <v>12.58950246231079</v>
      </c>
      <c r="G268" s="282">
        <f>Raw_Data_2!M264</f>
        <v>2.2353136539459229</v>
      </c>
      <c r="H268" s="262">
        <f>HLOOKUP('Operational Worksheet'!E268,$B$773:$U$775,3)</f>
        <v>4.5500000000000007</v>
      </c>
      <c r="I268" s="262">
        <f t="shared" si="214"/>
        <v>1.5361485490419122</v>
      </c>
      <c r="J268" s="262">
        <f t="shared" si="215"/>
        <v>28.475110587442892</v>
      </c>
      <c r="K268" s="262">
        <f t="shared" ref="K268:L271" si="219">I268*$G268</f>
        <v>3.4337738261626045</v>
      </c>
      <c r="L268" s="262">
        <f t="shared" si="219"/>
        <v>63.650803493731203</v>
      </c>
      <c r="M268" s="262">
        <f t="shared" ref="M268:M271" si="220">K268+L268</f>
        <v>67.08457731989381</v>
      </c>
      <c r="N268" s="263">
        <f t="shared" ref="N268:N272" si="221">IF(D268&gt;0,M268/H268,"PO")</f>
        <v>14.743863147229407</v>
      </c>
      <c r="O268" s="264" t="str">
        <f t="shared" si="216"/>
        <v>OK</v>
      </c>
      <c r="P268" s="45"/>
      <c r="Q268" s="45"/>
      <c r="R268" s="45"/>
      <c r="S268" s="45"/>
      <c r="T268" s="32"/>
      <c r="U268" s="32"/>
    </row>
    <row r="269" spans="1:21" ht="14.25" customHeight="1" x14ac:dyDescent="0.2">
      <c r="A269" s="256" t="str">
        <f>IF(N269=MIN(N249:N272),1,"")</f>
        <v/>
      </c>
      <c r="B269" s="257">
        <f t="shared" si="217"/>
        <v>42288.833333333285</v>
      </c>
      <c r="C269" s="258">
        <f t="shared" si="218"/>
        <v>11</v>
      </c>
      <c r="D269" s="259">
        <f>Raw_Data_2!H265</f>
        <v>1061.6115061776734</v>
      </c>
      <c r="E269" s="260">
        <f>Raw_Data_2!E265</f>
        <v>53.841926574707031</v>
      </c>
      <c r="F269" s="261">
        <f>Raw_Data_2!F265</f>
        <v>12.606336464579899</v>
      </c>
      <c r="G269" s="282">
        <f>Raw_Data_2!M265</f>
        <v>2.2353136539459229</v>
      </c>
      <c r="H269" s="262">
        <f>HLOOKUP('Operational Worksheet'!E269,$B$773:$U$775,3)</f>
        <v>4.5500000000000007</v>
      </c>
      <c r="I269" s="262">
        <f t="shared" si="214"/>
        <v>1.5354015951360647</v>
      </c>
      <c r="J269" s="262">
        <f t="shared" si="215"/>
        <v>28.499321398583433</v>
      </c>
      <c r="K269" s="262">
        <f t="shared" si="219"/>
        <v>3.4321041498979952</v>
      </c>
      <c r="L269" s="262">
        <f t="shared" si="219"/>
        <v>63.704922250446764</v>
      </c>
      <c r="M269" s="262">
        <f t="shared" si="220"/>
        <v>67.137026400344752</v>
      </c>
      <c r="N269" s="263">
        <f t="shared" si="221"/>
        <v>14.755390417658186</v>
      </c>
      <c r="O269" s="264" t="str">
        <f t="shared" si="216"/>
        <v>OK</v>
      </c>
      <c r="P269" s="45"/>
      <c r="Q269" s="45"/>
      <c r="R269" s="45"/>
      <c r="S269" s="45"/>
      <c r="T269" s="32"/>
      <c r="U269" s="32"/>
    </row>
    <row r="270" spans="1:21" ht="14.25" customHeight="1" x14ac:dyDescent="0.2">
      <c r="A270" s="256" t="str">
        <f>IF(N270=MIN(N249:N272),1,"")</f>
        <v/>
      </c>
      <c r="B270" s="257">
        <f t="shared" si="217"/>
        <v>42288.874999999949</v>
      </c>
      <c r="C270" s="258">
        <f t="shared" si="218"/>
        <v>11</v>
      </c>
      <c r="D270" s="259">
        <f>Raw_Data_2!H266</f>
        <v>1056.6239660260856</v>
      </c>
      <c r="E270" s="260">
        <f>Raw_Data_2!E266</f>
        <v>53.841926574707031</v>
      </c>
      <c r="F270" s="261">
        <f>Raw_Data_2!F266</f>
        <v>12.607726102208563</v>
      </c>
      <c r="G270" s="282">
        <f>Raw_Data_2!M266</f>
        <v>2.2353136539459229</v>
      </c>
      <c r="H270" s="262">
        <f>HLOOKUP('Operational Worksheet'!E270,$B$773:$U$775,3)</f>
        <v>4.5500000000000007</v>
      </c>
      <c r="I270" s="262">
        <f t="shared" si="214"/>
        <v>1.5426490903195726</v>
      </c>
      <c r="J270" s="262">
        <f t="shared" si="215"/>
        <v>28.637002016054534</v>
      </c>
      <c r="K270" s="262">
        <f t="shared" si="219"/>
        <v>3.4483045748385979</v>
      </c>
      <c r="L270" s="262">
        <f t="shared" si="219"/>
        <v>64.012681614563618</v>
      </c>
      <c r="M270" s="262">
        <f t="shared" si="220"/>
        <v>67.46098618940222</v>
      </c>
      <c r="N270" s="263">
        <f t="shared" si="221"/>
        <v>14.82659037129719</v>
      </c>
      <c r="O270" s="264" t="str">
        <f t="shared" si="216"/>
        <v>OK</v>
      </c>
      <c r="P270" s="45"/>
      <c r="Q270" s="45"/>
      <c r="R270" s="45"/>
      <c r="S270" s="45"/>
      <c r="T270" s="32"/>
      <c r="U270" s="32"/>
    </row>
    <row r="271" spans="1:21" ht="14.25" customHeight="1" x14ac:dyDescent="0.2">
      <c r="A271" s="256" t="str">
        <f>IF(N271=MIN(N249:N272),1,"")</f>
        <v/>
      </c>
      <c r="B271" s="257">
        <f t="shared" si="217"/>
        <v>42288.916666666613</v>
      </c>
      <c r="C271" s="258">
        <f t="shared" si="218"/>
        <v>11</v>
      </c>
      <c r="D271" s="259">
        <f>Raw_Data_2!H267</f>
        <v>1067.0365868058266</v>
      </c>
      <c r="E271" s="260">
        <f>Raw_Data_2!E267</f>
        <v>53.629799229134456</v>
      </c>
      <c r="F271" s="261">
        <f>Raw_Data_2!F267</f>
        <v>12.608473880694973</v>
      </c>
      <c r="G271" s="282">
        <f>Raw_Data_2!M267</f>
        <v>2.2353136539459229</v>
      </c>
      <c r="H271" s="262">
        <f>HLOOKUP('Operational Worksheet'!E271,$B$773:$U$775,3)</f>
        <v>4.5500000000000007</v>
      </c>
      <c r="I271" s="262">
        <f t="shared" si="214"/>
        <v>1.5275952297750202</v>
      </c>
      <c r="J271" s="262">
        <f t="shared" si="215"/>
        <v>28.359231246467601</v>
      </c>
      <c r="K271" s="262">
        <f t="shared" si="219"/>
        <v>3.4146544748187617</v>
      </c>
      <c r="L271" s="262">
        <f t="shared" si="219"/>
        <v>63.391776820638881</v>
      </c>
      <c r="M271" s="262">
        <f t="shared" si="220"/>
        <v>66.806431295457642</v>
      </c>
      <c r="N271" s="263">
        <f t="shared" si="221"/>
        <v>14.682732152847832</v>
      </c>
      <c r="O271" s="264" t="str">
        <f t="shared" si="216"/>
        <v>OK</v>
      </c>
      <c r="P271" s="45"/>
      <c r="Q271" s="45"/>
      <c r="R271" s="45"/>
      <c r="S271" s="45"/>
      <c r="T271" s="32"/>
      <c r="U271" s="32"/>
    </row>
    <row r="272" spans="1:21" ht="14.25" customHeight="1" x14ac:dyDescent="0.2">
      <c r="A272" s="265" t="str">
        <f>IF(N272=MIN(N249:N272),1,"")</f>
        <v/>
      </c>
      <c r="B272" s="266">
        <f t="shared" si="217"/>
        <v>42288.958333333278</v>
      </c>
      <c r="C272" s="267">
        <f t="shared" si="218"/>
        <v>11</v>
      </c>
      <c r="D272" s="259">
        <f>Raw_Data_2!H268</f>
        <v>1063.8281034666272</v>
      </c>
      <c r="E272" s="260">
        <f>Raw_Data_2!E268</f>
        <v>53.580467224121094</v>
      </c>
      <c r="F272" s="261">
        <f>Raw_Data_2!F268</f>
        <v>12.6035748326691</v>
      </c>
      <c r="G272" s="282">
        <f>Raw_Data_2!M268</f>
        <v>2.2353136539459229</v>
      </c>
      <c r="H272" s="268">
        <f>HLOOKUP('Operational Worksheet'!E272,$B$773:$U$775,3)</f>
        <v>4.8999999999999995</v>
      </c>
      <c r="I272" s="269">
        <f t="shared" si="214"/>
        <v>1.532202425080166</v>
      </c>
      <c r="J272" s="268">
        <f t="shared" si="215"/>
        <v>28.433709825710341</v>
      </c>
      <c r="K272" s="268">
        <f>I272*$G272</f>
        <v>3.4249530013907501</v>
      </c>
      <c r="L272" s="268">
        <f>J272*$G272</f>
        <v>63.558259805746673</v>
      </c>
      <c r="M272" s="268">
        <f>K272+L272</f>
        <v>66.98321280713742</v>
      </c>
      <c r="N272" s="269">
        <f t="shared" si="221"/>
        <v>13.670043430028047</v>
      </c>
      <c r="O272" s="270" t="str">
        <f t="shared" si="216"/>
        <v>OK</v>
      </c>
      <c r="P272" s="45"/>
      <c r="Q272" s="45"/>
      <c r="R272" s="45"/>
      <c r="S272" s="45"/>
      <c r="T272" s="32"/>
      <c r="U272" s="32"/>
    </row>
    <row r="273" spans="1:21" ht="14.25" customHeight="1" x14ac:dyDescent="0.2">
      <c r="A273" s="247" t="str">
        <f>IF(N273=MIN(N273:N296),1,"")</f>
        <v/>
      </c>
      <c r="B273" s="248">
        <f>'Turbidity Daily Data Sheet'!B27</f>
        <v>42289</v>
      </c>
      <c r="C273" s="249">
        <f>DAY(B273)</f>
        <v>12</v>
      </c>
      <c r="D273" s="259">
        <f>Raw_Data_2!H269</f>
        <v>1062.8118865421379</v>
      </c>
      <c r="E273" s="260">
        <f>Raw_Data_2!E269</f>
        <v>53.580467224121094</v>
      </c>
      <c r="F273" s="261">
        <f>Raw_Data_2!F269</f>
        <v>12.593293869792619</v>
      </c>
      <c r="G273" s="282">
        <f>Raw_Data_2!M269</f>
        <v>2.2353136539459229</v>
      </c>
      <c r="H273" s="253">
        <f>HLOOKUP('Operational Worksheet'!E273,$B$773:$U$775,3)</f>
        <v>4.8999999999999995</v>
      </c>
      <c r="I273" s="253">
        <f t="shared" si="214"/>
        <v>1.5336674538927209</v>
      </c>
      <c r="J273" s="253">
        <f t="shared" si="215"/>
        <v>28.437680901213728</v>
      </c>
      <c r="K273" s="253">
        <f>I273*$G273</f>
        <v>3.428227800298878</v>
      </c>
      <c r="L273" s="253">
        <f>J273*$G273</f>
        <v>63.567136405040245</v>
      </c>
      <c r="M273" s="253">
        <f>K273+L273</f>
        <v>66.995364205339129</v>
      </c>
      <c r="N273" s="254">
        <f>IF(D273&gt;0,M273/H273,"PO")</f>
        <v>13.672523307212069</v>
      </c>
      <c r="O273" s="255" t="str">
        <f t="shared" si="216"/>
        <v>OK</v>
      </c>
      <c r="P273" s="45"/>
      <c r="Q273" s="45"/>
      <c r="R273" s="45"/>
      <c r="S273" s="45"/>
      <c r="T273" s="32"/>
      <c r="U273" s="32"/>
    </row>
    <row r="274" spans="1:21" ht="14.25" customHeight="1" x14ac:dyDescent="0.2">
      <c r="A274" s="256" t="str">
        <f>IF(N274=MIN(N273:N296),1,"")</f>
        <v/>
      </c>
      <c r="B274" s="257">
        <f>B273+1/24</f>
        <v>42289.041666666664</v>
      </c>
      <c r="C274" s="258">
        <f>DAY(B274)</f>
        <v>12</v>
      </c>
      <c r="D274" s="259">
        <f>Raw_Data_2!H270</f>
        <v>1068.4856439806281</v>
      </c>
      <c r="E274" s="260">
        <f>Raw_Data_2!E270</f>
        <v>53.580467224121094</v>
      </c>
      <c r="F274" s="261">
        <f>Raw_Data_2!F270</f>
        <v>12.598559938529332</v>
      </c>
      <c r="G274" s="282">
        <f>Raw_Data_2!M270</f>
        <v>2.2353136539459229</v>
      </c>
      <c r="H274" s="262">
        <f>HLOOKUP('Operational Worksheet'!E274,$B$773:$U$775,3)</f>
        <v>4.8999999999999995</v>
      </c>
      <c r="I274" s="262">
        <f t="shared" si="214"/>
        <v>1.5255235380865373</v>
      </c>
      <c r="J274" s="262">
        <f t="shared" si="215"/>
        <v>28.298502673208205</v>
      </c>
      <c r="K274" s="262">
        <f t="shared" ref="K274:L277" si="222">I274*$G274</f>
        <v>3.4100235941007297</v>
      </c>
      <c r="L274" s="262">
        <f t="shared" si="222"/>
        <v>63.256029411647496</v>
      </c>
      <c r="M274" s="262">
        <f t="shared" ref="M274:M277" si="223">K274+L274</f>
        <v>66.666053005748225</v>
      </c>
      <c r="N274" s="263">
        <f t="shared" ref="N274:N278" si="224">IF(D274&gt;0,M274/H274,"PO")</f>
        <v>13.605316939948619</v>
      </c>
      <c r="O274" s="264" t="str">
        <f t="shared" si="216"/>
        <v>OK</v>
      </c>
      <c r="P274" s="45"/>
      <c r="Q274" s="45"/>
      <c r="R274" s="45"/>
      <c r="S274" s="45"/>
      <c r="T274" s="32"/>
      <c r="U274" s="32"/>
    </row>
    <row r="275" spans="1:21" ht="14.25" customHeight="1" x14ac:dyDescent="0.2">
      <c r="A275" s="256" t="str">
        <f>IF(N275=MIN(N273:N296),1,"")</f>
        <v/>
      </c>
      <c r="B275" s="257">
        <f t="shared" ref="B275:B290" si="225">B274+1/24</f>
        <v>42289.083333333328</v>
      </c>
      <c r="C275" s="258">
        <f t="shared" ref="C275" si="226">DAY(B275)</f>
        <v>12</v>
      </c>
      <c r="D275" s="259">
        <f>Raw_Data_2!H271</f>
        <v>1064.1939028562083</v>
      </c>
      <c r="E275" s="260">
        <f>Raw_Data_2!E271</f>
        <v>56.239066042677557</v>
      </c>
      <c r="F275" s="261">
        <f>Raw_Data_2!F271</f>
        <v>12.587229250744185</v>
      </c>
      <c r="G275" s="282">
        <f>Raw_Data_2!M271</f>
        <v>2.3106508255004883</v>
      </c>
      <c r="H275" s="262">
        <f>HLOOKUP('Operational Worksheet'!E275,$B$773:$U$775,3)</f>
        <v>4.5500000000000007</v>
      </c>
      <c r="I275" s="262">
        <f t="shared" si="214"/>
        <v>1.5316757553536202</v>
      </c>
      <c r="J275" s="262">
        <f t="shared" si="215"/>
        <v>28.387073183474033</v>
      </c>
      <c r="K275" s="262">
        <f t="shared" si="222"/>
        <v>3.5391678485069265</v>
      </c>
      <c r="L275" s="262">
        <f t="shared" si="222"/>
        <v>65.592614084937054</v>
      </c>
      <c r="M275" s="262">
        <f t="shared" si="223"/>
        <v>69.131781933443975</v>
      </c>
      <c r="N275" s="263">
        <f t="shared" si="224"/>
        <v>15.193798227130541</v>
      </c>
      <c r="O275" s="264" t="str">
        <f t="shared" si="216"/>
        <v>OK</v>
      </c>
      <c r="P275" s="45"/>
      <c r="Q275" s="45"/>
      <c r="R275" s="45"/>
      <c r="S275" s="45"/>
      <c r="T275" s="32"/>
      <c r="U275" s="32"/>
    </row>
    <row r="276" spans="1:21" ht="14.25" customHeight="1" x14ac:dyDescent="0.2">
      <c r="A276" s="256" t="str">
        <f>IF(N276=MIN(N273:N296),1,"")</f>
        <v/>
      </c>
      <c r="B276" s="257">
        <f t="shared" si="225"/>
        <v>42289.124999999993</v>
      </c>
      <c r="C276" s="258">
        <f>DAY(B276)</f>
        <v>12</v>
      </c>
      <c r="D276" s="259">
        <f>Raw_Data_2!H272</f>
        <v>1058.8331329269408</v>
      </c>
      <c r="E276" s="260">
        <f>Raw_Data_2!E272</f>
        <v>57.742630004882813</v>
      </c>
      <c r="F276" s="261">
        <f>Raw_Data_2!F272</f>
        <v>12.593275394946204</v>
      </c>
      <c r="G276" s="282">
        <f>Raw_Data_2!M272</f>
        <v>2.3106508255004883</v>
      </c>
      <c r="H276" s="262">
        <f>HLOOKUP('Operational Worksheet'!E276,$B$773:$U$775,3)</f>
        <v>3.8500000000000005</v>
      </c>
      <c r="I276" s="262">
        <f t="shared" si="214"/>
        <v>1.5394304818306714</v>
      </c>
      <c r="J276" s="262">
        <f t="shared" si="215"/>
        <v>28.54449866365896</v>
      </c>
      <c r="K276" s="262">
        <f t="shared" si="222"/>
        <v>3.5570863136426554</v>
      </c>
      <c r="L276" s="262">
        <f t="shared" si="222"/>
        <v>65.956369400681155</v>
      </c>
      <c r="M276" s="262">
        <f t="shared" si="223"/>
        <v>69.513455714323811</v>
      </c>
      <c r="N276" s="263">
        <f t="shared" si="224"/>
        <v>18.055443042681507</v>
      </c>
      <c r="O276" s="264" t="str">
        <f t="shared" si="216"/>
        <v>OK</v>
      </c>
      <c r="P276" s="45"/>
      <c r="Q276" s="45"/>
      <c r="R276" s="45"/>
      <c r="S276" s="45"/>
      <c r="T276" s="32"/>
      <c r="U276" s="32"/>
    </row>
    <row r="277" spans="1:21" ht="14.25" customHeight="1" x14ac:dyDescent="0.2">
      <c r="A277" s="256" t="str">
        <f>IF(N277=MIN(N273:N296),1,"")</f>
        <v/>
      </c>
      <c r="B277" s="257">
        <f t="shared" si="225"/>
        <v>42289.166666666657</v>
      </c>
      <c r="C277" s="258">
        <f t="shared" ref="C277:C278" si="227">DAY(B277)</f>
        <v>12</v>
      </c>
      <c r="D277" s="259">
        <f>Raw_Data_2!H273</f>
        <v>1067.7702046176826</v>
      </c>
      <c r="E277" s="260">
        <f>Raw_Data_2!E273</f>
        <v>57.742630004882813</v>
      </c>
      <c r="F277" s="261">
        <f>Raw_Data_2!F273</f>
        <v>12.598823787183495</v>
      </c>
      <c r="G277" s="282">
        <f>Raw_Data_2!M273</f>
        <v>2.3106508255004883</v>
      </c>
      <c r="H277" s="262">
        <f>HLOOKUP('Operational Worksheet'!E277,$B$773:$U$775,3)</f>
        <v>3.8500000000000005</v>
      </c>
      <c r="I277" s="262">
        <f t="shared" si="214"/>
        <v>1.5265456864697073</v>
      </c>
      <c r="J277" s="262">
        <f t="shared" si="215"/>
        <v>28.318056599141457</v>
      </c>
      <c r="K277" s="262">
        <f t="shared" si="222"/>
        <v>3.527314050605439</v>
      </c>
      <c r="L277" s="262">
        <f t="shared" si="222"/>
        <v>65.433140857375761</v>
      </c>
      <c r="M277" s="262">
        <f t="shared" si="223"/>
        <v>68.960454907981202</v>
      </c>
      <c r="N277" s="263">
        <f t="shared" si="224"/>
        <v>17.911806469605505</v>
      </c>
      <c r="O277" s="264" t="str">
        <f t="shared" si="216"/>
        <v>OK</v>
      </c>
      <c r="P277" s="45"/>
      <c r="Q277" s="45"/>
      <c r="R277" s="45"/>
      <c r="S277" s="45"/>
      <c r="T277" s="32"/>
      <c r="U277" s="32"/>
    </row>
    <row r="278" spans="1:21" ht="14.25" customHeight="1" x14ac:dyDescent="0.2">
      <c r="A278" s="256" t="str">
        <f>IF(N278=MIN(N273:N296),1,"")</f>
        <v/>
      </c>
      <c r="B278" s="257">
        <f t="shared" si="225"/>
        <v>42289.208333333321</v>
      </c>
      <c r="C278" s="258">
        <f t="shared" si="227"/>
        <v>12</v>
      </c>
      <c r="D278" s="259">
        <f>Raw_Data_2!H274</f>
        <v>1066.8923729667833</v>
      </c>
      <c r="E278" s="260">
        <f>Raw_Data_2!E274</f>
        <v>57.742630004882813</v>
      </c>
      <c r="F278" s="261">
        <f>Raw_Data_2!F274</f>
        <v>12.588004954244033</v>
      </c>
      <c r="G278" s="282">
        <f>Raw_Data_2!M274</f>
        <v>2.3106508255004883</v>
      </c>
      <c r="H278" s="262">
        <f>HLOOKUP('Operational Worksheet'!E278,$B$773:$U$775,3)</f>
        <v>3.8500000000000005</v>
      </c>
      <c r="I278" s="263">
        <f t="shared" si="214"/>
        <v>1.5278017176815533</v>
      </c>
      <c r="J278" s="262">
        <f t="shared" si="215"/>
        <v>28.317019275501256</v>
      </c>
      <c r="K278" s="262">
        <f>I278*$G278</f>
        <v>3.5302163001619449</v>
      </c>
      <c r="L278" s="262">
        <f>J278*$G278</f>
        <v>65.430743964650219</v>
      </c>
      <c r="M278" s="262">
        <f>K278+L278</f>
        <v>68.960960264812158</v>
      </c>
      <c r="N278" s="263">
        <f t="shared" si="224"/>
        <v>17.911937731120037</v>
      </c>
      <c r="O278" s="264" t="str">
        <f t="shared" si="216"/>
        <v>OK</v>
      </c>
      <c r="P278" s="45"/>
      <c r="Q278" s="45"/>
      <c r="R278" s="45"/>
      <c r="S278" s="45"/>
      <c r="T278" s="32"/>
      <c r="U278" s="32"/>
    </row>
    <row r="279" spans="1:21" ht="14.25" customHeight="1" x14ac:dyDescent="0.2">
      <c r="A279" s="256" t="str">
        <f>IF(N279=MIN(N273:N296),1,"")</f>
        <v/>
      </c>
      <c r="B279" s="257">
        <f t="shared" si="225"/>
        <v>42289.249999999985</v>
      </c>
      <c r="C279" s="258">
        <f>DAY(B279)</f>
        <v>12</v>
      </c>
      <c r="D279" s="259">
        <f>Raw_Data_2!H275</f>
        <v>1062.3641723213027</v>
      </c>
      <c r="E279" s="260">
        <f>Raw_Data_2!E275</f>
        <v>57.742630004882813</v>
      </c>
      <c r="F279" s="261">
        <f>Raw_Data_2!F275</f>
        <v>12.589229830898445</v>
      </c>
      <c r="G279" s="282">
        <f>Raw_Data_2!M275</f>
        <v>2.3106508255004883</v>
      </c>
      <c r="H279" s="262">
        <f>HLOOKUP('Operational Worksheet'!E279,$B$773:$U$775,3)</f>
        <v>3.8500000000000005</v>
      </c>
      <c r="I279" s="262">
        <f t="shared" si="214"/>
        <v>1.5343137903816855</v>
      </c>
      <c r="J279" s="262">
        <f t="shared" si="215"/>
        <v>28.440484328586958</v>
      </c>
      <c r="K279" s="262">
        <f>I279*$G279</f>
        <v>3.5452634263222245</v>
      </c>
      <c r="L279" s="262">
        <f>J279*$G279</f>
        <v>65.716028591483152</v>
      </c>
      <c r="M279" s="262">
        <f>K279+L279</f>
        <v>69.261292017805374</v>
      </c>
      <c r="N279" s="263">
        <f>IF(D279&gt;0,M279/H279,"PO")</f>
        <v>17.989945978650745</v>
      </c>
      <c r="O279" s="264" t="str">
        <f t="shared" si="216"/>
        <v>OK</v>
      </c>
      <c r="P279" s="45"/>
      <c r="Q279" s="45"/>
      <c r="R279" s="45"/>
      <c r="S279" s="45"/>
      <c r="T279" s="32"/>
      <c r="U279" s="32"/>
    </row>
    <row r="280" spans="1:21" ht="14.25" customHeight="1" x14ac:dyDescent="0.2">
      <c r="A280" s="256" t="str">
        <f>IF(N280=MIN(N273:N296),1,"")</f>
        <v/>
      </c>
      <c r="B280" s="257">
        <f t="shared" si="225"/>
        <v>42289.29166666665</v>
      </c>
      <c r="C280" s="258">
        <f t="shared" ref="C280:C284" si="228">DAY(B280)</f>
        <v>12</v>
      </c>
      <c r="D280" s="259">
        <f>Raw_Data_2!H276</f>
        <v>1053.7764455238341</v>
      </c>
      <c r="E280" s="260">
        <f>Raw_Data_2!E276</f>
        <v>57.266596134923297</v>
      </c>
      <c r="F280" s="261">
        <f>Raw_Data_2!F276</f>
        <v>12.598964901676974</v>
      </c>
      <c r="G280" s="282">
        <f>Raw_Data_2!M276</f>
        <v>2.3106508255004883</v>
      </c>
      <c r="H280" s="262">
        <f>HLOOKUP('Operational Worksheet'!E280,$B$773:$U$775,3)</f>
        <v>3.8500000000000005</v>
      </c>
      <c r="I280" s="262">
        <f t="shared" si="214"/>
        <v>1.5468176451692504</v>
      </c>
      <c r="J280" s="262">
        <f t="shared" si="215"/>
        <v>28.694431245323212</v>
      </c>
      <c r="K280" s="262">
        <f t="shared" ref="K280:L283" si="229">I280*$G280</f>
        <v>3.5741554687090495</v>
      </c>
      <c r="L280" s="262">
        <f t="shared" si="229"/>
        <v>66.302811244273087</v>
      </c>
      <c r="M280" s="262">
        <f t="shared" ref="M280:M283" si="230">K280+L280</f>
        <v>69.876966712982139</v>
      </c>
      <c r="N280" s="263">
        <f t="shared" ref="N280:N284" si="231">IF(D280&gt;0,M280/H280,"PO")</f>
        <v>18.149861483891463</v>
      </c>
      <c r="O280" s="264" t="str">
        <f t="shared" si="216"/>
        <v>OK</v>
      </c>
      <c r="P280" s="45"/>
      <c r="Q280" s="45"/>
      <c r="R280" s="45"/>
      <c r="S280" s="45"/>
      <c r="T280" s="32"/>
      <c r="U280" s="32"/>
    </row>
    <row r="281" spans="1:21" ht="14.25" customHeight="1" x14ac:dyDescent="0.2">
      <c r="A281" s="256" t="str">
        <f>IF(N281=MIN(N273:N296),1,"")</f>
        <v/>
      </c>
      <c r="B281" s="257">
        <f t="shared" si="225"/>
        <v>42289.333333333314</v>
      </c>
      <c r="C281" s="258">
        <f t="shared" si="228"/>
        <v>12</v>
      </c>
      <c r="D281" s="259">
        <f>Raw_Data_2!H277</f>
        <v>1056.6570176428729</v>
      </c>
      <c r="E281" s="260">
        <f>Raw_Data_2!E277</f>
        <v>56.735652923583984</v>
      </c>
      <c r="F281" s="261">
        <f>Raw_Data_2!F277</f>
        <v>12.598890785155824</v>
      </c>
      <c r="G281" s="282">
        <f>Raw_Data_2!M277</f>
        <v>2.3106508255004883</v>
      </c>
      <c r="H281" s="262">
        <f>HLOOKUP('Operational Worksheet'!E281,$B$773:$U$775,3)</f>
        <v>4.5500000000000007</v>
      </c>
      <c r="I281" s="262">
        <f t="shared" si="214"/>
        <v>1.5426008371534845</v>
      </c>
      <c r="J281" s="262">
        <f t="shared" si="215"/>
        <v>28.616038486949734</v>
      </c>
      <c r="K281" s="262">
        <f t="shared" si="229"/>
        <v>3.5644118977864432</v>
      </c>
      <c r="L281" s="262">
        <f t="shared" si="229"/>
        <v>66.121672952424149</v>
      </c>
      <c r="M281" s="262">
        <f t="shared" si="230"/>
        <v>69.686084850210591</v>
      </c>
      <c r="N281" s="263">
        <f t="shared" si="231"/>
        <v>15.315623044002326</v>
      </c>
      <c r="O281" s="264" t="str">
        <f t="shared" si="216"/>
        <v>OK</v>
      </c>
      <c r="P281" s="45"/>
      <c r="Q281" s="45"/>
      <c r="R281" s="45"/>
      <c r="S281" s="45"/>
      <c r="T281" s="32"/>
      <c r="U281" s="32"/>
    </row>
    <row r="282" spans="1:21" ht="14.25" customHeight="1" x14ac:dyDescent="0.2">
      <c r="A282" s="256" t="str">
        <f>IF(N282=MIN(N273:N296),1,"")</f>
        <v/>
      </c>
      <c r="B282" s="257">
        <f t="shared" si="225"/>
        <v>42289.374999999978</v>
      </c>
      <c r="C282" s="258">
        <f t="shared" si="228"/>
        <v>12</v>
      </c>
      <c r="D282" s="259">
        <f>Raw_Data_2!H278</f>
        <v>1065.6588057596337</v>
      </c>
      <c r="E282" s="260">
        <f>Raw_Data_2!E278</f>
        <v>56.735652923583984</v>
      </c>
      <c r="F282" s="261">
        <f>Raw_Data_2!F278</f>
        <v>12.592324390088452</v>
      </c>
      <c r="G282" s="282">
        <f>Raw_Data_2!M278</f>
        <v>2.2630300521850586</v>
      </c>
      <c r="H282" s="262">
        <f>HLOOKUP('Operational Worksheet'!E282,$B$773:$U$775,3)</f>
        <v>4.5500000000000007</v>
      </c>
      <c r="I282" s="262">
        <f t="shared" si="214"/>
        <v>1.5295702444255477</v>
      </c>
      <c r="J282" s="262">
        <f t="shared" si="215"/>
        <v>28.359525931631968</v>
      </c>
      <c r="K282" s="262">
        <f t="shared" si="229"/>
        <v>3.46146343006306</v>
      </c>
      <c r="L282" s="262">
        <f t="shared" si="229"/>
        <v>64.17845944900462</v>
      </c>
      <c r="M282" s="262">
        <f t="shared" si="230"/>
        <v>67.639922879067683</v>
      </c>
      <c r="N282" s="263">
        <f t="shared" si="231"/>
        <v>14.865917116278609</v>
      </c>
      <c r="O282" s="264" t="str">
        <f t="shared" si="216"/>
        <v>OK</v>
      </c>
      <c r="P282" s="45"/>
      <c r="Q282" s="45"/>
      <c r="R282" s="45"/>
      <c r="S282" s="45"/>
      <c r="T282" s="32"/>
      <c r="U282" s="32"/>
    </row>
    <row r="283" spans="1:21" ht="14.25" customHeight="1" x14ac:dyDescent="0.2">
      <c r="A283" s="256" t="str">
        <f>IF(N283=MIN(N273:N296),1,"")</f>
        <v/>
      </c>
      <c r="B283" s="257">
        <f t="shared" si="225"/>
        <v>42289.416666666642</v>
      </c>
      <c r="C283" s="258">
        <f t="shared" si="228"/>
        <v>12</v>
      </c>
      <c r="D283" s="259">
        <f>Raw_Data_2!H279</f>
        <v>1063.3583764394127</v>
      </c>
      <c r="E283" s="260">
        <f>Raw_Data_2!E279</f>
        <v>56.735652923583984</v>
      </c>
      <c r="F283" s="261">
        <f>Raw_Data_2!F279</f>
        <v>12.588837253062726</v>
      </c>
      <c r="G283" s="282">
        <f>Raw_Data_2!M279</f>
        <v>2.2630300521850586</v>
      </c>
      <c r="H283" s="262">
        <f>HLOOKUP('Operational Worksheet'!E283,$B$773:$U$775,3)</f>
        <v>4.5500000000000007</v>
      </c>
      <c r="I283" s="262">
        <f t="shared" si="214"/>
        <v>1.53287925887973</v>
      </c>
      <c r="J283" s="262">
        <f t="shared" si="215"/>
        <v>28.41300738939729</v>
      </c>
      <c r="K283" s="262">
        <f t="shared" si="229"/>
        <v>3.4689518292159893</v>
      </c>
      <c r="L283" s="262">
        <f t="shared" si="229"/>
        <v>64.2994895951622</v>
      </c>
      <c r="M283" s="262">
        <f t="shared" si="230"/>
        <v>67.768441424378196</v>
      </c>
      <c r="N283" s="263">
        <f t="shared" si="231"/>
        <v>14.894162950412788</v>
      </c>
      <c r="O283" s="264" t="str">
        <f t="shared" si="216"/>
        <v>OK</v>
      </c>
      <c r="P283" s="45"/>
      <c r="Q283" s="45"/>
      <c r="R283" s="45"/>
      <c r="S283" s="45"/>
      <c r="T283" s="32"/>
      <c r="U283" s="32"/>
    </row>
    <row r="284" spans="1:21" ht="14.25" customHeight="1" x14ac:dyDescent="0.2">
      <c r="A284" s="256" t="str">
        <f>IF(N284=MIN(N273:N296),1,"")</f>
        <v/>
      </c>
      <c r="B284" s="257">
        <f t="shared" si="225"/>
        <v>42289.458333333307</v>
      </c>
      <c r="C284" s="258">
        <f t="shared" si="228"/>
        <v>12</v>
      </c>
      <c r="D284" s="259">
        <f>Raw_Data_2!H280</f>
        <v>1059.8670629756843</v>
      </c>
      <c r="E284" s="260">
        <f>Raw_Data_2!E280</f>
        <v>56.735652923583984</v>
      </c>
      <c r="F284" s="261">
        <f>Raw_Data_2!F280</f>
        <v>12.590465000323716</v>
      </c>
      <c r="G284" s="282">
        <f>Raw_Data_2!M280</f>
        <v>2.2630300521850586</v>
      </c>
      <c r="H284" s="262">
        <f>HLOOKUP('Operational Worksheet'!E284,$B$773:$U$775,3)</f>
        <v>4.5500000000000007</v>
      </c>
      <c r="I284" s="263">
        <f t="shared" si="214"/>
        <v>1.5379287242152895</v>
      </c>
      <c r="J284" s="262">
        <f t="shared" si="215"/>
        <v>28.510288748797702</v>
      </c>
      <c r="K284" s="262">
        <f>I284*$G284</f>
        <v>3.4803789210178273</v>
      </c>
      <c r="L284" s="262">
        <f>J284*$G284</f>
        <v>64.519640235002754</v>
      </c>
      <c r="M284" s="262">
        <f>K284+L284</f>
        <v>68.000019156020585</v>
      </c>
      <c r="N284" s="263">
        <f t="shared" si="231"/>
        <v>14.945059155169357</v>
      </c>
      <c r="O284" s="264" t="str">
        <f t="shared" si="216"/>
        <v>OK</v>
      </c>
      <c r="P284" s="45"/>
      <c r="Q284" s="45"/>
      <c r="R284" s="45"/>
      <c r="S284" s="45"/>
      <c r="T284" s="32"/>
      <c r="U284" s="32"/>
    </row>
    <row r="285" spans="1:21" ht="14.25" customHeight="1" x14ac:dyDescent="0.2">
      <c r="A285" s="256" t="str">
        <f>IF(N285=MIN(N273:N296),1,"")</f>
        <v/>
      </c>
      <c r="B285" s="257">
        <f t="shared" si="225"/>
        <v>42289.499999999971</v>
      </c>
      <c r="C285" s="258">
        <f>DAY(B285)</f>
        <v>12</v>
      </c>
      <c r="D285" s="259">
        <f>Raw_Data_2!H281</f>
        <v>1060.8375949984236</v>
      </c>
      <c r="E285" s="260">
        <f>Raw_Data_2!E281</f>
        <v>56.471993253464163</v>
      </c>
      <c r="F285" s="261">
        <f>Raw_Data_2!F281</f>
        <v>12.600276856213409</v>
      </c>
      <c r="G285" s="282">
        <f>Raw_Data_2!M281</f>
        <v>2.2630300521850586</v>
      </c>
      <c r="H285" s="262">
        <f>HLOOKUP('Operational Worksheet'!E285,$B$773:$U$775,3)</f>
        <v>4.5500000000000007</v>
      </c>
      <c r="I285" s="262">
        <f t="shared" si="214"/>
        <v>1.5365217142426237</v>
      </c>
      <c r="J285" s="262">
        <f t="shared" si="215"/>
        <v>28.506403428280763</v>
      </c>
      <c r="K285" s="262">
        <f>I285*$G285</f>
        <v>3.4771948151659604</v>
      </c>
      <c r="L285" s="262">
        <f>J285*$G285</f>
        <v>64.510847637910544</v>
      </c>
      <c r="M285" s="262">
        <f>K285+L285</f>
        <v>67.988042453076503</v>
      </c>
      <c r="N285" s="263">
        <f>IF(D285&gt;0,M285/H285,"PO")</f>
        <v>14.942426912764065</v>
      </c>
      <c r="O285" s="264" t="str">
        <f t="shared" si="216"/>
        <v>OK</v>
      </c>
      <c r="P285" s="45"/>
      <c r="Q285" s="45"/>
      <c r="R285" s="45"/>
      <c r="S285" s="45"/>
      <c r="T285" s="32"/>
      <c r="U285" s="32"/>
    </row>
    <row r="286" spans="1:21" ht="14.25" customHeight="1" x14ac:dyDescent="0.2">
      <c r="A286" s="256" t="str">
        <f>IF(N286=MIN(N273:N296),1,"")</f>
        <v/>
      </c>
      <c r="B286" s="257">
        <f t="shared" si="225"/>
        <v>42289.541666666635</v>
      </c>
      <c r="C286" s="258">
        <f t="shared" ref="C286:C290" si="232">DAY(B286)</f>
        <v>12</v>
      </c>
      <c r="D286" s="259">
        <f>Raw_Data_2!H282</f>
        <v>1057.05001057134</v>
      </c>
      <c r="E286" s="260">
        <f>Raw_Data_2!E282</f>
        <v>54.2906494140625</v>
      </c>
      <c r="F286" s="261">
        <f>Raw_Data_2!F282</f>
        <v>12.595974715405305</v>
      </c>
      <c r="G286" s="282">
        <f>Raw_Data_2!M282</f>
        <v>2.2630300521850586</v>
      </c>
      <c r="H286" s="262">
        <f>HLOOKUP('Operational Worksheet'!E286,$B$773:$U$775,3)</f>
        <v>4.5500000000000007</v>
      </c>
      <c r="I286" s="262">
        <f t="shared" si="214"/>
        <v>1.5420273248178469</v>
      </c>
      <c r="J286" s="262">
        <f t="shared" si="215"/>
        <v>28.598778690360266</v>
      </c>
      <c r="K286" s="262">
        <f t="shared" ref="K286:L289" si="233">I286*$G286</f>
        <v>3.4896541773533185</v>
      </c>
      <c r="L286" s="262">
        <f t="shared" si="233"/>
        <v>64.719895632074937</v>
      </c>
      <c r="M286" s="262">
        <f t="shared" ref="M286:M289" si="234">K286+L286</f>
        <v>68.209549809428253</v>
      </c>
      <c r="N286" s="263">
        <f t="shared" ref="N286:N290" si="235">IF(D286&gt;0,M286/H286,"PO")</f>
        <v>14.991109848225987</v>
      </c>
      <c r="O286" s="264" t="str">
        <f t="shared" si="216"/>
        <v>OK</v>
      </c>
      <c r="P286" s="45"/>
      <c r="Q286" s="45"/>
      <c r="R286" s="45"/>
      <c r="S286" s="45"/>
      <c r="T286" s="32"/>
      <c r="U286" s="32"/>
    </row>
    <row r="287" spans="1:21" ht="14.25" customHeight="1" x14ac:dyDescent="0.2">
      <c r="A287" s="256" t="str">
        <f>IF(N287=MIN(N273:N296),1,"")</f>
        <v/>
      </c>
      <c r="B287" s="257">
        <f t="shared" si="225"/>
        <v>42289.583333333299</v>
      </c>
      <c r="C287" s="258">
        <f t="shared" si="232"/>
        <v>12</v>
      </c>
      <c r="D287" s="259">
        <f>Raw_Data_2!H283</f>
        <v>1063.9954782200284</v>
      </c>
      <c r="E287" s="260">
        <f>Raw_Data_2!E283</f>
        <v>54.34515793937895</v>
      </c>
      <c r="F287" s="261">
        <f>Raw_Data_2!F283</f>
        <v>12.596270987363125</v>
      </c>
      <c r="G287" s="282">
        <f>Raw_Data_2!M283</f>
        <v>2.2630300521850586</v>
      </c>
      <c r="H287" s="262">
        <f>HLOOKUP('Operational Worksheet'!E287,$B$773:$U$775,3)</f>
        <v>4.5500000000000007</v>
      </c>
      <c r="I287" s="262">
        <f t="shared" si="214"/>
        <v>1.5319613977371855</v>
      </c>
      <c r="J287" s="262">
        <f t="shared" si="215"/>
        <v>28.412762073242462</v>
      </c>
      <c r="K287" s="262">
        <f t="shared" si="233"/>
        <v>3.4668746818666785</v>
      </c>
      <c r="L287" s="262">
        <f t="shared" si="233"/>
        <v>64.298934437331539</v>
      </c>
      <c r="M287" s="262">
        <f t="shared" si="234"/>
        <v>67.765809119198224</v>
      </c>
      <c r="N287" s="263">
        <f t="shared" si="235"/>
        <v>14.893584421801805</v>
      </c>
      <c r="O287" s="264" t="str">
        <f t="shared" si="216"/>
        <v>OK</v>
      </c>
      <c r="P287" s="45"/>
      <c r="Q287" s="45"/>
      <c r="R287" s="45"/>
      <c r="S287" s="45"/>
      <c r="T287" s="32"/>
      <c r="U287" s="32"/>
    </row>
    <row r="288" spans="1:21" ht="14.25" customHeight="1" x14ac:dyDescent="0.2">
      <c r="A288" s="256" t="str">
        <f>IF(N288=MIN(N273:N296),1,"")</f>
        <v/>
      </c>
      <c r="B288" s="257">
        <f t="shared" si="225"/>
        <v>42289.624999999964</v>
      </c>
      <c r="C288" s="258">
        <f t="shared" si="232"/>
        <v>12</v>
      </c>
      <c r="D288" s="259">
        <f>Raw_Data_2!H284</f>
        <v>1054.5123580197312</v>
      </c>
      <c r="E288" s="260">
        <f>Raw_Data_2!E284</f>
        <v>54.884239196777344</v>
      </c>
      <c r="F288" s="261">
        <f>Raw_Data_2!F284</f>
        <v>12.588152681308058</v>
      </c>
      <c r="G288" s="282">
        <f>Raw_Data_2!M284</f>
        <v>2.2630300521850586</v>
      </c>
      <c r="H288" s="262">
        <f>HLOOKUP('Operational Worksheet'!E288,$B$773:$U$775,3)</f>
        <v>4.5500000000000007</v>
      </c>
      <c r="I288" s="262">
        <f t="shared" si="214"/>
        <v>1.5457381676028692</v>
      </c>
      <c r="J288" s="262">
        <f t="shared" si="215"/>
        <v>28.649798369242102</v>
      </c>
      <c r="K288" s="262">
        <f t="shared" si="233"/>
        <v>3.498051926094758</v>
      </c>
      <c r="L288" s="262">
        <f t="shared" si="233"/>
        <v>64.83535469863736</v>
      </c>
      <c r="M288" s="262">
        <f t="shared" si="234"/>
        <v>68.33340662473212</v>
      </c>
      <c r="N288" s="263">
        <f t="shared" si="235"/>
        <v>15.018331126314749</v>
      </c>
      <c r="O288" s="264" t="str">
        <f t="shared" si="216"/>
        <v>OK</v>
      </c>
      <c r="P288" s="45"/>
      <c r="Q288" s="45"/>
      <c r="R288" s="45"/>
      <c r="S288" s="45"/>
      <c r="T288" s="32"/>
      <c r="U288" s="32"/>
    </row>
    <row r="289" spans="1:21" ht="14.25" customHeight="1" x14ac:dyDescent="0.2">
      <c r="A289" s="256" t="str">
        <f>IF(N289=MIN(N273:N296),1,"")</f>
        <v/>
      </c>
      <c r="B289" s="257">
        <f t="shared" si="225"/>
        <v>42289.666666666628</v>
      </c>
      <c r="C289" s="258">
        <f t="shared" si="232"/>
        <v>12</v>
      </c>
      <c r="D289" s="259">
        <f>Raw_Data_2!H285</f>
        <v>1063.3635433012053</v>
      </c>
      <c r="E289" s="260">
        <f>Raw_Data_2!E285</f>
        <v>54.884239196777344</v>
      </c>
      <c r="F289" s="261">
        <f>Raw_Data_2!F285</f>
        <v>12.602591775070826</v>
      </c>
      <c r="G289" s="282">
        <f>Raw_Data_2!M285</f>
        <v>2.3246695995330811</v>
      </c>
      <c r="H289" s="262">
        <f>HLOOKUP('Operational Worksheet'!E289,$B$773:$U$775,3)</f>
        <v>4.5500000000000007</v>
      </c>
      <c r="I289" s="262">
        <f t="shared" si="214"/>
        <v>1.5328718106506412</v>
      </c>
      <c r="J289" s="262">
        <f t="shared" si="215"/>
        <v>28.443913138371084</v>
      </c>
      <c r="K289" s="262">
        <f t="shared" si="233"/>
        <v>3.5634204982007747</v>
      </c>
      <c r="L289" s="262">
        <f t="shared" si="233"/>
        <v>66.122700164530855</v>
      </c>
      <c r="M289" s="262">
        <f t="shared" si="234"/>
        <v>69.686120662731625</v>
      </c>
      <c r="N289" s="263">
        <f t="shared" si="235"/>
        <v>15.31563091488607</v>
      </c>
      <c r="O289" s="264" t="str">
        <f t="shared" si="216"/>
        <v>OK</v>
      </c>
      <c r="P289" s="45"/>
      <c r="Q289" s="45"/>
      <c r="R289" s="45"/>
      <c r="S289" s="45"/>
      <c r="T289" s="32"/>
      <c r="U289" s="32"/>
    </row>
    <row r="290" spans="1:21" ht="14.25" customHeight="1" x14ac:dyDescent="0.2">
      <c r="A290" s="256" t="str">
        <f>IF(N290=MIN(N273:N296),1,"")</f>
        <v/>
      </c>
      <c r="B290" s="257">
        <f t="shared" si="225"/>
        <v>42289.708333333292</v>
      </c>
      <c r="C290" s="258">
        <f t="shared" si="232"/>
        <v>12</v>
      </c>
      <c r="D290" s="259">
        <f>Raw_Data_2!H286</f>
        <v>1058.2279532124721</v>
      </c>
      <c r="E290" s="260">
        <f>Raw_Data_2!E286</f>
        <v>54.003830685746934</v>
      </c>
      <c r="F290" s="261">
        <f>Raw_Data_2!F286</f>
        <v>12.596896359936398</v>
      </c>
      <c r="G290" s="282">
        <f>Raw_Data_2!M286</f>
        <v>2.3246695995330811</v>
      </c>
      <c r="H290" s="262">
        <f>HLOOKUP('Operational Worksheet'!E290,$B$773:$U$775,3)</f>
        <v>4.5500000000000007</v>
      </c>
      <c r="I290" s="263">
        <f t="shared" si="214"/>
        <v>1.5403108517893469</v>
      </c>
      <c r="J290" s="262">
        <f t="shared" si="215"/>
        <v>28.569034839866145</v>
      </c>
      <c r="K290" s="262">
        <f>I290*$G290</f>
        <v>3.5807138109855998</v>
      </c>
      <c r="L290" s="262">
        <f>J290*$G290</f>
        <v>66.41356678023827</v>
      </c>
      <c r="M290" s="262">
        <f>K290+L290</f>
        <v>69.99428059122387</v>
      </c>
      <c r="N290" s="263">
        <f t="shared" si="235"/>
        <v>15.383358371697552</v>
      </c>
      <c r="O290" s="264" t="str">
        <f t="shared" si="216"/>
        <v>OK</v>
      </c>
      <c r="P290" s="45"/>
      <c r="Q290" s="45"/>
      <c r="R290" s="45"/>
      <c r="S290" s="45"/>
      <c r="T290" s="32"/>
      <c r="U290" s="32"/>
    </row>
    <row r="291" spans="1:21" ht="14.25" customHeight="1" x14ac:dyDescent="0.2">
      <c r="A291" s="256" t="str">
        <f>IF(N291=MIN(N273:N296),1,"")</f>
        <v/>
      </c>
      <c r="B291" s="257">
        <f>B290+1/24</f>
        <v>42289.749999999956</v>
      </c>
      <c r="C291" s="258">
        <f>DAY(B291)</f>
        <v>12</v>
      </c>
      <c r="D291" s="259">
        <f>Raw_Data_2!H287</f>
        <v>1393.7560792664995</v>
      </c>
      <c r="E291" s="260">
        <f>Raw_Data_2!E287</f>
        <v>53.859596252441406</v>
      </c>
      <c r="F291" s="261">
        <f>Raw_Data_2!F287</f>
        <v>12.596139058940677</v>
      </c>
      <c r="G291" s="282">
        <f>Raw_Data_2!M287</f>
        <v>2.3246695995330811</v>
      </c>
      <c r="H291" s="262">
        <f>HLOOKUP('Operational Worksheet'!E291,$B$773:$U$775,3)</f>
        <v>4.5500000000000007</v>
      </c>
      <c r="I291" s="262">
        <f t="shared" si="214"/>
        <v>1.1695016253187072</v>
      </c>
      <c r="J291" s="262">
        <f t="shared" si="215"/>
        <v>21.69011794184771</v>
      </c>
      <c r="K291" s="262">
        <f>I291*$G291</f>
        <v>2.7187048749829263</v>
      </c>
      <c r="L291" s="262">
        <f>J291*$G291</f>
        <v>50.422357789700413</v>
      </c>
      <c r="M291" s="262">
        <f>K291+L291</f>
        <v>53.141062664683339</v>
      </c>
      <c r="N291" s="263">
        <f>IF(D291&gt;0,M291/H291,"PO")</f>
        <v>11.679354431798535</v>
      </c>
      <c r="O291" s="264" t="str">
        <f t="shared" si="216"/>
        <v>OK</v>
      </c>
      <c r="P291" s="45"/>
      <c r="Q291" s="45"/>
      <c r="R291" s="45"/>
      <c r="S291" s="45"/>
      <c r="T291" s="32"/>
      <c r="U291" s="32"/>
    </row>
    <row r="292" spans="1:21" ht="14.25" customHeight="1" x14ac:dyDescent="0.2">
      <c r="A292" s="256" t="str">
        <f>IF(N292=MIN(N273:N296),1,"")</f>
        <v/>
      </c>
      <c r="B292" s="257">
        <f t="shared" ref="B292:B296" si="236">B291+1/24</f>
        <v>42289.791666666621</v>
      </c>
      <c r="C292" s="258">
        <f t="shared" ref="C292:C296" si="237">DAY(B292)</f>
        <v>12</v>
      </c>
      <c r="D292" s="259">
        <f>Raw_Data_2!H288</f>
        <v>1429.4041622171699</v>
      </c>
      <c r="E292" s="260">
        <f>Raw_Data_2!E288</f>
        <v>53.859596252441406</v>
      </c>
      <c r="F292" s="261">
        <f>Raw_Data_2!F288</f>
        <v>12.590227254360515</v>
      </c>
      <c r="G292" s="282">
        <f>Raw_Data_2!M288</f>
        <v>2.3246695995330811</v>
      </c>
      <c r="H292" s="262">
        <f>HLOOKUP('Operational Worksheet'!E292,$B$773:$U$775,3)</f>
        <v>4.5500000000000007</v>
      </c>
      <c r="I292" s="262">
        <f t="shared" si="214"/>
        <v>1.1403352831096301</v>
      </c>
      <c r="J292" s="262">
        <f t="shared" si="215"/>
        <v>21.139259426526298</v>
      </c>
      <c r="K292" s="262">
        <f t="shared" ref="K292:L295" si="238">I292*$G292</f>
        <v>2.6509027659199065</v>
      </c>
      <c r="L292" s="262">
        <f t="shared" si="238"/>
        <v>49.141793745488798</v>
      </c>
      <c r="M292" s="262">
        <f t="shared" ref="M292:M295" si="239">K292+L292</f>
        <v>51.792696511408707</v>
      </c>
      <c r="N292" s="263">
        <f t="shared" ref="N292:N296" si="240">IF(D292&gt;0,M292/H292,"PO")</f>
        <v>11.383010222287625</v>
      </c>
      <c r="O292" s="264" t="str">
        <f t="shared" si="216"/>
        <v>OK</v>
      </c>
      <c r="P292" s="45"/>
      <c r="Q292" s="45"/>
      <c r="R292" s="45"/>
      <c r="S292" s="45"/>
      <c r="T292" s="32"/>
      <c r="U292" s="32"/>
    </row>
    <row r="293" spans="1:21" ht="14.25" customHeight="1" x14ac:dyDescent="0.2">
      <c r="A293" s="256">
        <f>IF(N293=MIN(N273:N296),1,"")</f>
        <v>1</v>
      </c>
      <c r="B293" s="257">
        <f t="shared" si="236"/>
        <v>42289.833333333285</v>
      </c>
      <c r="C293" s="258">
        <f t="shared" si="237"/>
        <v>12</v>
      </c>
      <c r="D293" s="259">
        <f>Raw_Data_2!H289</f>
        <v>1436.6811869141047</v>
      </c>
      <c r="E293" s="260">
        <f>Raw_Data_2!E289</f>
        <v>53.859596252441406</v>
      </c>
      <c r="F293" s="261">
        <f>Raw_Data_2!F289</f>
        <v>12.603335545153882</v>
      </c>
      <c r="G293" s="282">
        <f>Raw_Data_2!M289</f>
        <v>2.3246695995330811</v>
      </c>
      <c r="H293" s="262">
        <f>HLOOKUP('Operational Worksheet'!E293,$B$773:$U$775,3)</f>
        <v>4.5500000000000007</v>
      </c>
      <c r="I293" s="262">
        <f t="shared" si="214"/>
        <v>1.1345592987830035</v>
      </c>
      <c r="J293" s="262">
        <f t="shared" si="215"/>
        <v>21.054083246777953</v>
      </c>
      <c r="K293" s="262">
        <f t="shared" si="238"/>
        <v>2.637475510748418</v>
      </c>
      <c r="L293" s="262">
        <f t="shared" si="238"/>
        <v>48.943787269823453</v>
      </c>
      <c r="M293" s="262">
        <f t="shared" si="239"/>
        <v>51.581262780571869</v>
      </c>
      <c r="N293" s="263">
        <f t="shared" si="240"/>
        <v>11.336541270455355</v>
      </c>
      <c r="O293" s="264" t="str">
        <f t="shared" si="216"/>
        <v>OK</v>
      </c>
      <c r="P293" s="45"/>
      <c r="Q293" s="45"/>
      <c r="R293" s="45"/>
      <c r="S293" s="45"/>
      <c r="T293" s="32"/>
      <c r="U293" s="32"/>
    </row>
    <row r="294" spans="1:21" ht="14.25" customHeight="1" x14ac:dyDescent="0.2">
      <c r="A294" s="256" t="str">
        <f>IF(N294=MIN(N273:N296),1,"")</f>
        <v/>
      </c>
      <c r="B294" s="257">
        <f t="shared" si="236"/>
        <v>42289.874999999949</v>
      </c>
      <c r="C294" s="258">
        <f t="shared" si="237"/>
        <v>12</v>
      </c>
      <c r="D294" s="259">
        <f>Raw_Data_2!H290</f>
        <v>1185.5972590963206</v>
      </c>
      <c r="E294" s="260">
        <f>Raw_Data_2!E290</f>
        <v>53.859596252441406</v>
      </c>
      <c r="F294" s="261">
        <f>Raw_Data_2!F290</f>
        <v>12.603740176917711</v>
      </c>
      <c r="G294" s="282">
        <f>Raw_Data_2!M290</f>
        <v>2.3246695995330811</v>
      </c>
      <c r="H294" s="262">
        <f>HLOOKUP('Operational Worksheet'!E294,$B$773:$U$775,3)</f>
        <v>4.5500000000000007</v>
      </c>
      <c r="I294" s="262">
        <f t="shared" si="214"/>
        <v>1.3748344874231655</v>
      </c>
      <c r="J294" s="262">
        <f t="shared" si="215"/>
        <v>25.513703066131168</v>
      </c>
      <c r="K294" s="262">
        <f t="shared" si="238"/>
        <v>3.1960359373022791</v>
      </c>
      <c r="L294" s="262">
        <f t="shared" si="238"/>
        <v>59.310929889349083</v>
      </c>
      <c r="M294" s="262">
        <f t="shared" si="239"/>
        <v>62.50696582665136</v>
      </c>
      <c r="N294" s="263">
        <f t="shared" si="240"/>
        <v>13.737794687176121</v>
      </c>
      <c r="O294" s="264" t="str">
        <f t="shared" si="216"/>
        <v>OK</v>
      </c>
      <c r="P294" s="45"/>
      <c r="Q294" s="45"/>
      <c r="R294" s="45"/>
      <c r="S294" s="45"/>
      <c r="T294" s="32"/>
      <c r="U294" s="32"/>
    </row>
    <row r="295" spans="1:21" ht="14.25" customHeight="1" x14ac:dyDescent="0.2">
      <c r="A295" s="256" t="str">
        <f>IF(N295=MIN(N273:N296),1,"")</f>
        <v/>
      </c>
      <c r="B295" s="257">
        <f t="shared" si="236"/>
        <v>42289.916666666613</v>
      </c>
      <c r="C295" s="258">
        <f t="shared" si="237"/>
        <v>12</v>
      </c>
      <c r="D295" s="259">
        <f>Raw_Data_2!H291</f>
        <v>1068.1747735027056</v>
      </c>
      <c r="E295" s="260">
        <f>Raw_Data_2!E291</f>
        <v>54.819327530284461</v>
      </c>
      <c r="F295" s="261">
        <f>Raw_Data_2!F291</f>
        <v>12.607979791181615</v>
      </c>
      <c r="G295" s="282">
        <f>Raw_Data_2!M291</f>
        <v>2.3246695995330811</v>
      </c>
      <c r="H295" s="262">
        <f>HLOOKUP('Operational Worksheet'!E295,$B$773:$U$775,3)</f>
        <v>4.5500000000000007</v>
      </c>
      <c r="I295" s="262">
        <f t="shared" si="214"/>
        <v>1.5259675105928452</v>
      </c>
      <c r="J295" s="262">
        <f t="shared" si="215"/>
        <v>28.327903119834566</v>
      </c>
      <c r="K295" s="262">
        <f t="shared" si="238"/>
        <v>3.5473702817503621</v>
      </c>
      <c r="L295" s="262">
        <f t="shared" si="238"/>
        <v>65.853015201197735</v>
      </c>
      <c r="M295" s="262">
        <f t="shared" si="239"/>
        <v>69.400385482948096</v>
      </c>
      <c r="N295" s="263">
        <f t="shared" si="240"/>
        <v>15.252831974274304</v>
      </c>
      <c r="O295" s="264" t="str">
        <f t="shared" si="216"/>
        <v>OK</v>
      </c>
      <c r="P295" s="45"/>
      <c r="Q295" s="45"/>
      <c r="R295" s="45"/>
      <c r="S295" s="45"/>
      <c r="T295" s="32"/>
      <c r="U295" s="32"/>
    </row>
    <row r="296" spans="1:21" ht="14.25" customHeight="1" x14ac:dyDescent="0.2">
      <c r="A296" s="265" t="str">
        <f>IF(N296=MIN(N273:N296),1,"")</f>
        <v/>
      </c>
      <c r="B296" s="266">
        <f t="shared" si="236"/>
        <v>42289.958333333278</v>
      </c>
      <c r="C296" s="267">
        <f t="shared" si="237"/>
        <v>12</v>
      </c>
      <c r="D296" s="259">
        <f>Raw_Data_2!H292</f>
        <v>1065.4558779110889</v>
      </c>
      <c r="E296" s="260">
        <f>Raw_Data_2!E292</f>
        <v>55.258758544921875</v>
      </c>
      <c r="F296" s="261">
        <f>Raw_Data_2!F292</f>
        <v>12.596648038119474</v>
      </c>
      <c r="G296" s="282">
        <f>Raw_Data_2!M292</f>
        <v>2.1940064430236816</v>
      </c>
      <c r="H296" s="268">
        <f>HLOOKUP('Operational Worksheet'!E296,$B$773:$U$775,3)</f>
        <v>4.5500000000000007</v>
      </c>
      <c r="I296" s="269">
        <f t="shared" si="214"/>
        <v>1.5298615679851002</v>
      </c>
      <c r="J296" s="268">
        <f t="shared" si="215"/>
        <v>28.374666580054814</v>
      </c>
      <c r="K296" s="268">
        <f>I296*$G296</f>
        <v>3.3565261370936219</v>
      </c>
      <c r="L296" s="268">
        <f>J296*$G296</f>
        <v>62.254201295288993</v>
      </c>
      <c r="M296" s="268">
        <f>K296+L296</f>
        <v>65.610727432382618</v>
      </c>
      <c r="N296" s="269">
        <f t="shared" si="240"/>
        <v>14.419940095029144</v>
      </c>
      <c r="O296" s="270" t="str">
        <f t="shared" si="216"/>
        <v>OK</v>
      </c>
      <c r="P296" s="45"/>
      <c r="Q296" s="45"/>
      <c r="R296" s="45"/>
      <c r="S296" s="45"/>
      <c r="T296" s="32"/>
      <c r="U296" s="32"/>
    </row>
    <row r="297" spans="1:21" ht="14.25" customHeight="1" x14ac:dyDescent="0.2">
      <c r="A297" s="247" t="str">
        <f>IF(N297=MIN(N297:N320),1,"")</f>
        <v/>
      </c>
      <c r="B297" s="248">
        <f>'Turbidity Daily Data Sheet'!B28</f>
        <v>42290</v>
      </c>
      <c r="C297" s="249">
        <f>DAY(B297)</f>
        <v>13</v>
      </c>
      <c r="D297" s="259">
        <f>Raw_Data_2!H293</f>
        <v>1064.5650250145297</v>
      </c>
      <c r="E297" s="260">
        <f>Raw_Data_2!E293</f>
        <v>55.258758544921875</v>
      </c>
      <c r="F297" s="261">
        <f>Raw_Data_2!F293</f>
        <v>12.594409907255438</v>
      </c>
      <c r="G297" s="282">
        <f>Raw_Data_2!M293</f>
        <v>2.1940064430236816</v>
      </c>
      <c r="H297" s="253">
        <f>HLOOKUP('Operational Worksheet'!E297,$B$773:$U$775,3)</f>
        <v>4.5500000000000007</v>
      </c>
      <c r="I297" s="253">
        <f t="shared" si="214"/>
        <v>1.5311417919048702</v>
      </c>
      <c r="J297" s="253">
        <f t="shared" si="215"/>
        <v>28.393365428288895</v>
      </c>
      <c r="K297" s="253">
        <f>I297*$G297</f>
        <v>3.3593349566221105</v>
      </c>
      <c r="L297" s="253">
        <f>J297*$G297</f>
        <v>62.295226688791693</v>
      </c>
      <c r="M297" s="253">
        <f>K297+L297</f>
        <v>65.654561645413807</v>
      </c>
      <c r="N297" s="254">
        <f>IF(D297&gt;0,M297/H297,"PO")</f>
        <v>14.429573988003032</v>
      </c>
      <c r="O297" s="255" t="str">
        <f t="shared" si="216"/>
        <v>OK</v>
      </c>
      <c r="P297" s="45"/>
      <c r="Q297" s="45"/>
      <c r="R297" s="45"/>
      <c r="S297" s="45"/>
      <c r="T297" s="32"/>
      <c r="U297" s="32"/>
    </row>
    <row r="298" spans="1:21" ht="14.25" customHeight="1" x14ac:dyDescent="0.2">
      <c r="A298" s="256" t="str">
        <f>IF(N298=MIN(N297:N320),1,"")</f>
        <v/>
      </c>
      <c r="B298" s="257">
        <f>B297+1/24</f>
        <v>42290.041666666664</v>
      </c>
      <c r="C298" s="258">
        <f>DAY(B298)</f>
        <v>13</v>
      </c>
      <c r="D298" s="259">
        <f>Raw_Data_2!H294</f>
        <v>1060.1993965871686</v>
      </c>
      <c r="E298" s="260">
        <f>Raw_Data_2!E294</f>
        <v>55.258758544921875</v>
      </c>
      <c r="F298" s="261">
        <f>Raw_Data_2!F294</f>
        <v>12.591507081753679</v>
      </c>
      <c r="G298" s="282">
        <f>Raw_Data_2!M294</f>
        <v>2.0464351177215576</v>
      </c>
      <c r="H298" s="262">
        <f>HLOOKUP('Operational Worksheet'!E298,$B$773:$U$775,3)</f>
        <v>4.5500000000000007</v>
      </c>
      <c r="I298" s="262">
        <f t="shared" si="214"/>
        <v>1.5374466399877667</v>
      </c>
      <c r="J298" s="262">
        <f t="shared" si="215"/>
        <v>28.503710805238324</v>
      </c>
      <c r="K298" s="262">
        <f t="shared" ref="K298:L301" si="241">I298*$G298</f>
        <v>3.1462847956939783</v>
      </c>
      <c r="L298" s="262">
        <f t="shared" si="241"/>
        <v>58.330994777219125</v>
      </c>
      <c r="M298" s="262">
        <f t="shared" ref="M298:M301" si="242">K298+L298</f>
        <v>61.477279572913105</v>
      </c>
      <c r="N298" s="263">
        <f t="shared" ref="N298:N302" si="243">IF(D298&gt;0,M298/H298,"PO")</f>
        <v>13.511490016024856</v>
      </c>
      <c r="O298" s="264" t="str">
        <f t="shared" si="216"/>
        <v>OK</v>
      </c>
      <c r="P298" s="45"/>
      <c r="Q298" s="45"/>
      <c r="R298" s="45"/>
      <c r="S298" s="45"/>
      <c r="T298" s="32"/>
      <c r="U298" s="32"/>
    </row>
    <row r="299" spans="1:21" ht="14.25" customHeight="1" x14ac:dyDescent="0.2">
      <c r="A299" s="256" t="str">
        <f>IF(N299=MIN(N297:N320),1,"")</f>
        <v/>
      </c>
      <c r="B299" s="257">
        <f t="shared" ref="B299:B314" si="244">B298+1/24</f>
        <v>42290.083333333328</v>
      </c>
      <c r="C299" s="258">
        <f t="shared" ref="C299" si="245">DAY(B299)</f>
        <v>13</v>
      </c>
      <c r="D299" s="259">
        <f>Raw_Data_2!H295</f>
        <v>1060.2723763418069</v>
      </c>
      <c r="E299" s="260">
        <f>Raw_Data_2!E295</f>
        <v>55.258758544921875</v>
      </c>
      <c r="F299" s="261">
        <f>Raw_Data_2!F295</f>
        <v>12.594710106531251</v>
      </c>
      <c r="G299" s="282">
        <f>Raw_Data_2!M295</f>
        <v>2.0464351177215576</v>
      </c>
      <c r="H299" s="262">
        <f>HLOOKUP('Operational Worksheet'!E299,$B$773:$U$775,3)</f>
        <v>4.5500000000000007</v>
      </c>
      <c r="I299" s="262">
        <f t="shared" si="214"/>
        <v>1.5373408157853641</v>
      </c>
      <c r="J299" s="262">
        <f t="shared" si="215"/>
        <v>28.508999130927492</v>
      </c>
      <c r="K299" s="262">
        <f t="shared" si="241"/>
        <v>3.1460682333298768</v>
      </c>
      <c r="L299" s="262">
        <f t="shared" si="241"/>
        <v>58.341816992623386</v>
      </c>
      <c r="M299" s="262">
        <f t="shared" si="242"/>
        <v>61.487885225953264</v>
      </c>
      <c r="N299" s="263">
        <f t="shared" si="243"/>
        <v>13.513820928780936</v>
      </c>
      <c r="O299" s="264" t="str">
        <f t="shared" si="216"/>
        <v>OK</v>
      </c>
      <c r="P299" s="45"/>
      <c r="Q299" s="45"/>
      <c r="R299" s="45"/>
      <c r="S299" s="45"/>
      <c r="T299" s="32"/>
      <c r="U299" s="32"/>
    </row>
    <row r="300" spans="1:21" ht="14.25" customHeight="1" x14ac:dyDescent="0.2">
      <c r="A300" s="256" t="str">
        <f>IF(N300=MIN(N297:N320),1,"")</f>
        <v/>
      </c>
      <c r="B300" s="257">
        <f t="shared" si="244"/>
        <v>42290.124999999993</v>
      </c>
      <c r="C300" s="258">
        <f>DAY(B300)</f>
        <v>13</v>
      </c>
      <c r="D300" s="259">
        <f>Raw_Data_2!H296</f>
        <v>1060.8287134274124</v>
      </c>
      <c r="E300" s="260">
        <f>Raw_Data_2!E296</f>
        <v>55.907359938286675</v>
      </c>
      <c r="F300" s="261">
        <f>Raw_Data_2!F296</f>
        <v>12.59463008946604</v>
      </c>
      <c r="G300" s="282">
        <f>Raw_Data_2!M296</f>
        <v>2.0464351177215576</v>
      </c>
      <c r="H300" s="262">
        <f>HLOOKUP('Operational Worksheet'!E300,$B$773:$U$775,3)</f>
        <v>4.5500000000000007</v>
      </c>
      <c r="I300" s="262">
        <f t="shared" si="214"/>
        <v>1.5365345784558022</v>
      </c>
      <c r="J300" s="262">
        <f t="shared" si="215"/>
        <v>28.493866947716999</v>
      </c>
      <c r="K300" s="262">
        <f t="shared" si="241"/>
        <v>3.1444183209454435</v>
      </c>
      <c r="L300" s="262">
        <f t="shared" si="241"/>
        <v>58.310849961493638</v>
      </c>
      <c r="M300" s="262">
        <f t="shared" si="242"/>
        <v>61.455268282439079</v>
      </c>
      <c r="N300" s="263">
        <f t="shared" si="243"/>
        <v>13.506652369766828</v>
      </c>
      <c r="O300" s="264" t="str">
        <f t="shared" si="216"/>
        <v>OK</v>
      </c>
      <c r="P300" s="45"/>
      <c r="Q300" s="45"/>
      <c r="R300" s="45"/>
      <c r="S300" s="45"/>
      <c r="T300" s="32"/>
      <c r="U300" s="32"/>
    </row>
    <row r="301" spans="1:21" ht="14.25" customHeight="1" x14ac:dyDescent="0.2">
      <c r="A301" s="256" t="str">
        <f>IF(N301=MIN(N297:N320),1,"")</f>
        <v/>
      </c>
      <c r="B301" s="257">
        <f t="shared" si="244"/>
        <v>42290.166666666657</v>
      </c>
      <c r="C301" s="258">
        <f t="shared" ref="C301:C302" si="246">DAY(B301)</f>
        <v>13</v>
      </c>
      <c r="D301" s="259">
        <f>Raw_Data_2!H297</f>
        <v>1052.5286312972175</v>
      </c>
      <c r="E301" s="260">
        <f>Raw_Data_2!E297</f>
        <v>56.54486083984375</v>
      </c>
      <c r="F301" s="261">
        <f>Raw_Data_2!F297</f>
        <v>12.600858843719164</v>
      </c>
      <c r="G301" s="282">
        <f>Raw_Data_2!M297</f>
        <v>2.0464351177215576</v>
      </c>
      <c r="H301" s="262">
        <f>HLOOKUP('Operational Worksheet'!E301,$B$773:$U$775,3)</f>
        <v>4.5500000000000007</v>
      </c>
      <c r="I301" s="262">
        <f t="shared" si="214"/>
        <v>1.5486514585271303</v>
      </c>
      <c r="J301" s="262">
        <f t="shared" si="215"/>
        <v>28.732768236103322</v>
      </c>
      <c r="K301" s="262">
        <f t="shared" si="241"/>
        <v>3.1692147298406299</v>
      </c>
      <c r="L301" s="262">
        <f t="shared" si="241"/>
        <v>58.799745947716332</v>
      </c>
      <c r="M301" s="262">
        <f t="shared" si="242"/>
        <v>61.968960677556964</v>
      </c>
      <c r="N301" s="263">
        <f t="shared" si="243"/>
        <v>13.619551797265265</v>
      </c>
      <c r="O301" s="264" t="str">
        <f t="shared" si="216"/>
        <v>OK</v>
      </c>
      <c r="P301" s="45"/>
      <c r="Q301" s="45"/>
      <c r="R301" s="45"/>
      <c r="S301" s="45"/>
      <c r="T301" s="32"/>
      <c r="U301" s="32"/>
    </row>
    <row r="302" spans="1:21" ht="14.25" customHeight="1" x14ac:dyDescent="0.2">
      <c r="A302" s="256" t="str">
        <f>IF(N302=MIN(N297:N320),1,"")</f>
        <v/>
      </c>
      <c r="B302" s="257">
        <f t="shared" si="244"/>
        <v>42290.208333333321</v>
      </c>
      <c r="C302" s="258">
        <f t="shared" si="246"/>
        <v>13</v>
      </c>
      <c r="D302" s="259">
        <f>Raw_Data_2!H298</f>
        <v>1066.9929268057085</v>
      </c>
      <c r="E302" s="260">
        <f>Raw_Data_2!E298</f>
        <v>56.54486083984375</v>
      </c>
      <c r="F302" s="261">
        <f>Raw_Data_2!F298</f>
        <v>12.600466253589524</v>
      </c>
      <c r="G302" s="282">
        <f>Raw_Data_2!M298</f>
        <v>2.2559671401977539</v>
      </c>
      <c r="H302" s="262">
        <f>HLOOKUP('Operational Worksheet'!E302,$B$773:$U$775,3)</f>
        <v>4.5500000000000007</v>
      </c>
      <c r="I302" s="263">
        <f t="shared" si="214"/>
        <v>1.5276577370384115</v>
      </c>
      <c r="J302" s="262">
        <f t="shared" si="215"/>
        <v>28.342380018533657</v>
      </c>
      <c r="K302" s="262">
        <f>I302*$G302</f>
        <v>3.4463456562275177</v>
      </c>
      <c r="L302" s="262">
        <f>J302*$G302</f>
        <v>63.939477996809337</v>
      </c>
      <c r="M302" s="262">
        <f>K302+L302</f>
        <v>67.385823653036852</v>
      </c>
      <c r="N302" s="263">
        <f t="shared" si="243"/>
        <v>14.810071132535569</v>
      </c>
      <c r="O302" s="264" t="str">
        <f t="shared" si="216"/>
        <v>OK</v>
      </c>
      <c r="P302" s="45"/>
      <c r="Q302" s="45"/>
      <c r="R302" s="45"/>
      <c r="S302" s="45"/>
      <c r="T302" s="32"/>
      <c r="U302" s="32"/>
    </row>
    <row r="303" spans="1:21" ht="14.25" customHeight="1" x14ac:dyDescent="0.2">
      <c r="A303" s="256" t="str">
        <f>IF(N303=MIN(N297:N320),1,"")</f>
        <v/>
      </c>
      <c r="B303" s="257">
        <f t="shared" si="244"/>
        <v>42290.249999999985</v>
      </c>
      <c r="C303" s="258">
        <f>DAY(B303)</f>
        <v>13</v>
      </c>
      <c r="D303" s="259">
        <f>Raw_Data_2!H299</f>
        <v>1067.8459766464066</v>
      </c>
      <c r="E303" s="260">
        <f>Raw_Data_2!E299</f>
        <v>56.54486083984375</v>
      </c>
      <c r="F303" s="261">
        <f>Raw_Data_2!F299</f>
        <v>12.589289316225317</v>
      </c>
      <c r="G303" s="282">
        <f>Raw_Data_2!M299</f>
        <v>2.0841038227081299</v>
      </c>
      <c r="H303" s="262">
        <f>HLOOKUP('Operational Worksheet'!E303,$B$773:$U$775,3)</f>
        <v>4.5500000000000007</v>
      </c>
      <c r="I303" s="262">
        <f t="shared" si="214"/>
        <v>1.5264373661069084</v>
      </c>
      <c r="J303" s="262">
        <f t="shared" si="215"/>
        <v>28.294618343583039</v>
      </c>
      <c r="K303" s="262">
        <f>I303*$G303</f>
        <v>3.1812539498279371</v>
      </c>
      <c r="L303" s="262">
        <f>J303*$G303</f>
        <v>58.968922251928987</v>
      </c>
      <c r="M303" s="262">
        <f>K303+L303</f>
        <v>62.150176201756921</v>
      </c>
      <c r="N303" s="263">
        <f>IF(D303&gt;0,M303/H303,"PO")</f>
        <v>13.659379385001518</v>
      </c>
      <c r="O303" s="264" t="str">
        <f t="shared" si="216"/>
        <v>OK</v>
      </c>
      <c r="P303" s="45"/>
      <c r="Q303" s="45"/>
      <c r="R303" s="45"/>
      <c r="S303" s="45"/>
      <c r="T303" s="32"/>
      <c r="U303" s="32"/>
    </row>
    <row r="304" spans="1:21" ht="14.25" customHeight="1" x14ac:dyDescent="0.2">
      <c r="A304" s="256" t="str">
        <f>IF(N304=MIN(N297:N320),1,"")</f>
        <v/>
      </c>
      <c r="B304" s="257">
        <f t="shared" si="244"/>
        <v>42290.29166666665</v>
      </c>
      <c r="C304" s="258">
        <f t="shared" ref="C304:C308" si="247">DAY(B304)</f>
        <v>13</v>
      </c>
      <c r="D304" s="259">
        <f>Raw_Data_2!H300</f>
        <v>1060.1594860054183</v>
      </c>
      <c r="E304" s="260">
        <f>Raw_Data_2!E300</f>
        <v>56.54486083984375</v>
      </c>
      <c r="F304" s="261">
        <f>Raw_Data_2!F300</f>
        <v>12.578361832369961</v>
      </c>
      <c r="G304" s="282">
        <f>Raw_Data_2!M300</f>
        <v>2.0841038227081299</v>
      </c>
      <c r="H304" s="262">
        <f>HLOOKUP('Operational Worksheet'!E304,$B$773:$U$775,3)</f>
        <v>4.5500000000000007</v>
      </c>
      <c r="I304" s="262">
        <f t="shared" si="214"/>
        <v>1.5375045184396616</v>
      </c>
      <c r="J304" s="262">
        <f t="shared" si="215"/>
        <v>28.475025499638477</v>
      </c>
      <c r="K304" s="262">
        <f t="shared" ref="K304:L307" si="248">I304*$G304</f>
        <v>3.2043190443111214</v>
      </c>
      <c r="L304" s="262">
        <f t="shared" si="248"/>
        <v>59.344909495508027</v>
      </c>
      <c r="M304" s="262">
        <f t="shared" ref="M304:M307" si="249">K304+L304</f>
        <v>62.549228539819147</v>
      </c>
      <c r="N304" s="263">
        <f t="shared" ref="N304:N308" si="250">IF(D304&gt;0,M304/H304,"PO")</f>
        <v>13.747083195564645</v>
      </c>
      <c r="O304" s="264" t="str">
        <f t="shared" si="216"/>
        <v>OK</v>
      </c>
      <c r="P304" s="45"/>
      <c r="Q304" s="45"/>
      <c r="R304" s="45"/>
      <c r="S304" s="45"/>
      <c r="T304" s="32"/>
      <c r="U304" s="32"/>
    </row>
    <row r="305" spans="1:21" ht="14.25" customHeight="1" x14ac:dyDescent="0.2">
      <c r="A305" s="256" t="str">
        <f>IF(N305=MIN(N297:N320),1,"")</f>
        <v/>
      </c>
      <c r="B305" s="257">
        <f t="shared" si="244"/>
        <v>42290.333333333314</v>
      </c>
      <c r="C305" s="258">
        <f t="shared" si="247"/>
        <v>13</v>
      </c>
      <c r="D305" s="259">
        <f>Raw_Data_2!H301</f>
        <v>1054.0806844622803</v>
      </c>
      <c r="E305" s="260">
        <f>Raw_Data_2!E301</f>
        <v>56.54486083984375</v>
      </c>
      <c r="F305" s="261">
        <f>Raw_Data_2!F301</f>
        <v>12.595482784988349</v>
      </c>
      <c r="G305" s="282">
        <f>Raw_Data_2!M301</f>
        <v>2.0841038227081299</v>
      </c>
      <c r="H305" s="262">
        <f>HLOOKUP('Operational Worksheet'!E305,$B$773:$U$775,3)</f>
        <v>4.5500000000000007</v>
      </c>
      <c r="I305" s="262">
        <f t="shared" si="214"/>
        <v>1.5463711877345654</v>
      </c>
      <c r="J305" s="262">
        <f t="shared" si="215"/>
        <v>28.67822087015367</v>
      </c>
      <c r="K305" s="262">
        <f t="shared" si="248"/>
        <v>3.2227981036833189</v>
      </c>
      <c r="L305" s="262">
        <f t="shared" si="248"/>
        <v>59.768389743955332</v>
      </c>
      <c r="M305" s="262">
        <f t="shared" si="249"/>
        <v>62.991187847638649</v>
      </c>
      <c r="N305" s="263">
        <f t="shared" si="250"/>
        <v>13.844217109371129</v>
      </c>
      <c r="O305" s="264" t="str">
        <f t="shared" si="216"/>
        <v>OK</v>
      </c>
      <c r="P305" s="45"/>
      <c r="Q305" s="45"/>
      <c r="R305" s="45"/>
      <c r="S305" s="45"/>
      <c r="T305" s="32"/>
      <c r="U305" s="32"/>
    </row>
    <row r="306" spans="1:21" ht="14.25" customHeight="1" x14ac:dyDescent="0.2">
      <c r="A306" s="256" t="str">
        <f>IF(N306=MIN(N297:N320),1,"")</f>
        <v/>
      </c>
      <c r="B306" s="257">
        <f t="shared" si="244"/>
        <v>42290.374999999978</v>
      </c>
      <c r="C306" s="258">
        <f t="shared" si="247"/>
        <v>13</v>
      </c>
      <c r="D306" s="259">
        <f>Raw_Data_2!H302</f>
        <v>1063.1424436577349</v>
      </c>
      <c r="E306" s="260">
        <f>Raw_Data_2!E302</f>
        <v>56.037968373489377</v>
      </c>
      <c r="F306" s="261">
        <f>Raw_Data_2!F302</f>
        <v>12.599467756444348</v>
      </c>
      <c r="G306" s="282">
        <f>Raw_Data_2!M302</f>
        <v>2.0841038227081299</v>
      </c>
      <c r="H306" s="262">
        <f>HLOOKUP('Operational Worksheet'!E306,$B$773:$U$775,3)</f>
        <v>4.5500000000000007</v>
      </c>
      <c r="I306" s="262">
        <f t="shared" si="214"/>
        <v>1.5331905989869008</v>
      </c>
      <c r="J306" s="262">
        <f t="shared" si="215"/>
        <v>28.442776220494313</v>
      </c>
      <c r="K306" s="262">
        <f t="shared" si="248"/>
        <v>3.1953283882887673</v>
      </c>
      <c r="L306" s="262">
        <f t="shared" si="248"/>
        <v>59.277698649564094</v>
      </c>
      <c r="M306" s="262">
        <f t="shared" si="249"/>
        <v>62.473027037852859</v>
      </c>
      <c r="N306" s="263">
        <f t="shared" si="250"/>
        <v>13.730335612714912</v>
      </c>
      <c r="O306" s="264" t="str">
        <f t="shared" si="216"/>
        <v>OK</v>
      </c>
      <c r="P306" s="45"/>
      <c r="Q306" s="45"/>
      <c r="R306" s="45"/>
      <c r="S306" s="45"/>
      <c r="T306" s="32"/>
      <c r="U306" s="32"/>
    </row>
    <row r="307" spans="1:21" ht="14.25" customHeight="1" x14ac:dyDescent="0.2">
      <c r="A307" s="256" t="str">
        <f>IF(N307=MIN(N297:N320),1,"")</f>
        <v/>
      </c>
      <c r="B307" s="257">
        <f t="shared" si="244"/>
        <v>42290.416666666642</v>
      </c>
      <c r="C307" s="258">
        <f t="shared" si="247"/>
        <v>13</v>
      </c>
      <c r="D307" s="259">
        <f>Raw_Data_2!H303</f>
        <v>1064.2666393217639</v>
      </c>
      <c r="E307" s="260">
        <f>Raw_Data_2!E303</f>
        <v>55.322357177734375</v>
      </c>
      <c r="F307" s="261">
        <f>Raw_Data_2!F303</f>
        <v>12.577146647961142</v>
      </c>
      <c r="G307" s="282">
        <f>Raw_Data_2!M303</f>
        <v>2.0841038227081299</v>
      </c>
      <c r="H307" s="262">
        <f>HLOOKUP('Operational Worksheet'!E307,$B$773:$U$775,3)</f>
        <v>4.5500000000000007</v>
      </c>
      <c r="I307" s="262">
        <f t="shared" si="214"/>
        <v>1.5315710741800257</v>
      </c>
      <c r="J307" s="262">
        <f t="shared" si="215"/>
        <v>28.362396076177991</v>
      </c>
      <c r="K307" s="262">
        <f t="shared" si="248"/>
        <v>3.1919531304477884</v>
      </c>
      <c r="L307" s="262">
        <f t="shared" si="248"/>
        <v>59.110178083524616</v>
      </c>
      <c r="M307" s="262">
        <f t="shared" si="249"/>
        <v>62.302131213972402</v>
      </c>
      <c r="N307" s="263">
        <f t="shared" si="250"/>
        <v>13.692776090982944</v>
      </c>
      <c r="O307" s="264" t="str">
        <f t="shared" si="216"/>
        <v>OK</v>
      </c>
      <c r="P307" s="45"/>
      <c r="Q307" s="45"/>
      <c r="R307" s="45"/>
      <c r="S307" s="45"/>
      <c r="T307" s="32"/>
      <c r="U307" s="32"/>
    </row>
    <row r="308" spans="1:21" ht="14.25" customHeight="1" x14ac:dyDescent="0.2">
      <c r="A308" s="256" t="str">
        <f>IF(N308=MIN(N297:N320),1,"")</f>
        <v/>
      </c>
      <c r="B308" s="257">
        <f t="shared" si="244"/>
        <v>42290.458333333307</v>
      </c>
      <c r="C308" s="258">
        <f t="shared" si="247"/>
        <v>13</v>
      </c>
      <c r="D308" s="259">
        <f>Raw_Data_2!H304</f>
        <v>1058.7507732850818</v>
      </c>
      <c r="E308" s="260">
        <f>Raw_Data_2!E304</f>
        <v>54.907974541965061</v>
      </c>
      <c r="F308" s="261">
        <f>Raw_Data_2!F304</f>
        <v>12.599108690344492</v>
      </c>
      <c r="G308" s="282">
        <f>Raw_Data_2!M304</f>
        <v>2.0841038227081299</v>
      </c>
      <c r="H308" s="262">
        <f>HLOOKUP('Operational Worksheet'!E308,$B$773:$U$775,3)</f>
        <v>4.5500000000000007</v>
      </c>
      <c r="I308" s="263">
        <f t="shared" si="214"/>
        <v>1.5395502332833737</v>
      </c>
      <c r="J308" s="262">
        <f t="shared" si="215"/>
        <v>28.559942169397463</v>
      </c>
      <c r="K308" s="262">
        <f>I308*$G308</f>
        <v>3.2085825264370724</v>
      </c>
      <c r="L308" s="262">
        <f>J308*$G308</f>
        <v>59.52188465156437</v>
      </c>
      <c r="M308" s="262">
        <f>K308+L308</f>
        <v>62.73046717800144</v>
      </c>
      <c r="N308" s="263">
        <f t="shared" si="250"/>
        <v>13.786915863297018</v>
      </c>
      <c r="O308" s="264" t="str">
        <f t="shared" si="216"/>
        <v>OK</v>
      </c>
      <c r="P308" s="45"/>
      <c r="Q308" s="45"/>
      <c r="R308" s="45"/>
      <c r="S308" s="45"/>
      <c r="T308" s="32"/>
      <c r="U308" s="32"/>
    </row>
    <row r="309" spans="1:21" ht="14.25" customHeight="1" x14ac:dyDescent="0.2">
      <c r="A309" s="256" t="str">
        <f>IF(N309=MIN(N297:N320),1,"")</f>
        <v/>
      </c>
      <c r="B309" s="257">
        <f t="shared" si="244"/>
        <v>42290.499999999971</v>
      </c>
      <c r="C309" s="258">
        <f>DAY(B309)</f>
        <v>13</v>
      </c>
      <c r="D309" s="259">
        <f>Raw_Data_2!H305</f>
        <v>1063.8645133298407</v>
      </c>
      <c r="E309" s="260">
        <f>Raw_Data_2!E305</f>
        <v>53.760665893554688</v>
      </c>
      <c r="F309" s="261">
        <f>Raw_Data_2!F305</f>
        <v>12.585365190440019</v>
      </c>
      <c r="G309" s="282">
        <f>Raw_Data_2!M305</f>
        <v>2.0841038227081299</v>
      </c>
      <c r="H309" s="262">
        <f>HLOOKUP('Operational Worksheet'!E309,$B$773:$U$775,3)</f>
        <v>4.5500000000000007</v>
      </c>
      <c r="I309" s="262">
        <f t="shared" si="214"/>
        <v>1.5321499867480159</v>
      </c>
      <c r="J309" s="262">
        <f t="shared" si="215"/>
        <v>28.391657094112809</v>
      </c>
      <c r="K309" s="262">
        <f>I309*$G309</f>
        <v>3.1931596443437504</v>
      </c>
      <c r="L309" s="262">
        <f>J309*$G309</f>
        <v>59.171161082858902</v>
      </c>
      <c r="M309" s="262">
        <f>K309+L309</f>
        <v>62.364320727202653</v>
      </c>
      <c r="N309" s="263">
        <f>IF(D309&gt;0,M309/H309,"PO")</f>
        <v>13.706444115868713</v>
      </c>
      <c r="O309" s="264" t="str">
        <f t="shared" si="216"/>
        <v>OK</v>
      </c>
      <c r="P309" s="45"/>
      <c r="Q309" s="45"/>
      <c r="R309" s="45"/>
      <c r="S309" s="45"/>
      <c r="T309" s="32"/>
      <c r="U309" s="32"/>
    </row>
    <row r="310" spans="1:21" ht="14.25" customHeight="1" x14ac:dyDescent="0.2">
      <c r="A310" s="256" t="str">
        <f>IF(N310=MIN(N297:N320),1,"")</f>
        <v/>
      </c>
      <c r="B310" s="257">
        <f t="shared" si="244"/>
        <v>42290.541666666635</v>
      </c>
      <c r="C310" s="258">
        <f t="shared" ref="C310:C314" si="251">DAY(B310)</f>
        <v>13</v>
      </c>
      <c r="D310" s="259">
        <f>Raw_Data_2!H306</f>
        <v>1051.5909824068367</v>
      </c>
      <c r="E310" s="260">
        <f>Raw_Data_2!E306</f>
        <v>53.760665893554688</v>
      </c>
      <c r="F310" s="261">
        <f>Raw_Data_2!F306</f>
        <v>12.594273928514852</v>
      </c>
      <c r="G310" s="282">
        <f>Raw_Data_2!M306</f>
        <v>2.0841038227081299</v>
      </c>
      <c r="H310" s="262">
        <f>HLOOKUP('Operational Worksheet'!E310,$B$773:$U$775,3)</f>
        <v>4.5500000000000007</v>
      </c>
      <c r="I310" s="262">
        <f t="shared" si="214"/>
        <v>1.5500323103468663</v>
      </c>
      <c r="J310" s="262">
        <f t="shared" si="215"/>
        <v>28.743359285237567</v>
      </c>
      <c r="K310" s="262">
        <f t="shared" ref="K310:L313" si="252">I310*$G310</f>
        <v>3.2304282633150185</v>
      </c>
      <c r="L310" s="262">
        <f t="shared" si="252"/>
        <v>59.904144963836835</v>
      </c>
      <c r="M310" s="262">
        <f t="shared" ref="M310:M313" si="253">K310+L310</f>
        <v>63.134573227151854</v>
      </c>
      <c r="N310" s="263">
        <f t="shared" ref="N310:N314" si="254">IF(D310&gt;0,M310/H310,"PO")</f>
        <v>13.875730379593811</v>
      </c>
      <c r="O310" s="264" t="str">
        <f t="shared" si="216"/>
        <v>OK</v>
      </c>
      <c r="P310" s="45"/>
      <c r="Q310" s="45"/>
      <c r="R310" s="45"/>
      <c r="S310" s="45"/>
      <c r="T310" s="32"/>
      <c r="U310" s="32"/>
    </row>
    <row r="311" spans="1:21" ht="14.25" customHeight="1" x14ac:dyDescent="0.2">
      <c r="A311" s="256" t="str">
        <f>IF(N311=MIN(N297:N320),1,"")</f>
        <v/>
      </c>
      <c r="B311" s="257">
        <f t="shared" si="244"/>
        <v>42290.583333333299</v>
      </c>
      <c r="C311" s="258">
        <f t="shared" si="251"/>
        <v>13</v>
      </c>
      <c r="D311" s="259">
        <f>Raw_Data_2!H307</f>
        <v>1065.7976179414536</v>
      </c>
      <c r="E311" s="260">
        <f>Raw_Data_2!E307</f>
        <v>53.760665893554688</v>
      </c>
      <c r="F311" s="261">
        <f>Raw_Data_2!F307</f>
        <v>12.607385564748711</v>
      </c>
      <c r="G311" s="282">
        <f>Raw_Data_2!M307</f>
        <v>2.3042299747467041</v>
      </c>
      <c r="H311" s="262">
        <f>HLOOKUP('Operational Worksheet'!E311,$B$773:$U$775,3)</f>
        <v>4.5500000000000007</v>
      </c>
      <c r="I311" s="262">
        <f t="shared" si="214"/>
        <v>1.5293710293219469</v>
      </c>
      <c r="J311" s="262">
        <f t="shared" si="215"/>
        <v>28.38974759001481</v>
      </c>
      <c r="K311" s="262">
        <f t="shared" si="252"/>
        <v>3.5240225682728505</v>
      </c>
      <c r="L311" s="262">
        <f t="shared" si="252"/>
        <v>65.416507372405135</v>
      </c>
      <c r="M311" s="262">
        <f t="shared" si="253"/>
        <v>68.94052994067799</v>
      </c>
      <c r="N311" s="263">
        <f t="shared" si="254"/>
        <v>15.151764822127028</v>
      </c>
      <c r="O311" s="264" t="str">
        <f t="shared" si="216"/>
        <v>OK</v>
      </c>
      <c r="P311" s="45"/>
      <c r="Q311" s="45"/>
      <c r="R311" s="45"/>
      <c r="S311" s="45"/>
      <c r="T311" s="32"/>
      <c r="U311" s="32"/>
    </row>
    <row r="312" spans="1:21" ht="14.25" customHeight="1" x14ac:dyDescent="0.2">
      <c r="A312" s="256" t="str">
        <f>IF(N312=MIN(N297:N320),1,"")</f>
        <v/>
      </c>
      <c r="B312" s="257">
        <f t="shared" si="244"/>
        <v>42290.624999999964</v>
      </c>
      <c r="C312" s="258">
        <f t="shared" si="251"/>
        <v>13</v>
      </c>
      <c r="D312" s="259">
        <f>Raw_Data_2!H308</f>
        <v>1022.3952348427327</v>
      </c>
      <c r="E312" s="260">
        <f>Raw_Data_2!E308</f>
        <v>53.760665893554688</v>
      </c>
      <c r="F312" s="261">
        <f>Raw_Data_2!F308</f>
        <v>12.57749660017517</v>
      </c>
      <c r="G312" s="282">
        <f>Raw_Data_2!M308</f>
        <v>2.3042299747467041</v>
      </c>
      <c r="H312" s="262">
        <f>HLOOKUP('Operational Worksheet'!E312,$B$773:$U$775,3)</f>
        <v>4.5500000000000007</v>
      </c>
      <c r="I312" s="262">
        <f t="shared" si="214"/>
        <v>1.5942953805440325</v>
      </c>
      <c r="J312" s="262">
        <f t="shared" si="215"/>
        <v>29.524777514308045</v>
      </c>
      <c r="K312" s="262">
        <f t="shared" si="252"/>
        <v>3.673623204449763</v>
      </c>
      <c r="L312" s="262">
        <f t="shared" si="252"/>
        <v>68.031877346196083</v>
      </c>
      <c r="M312" s="262">
        <f t="shared" si="253"/>
        <v>71.705500550645851</v>
      </c>
      <c r="N312" s="263">
        <f t="shared" si="254"/>
        <v>15.759450670471614</v>
      </c>
      <c r="O312" s="264" t="str">
        <f t="shared" si="216"/>
        <v>OK</v>
      </c>
      <c r="P312" s="45"/>
      <c r="Q312" s="45"/>
      <c r="R312" s="45"/>
      <c r="S312" s="45"/>
      <c r="T312" s="32"/>
      <c r="U312" s="32"/>
    </row>
    <row r="313" spans="1:21" ht="14.25" customHeight="1" x14ac:dyDescent="0.2">
      <c r="A313" s="256" t="str">
        <f>IF(N313=MIN(N297:N320),1,"")</f>
        <v/>
      </c>
      <c r="B313" s="257">
        <f t="shared" si="244"/>
        <v>42290.666666666628</v>
      </c>
      <c r="C313" s="258">
        <f t="shared" si="251"/>
        <v>13</v>
      </c>
      <c r="D313" s="259">
        <f>Raw_Data_2!H309</f>
        <v>1061.4550558474</v>
      </c>
      <c r="E313" s="260">
        <f>Raw_Data_2!E309</f>
        <v>53.212181321864648</v>
      </c>
      <c r="F313" s="261">
        <f>Raw_Data_2!F309</f>
        <v>12.602676857085493</v>
      </c>
      <c r="G313" s="282">
        <f>Raw_Data_2!M309</f>
        <v>2.3041229248046875</v>
      </c>
      <c r="H313" s="262">
        <f>HLOOKUP('Operational Worksheet'!E313,$B$773:$U$775,3)</f>
        <v>4.8999999999999995</v>
      </c>
      <c r="I313" s="262">
        <f t="shared" si="214"/>
        <v>1.5356279015494527</v>
      </c>
      <c r="J313" s="262">
        <f t="shared" si="215"/>
        <v>28.495247434530622</v>
      </c>
      <c r="K313" s="262">
        <f t="shared" si="252"/>
        <v>3.5382754519298096</v>
      </c>
      <c r="L313" s="262">
        <f t="shared" si="252"/>
        <v>65.656552861883966</v>
      </c>
      <c r="M313" s="262">
        <f t="shared" si="253"/>
        <v>69.194828313813773</v>
      </c>
      <c r="N313" s="263">
        <f t="shared" si="254"/>
        <v>14.121393533431384</v>
      </c>
      <c r="O313" s="264" t="str">
        <f t="shared" si="216"/>
        <v>OK</v>
      </c>
      <c r="P313" s="45"/>
      <c r="Q313" s="45"/>
      <c r="R313" s="45"/>
      <c r="S313" s="45"/>
      <c r="T313" s="32"/>
      <c r="U313" s="32"/>
    </row>
    <row r="314" spans="1:21" ht="14.25" customHeight="1" x14ac:dyDescent="0.2">
      <c r="A314" s="256" t="str">
        <f>IF(N314=MIN(N297:N320),1,"")</f>
        <v/>
      </c>
      <c r="B314" s="257">
        <f t="shared" si="244"/>
        <v>42290.708333333292</v>
      </c>
      <c r="C314" s="258">
        <f t="shared" si="251"/>
        <v>13</v>
      </c>
      <c r="D314" s="259">
        <f>Raw_Data_2!H310</f>
        <v>1022.8924812015243</v>
      </c>
      <c r="E314" s="260">
        <f>Raw_Data_2!E310</f>
        <v>49.79498879359987</v>
      </c>
      <c r="F314" s="261">
        <f>Raw_Data_2!F310</f>
        <v>11.959041954790749</v>
      </c>
      <c r="G314" s="282">
        <f>Raw_Data_2!M310</f>
        <v>2.3109719753265381</v>
      </c>
      <c r="H314" s="262">
        <f>HLOOKUP('Operational Worksheet'!E314,$B$773:$U$775,3)</f>
        <v>5.6000000000000005</v>
      </c>
      <c r="I314" s="263">
        <f t="shared" si="214"/>
        <v>1.5935203649999914</v>
      </c>
      <c r="J314" s="262">
        <f t="shared" si="215"/>
        <v>28.059352492046674</v>
      </c>
      <c r="K314" s="262">
        <f>I314*$G314</f>
        <v>3.6825809056270962</v>
      </c>
      <c r="L314" s="262">
        <f>J314*$G314</f>
        <v>64.844377254928716</v>
      </c>
      <c r="M314" s="262">
        <f>K314+L314</f>
        <v>68.526958160555807</v>
      </c>
      <c r="N314" s="263">
        <f t="shared" si="254"/>
        <v>12.236956814384964</v>
      </c>
      <c r="O314" s="264" t="str">
        <f t="shared" si="216"/>
        <v>OK</v>
      </c>
      <c r="P314" s="45"/>
      <c r="Q314" s="45"/>
      <c r="R314" s="45"/>
      <c r="S314" s="45"/>
      <c r="T314" s="32"/>
      <c r="U314" s="32"/>
    </row>
    <row r="315" spans="1:21" ht="14.25" customHeight="1" x14ac:dyDescent="0.2">
      <c r="A315" s="256" t="str">
        <f>IF(N315=MIN(N297:N320),1,"")</f>
        <v/>
      </c>
      <c r="B315" s="257">
        <f>B314+1/24</f>
        <v>42290.749999999956</v>
      </c>
      <c r="C315" s="258">
        <f>DAY(B315)</f>
        <v>13</v>
      </c>
      <c r="D315" s="259">
        <f>Raw_Data_2!H311</f>
        <v>1068.0281893573085</v>
      </c>
      <c r="E315" s="260">
        <f>Raw_Data_2!E311</f>
        <v>51.054066904096608</v>
      </c>
      <c r="F315" s="261">
        <f>Raw_Data_2!F311</f>
        <v>12.605339326408705</v>
      </c>
      <c r="G315" s="282">
        <f>Raw_Data_2!M311</f>
        <v>2.3452162742614746</v>
      </c>
      <c r="H315" s="262">
        <f>HLOOKUP('Operational Worksheet'!E315,$B$773:$U$775,3)</f>
        <v>5.25</v>
      </c>
      <c r="I315" s="262">
        <f t="shared" si="214"/>
        <v>1.5261769457422851</v>
      </c>
      <c r="J315" s="262">
        <f t="shared" si="215"/>
        <v>28.325857580206453</v>
      </c>
      <c r="K315" s="262">
        <f>I315*$G315</f>
        <v>3.5792150105574785</v>
      </c>
      <c r="L315" s="262">
        <f>J315*$G315</f>
        <v>66.430262179512923</v>
      </c>
      <c r="M315" s="262">
        <f>K315+L315</f>
        <v>70.009477190070399</v>
      </c>
      <c r="N315" s="263">
        <f>IF(D315&gt;0,M315/H315,"PO")</f>
        <v>13.335138512394362</v>
      </c>
      <c r="O315" s="264" t="str">
        <f t="shared" si="216"/>
        <v>OK</v>
      </c>
      <c r="P315" s="45"/>
      <c r="Q315" s="45"/>
      <c r="R315" s="45"/>
      <c r="S315" s="45"/>
      <c r="T315" s="32"/>
      <c r="U315" s="32"/>
    </row>
    <row r="316" spans="1:21" ht="14.25" customHeight="1" x14ac:dyDescent="0.2">
      <c r="A316" s="256">
        <f>IF(N316=MIN(N297:N320),1,"")</f>
        <v>1</v>
      </c>
      <c r="B316" s="257">
        <f t="shared" ref="B316:B320" si="255">B315+1/24</f>
        <v>42290.791666666621</v>
      </c>
      <c r="C316" s="258">
        <f t="shared" ref="C316:C320" si="256">DAY(B316)</f>
        <v>13</v>
      </c>
      <c r="D316" s="259">
        <f>Raw_Data_2!H312</f>
        <v>1070.561760163396</v>
      </c>
      <c r="E316" s="260">
        <f>Raw_Data_2!E312</f>
        <v>52.439854589674205</v>
      </c>
      <c r="F316" s="261">
        <f>Raw_Data_2!F312</f>
        <v>12.599555178428224</v>
      </c>
      <c r="G316" s="282">
        <f>Raw_Data_2!M312</f>
        <v>2.0086596012115479</v>
      </c>
      <c r="H316" s="262">
        <f>HLOOKUP('Operational Worksheet'!E316,$B$773:$U$775,3)</f>
        <v>4.8999999999999995</v>
      </c>
      <c r="I316" s="262">
        <f t="shared" si="214"/>
        <v>1.5225651248286871</v>
      </c>
      <c r="J316" s="262">
        <f t="shared" si="215"/>
        <v>28.245855170104782</v>
      </c>
      <c r="K316" s="262">
        <f t="shared" ref="K316:L319" si="257">I316*$G316</f>
        <v>3.0583150564570012</v>
      </c>
      <c r="L316" s="262">
        <f t="shared" si="257"/>
        <v>56.736308181861808</v>
      </c>
      <c r="M316" s="262">
        <f t="shared" ref="M316:M319" si="258">K316+L316</f>
        <v>59.794623238318806</v>
      </c>
      <c r="N316" s="263">
        <f t="shared" ref="N316:N320" si="259">IF(D316&gt;0,M316/H316,"PO")</f>
        <v>12.202984334350779</v>
      </c>
      <c r="O316" s="264" t="str">
        <f t="shared" si="216"/>
        <v>OK</v>
      </c>
      <c r="P316" s="45"/>
      <c r="Q316" s="45"/>
      <c r="R316" s="45"/>
      <c r="S316" s="45"/>
      <c r="T316" s="32"/>
      <c r="U316" s="32"/>
    </row>
    <row r="317" spans="1:21" ht="14.25" customHeight="1" x14ac:dyDescent="0.2">
      <c r="A317" s="256" t="str">
        <f>IF(N317=MIN(N297:N320),1,"")</f>
        <v/>
      </c>
      <c r="B317" s="257">
        <f t="shared" si="255"/>
        <v>42290.833333333285</v>
      </c>
      <c r="C317" s="258">
        <f t="shared" si="256"/>
        <v>13</v>
      </c>
      <c r="D317" s="259">
        <f>Raw_Data_2!H313</f>
        <v>1062.3899409213002</v>
      </c>
      <c r="E317" s="260">
        <f>Raw_Data_2!E313</f>
        <v>53.735931396484375</v>
      </c>
      <c r="F317" s="261">
        <f>Raw_Data_2!F313</f>
        <v>12.604714514072738</v>
      </c>
      <c r="G317" s="282">
        <f>Raw_Data_2!M313</f>
        <v>2.2695577144622803</v>
      </c>
      <c r="H317" s="262">
        <f>HLOOKUP('Operational Worksheet'!E317,$B$773:$U$775,3)</f>
        <v>4.5500000000000007</v>
      </c>
      <c r="I317" s="262">
        <f t="shared" si="214"/>
        <v>1.5342765751212504</v>
      </c>
      <c r="J317" s="262">
        <f t="shared" si="215"/>
        <v>28.474775285937621</v>
      </c>
      <c r="K317" s="262">
        <f t="shared" si="257"/>
        <v>3.4821292371852</v>
      </c>
      <c r="L317" s="262">
        <f t="shared" si="257"/>
        <v>64.625145917779605</v>
      </c>
      <c r="M317" s="262">
        <f t="shared" si="258"/>
        <v>68.10727515496481</v>
      </c>
      <c r="N317" s="263">
        <f t="shared" si="259"/>
        <v>14.968631902190065</v>
      </c>
      <c r="O317" s="264" t="str">
        <f t="shared" si="216"/>
        <v>OK</v>
      </c>
      <c r="P317" s="45"/>
      <c r="Q317" s="45"/>
      <c r="R317" s="45"/>
      <c r="S317" s="45"/>
      <c r="T317" s="32"/>
      <c r="U317" s="32"/>
    </row>
    <row r="318" spans="1:21" ht="14.25" customHeight="1" x14ac:dyDescent="0.2">
      <c r="A318" s="256" t="str">
        <f>IF(N318=MIN(N297:N320),1,"")</f>
        <v/>
      </c>
      <c r="B318" s="257">
        <f t="shared" si="255"/>
        <v>42290.874999999949</v>
      </c>
      <c r="C318" s="258">
        <f t="shared" si="256"/>
        <v>13</v>
      </c>
      <c r="D318" s="259">
        <f>Raw_Data_2!H314</f>
        <v>1060.6126564237386</v>
      </c>
      <c r="E318" s="260">
        <f>Raw_Data_2!E314</f>
        <v>53.735931396484375</v>
      </c>
      <c r="F318" s="261">
        <f>Raw_Data_2!F314</f>
        <v>12.6075337538547</v>
      </c>
      <c r="G318" s="282">
        <f>Raw_Data_2!M314</f>
        <v>2.2695577144622803</v>
      </c>
      <c r="H318" s="262">
        <f>HLOOKUP('Operational Worksheet'!E318,$B$773:$U$775,3)</f>
        <v>4.5500000000000007</v>
      </c>
      <c r="I318" s="262">
        <f t="shared" si="214"/>
        <v>1.5368475853344694</v>
      </c>
      <c r="J318" s="262">
        <f t="shared" si="215"/>
        <v>28.528870390136561</v>
      </c>
      <c r="K318" s="262">
        <f t="shared" si="257"/>
        <v>3.4879642932485728</v>
      </c>
      <c r="L318" s="262">
        <f t="shared" si="257"/>
        <v>64.747917878828957</v>
      </c>
      <c r="M318" s="262">
        <f t="shared" si="258"/>
        <v>68.235882172077524</v>
      </c>
      <c r="N318" s="263">
        <f t="shared" si="259"/>
        <v>14.996897180676376</v>
      </c>
      <c r="O318" s="264" t="str">
        <f t="shared" si="216"/>
        <v>OK</v>
      </c>
      <c r="P318" s="45"/>
      <c r="Q318" s="45"/>
      <c r="R318" s="45"/>
      <c r="S318" s="45"/>
      <c r="T318" s="32"/>
      <c r="U318" s="32"/>
    </row>
    <row r="319" spans="1:21" ht="14.25" customHeight="1" x14ac:dyDescent="0.2">
      <c r="A319" s="256" t="str">
        <f>IF(N319=MIN(N297:N320),1,"")</f>
        <v/>
      </c>
      <c r="B319" s="257">
        <f t="shared" si="255"/>
        <v>42290.916666666613</v>
      </c>
      <c r="C319" s="258">
        <f t="shared" si="256"/>
        <v>13</v>
      </c>
      <c r="D319" s="259">
        <f>Raw_Data_2!H315</f>
        <v>1055.5804317993423</v>
      </c>
      <c r="E319" s="260">
        <f>Raw_Data_2!E315</f>
        <v>53.735931396484375</v>
      </c>
      <c r="F319" s="261">
        <f>Raw_Data_2!F315</f>
        <v>12.588468697511356</v>
      </c>
      <c r="G319" s="282">
        <f>Raw_Data_2!M315</f>
        <v>2.2695577144622803</v>
      </c>
      <c r="H319" s="262">
        <f>HLOOKUP('Operational Worksheet'!E319,$B$773:$U$775,3)</f>
        <v>4.5500000000000007</v>
      </c>
      <c r="I319" s="262">
        <f t="shared" si="214"/>
        <v>1.5441741348136799</v>
      </c>
      <c r="J319" s="262">
        <f t="shared" si="215"/>
        <v>28.621527989607888</v>
      </c>
      <c r="K319" s="262">
        <f t="shared" si="257"/>
        <v>3.5045923201395044</v>
      </c>
      <c r="L319" s="262">
        <f t="shared" si="257"/>
        <v>64.958209648512664</v>
      </c>
      <c r="M319" s="262">
        <f t="shared" si="258"/>
        <v>68.462801968652172</v>
      </c>
      <c r="N319" s="263">
        <f t="shared" si="259"/>
        <v>15.046769663440035</v>
      </c>
      <c r="O319" s="264" t="str">
        <f t="shared" si="216"/>
        <v>OK</v>
      </c>
      <c r="P319" s="45"/>
      <c r="Q319" s="45"/>
      <c r="R319" s="45"/>
      <c r="S319" s="45"/>
      <c r="T319" s="32"/>
      <c r="U319" s="32"/>
    </row>
    <row r="320" spans="1:21" ht="14.25" customHeight="1" x14ac:dyDescent="0.2">
      <c r="A320" s="265" t="str">
        <f>IF(N320=MIN(N297:N320),1,"")</f>
        <v/>
      </c>
      <c r="B320" s="266">
        <f t="shared" si="255"/>
        <v>42290.958333333278</v>
      </c>
      <c r="C320" s="267">
        <f t="shared" si="256"/>
        <v>13</v>
      </c>
      <c r="D320" s="259">
        <f>Raw_Data_2!H316</f>
        <v>1063.0097887078773</v>
      </c>
      <c r="E320" s="260">
        <f>Raw_Data_2!E316</f>
        <v>53.735931396484375</v>
      </c>
      <c r="F320" s="261">
        <f>Raw_Data_2!F316</f>
        <v>12.588513635206754</v>
      </c>
      <c r="G320" s="282">
        <f>Raw_Data_2!M316</f>
        <v>2.2695577144622803</v>
      </c>
      <c r="H320" s="268">
        <f>HLOOKUP('Operational Worksheet'!E320,$B$773:$U$775,3)</f>
        <v>4.5500000000000007</v>
      </c>
      <c r="I320" s="269">
        <f t="shared" si="214"/>
        <v>1.5333819286662616</v>
      </c>
      <c r="J320" s="268">
        <f t="shared" si="215"/>
        <v>28.421594086372803</v>
      </c>
      <c r="K320" s="268">
        <f>I320*$G320</f>
        <v>3.4800987854215637</v>
      </c>
      <c r="L320" s="268">
        <f>J320*$G320</f>
        <v>64.504448116042923</v>
      </c>
      <c r="M320" s="268">
        <f>K320+L320</f>
        <v>67.984546901464483</v>
      </c>
      <c r="N320" s="269">
        <f t="shared" si="259"/>
        <v>14.941658659662522</v>
      </c>
      <c r="O320" s="270" t="str">
        <f t="shared" si="216"/>
        <v>OK</v>
      </c>
      <c r="P320" s="45"/>
      <c r="Q320" s="45"/>
      <c r="R320" s="45"/>
      <c r="S320" s="45"/>
      <c r="T320" s="32"/>
      <c r="U320" s="32"/>
    </row>
    <row r="321" spans="1:21" ht="14.25" customHeight="1" x14ac:dyDescent="0.2">
      <c r="A321" s="247" t="str">
        <f>IF(N321=MIN(N321:N344),1,"")</f>
        <v/>
      </c>
      <c r="B321" s="248">
        <f>'Turbidity Daily Data Sheet'!B29</f>
        <v>42291</v>
      </c>
      <c r="C321" s="249">
        <f>DAY(B321)</f>
        <v>14</v>
      </c>
      <c r="D321" s="259">
        <f>Raw_Data_2!H317</f>
        <v>1060.1607855388302</v>
      </c>
      <c r="E321" s="260">
        <f>Raw_Data_2!E317</f>
        <v>53.735931396484375</v>
      </c>
      <c r="F321" s="261">
        <f>Raw_Data_2!F317</f>
        <v>12.600819703877502</v>
      </c>
      <c r="G321" s="282">
        <f>Raw_Data_2!M317</f>
        <v>2.2695577144622803</v>
      </c>
      <c r="H321" s="253">
        <f>HLOOKUP('Operational Worksheet'!E321,$B$773:$U$775,3)</f>
        <v>4.5500000000000007</v>
      </c>
      <c r="I321" s="253">
        <f t="shared" si="214"/>
        <v>1.5375026337835607</v>
      </c>
      <c r="J321" s="253">
        <f t="shared" si="215"/>
        <v>28.525830894542498</v>
      </c>
      <c r="K321" s="253">
        <f>I321*$G321</f>
        <v>3.4894509635095541</v>
      </c>
      <c r="L321" s="253">
        <f>J321*$G321</f>
        <v>64.74101956815538</v>
      </c>
      <c r="M321" s="253">
        <f>K321+L321</f>
        <v>68.230470531664935</v>
      </c>
      <c r="N321" s="254">
        <f>IF(D321&gt;0,M321/H321,"PO")</f>
        <v>14.995707809157127</v>
      </c>
      <c r="O321" s="255" t="str">
        <f t="shared" si="216"/>
        <v>OK</v>
      </c>
      <c r="P321" s="45"/>
      <c r="Q321" s="45"/>
      <c r="R321" s="45"/>
      <c r="S321" s="45"/>
      <c r="T321" s="32"/>
      <c r="U321" s="32"/>
    </row>
    <row r="322" spans="1:21" ht="14.25" customHeight="1" x14ac:dyDescent="0.2">
      <c r="A322" s="256" t="str">
        <f>IF(N322=MIN(N321:N344),1,"")</f>
        <v/>
      </c>
      <c r="B322" s="257">
        <f>B321+1/24</f>
        <v>42291.041666666664</v>
      </c>
      <c r="C322" s="258">
        <f>DAY(B322)</f>
        <v>14</v>
      </c>
      <c r="D322" s="259">
        <f>Raw_Data_2!H318</f>
        <v>1065.9872621212851</v>
      </c>
      <c r="E322" s="260">
        <f>Raw_Data_2!E318</f>
        <v>55.264713596937391</v>
      </c>
      <c r="F322" s="261">
        <f>Raw_Data_2!F318</f>
        <v>12.596196166341835</v>
      </c>
      <c r="G322" s="282">
        <f>Raw_Data_2!M318</f>
        <v>2.2695577144622803</v>
      </c>
      <c r="H322" s="262">
        <f>HLOOKUP('Operational Worksheet'!E322,$B$773:$U$775,3)</f>
        <v>4.5500000000000007</v>
      </c>
      <c r="I322" s="262">
        <f t="shared" si="214"/>
        <v>1.529098946976482</v>
      </c>
      <c r="J322" s="262">
        <f t="shared" si="215"/>
        <v>28.359504727159507</v>
      </c>
      <c r="K322" s="262">
        <f t="shared" ref="K322:L325" si="260">I322*$G322</f>
        <v>3.4703783112866238</v>
      </c>
      <c r="L322" s="262">
        <f t="shared" si="260"/>
        <v>64.363532731854363</v>
      </c>
      <c r="M322" s="262">
        <f t="shared" ref="M322:M325" si="261">K322+L322</f>
        <v>67.833911043140986</v>
      </c>
      <c r="N322" s="263">
        <f t="shared" ref="N322:N326" si="262">IF(D322&gt;0,M322/H322,"PO")</f>
        <v>14.908551877613402</v>
      </c>
      <c r="O322" s="264" t="str">
        <f t="shared" si="216"/>
        <v>OK</v>
      </c>
      <c r="P322" s="45"/>
      <c r="Q322" s="45"/>
      <c r="R322" s="45"/>
      <c r="S322" s="45"/>
      <c r="T322" s="32"/>
      <c r="U322" s="32"/>
    </row>
    <row r="323" spans="1:21" ht="14.25" customHeight="1" x14ac:dyDescent="0.2">
      <c r="A323" s="256" t="str">
        <f>IF(N323=MIN(N321:N344),1,"")</f>
        <v/>
      </c>
      <c r="B323" s="257">
        <f t="shared" ref="B323:B338" si="263">B322+1/24</f>
        <v>42291.083333333328</v>
      </c>
      <c r="C323" s="258">
        <f t="shared" ref="C323" si="264">DAY(B323)</f>
        <v>14</v>
      </c>
      <c r="D323" s="259">
        <f>Raw_Data_2!H319</f>
        <v>1058.713452216653</v>
      </c>
      <c r="E323" s="260">
        <f>Raw_Data_2!E319</f>
        <v>55.354156494140625</v>
      </c>
      <c r="F323" s="261">
        <f>Raw_Data_2!F319</f>
        <v>12.61441935825507</v>
      </c>
      <c r="G323" s="282">
        <f>Raw_Data_2!M319</f>
        <v>2.2695577144622803</v>
      </c>
      <c r="H323" s="262">
        <f>HLOOKUP('Operational Worksheet'!E323,$B$773:$U$775,3)</f>
        <v>4.5500000000000007</v>
      </c>
      <c r="I323" s="262">
        <f t="shared" si="214"/>
        <v>1.5396045044929119</v>
      </c>
      <c r="J323" s="262">
        <f t="shared" si="215"/>
        <v>28.595656734525779</v>
      </c>
      <c r="K323" s="262">
        <f t="shared" si="260"/>
        <v>3.4942212803927646</v>
      </c>
      <c r="L323" s="262">
        <f t="shared" si="260"/>
        <v>64.899493341958234</v>
      </c>
      <c r="M323" s="262">
        <f t="shared" si="261"/>
        <v>68.393714622350998</v>
      </c>
      <c r="N323" s="263">
        <f t="shared" si="262"/>
        <v>15.031585631285932</v>
      </c>
      <c r="O323" s="264" t="str">
        <f t="shared" si="216"/>
        <v>OK</v>
      </c>
      <c r="P323" s="45"/>
      <c r="Q323" s="45"/>
      <c r="R323" s="45"/>
      <c r="S323" s="45"/>
      <c r="T323" s="32"/>
      <c r="U323" s="32"/>
    </row>
    <row r="324" spans="1:21" ht="14.25" customHeight="1" x14ac:dyDescent="0.2">
      <c r="A324" s="256" t="str">
        <f>IF(N324=MIN(N321:N344),1,"")</f>
        <v/>
      </c>
      <c r="B324" s="257">
        <f t="shared" si="263"/>
        <v>42291.124999999993</v>
      </c>
      <c r="C324" s="258">
        <f>DAY(B324)</f>
        <v>14</v>
      </c>
      <c r="D324" s="259">
        <f>Raw_Data_2!H320</f>
        <v>1076.8562738226406</v>
      </c>
      <c r="E324" s="260">
        <f>Raw_Data_2!E320</f>
        <v>55.354156494140625</v>
      </c>
      <c r="F324" s="261">
        <f>Raw_Data_2!F320</f>
        <v>12.614979427333409</v>
      </c>
      <c r="G324" s="282">
        <f>Raw_Data_2!M320</f>
        <v>2.2695577144622803</v>
      </c>
      <c r="H324" s="262">
        <f>HLOOKUP('Operational Worksheet'!E324,$B$773:$U$775,3)</f>
        <v>4.5500000000000007</v>
      </c>
      <c r="I324" s="262">
        <f t="shared" si="214"/>
        <v>1.5136653234268689</v>
      </c>
      <c r="J324" s="262">
        <f t="shared" si="215"/>
        <v>28.115126745861971</v>
      </c>
      <c r="K324" s="262">
        <f t="shared" si="260"/>
        <v>3.4353508118974929</v>
      </c>
      <c r="L324" s="262">
        <f t="shared" si="260"/>
        <v>63.808902799155824</v>
      </c>
      <c r="M324" s="262">
        <f t="shared" si="261"/>
        <v>67.244253611053324</v>
      </c>
      <c r="N324" s="263">
        <f t="shared" si="262"/>
        <v>14.778956837594135</v>
      </c>
      <c r="O324" s="264" t="str">
        <f t="shared" si="216"/>
        <v>OK</v>
      </c>
      <c r="P324" s="45"/>
      <c r="Q324" s="45"/>
      <c r="R324" s="45"/>
      <c r="S324" s="45"/>
      <c r="T324" s="32"/>
      <c r="U324" s="32"/>
    </row>
    <row r="325" spans="1:21" ht="14.25" customHeight="1" x14ac:dyDescent="0.2">
      <c r="A325" s="256" t="str">
        <f>IF(N325=MIN(N321:N344),1,"")</f>
        <v/>
      </c>
      <c r="B325" s="257">
        <f t="shared" si="263"/>
        <v>42291.166666666657</v>
      </c>
      <c r="C325" s="258">
        <f t="shared" ref="C325:C326" si="265">DAY(B325)</f>
        <v>14</v>
      </c>
      <c r="D325" s="259">
        <f>Raw_Data_2!H321</f>
        <v>1061.8462249282074</v>
      </c>
      <c r="E325" s="260">
        <f>Raw_Data_2!E321</f>
        <v>55.354156494140625</v>
      </c>
      <c r="F325" s="261">
        <f>Raw_Data_2!F321</f>
        <v>12.595130865437721</v>
      </c>
      <c r="G325" s="282">
        <f>Raw_Data_2!M321</f>
        <v>2.2149810791015625</v>
      </c>
      <c r="H325" s="262">
        <f>HLOOKUP('Operational Worksheet'!E325,$B$773:$U$775,3)</f>
        <v>4.5500000000000007</v>
      </c>
      <c r="I325" s="262">
        <f t="shared" si="214"/>
        <v>1.5350621980223229</v>
      </c>
      <c r="J325" s="262">
        <f t="shared" si="215"/>
        <v>28.467694631672583</v>
      </c>
      <c r="K325" s="262">
        <f t="shared" si="260"/>
        <v>3.4001337238635014</v>
      </c>
      <c r="L325" s="262">
        <f t="shared" si="260"/>
        <v>63.055404974795891</v>
      </c>
      <c r="M325" s="262">
        <f t="shared" si="261"/>
        <v>66.455538698659396</v>
      </c>
      <c r="N325" s="263">
        <f t="shared" si="262"/>
        <v>14.60561290080426</v>
      </c>
      <c r="O325" s="264" t="str">
        <f t="shared" si="216"/>
        <v>OK</v>
      </c>
      <c r="P325" s="45"/>
      <c r="Q325" s="45"/>
      <c r="R325" s="45"/>
      <c r="S325" s="45"/>
      <c r="T325" s="32"/>
      <c r="U325" s="32"/>
    </row>
    <row r="326" spans="1:21" ht="14.25" customHeight="1" x14ac:dyDescent="0.2">
      <c r="A326" s="256" t="str">
        <f>IF(N326=MIN(N321:N344),1,"")</f>
        <v/>
      </c>
      <c r="B326" s="257">
        <f t="shared" si="263"/>
        <v>42291.208333333321</v>
      </c>
      <c r="C326" s="258">
        <f t="shared" si="265"/>
        <v>14</v>
      </c>
      <c r="D326" s="259">
        <f>Raw_Data_2!H322</f>
        <v>1070.9584780705009</v>
      </c>
      <c r="E326" s="260">
        <f>Raw_Data_2!E322</f>
        <v>55.781636184421117</v>
      </c>
      <c r="F326" s="261">
        <f>Raw_Data_2!F322</f>
        <v>12.596817764280635</v>
      </c>
      <c r="G326" s="282">
        <f>Raw_Data_2!M322</f>
        <v>2.2149810791015625</v>
      </c>
      <c r="H326" s="262">
        <f>HLOOKUP('Operational Worksheet'!E326,$B$773:$U$775,3)</f>
        <v>4.5500000000000007</v>
      </c>
      <c r="I326" s="263">
        <f t="shared" si="214"/>
        <v>1.5220011171083867</v>
      </c>
      <c r="J326" s="262">
        <f t="shared" si="215"/>
        <v>28.22925748600623</v>
      </c>
      <c r="K326" s="262">
        <f>I326*$G326</f>
        <v>3.3712036767665179</v>
      </c>
      <c r="L326" s="262">
        <f>J326*$G326</f>
        <v>62.527271208589937</v>
      </c>
      <c r="M326" s="262">
        <f>K326+L326</f>
        <v>65.89847488535645</v>
      </c>
      <c r="N326" s="263">
        <f t="shared" si="262"/>
        <v>14.483181293484932</v>
      </c>
      <c r="O326" s="264" t="str">
        <f t="shared" si="216"/>
        <v>OK</v>
      </c>
      <c r="P326" s="45"/>
      <c r="Q326" s="45"/>
      <c r="R326" s="45"/>
      <c r="S326" s="45"/>
      <c r="T326" s="32"/>
      <c r="U326" s="32"/>
    </row>
    <row r="327" spans="1:21" ht="14.25" customHeight="1" x14ac:dyDescent="0.2">
      <c r="A327" s="256" t="str">
        <f>IF(N327=MIN(N321:N344),1,"")</f>
        <v/>
      </c>
      <c r="B327" s="257">
        <f t="shared" si="263"/>
        <v>42291.249999999985</v>
      </c>
      <c r="C327" s="258">
        <f>DAY(B327)</f>
        <v>14</v>
      </c>
      <c r="D327" s="259">
        <f>Raw_Data_2!H323</f>
        <v>1063.0841017221153</v>
      </c>
      <c r="E327" s="260">
        <f>Raw_Data_2!E323</f>
        <v>55.859405517578125</v>
      </c>
      <c r="F327" s="261">
        <f>Raw_Data_2!F323</f>
        <v>12.590216506053077</v>
      </c>
      <c r="G327" s="282">
        <f>Raw_Data_2!M323</f>
        <v>2.2149810791015625</v>
      </c>
      <c r="H327" s="262">
        <f>HLOOKUP('Operational Worksheet'!E327,$B$773:$U$775,3)</f>
        <v>4.5500000000000007</v>
      </c>
      <c r="I327" s="262">
        <f t="shared" si="214"/>
        <v>1.533274740314077</v>
      </c>
      <c r="J327" s="262">
        <f t="shared" si="215"/>
        <v>28.423451696416983</v>
      </c>
      <c r="K327" s="262">
        <f>I327*$G327</f>
        <v>3.3961745388600422</v>
      </c>
      <c r="L327" s="262">
        <f>J327*$G327</f>
        <v>62.957407710320823</v>
      </c>
      <c r="M327" s="262">
        <f>K327+L327</f>
        <v>66.35358224918086</v>
      </c>
      <c r="N327" s="263">
        <f>IF(D327&gt;0,M327/H327,"PO")</f>
        <v>14.583204889929856</v>
      </c>
      <c r="O327" s="264" t="str">
        <f t="shared" si="216"/>
        <v>OK</v>
      </c>
      <c r="P327" s="45"/>
      <c r="Q327" s="45"/>
      <c r="R327" s="45"/>
      <c r="S327" s="45"/>
      <c r="T327" s="32"/>
      <c r="U327" s="32"/>
    </row>
    <row r="328" spans="1:21" ht="14.25" customHeight="1" x14ac:dyDescent="0.2">
      <c r="A328" s="256" t="str">
        <f>IF(N328=MIN(N321:N344),1,"")</f>
        <v/>
      </c>
      <c r="B328" s="257">
        <f t="shared" si="263"/>
        <v>42291.29166666665</v>
      </c>
      <c r="C328" s="258">
        <f t="shared" ref="C328:C332" si="266">DAY(B328)</f>
        <v>14</v>
      </c>
      <c r="D328" s="259">
        <f>Raw_Data_2!H324</f>
        <v>1055.7072824831562</v>
      </c>
      <c r="E328" s="260">
        <f>Raw_Data_2!E324</f>
        <v>55.859405517578125</v>
      </c>
      <c r="F328" s="261">
        <f>Raw_Data_2!F324</f>
        <v>12.594641708089512</v>
      </c>
      <c r="G328" s="282">
        <f>Raw_Data_2!M324</f>
        <v>2.2149810791015625</v>
      </c>
      <c r="H328" s="262">
        <f>HLOOKUP('Operational Worksheet'!E328,$B$773:$U$775,3)</f>
        <v>4.5500000000000007</v>
      </c>
      <c r="I328" s="262">
        <f t="shared" si="214"/>
        <v>1.5439885913887372</v>
      </c>
      <c r="J328" s="262">
        <f t="shared" si="215"/>
        <v>28.632122370432828</v>
      </c>
      <c r="K328" s="262">
        <f t="shared" ref="K328:L331" si="267">I328*$G328</f>
        <v>3.4199055162747265</v>
      </c>
      <c r="L328" s="262">
        <f t="shared" si="267"/>
        <v>63.41960930502929</v>
      </c>
      <c r="M328" s="262">
        <f t="shared" ref="M328:M331" si="268">K328+L328</f>
        <v>66.839514821304022</v>
      </c>
      <c r="N328" s="263">
        <f t="shared" ref="N328:N332" si="269">IF(D328&gt;0,M328/H328,"PO")</f>
        <v>14.690003257429453</v>
      </c>
      <c r="O328" s="264" t="str">
        <f t="shared" si="216"/>
        <v>OK</v>
      </c>
      <c r="P328" s="45"/>
      <c r="Q328" s="45"/>
      <c r="R328" s="45"/>
      <c r="S328" s="45"/>
      <c r="T328" s="32"/>
      <c r="U328" s="32"/>
    </row>
    <row r="329" spans="1:21" ht="14.25" customHeight="1" x14ac:dyDescent="0.2">
      <c r="A329" s="256" t="str">
        <f>IF(N329=MIN(N321:N344),1,"")</f>
        <v/>
      </c>
      <c r="B329" s="257">
        <f t="shared" si="263"/>
        <v>42291.333333333314</v>
      </c>
      <c r="C329" s="258">
        <f t="shared" si="266"/>
        <v>14</v>
      </c>
      <c r="D329" s="259">
        <f>Raw_Data_2!H325</f>
        <v>1063.4267826420848</v>
      </c>
      <c r="E329" s="260">
        <f>Raw_Data_2!E325</f>
        <v>55.859405517578125</v>
      </c>
      <c r="F329" s="261">
        <f>Raw_Data_2!F325</f>
        <v>12.588298375299772</v>
      </c>
      <c r="G329" s="282">
        <f>Raw_Data_2!M325</f>
        <v>2.2149810791015625</v>
      </c>
      <c r="H329" s="262">
        <f>HLOOKUP('Operational Worksheet'!E329,$B$773:$U$775,3)</f>
        <v>4.5500000000000007</v>
      </c>
      <c r="I329" s="262">
        <f t="shared" ref="I329:I392" si="270">$G$768/D329*$H$768</f>
        <v>1.5327806545837255</v>
      </c>
      <c r="J329" s="262">
        <f t="shared" ref="J329:J392" si="271">$G$769*F329/D329*$H$769</f>
        <v>28.409963519686723</v>
      </c>
      <c r="K329" s="262">
        <f t="shared" si="267"/>
        <v>3.3950801483158597</v>
      </c>
      <c r="L329" s="262">
        <f t="shared" si="267"/>
        <v>62.927531654071721</v>
      </c>
      <c r="M329" s="262">
        <f t="shared" si="268"/>
        <v>66.322611802387584</v>
      </c>
      <c r="N329" s="263">
        <f t="shared" si="269"/>
        <v>14.57639819832694</v>
      </c>
      <c r="O329" s="264" t="str">
        <f t="shared" ref="O329:O392" si="272">+IF(N329&gt;=1, "OK","Alarm")</f>
        <v>OK</v>
      </c>
      <c r="P329" s="45"/>
      <c r="Q329" s="45"/>
      <c r="R329" s="45"/>
      <c r="S329" s="45"/>
      <c r="T329" s="32"/>
      <c r="U329" s="32"/>
    </row>
    <row r="330" spans="1:21" ht="14.25" customHeight="1" x14ac:dyDescent="0.2">
      <c r="A330" s="256" t="str">
        <f>IF(N330=MIN(N321:N344),1,"")</f>
        <v/>
      </c>
      <c r="B330" s="257">
        <f t="shared" si="263"/>
        <v>42291.374999999978</v>
      </c>
      <c r="C330" s="258">
        <f t="shared" si="266"/>
        <v>14</v>
      </c>
      <c r="D330" s="259">
        <f>Raw_Data_2!H326</f>
        <v>1062.169369901291</v>
      </c>
      <c r="E330" s="260">
        <f>Raw_Data_2!E326</f>
        <v>55.63504426862081</v>
      </c>
      <c r="F330" s="261">
        <f>Raw_Data_2!F326</f>
        <v>12.604922228271697</v>
      </c>
      <c r="G330" s="282">
        <f>Raw_Data_2!M326</f>
        <v>2.2149810791015625</v>
      </c>
      <c r="H330" s="262">
        <f>HLOOKUP('Operational Worksheet'!E330,$B$773:$U$775,3)</f>
        <v>4.5500000000000007</v>
      </c>
      <c r="I330" s="262">
        <f t="shared" si="270"/>
        <v>1.5345951843362593</v>
      </c>
      <c r="J330" s="262">
        <f t="shared" si="271"/>
        <v>28.481157718437519</v>
      </c>
      <c r="K330" s="262">
        <f t="shared" si="267"/>
        <v>3.399099297385189</v>
      </c>
      <c r="L330" s="262">
        <f t="shared" si="267"/>
        <v>63.08522545724653</v>
      </c>
      <c r="M330" s="262">
        <f t="shared" si="268"/>
        <v>66.484324754631714</v>
      </c>
      <c r="N330" s="263">
        <f t="shared" si="269"/>
        <v>14.611939506512462</v>
      </c>
      <c r="O330" s="264" t="str">
        <f t="shared" si="272"/>
        <v>OK</v>
      </c>
      <c r="P330" s="45"/>
      <c r="Q330" s="45"/>
      <c r="R330" s="45"/>
      <c r="S330" s="45"/>
      <c r="T330" s="32"/>
      <c r="U330" s="32"/>
    </row>
    <row r="331" spans="1:21" ht="14.25" customHeight="1" x14ac:dyDescent="0.2">
      <c r="A331" s="256" t="str">
        <f>IF(N331=MIN(N321:N344),1,"")</f>
        <v/>
      </c>
      <c r="B331" s="257">
        <f t="shared" si="263"/>
        <v>42291.416666666642</v>
      </c>
      <c r="C331" s="258">
        <f t="shared" si="266"/>
        <v>14</v>
      </c>
      <c r="D331" s="259">
        <f>Raw_Data_2!H327</f>
        <v>1066.4838357721287</v>
      </c>
      <c r="E331" s="260">
        <f>Raw_Data_2!E327</f>
        <v>54.700508117675781</v>
      </c>
      <c r="F331" s="261">
        <f>Raw_Data_2!F327</f>
        <v>12.596752841503886</v>
      </c>
      <c r="G331" s="282">
        <f>Raw_Data_2!M327</f>
        <v>2.2149810791015625</v>
      </c>
      <c r="H331" s="262">
        <f>HLOOKUP('Operational Worksheet'!E331,$B$773:$U$775,3)</f>
        <v>4.5500000000000007</v>
      </c>
      <c r="I331" s="262">
        <f t="shared" si="270"/>
        <v>1.528386971584889</v>
      </c>
      <c r="J331" s="262">
        <f t="shared" si="271"/>
        <v>28.347552776288786</v>
      </c>
      <c r="K331" s="262">
        <f t="shared" si="267"/>
        <v>3.3853482236058667</v>
      </c>
      <c r="L331" s="262">
        <f t="shared" si="267"/>
        <v>62.789293038312628</v>
      </c>
      <c r="M331" s="262">
        <f t="shared" si="268"/>
        <v>66.174641261918495</v>
      </c>
      <c r="N331" s="263">
        <f t="shared" si="269"/>
        <v>14.543877200421646</v>
      </c>
      <c r="O331" s="264" t="str">
        <f t="shared" si="272"/>
        <v>OK</v>
      </c>
      <c r="P331" s="45"/>
      <c r="Q331" s="45"/>
      <c r="R331" s="45"/>
      <c r="S331" s="45"/>
      <c r="T331" s="32"/>
      <c r="U331" s="32"/>
    </row>
    <row r="332" spans="1:21" ht="14.25" customHeight="1" x14ac:dyDescent="0.2">
      <c r="A332" s="256" t="str">
        <f>IF(N332=MIN(N321:N344),1,"")</f>
        <v/>
      </c>
      <c r="B332" s="257">
        <f t="shared" si="263"/>
        <v>42291.458333333307</v>
      </c>
      <c r="C332" s="258">
        <f t="shared" si="266"/>
        <v>14</v>
      </c>
      <c r="D332" s="259">
        <f>Raw_Data_2!H328</f>
        <v>1057.6785597024536</v>
      </c>
      <c r="E332" s="260">
        <f>Raw_Data_2!E328</f>
        <v>53.209700617056953</v>
      </c>
      <c r="F332" s="261">
        <f>Raw_Data_2!F328</f>
        <v>12.598488034354844</v>
      </c>
      <c r="G332" s="282">
        <f>Raw_Data_2!M328</f>
        <v>2.2698788642883301</v>
      </c>
      <c r="H332" s="262">
        <f>HLOOKUP('Operational Worksheet'!E332,$B$773:$U$775,3)</f>
        <v>4.8999999999999995</v>
      </c>
      <c r="I332" s="263">
        <f t="shared" si="270"/>
        <v>1.5411109406042531</v>
      </c>
      <c r="J332" s="262">
        <f t="shared" si="271"/>
        <v>28.587486250035859</v>
      </c>
      <c r="K332" s="262">
        <f>I332*$G332</f>
        <v>3.4981351516011023</v>
      </c>
      <c r="L332" s="262">
        <f>J332*$G332</f>
        <v>64.890130822089645</v>
      </c>
      <c r="M332" s="262">
        <f>K332+L332</f>
        <v>68.38826597369075</v>
      </c>
      <c r="N332" s="263">
        <f t="shared" si="269"/>
        <v>13.956788974222604</v>
      </c>
      <c r="O332" s="264" t="str">
        <f t="shared" si="272"/>
        <v>OK</v>
      </c>
      <c r="P332" s="45"/>
      <c r="Q332" s="45"/>
      <c r="R332" s="45"/>
      <c r="S332" s="45"/>
      <c r="T332" s="32"/>
      <c r="U332" s="32"/>
    </row>
    <row r="333" spans="1:21" ht="14.25" customHeight="1" x14ac:dyDescent="0.2">
      <c r="A333" s="256" t="str">
        <f>IF(N333=MIN(N321:N344),1,"")</f>
        <v/>
      </c>
      <c r="B333" s="257">
        <f t="shared" si="263"/>
        <v>42291.499999999971</v>
      </c>
      <c r="C333" s="258">
        <f>DAY(B333)</f>
        <v>14</v>
      </c>
      <c r="D333" s="259">
        <f>Raw_Data_2!H329</f>
        <v>1059.6115552567717</v>
      </c>
      <c r="E333" s="260">
        <f>Raw_Data_2!E329</f>
        <v>53.089347839355469</v>
      </c>
      <c r="F333" s="261">
        <f>Raw_Data_2!F329</f>
        <v>12.585721383531624</v>
      </c>
      <c r="G333" s="282">
        <f>Raw_Data_2!M329</f>
        <v>2.2698788642883301</v>
      </c>
      <c r="H333" s="262">
        <f>HLOOKUP('Operational Worksheet'!E333,$B$773:$U$775,3)</f>
        <v>4.8999999999999995</v>
      </c>
      <c r="I333" s="262">
        <f t="shared" si="270"/>
        <v>1.5382995701712674</v>
      </c>
      <c r="J333" s="262">
        <f t="shared" si="271"/>
        <v>28.506419329445926</v>
      </c>
      <c r="K333" s="262">
        <f>I333*$G333</f>
        <v>3.4917536812755827</v>
      </c>
      <c r="L333" s="262">
        <f>J333*$G333</f>
        <v>64.706118732449625</v>
      </c>
      <c r="M333" s="262">
        <f>K333+L333</f>
        <v>68.197872413725207</v>
      </c>
      <c r="N333" s="263">
        <f>IF(D333&gt;0,M333/H333,"PO")</f>
        <v>13.917933145658207</v>
      </c>
      <c r="O333" s="264" t="str">
        <f t="shared" si="272"/>
        <v>OK</v>
      </c>
      <c r="P333" s="45"/>
      <c r="Q333" s="45"/>
      <c r="R333" s="45"/>
      <c r="S333" s="45"/>
      <c r="T333" s="32"/>
      <c r="U333" s="32"/>
    </row>
    <row r="334" spans="1:21" ht="14.25" customHeight="1" x14ac:dyDescent="0.2">
      <c r="A334" s="256" t="str">
        <f>IF(N334=MIN(N321:N344),1,"")</f>
        <v/>
      </c>
      <c r="B334" s="257">
        <f t="shared" si="263"/>
        <v>42291.541666666635</v>
      </c>
      <c r="C334" s="258">
        <f t="shared" ref="C334:C338" si="273">DAY(B334)</f>
        <v>14</v>
      </c>
      <c r="D334" s="259">
        <f>Raw_Data_2!H330</f>
        <v>1061.104442175259</v>
      </c>
      <c r="E334" s="260">
        <f>Raw_Data_2!E330</f>
        <v>53.089347839355469</v>
      </c>
      <c r="F334" s="261">
        <f>Raw_Data_2!F330</f>
        <v>12.595112464942668</v>
      </c>
      <c r="G334" s="282">
        <f>Raw_Data_2!M330</f>
        <v>2.2698788642883301</v>
      </c>
      <c r="H334" s="262">
        <f>HLOOKUP('Operational Worksheet'!E334,$B$773:$U$775,3)</f>
        <v>4.8999999999999995</v>
      </c>
      <c r="I334" s="262">
        <f t="shared" si="270"/>
        <v>1.5361353088471743</v>
      </c>
      <c r="J334" s="262">
        <f t="shared" si="271"/>
        <v>28.487553830134377</v>
      </c>
      <c r="K334" s="262">
        <f t="shared" ref="K334:L337" si="274">I334*$G334</f>
        <v>3.4868410702392274</v>
      </c>
      <c r="L334" s="262">
        <f t="shared" si="274"/>
        <v>64.663296334298082</v>
      </c>
      <c r="M334" s="262">
        <f t="shared" ref="M334:M337" si="275">K334+L334</f>
        <v>68.150137404537304</v>
      </c>
      <c r="N334" s="263">
        <f t="shared" ref="N334:N338" si="276">IF(D334&gt;0,M334/H334,"PO")</f>
        <v>13.908191307048432</v>
      </c>
      <c r="O334" s="264" t="str">
        <f t="shared" si="272"/>
        <v>OK</v>
      </c>
      <c r="P334" s="45"/>
      <c r="Q334" s="45"/>
      <c r="R334" s="45"/>
      <c r="S334" s="45"/>
      <c r="T334" s="32"/>
      <c r="U334" s="32"/>
    </row>
    <row r="335" spans="1:21" ht="14.25" customHeight="1" x14ac:dyDescent="0.2">
      <c r="A335" s="256" t="str">
        <f>IF(N335=MIN(N321:N344),1,"")</f>
        <v/>
      </c>
      <c r="B335" s="257">
        <f t="shared" si="263"/>
        <v>42291.583333333299</v>
      </c>
      <c r="C335" s="258">
        <f t="shared" si="273"/>
        <v>14</v>
      </c>
      <c r="D335" s="259">
        <f>Raw_Data_2!H331</f>
        <v>1068.2072592721388</v>
      </c>
      <c r="E335" s="260">
        <f>Raw_Data_2!E331</f>
        <v>52.99532980749342</v>
      </c>
      <c r="F335" s="261">
        <f>Raw_Data_2!F331</f>
        <v>12.591487902036775</v>
      </c>
      <c r="G335" s="282">
        <f>Raw_Data_2!M331</f>
        <v>2.2973811626434326</v>
      </c>
      <c r="H335" s="262">
        <f>HLOOKUP('Operational Worksheet'!E335,$B$773:$U$775,3)</f>
        <v>4.8999999999999995</v>
      </c>
      <c r="I335" s="262">
        <f t="shared" si="270"/>
        <v>1.525921103654228</v>
      </c>
      <c r="J335" s="262">
        <f t="shared" si="271"/>
        <v>28.289988391840218</v>
      </c>
      <c r="K335" s="262">
        <f t="shared" si="274"/>
        <v>3.5056223992153002</v>
      </c>
      <c r="L335" s="262">
        <f t="shared" si="274"/>
        <v>64.99288642281509</v>
      </c>
      <c r="M335" s="262">
        <f t="shared" si="275"/>
        <v>68.498508822030388</v>
      </c>
      <c r="N335" s="263">
        <f t="shared" si="276"/>
        <v>13.979287514700081</v>
      </c>
      <c r="O335" s="264" t="str">
        <f t="shared" si="272"/>
        <v>OK</v>
      </c>
      <c r="P335" s="45"/>
      <c r="Q335" s="45"/>
      <c r="R335" s="45"/>
      <c r="S335" s="45"/>
      <c r="T335" s="32"/>
      <c r="U335" s="32"/>
    </row>
    <row r="336" spans="1:21" ht="14.25" customHeight="1" x14ac:dyDescent="0.2">
      <c r="A336" s="256" t="str">
        <f>IF(N336=MIN(N321:N344),1,"")</f>
        <v/>
      </c>
      <c r="B336" s="257">
        <f t="shared" si="263"/>
        <v>42291.624999999964</v>
      </c>
      <c r="C336" s="258">
        <f t="shared" si="273"/>
        <v>14</v>
      </c>
      <c r="D336" s="259">
        <f>Raw_Data_2!H332</f>
        <v>1071.0178806454608</v>
      </c>
      <c r="E336" s="260">
        <f>Raw_Data_2!E332</f>
        <v>52.919253991098408</v>
      </c>
      <c r="F336" s="261">
        <f>Raw_Data_2!F332</f>
        <v>12.607926381391684</v>
      </c>
      <c r="G336" s="282">
        <f>Raw_Data_2!M332</f>
        <v>2.3180346488952637</v>
      </c>
      <c r="H336" s="262">
        <f>HLOOKUP('Operational Worksheet'!E336,$B$773:$U$775,3)</f>
        <v>4.8999999999999995</v>
      </c>
      <c r="I336" s="262">
        <f t="shared" si="270"/>
        <v>1.5219167013511132</v>
      </c>
      <c r="J336" s="262">
        <f t="shared" si="271"/>
        <v>28.252584632017633</v>
      </c>
      <c r="K336" s="262">
        <f t="shared" si="274"/>
        <v>3.5278556464642654</v>
      </c>
      <c r="L336" s="262">
        <f t="shared" si="274"/>
        <v>65.490470097862712</v>
      </c>
      <c r="M336" s="262">
        <f t="shared" si="275"/>
        <v>69.018325744326972</v>
      </c>
      <c r="N336" s="263">
        <f t="shared" si="276"/>
        <v>14.085372600883057</v>
      </c>
      <c r="O336" s="264" t="str">
        <f t="shared" si="272"/>
        <v>OK</v>
      </c>
      <c r="P336" s="45"/>
      <c r="Q336" s="45"/>
      <c r="R336" s="45"/>
      <c r="S336" s="45"/>
      <c r="T336" s="32"/>
      <c r="U336" s="32"/>
    </row>
    <row r="337" spans="1:21" ht="14.25" customHeight="1" x14ac:dyDescent="0.2">
      <c r="A337" s="256" t="str">
        <f>IF(N337=MIN(N321:N344),1,"")</f>
        <v/>
      </c>
      <c r="B337" s="257">
        <f t="shared" si="263"/>
        <v>42291.666666666628</v>
      </c>
      <c r="C337" s="258">
        <f t="shared" si="273"/>
        <v>14</v>
      </c>
      <c r="D337" s="259">
        <f>Raw_Data_2!H333</f>
        <v>1048.8162751862847</v>
      </c>
      <c r="E337" s="260">
        <f>Raw_Data_2!E333</f>
        <v>52.393408669931624</v>
      </c>
      <c r="F337" s="261">
        <f>Raw_Data_2!F333</f>
        <v>12.577184034953648</v>
      </c>
      <c r="G337" s="282">
        <f>Raw_Data_2!M333</f>
        <v>2.3111858367919922</v>
      </c>
      <c r="H337" s="262">
        <f>HLOOKUP('Operational Worksheet'!E337,$B$773:$U$775,3)</f>
        <v>4.8999999999999995</v>
      </c>
      <c r="I337" s="262">
        <f t="shared" si="270"/>
        <v>1.5541330150607062</v>
      </c>
      <c r="J337" s="262">
        <f t="shared" si="271"/>
        <v>28.780294888661437</v>
      </c>
      <c r="K337" s="262">
        <f t="shared" si="274"/>
        <v>3.5918902128991399</v>
      </c>
      <c r="L337" s="262">
        <f t="shared" si="274"/>
        <v>66.516609925371284</v>
      </c>
      <c r="M337" s="262">
        <f t="shared" si="275"/>
        <v>70.108500138270429</v>
      </c>
      <c r="N337" s="263">
        <f t="shared" si="276"/>
        <v>14.3078571710756</v>
      </c>
      <c r="O337" s="264" t="str">
        <f t="shared" si="272"/>
        <v>OK</v>
      </c>
      <c r="P337" s="45"/>
      <c r="Q337" s="45"/>
      <c r="R337" s="45"/>
      <c r="S337" s="45"/>
      <c r="T337" s="32"/>
      <c r="U337" s="32"/>
    </row>
    <row r="338" spans="1:21" ht="14.25" customHeight="1" x14ac:dyDescent="0.2">
      <c r="A338" s="256" t="str">
        <f>IF(N338=MIN(N321:N344),1,"")</f>
        <v/>
      </c>
      <c r="B338" s="257">
        <f t="shared" si="263"/>
        <v>42291.708333333292</v>
      </c>
      <c r="C338" s="258">
        <f t="shared" si="273"/>
        <v>14</v>
      </c>
      <c r="D338" s="259">
        <f>Raw_Data_2!H334</f>
        <v>1393.9805376800371</v>
      </c>
      <c r="E338" s="260">
        <f>Raw_Data_2!E334</f>
        <v>52.312382628894383</v>
      </c>
      <c r="F338" s="261">
        <f>Raw_Data_2!F334</f>
        <v>12.592265247485107</v>
      </c>
      <c r="G338" s="282">
        <f>Raw_Data_2!M334</f>
        <v>2.0912737846374512</v>
      </c>
      <c r="H338" s="262">
        <f>HLOOKUP('Operational Worksheet'!E338,$B$773:$U$775,3)</f>
        <v>4.8999999999999995</v>
      </c>
      <c r="I338" s="263">
        <f t="shared" si="270"/>
        <v>1.1693133124460715</v>
      </c>
      <c r="J338" s="262">
        <f t="shared" si="271"/>
        <v>21.679955908323478</v>
      </c>
      <c r="K338" s="262">
        <f>I338*$G338</f>
        <v>2.4453542763460505</v>
      </c>
      <c r="L338" s="262">
        <f>J338*$G338</f>
        <v>45.338723443172711</v>
      </c>
      <c r="M338" s="262">
        <f>K338+L338</f>
        <v>47.784077719518763</v>
      </c>
      <c r="N338" s="263">
        <f t="shared" si="276"/>
        <v>9.7518525958201572</v>
      </c>
      <c r="O338" s="264" t="str">
        <f t="shared" si="272"/>
        <v>OK</v>
      </c>
      <c r="P338" s="45"/>
      <c r="Q338" s="45"/>
      <c r="R338" s="45"/>
      <c r="S338" s="45"/>
      <c r="T338" s="32"/>
      <c r="U338" s="32"/>
    </row>
    <row r="339" spans="1:21" ht="14.25" customHeight="1" x14ac:dyDescent="0.2">
      <c r="A339" s="256" t="str">
        <f>IF(N339=MIN(N321:N344),1,"")</f>
        <v/>
      </c>
      <c r="B339" s="257">
        <f>B338+1/24</f>
        <v>42291.749999999956</v>
      </c>
      <c r="C339" s="258">
        <f>DAY(B339)</f>
        <v>14</v>
      </c>
      <c r="D339" s="259">
        <f>Raw_Data_2!H335</f>
        <v>1420.9177757192356</v>
      </c>
      <c r="E339" s="260">
        <f>Raw_Data_2!E335</f>
        <v>52.018775939941406</v>
      </c>
      <c r="F339" s="261">
        <f>Raw_Data_2!F335</f>
        <v>12.592763295041454</v>
      </c>
      <c r="G339" s="282">
        <f>Raw_Data_2!M335</f>
        <v>2.0912737846374512</v>
      </c>
      <c r="H339" s="262">
        <f>HLOOKUP('Operational Worksheet'!E339,$B$773:$U$775,3)</f>
        <v>4.8999999999999995</v>
      </c>
      <c r="I339" s="262">
        <f t="shared" si="270"/>
        <v>1.1471458995401278</v>
      </c>
      <c r="J339" s="262">
        <f t="shared" si="271"/>
        <v>21.269796482630035</v>
      </c>
      <c r="K339" s="262">
        <f>I339*$G339</f>
        <v>2.3989961468626166</v>
      </c>
      <c r="L339" s="262">
        <f>J339*$G339</f>
        <v>44.480967788698059</v>
      </c>
      <c r="M339" s="262">
        <f>K339+L339</f>
        <v>46.879963935560674</v>
      </c>
      <c r="N339" s="263">
        <f>IF(D339&gt;0,M339/H339,"PO")</f>
        <v>9.5673395786858535</v>
      </c>
      <c r="O339" s="264" t="str">
        <f t="shared" si="272"/>
        <v>OK</v>
      </c>
      <c r="P339" s="45"/>
      <c r="Q339" s="45"/>
      <c r="R339" s="45"/>
      <c r="S339" s="45"/>
      <c r="T339" s="32"/>
      <c r="U339" s="32"/>
    </row>
    <row r="340" spans="1:21" ht="14.25" customHeight="1" x14ac:dyDescent="0.2">
      <c r="A340" s="256">
        <f>IF(N340=MIN(N321:N344),1,"")</f>
        <v>1</v>
      </c>
      <c r="B340" s="257">
        <f t="shared" ref="B340:B344" si="277">B339+1/24</f>
        <v>42291.791666666621</v>
      </c>
      <c r="C340" s="258">
        <f t="shared" ref="C340:C344" si="278">DAY(B340)</f>
        <v>14</v>
      </c>
      <c r="D340" s="259">
        <f>Raw_Data_2!H336</f>
        <v>1434.0633968531204</v>
      </c>
      <c r="E340" s="260">
        <f>Raw_Data_2!E336</f>
        <v>52.018775939941406</v>
      </c>
      <c r="F340" s="261">
        <f>Raw_Data_2!F336</f>
        <v>12.594358533450762</v>
      </c>
      <c r="G340" s="282">
        <f>Raw_Data_2!M336</f>
        <v>2.0912737846374512</v>
      </c>
      <c r="H340" s="262">
        <f>HLOOKUP('Operational Worksheet'!E340,$B$773:$U$775,3)</f>
        <v>4.8999999999999995</v>
      </c>
      <c r="I340" s="262">
        <f t="shared" si="270"/>
        <v>1.1366303634670816</v>
      </c>
      <c r="J340" s="262">
        <f t="shared" si="271"/>
        <v>21.077492492040562</v>
      </c>
      <c r="K340" s="262">
        <f t="shared" ref="K340:L343" si="279">I340*$G340</f>
        <v>2.3770052819416452</v>
      </c>
      <c r="L340" s="262">
        <f t="shared" si="279"/>
        <v>44.078807494497127</v>
      </c>
      <c r="M340" s="262">
        <f t="shared" ref="M340:M343" si="280">K340+L340</f>
        <v>46.455812776438769</v>
      </c>
      <c r="N340" s="263">
        <f t="shared" ref="N340:N344" si="281">IF(D340&gt;0,M340/H340,"PO")</f>
        <v>9.4807781176405665</v>
      </c>
      <c r="O340" s="264" t="str">
        <f t="shared" si="272"/>
        <v>OK</v>
      </c>
      <c r="P340" s="45"/>
      <c r="Q340" s="45"/>
      <c r="R340" s="45"/>
      <c r="S340" s="45"/>
      <c r="T340" s="32"/>
      <c r="U340" s="32"/>
    </row>
    <row r="341" spans="1:21" ht="14.25" customHeight="1" x14ac:dyDescent="0.2">
      <c r="A341" s="256" t="str">
        <f>IF(N341=MIN(N321:N344),1,"")</f>
        <v/>
      </c>
      <c r="B341" s="257">
        <f t="shared" si="277"/>
        <v>42291.833333333285</v>
      </c>
      <c r="C341" s="258">
        <f t="shared" si="278"/>
        <v>14</v>
      </c>
      <c r="D341" s="259">
        <f>Raw_Data_2!H337</f>
        <v>1193.7912836659978</v>
      </c>
      <c r="E341" s="260">
        <f>Raw_Data_2!E337</f>
        <v>53.071894683990479</v>
      </c>
      <c r="F341" s="261">
        <f>Raw_Data_2!F337</f>
        <v>12.615216724677882</v>
      </c>
      <c r="G341" s="282">
        <f>Raw_Data_2!M337</f>
        <v>2.0912737846374512</v>
      </c>
      <c r="H341" s="262">
        <f>HLOOKUP('Operational Worksheet'!E341,$B$773:$U$775,3)</f>
        <v>4.8999999999999995</v>
      </c>
      <c r="I341" s="262">
        <f t="shared" si="270"/>
        <v>1.365397806385765</v>
      </c>
      <c r="J341" s="262">
        <f t="shared" si="271"/>
        <v>25.36165287306434</v>
      </c>
      <c r="K341" s="262">
        <f t="shared" si="279"/>
        <v>2.8554206380960325</v>
      </c>
      <c r="L341" s="262">
        <f t="shared" si="279"/>
        <v>53.038159788514548</v>
      </c>
      <c r="M341" s="262">
        <f t="shared" si="280"/>
        <v>55.893580426610583</v>
      </c>
      <c r="N341" s="263">
        <f t="shared" si="281"/>
        <v>11.406853148287876</v>
      </c>
      <c r="O341" s="264" t="str">
        <f t="shared" si="272"/>
        <v>OK</v>
      </c>
      <c r="P341" s="45"/>
      <c r="Q341" s="45"/>
      <c r="R341" s="45"/>
      <c r="S341" s="45"/>
      <c r="T341" s="32"/>
      <c r="U341" s="32"/>
    </row>
    <row r="342" spans="1:21" ht="14.25" customHeight="1" x14ac:dyDescent="0.2">
      <c r="A342" s="256" t="str">
        <f>IF(N342=MIN(N321:N344),1,"")</f>
        <v/>
      </c>
      <c r="B342" s="257">
        <f t="shared" si="277"/>
        <v>42291.874999999949</v>
      </c>
      <c r="C342" s="258">
        <f t="shared" si="278"/>
        <v>14</v>
      </c>
      <c r="D342" s="259">
        <f>Raw_Data_2!H338</f>
        <v>1058.6145508615198</v>
      </c>
      <c r="E342" s="260">
        <f>Raw_Data_2!E338</f>
        <v>53.347274780273438</v>
      </c>
      <c r="F342" s="261">
        <f>Raw_Data_2!F338</f>
        <v>12.593465826725962</v>
      </c>
      <c r="G342" s="282">
        <f>Raw_Data_2!M338</f>
        <v>2.0912737846374512</v>
      </c>
      <c r="H342" s="262">
        <f>HLOOKUP('Operational Worksheet'!E342,$B$773:$U$775,3)</f>
        <v>4.8999999999999995</v>
      </c>
      <c r="I342" s="262">
        <f t="shared" si="270"/>
        <v>1.5397483424665535</v>
      </c>
      <c r="J342" s="262">
        <f t="shared" si="271"/>
        <v>28.550824244334454</v>
      </c>
      <c r="K342" s="262">
        <f t="shared" si="279"/>
        <v>3.2200353435392715</v>
      </c>
      <c r="L342" s="262">
        <f t="shared" si="279"/>
        <v>59.707590271968009</v>
      </c>
      <c r="M342" s="262">
        <f t="shared" si="280"/>
        <v>62.927625615507282</v>
      </c>
      <c r="N342" s="263">
        <f t="shared" si="281"/>
        <v>12.842372574593325</v>
      </c>
      <c r="O342" s="264" t="str">
        <f t="shared" si="272"/>
        <v>OK</v>
      </c>
      <c r="P342" s="45"/>
      <c r="Q342" s="45"/>
      <c r="R342" s="45"/>
      <c r="S342" s="45"/>
      <c r="T342" s="32"/>
      <c r="U342" s="32"/>
    </row>
    <row r="343" spans="1:21" ht="14.25" customHeight="1" x14ac:dyDescent="0.2">
      <c r="A343" s="256" t="str">
        <f>IF(N343=MIN(N321:N344),1,"")</f>
        <v/>
      </c>
      <c r="B343" s="257">
        <f t="shared" si="277"/>
        <v>42291.916666666613</v>
      </c>
      <c r="C343" s="258">
        <f t="shared" si="278"/>
        <v>14</v>
      </c>
      <c r="D343" s="259">
        <f>Raw_Data_2!H339</f>
        <v>1061.9308174881066</v>
      </c>
      <c r="E343" s="260">
        <f>Raw_Data_2!E339</f>
        <v>53.347274780273438</v>
      </c>
      <c r="F343" s="261">
        <f>Raw_Data_2!F339</f>
        <v>12.596811437378459</v>
      </c>
      <c r="G343" s="282">
        <f>Raw_Data_2!M339</f>
        <v>2.228571891784668</v>
      </c>
      <c r="H343" s="262">
        <f>HLOOKUP('Operational Worksheet'!E343,$B$773:$U$775,3)</f>
        <v>4.8999999999999995</v>
      </c>
      <c r="I343" s="262">
        <f t="shared" si="270"/>
        <v>1.5349399161949226</v>
      </c>
      <c r="J343" s="262">
        <f t="shared" si="271"/>
        <v>28.469225067994504</v>
      </c>
      <c r="K343" s="262">
        <f t="shared" si="279"/>
        <v>3.4207239528103184</v>
      </c>
      <c r="L343" s="262">
        <f t="shared" si="279"/>
        <v>63.445714767424008</v>
      </c>
      <c r="M343" s="262">
        <f t="shared" si="280"/>
        <v>66.866438720234328</v>
      </c>
      <c r="N343" s="263">
        <f t="shared" si="281"/>
        <v>13.646211983721292</v>
      </c>
      <c r="O343" s="264" t="str">
        <f t="shared" si="272"/>
        <v>OK</v>
      </c>
      <c r="P343" s="45"/>
      <c r="Q343" s="45"/>
      <c r="R343" s="45"/>
      <c r="S343" s="45"/>
      <c r="T343" s="32"/>
      <c r="U343" s="32"/>
    </row>
    <row r="344" spans="1:21" ht="14.25" customHeight="1" x14ac:dyDescent="0.2">
      <c r="A344" s="265" t="str">
        <f>IF(N344=MIN(N321:N344),1,"")</f>
        <v/>
      </c>
      <c r="B344" s="266">
        <f t="shared" si="277"/>
        <v>42291.958333333278</v>
      </c>
      <c r="C344" s="267">
        <f t="shared" si="278"/>
        <v>14</v>
      </c>
      <c r="D344" s="259">
        <f>Raw_Data_2!H340</f>
        <v>1065.4622909916432</v>
      </c>
      <c r="E344" s="260">
        <f>Raw_Data_2!E340</f>
        <v>53.347274780273438</v>
      </c>
      <c r="F344" s="261">
        <f>Raw_Data_2!F340</f>
        <v>12.598828692199918</v>
      </c>
      <c r="G344" s="282">
        <f>Raw_Data_2!M340</f>
        <v>2.228571891784668</v>
      </c>
      <c r="H344" s="268">
        <f>HLOOKUP('Operational Worksheet'!E344,$B$773:$U$775,3)</f>
        <v>4.8999999999999995</v>
      </c>
      <c r="I344" s="269">
        <f t="shared" si="270"/>
        <v>1.5298523596578273</v>
      </c>
      <c r="J344" s="268">
        <f t="shared" si="271"/>
        <v>28.379407809109377</v>
      </c>
      <c r="K344" s="268">
        <f>I344*$G344</f>
        <v>3.4093859673138822</v>
      </c>
      <c r="L344" s="268">
        <f>J344*$G344</f>
        <v>63.245550548875464</v>
      </c>
      <c r="M344" s="268">
        <f>K344+L344</f>
        <v>66.654936516189352</v>
      </c>
      <c r="N344" s="269">
        <f t="shared" si="281"/>
        <v>13.603048268610074</v>
      </c>
      <c r="O344" s="270" t="str">
        <f t="shared" si="272"/>
        <v>OK</v>
      </c>
      <c r="P344" s="45"/>
      <c r="Q344" s="45"/>
      <c r="R344" s="45"/>
      <c r="S344" s="45"/>
      <c r="T344" s="32"/>
      <c r="U344" s="32"/>
    </row>
    <row r="345" spans="1:21" ht="14.25" customHeight="1" x14ac:dyDescent="0.2">
      <c r="A345" s="247">
        <f>IF(N345=MIN(N345:N368),1,"")</f>
        <v>1</v>
      </c>
      <c r="B345" s="248">
        <f>'Turbidity Daily Data Sheet'!B30</f>
        <v>42292</v>
      </c>
      <c r="C345" s="249">
        <f>DAY(B345)</f>
        <v>15</v>
      </c>
      <c r="D345" s="259">
        <f>Raw_Data_2!H341</f>
        <v>1073.9048131875356</v>
      </c>
      <c r="E345" s="260">
        <f>Raw_Data_2!E341</f>
        <v>53.347274780273438</v>
      </c>
      <c r="F345" s="261">
        <f>Raw_Data_2!F341</f>
        <v>12.601683960150613</v>
      </c>
      <c r="G345" s="282">
        <f>Raw_Data_2!M341</f>
        <v>1.9537618160247803</v>
      </c>
      <c r="H345" s="253">
        <f>HLOOKUP('Operational Worksheet'!E345,$B$773:$U$775,3)</f>
        <v>4.8999999999999995</v>
      </c>
      <c r="I345" s="253">
        <f t="shared" si="270"/>
        <v>1.5178253975432678</v>
      </c>
      <c r="J345" s="253">
        <f t="shared" si="271"/>
        <v>28.162683631700943</v>
      </c>
      <c r="K345" s="253">
        <f>I345*$G345</f>
        <v>2.965469305112669</v>
      </c>
      <c r="L345" s="253">
        <f>J345*$G345</f>
        <v>55.023175916403389</v>
      </c>
      <c r="M345" s="253">
        <f>K345+L345</f>
        <v>57.988645221516059</v>
      </c>
      <c r="N345" s="254">
        <f>IF(D345&gt;0,M345/H345,"PO")</f>
        <v>11.834417392146136</v>
      </c>
      <c r="O345" s="255" t="str">
        <f t="shared" si="272"/>
        <v>OK</v>
      </c>
      <c r="P345" s="45"/>
      <c r="Q345" s="45"/>
      <c r="R345" s="45"/>
      <c r="S345" s="45"/>
      <c r="T345" s="32"/>
      <c r="U345" s="32"/>
    </row>
    <row r="346" spans="1:21" ht="14.25" customHeight="1" x14ac:dyDescent="0.2">
      <c r="A346" s="256" t="str">
        <f>IF(N346=MIN(N345:N368),1,"")</f>
        <v/>
      </c>
      <c r="B346" s="257">
        <f>B345+1/24</f>
        <v>42292.041666666664</v>
      </c>
      <c r="C346" s="258">
        <f>DAY(B346)</f>
        <v>15</v>
      </c>
      <c r="D346" s="259">
        <f>Raw_Data_2!H342</f>
        <v>1059.2964458028068</v>
      </c>
      <c r="E346" s="260">
        <f>Raw_Data_2!E342</f>
        <v>53.347274780273438</v>
      </c>
      <c r="F346" s="261">
        <f>Raw_Data_2!F342</f>
        <v>12.60458649423096</v>
      </c>
      <c r="G346" s="282">
        <f>Raw_Data_2!M342</f>
        <v>1.9537618160247803</v>
      </c>
      <c r="H346" s="262">
        <f>HLOOKUP('Operational Worksheet'!E346,$B$773:$U$775,3)</f>
        <v>4.8999999999999995</v>
      </c>
      <c r="I346" s="262">
        <f t="shared" si="270"/>
        <v>1.5387571689289254</v>
      </c>
      <c r="J346" s="262">
        <f t="shared" si="271"/>
        <v>28.55764097577806</v>
      </c>
      <c r="K346" s="262">
        <f t="shared" ref="K346:L349" si="282">I346*$G346</f>
        <v>3.0063650007877269</v>
      </c>
      <c r="L346" s="262">
        <f t="shared" si="282"/>
        <v>55.794828494219821</v>
      </c>
      <c r="M346" s="262">
        <f t="shared" ref="M346:M349" si="283">K346+L346</f>
        <v>58.801193495007546</v>
      </c>
      <c r="N346" s="263">
        <f t="shared" ref="N346:N350" si="284">IF(D346&gt;0,M346/H346,"PO")</f>
        <v>12.000243570409705</v>
      </c>
      <c r="O346" s="264" t="str">
        <f t="shared" si="272"/>
        <v>OK</v>
      </c>
      <c r="P346" s="45"/>
      <c r="Q346" s="45"/>
      <c r="R346" s="45"/>
      <c r="S346" s="45"/>
      <c r="T346" s="32"/>
      <c r="U346" s="32"/>
    </row>
    <row r="347" spans="1:21" ht="14.25" customHeight="1" x14ac:dyDescent="0.2">
      <c r="A347" s="256" t="str">
        <f>IF(N347=MIN(N345:N368),1,"")</f>
        <v/>
      </c>
      <c r="B347" s="257">
        <f t="shared" ref="B347:B362" si="285">B346+1/24</f>
        <v>42292.083333333328</v>
      </c>
      <c r="C347" s="258">
        <f t="shared" ref="C347" si="286">DAY(B347)</f>
        <v>15</v>
      </c>
      <c r="D347" s="259">
        <f>Raw_Data_2!H343</f>
        <v>1066.662787116657</v>
      </c>
      <c r="E347" s="260">
        <f>Raw_Data_2!E343</f>
        <v>53.347274780273438</v>
      </c>
      <c r="F347" s="261">
        <f>Raw_Data_2!F343</f>
        <v>12.606856989425552</v>
      </c>
      <c r="G347" s="282">
        <f>Raw_Data_2!M343</f>
        <v>2.228571891784668</v>
      </c>
      <c r="H347" s="262">
        <f>HLOOKUP('Operational Worksheet'!E347,$B$773:$U$775,3)</f>
        <v>4.8999999999999995</v>
      </c>
      <c r="I347" s="262">
        <f t="shared" si="270"/>
        <v>1.5281305579302382</v>
      </c>
      <c r="J347" s="262">
        <f t="shared" si="271"/>
        <v>28.365531393861485</v>
      </c>
      <c r="K347" s="262">
        <f t="shared" si="282"/>
        <v>3.405548808380551</v>
      </c>
      <c r="L347" s="262">
        <f t="shared" si="282"/>
        <v>63.21462595989528</v>
      </c>
      <c r="M347" s="262">
        <f t="shared" si="283"/>
        <v>66.620174768275831</v>
      </c>
      <c r="N347" s="263">
        <f t="shared" si="284"/>
        <v>13.595954034342007</v>
      </c>
      <c r="O347" s="264" t="str">
        <f t="shared" si="272"/>
        <v>OK</v>
      </c>
      <c r="P347" s="45"/>
      <c r="Q347" s="45"/>
      <c r="R347" s="45"/>
      <c r="S347" s="45"/>
      <c r="T347" s="32"/>
      <c r="U347" s="32"/>
    </row>
    <row r="348" spans="1:21" ht="14.25" customHeight="1" x14ac:dyDescent="0.2">
      <c r="A348" s="256" t="str">
        <f>IF(N348=MIN(N345:N368),1,"")</f>
        <v/>
      </c>
      <c r="B348" s="257">
        <f t="shared" si="285"/>
        <v>42292.124999999993</v>
      </c>
      <c r="C348" s="258">
        <f>DAY(B348)</f>
        <v>15</v>
      </c>
      <c r="D348" s="259">
        <f>Raw_Data_2!H344</f>
        <v>1059.592858486523</v>
      </c>
      <c r="E348" s="260">
        <f>Raw_Data_2!E344</f>
        <v>54.818273895522225</v>
      </c>
      <c r="F348" s="261">
        <f>Raw_Data_2!F344</f>
        <v>12.588415338186159</v>
      </c>
      <c r="G348" s="282">
        <f>Raw_Data_2!M344</f>
        <v>2.228571891784668</v>
      </c>
      <c r="H348" s="262">
        <f>HLOOKUP('Operational Worksheet'!E348,$B$773:$U$775,3)</f>
        <v>4.5500000000000007</v>
      </c>
      <c r="I348" s="262">
        <f t="shared" si="270"/>
        <v>1.5383267138363146</v>
      </c>
      <c r="J348" s="262">
        <f t="shared" si="271"/>
        <v>28.513024195727962</v>
      </c>
      <c r="K348" s="262">
        <f t="shared" si="282"/>
        <v>3.4282716748370872</v>
      </c>
      <c r="L348" s="262">
        <f t="shared" si="282"/>
        <v>63.543324272375472</v>
      </c>
      <c r="M348" s="262">
        <f t="shared" si="283"/>
        <v>66.971595947212563</v>
      </c>
      <c r="N348" s="263">
        <f t="shared" si="284"/>
        <v>14.719032076310452</v>
      </c>
      <c r="O348" s="264" t="str">
        <f t="shared" si="272"/>
        <v>OK</v>
      </c>
      <c r="P348" s="45"/>
      <c r="Q348" s="45"/>
      <c r="R348" s="45"/>
      <c r="S348" s="45"/>
      <c r="T348" s="32"/>
      <c r="U348" s="32"/>
    </row>
    <row r="349" spans="1:21" ht="14.25" customHeight="1" x14ac:dyDescent="0.2">
      <c r="A349" s="256" t="str">
        <f>IF(N349=MIN(N345:N368),1,"")</f>
        <v/>
      </c>
      <c r="B349" s="257">
        <f t="shared" si="285"/>
        <v>42292.166666666657</v>
      </c>
      <c r="C349" s="258">
        <f t="shared" ref="C349:C350" si="287">DAY(B349)</f>
        <v>15</v>
      </c>
      <c r="D349" s="259">
        <f>Raw_Data_2!H345</f>
        <v>1066.9115906914521</v>
      </c>
      <c r="E349" s="260">
        <f>Raw_Data_2!E345</f>
        <v>55.46368408203125</v>
      </c>
      <c r="F349" s="261">
        <f>Raw_Data_2!F345</f>
        <v>12.610904015901353</v>
      </c>
      <c r="G349" s="282">
        <f>Raw_Data_2!M345</f>
        <v>2.228571891784668</v>
      </c>
      <c r="H349" s="262">
        <f>HLOOKUP('Operational Worksheet'!E349,$B$773:$U$775,3)</f>
        <v>4.5500000000000007</v>
      </c>
      <c r="I349" s="262">
        <f t="shared" si="270"/>
        <v>1.5277741981822668</v>
      </c>
      <c r="J349" s="262">
        <f t="shared" si="271"/>
        <v>28.368020276683019</v>
      </c>
      <c r="K349" s="262">
        <f t="shared" si="282"/>
        <v>3.4047546350628584</v>
      </c>
      <c r="L349" s="262">
        <f t="shared" si="282"/>
        <v>63.220172614193295</v>
      </c>
      <c r="M349" s="262">
        <f t="shared" si="283"/>
        <v>66.62492724925616</v>
      </c>
      <c r="N349" s="263">
        <f t="shared" si="284"/>
        <v>14.642841153682671</v>
      </c>
      <c r="O349" s="264" t="str">
        <f t="shared" si="272"/>
        <v>OK</v>
      </c>
      <c r="P349" s="45"/>
      <c r="Q349" s="45"/>
      <c r="R349" s="45"/>
      <c r="S349" s="45"/>
      <c r="T349" s="32"/>
      <c r="U349" s="32"/>
    </row>
    <row r="350" spans="1:21" ht="14.25" customHeight="1" x14ac:dyDescent="0.2">
      <c r="A350" s="256" t="str">
        <f>IF(N350=MIN(N345:N368),1,"")</f>
        <v/>
      </c>
      <c r="B350" s="257">
        <f t="shared" si="285"/>
        <v>42292.208333333321</v>
      </c>
      <c r="C350" s="258">
        <f t="shared" si="287"/>
        <v>15</v>
      </c>
      <c r="D350" s="259">
        <f>Raw_Data_2!H346</f>
        <v>1062.3116089071148</v>
      </c>
      <c r="E350" s="260">
        <f>Raw_Data_2!E346</f>
        <v>55.46368408203125</v>
      </c>
      <c r="F350" s="261">
        <f>Raw_Data_2!F346</f>
        <v>12.603713834080166</v>
      </c>
      <c r="G350" s="282">
        <f>Raw_Data_2!M346</f>
        <v>2.228571891784668</v>
      </c>
      <c r="H350" s="262">
        <f>HLOOKUP('Operational Worksheet'!E350,$B$773:$U$775,3)</f>
        <v>4.5500000000000007</v>
      </c>
      <c r="I350" s="263">
        <f t="shared" si="270"/>
        <v>1.5343897085685734</v>
      </c>
      <c r="J350" s="262">
        <f t="shared" si="271"/>
        <v>28.474614179272582</v>
      </c>
      <c r="K350" s="262">
        <f>I350*$G350</f>
        <v>3.419497775559591</v>
      </c>
      <c r="L350" s="262">
        <f>J350*$G350</f>
        <v>63.457724789340027</v>
      </c>
      <c r="M350" s="262">
        <f>K350+L350</f>
        <v>66.877222564899611</v>
      </c>
      <c r="N350" s="263">
        <f t="shared" si="284"/>
        <v>14.698290673604308</v>
      </c>
      <c r="O350" s="264" t="str">
        <f t="shared" si="272"/>
        <v>OK</v>
      </c>
      <c r="P350" s="45"/>
      <c r="Q350" s="45"/>
      <c r="R350" s="45"/>
      <c r="S350" s="45"/>
      <c r="T350" s="32"/>
      <c r="U350" s="32"/>
    </row>
    <row r="351" spans="1:21" ht="14.25" customHeight="1" x14ac:dyDescent="0.2">
      <c r="A351" s="256" t="str">
        <f>IF(N351=MIN(N345:N368),1,"")</f>
        <v/>
      </c>
      <c r="B351" s="257">
        <f t="shared" si="285"/>
        <v>42292.249999999985</v>
      </c>
      <c r="C351" s="258">
        <f>DAY(B351)</f>
        <v>15</v>
      </c>
      <c r="D351" s="259">
        <f>Raw_Data_2!H347</f>
        <v>1071.2145819489374</v>
      </c>
      <c r="E351" s="260">
        <f>Raw_Data_2!E347</f>
        <v>55.46368408203125</v>
      </c>
      <c r="F351" s="261">
        <f>Raw_Data_2!F347</f>
        <v>12.602947900105846</v>
      </c>
      <c r="G351" s="282">
        <f>Raw_Data_2!M347</f>
        <v>2.2632441520690918</v>
      </c>
      <c r="H351" s="262">
        <f>HLOOKUP('Operational Worksheet'!E351,$B$773:$U$775,3)</f>
        <v>4.5500000000000007</v>
      </c>
      <c r="I351" s="262">
        <f t="shared" si="270"/>
        <v>1.5216372400704481</v>
      </c>
      <c r="J351" s="262">
        <f t="shared" si="271"/>
        <v>28.236242737868039</v>
      </c>
      <c r="K351" s="262">
        <f>I351*$G351</f>
        <v>3.4438365851599944</v>
      </c>
      <c r="L351" s="262">
        <f>J351*$G351</f>
        <v>63.905511252883201</v>
      </c>
      <c r="M351" s="262">
        <f>K351+L351</f>
        <v>67.349347838043201</v>
      </c>
      <c r="N351" s="263">
        <f>IF(D351&gt;0,M351/H351,"PO")</f>
        <v>14.802054469899602</v>
      </c>
      <c r="O351" s="264" t="str">
        <f t="shared" si="272"/>
        <v>OK</v>
      </c>
      <c r="P351" s="45"/>
      <c r="Q351" s="45"/>
      <c r="R351" s="45"/>
      <c r="S351" s="45"/>
      <c r="T351" s="32"/>
      <c r="U351" s="32"/>
    </row>
    <row r="352" spans="1:21" ht="14.25" customHeight="1" x14ac:dyDescent="0.2">
      <c r="A352" s="256" t="str">
        <f>IF(N352=MIN(N345:N368),1,"")</f>
        <v/>
      </c>
      <c r="B352" s="257">
        <f t="shared" si="285"/>
        <v>42292.29166666665</v>
      </c>
      <c r="C352" s="258">
        <f t="shared" ref="C352:C356" si="288">DAY(B352)</f>
        <v>15</v>
      </c>
      <c r="D352" s="259">
        <f>Raw_Data_2!H348</f>
        <v>1063.9347234716627</v>
      </c>
      <c r="E352" s="260">
        <f>Raw_Data_2!E348</f>
        <v>55.46368408203125</v>
      </c>
      <c r="F352" s="261">
        <f>Raw_Data_2!F348</f>
        <v>12.603001874125534</v>
      </c>
      <c r="G352" s="282">
        <f>Raw_Data_2!M348</f>
        <v>2.2632441520690918</v>
      </c>
      <c r="H352" s="262">
        <f>HLOOKUP('Operational Worksheet'!E352,$B$773:$U$775,3)</f>
        <v>4.5500000000000007</v>
      </c>
      <c r="I352" s="262">
        <f t="shared" si="270"/>
        <v>1.5320488786015396</v>
      </c>
      <c r="J352" s="262">
        <f t="shared" si="271"/>
        <v>28.429567933644847</v>
      </c>
      <c r="K352" s="262">
        <f t="shared" ref="K352:L355" si="289">I352*$G352</f>
        <v>3.4674006651789444</v>
      </c>
      <c r="L352" s="262">
        <f t="shared" si="289"/>
        <v>64.343053371672681</v>
      </c>
      <c r="M352" s="262">
        <f t="shared" ref="M352:M355" si="290">K352+L352</f>
        <v>67.810454036851624</v>
      </c>
      <c r="N352" s="263">
        <f t="shared" ref="N352:N356" si="291">IF(D352&gt;0,M352/H352,"PO")</f>
        <v>14.903396491615739</v>
      </c>
      <c r="O352" s="264" t="str">
        <f t="shared" si="272"/>
        <v>OK</v>
      </c>
      <c r="P352" s="45"/>
      <c r="Q352" s="45"/>
      <c r="R352" s="45"/>
      <c r="S352" s="45"/>
      <c r="T352" s="32"/>
      <c r="U352" s="32"/>
    </row>
    <row r="353" spans="1:21" ht="14.25" customHeight="1" x14ac:dyDescent="0.2">
      <c r="A353" s="256" t="str">
        <f>IF(N353=MIN(N345:N368),1,"")</f>
        <v/>
      </c>
      <c r="B353" s="257">
        <f t="shared" si="285"/>
        <v>42292.333333333314</v>
      </c>
      <c r="C353" s="258">
        <f t="shared" si="288"/>
        <v>15</v>
      </c>
      <c r="D353" s="259">
        <f>Raw_Data_2!H349</f>
        <v>1059.2833248635354</v>
      </c>
      <c r="E353" s="260">
        <f>Raw_Data_2!E349</f>
        <v>55.46368408203125</v>
      </c>
      <c r="F353" s="261">
        <f>Raw_Data_2!F349</f>
        <v>12.595463061102761</v>
      </c>
      <c r="G353" s="282">
        <f>Raw_Data_2!M349</f>
        <v>2.2632441520690918</v>
      </c>
      <c r="H353" s="262">
        <f>HLOOKUP('Operational Worksheet'!E353,$B$773:$U$775,3)</f>
        <v>4.5500000000000007</v>
      </c>
      <c r="I353" s="262">
        <f t="shared" si="270"/>
        <v>1.5387762289281657</v>
      </c>
      <c r="J353" s="262">
        <f t="shared" si="271"/>
        <v>28.537323902970869</v>
      </c>
      <c r="K353" s="262">
        <f t="shared" si="289"/>
        <v>3.4826263014646011</v>
      </c>
      <c r="L353" s="262">
        <f t="shared" si="289"/>
        <v>64.586931439100326</v>
      </c>
      <c r="M353" s="262">
        <f t="shared" si="290"/>
        <v>68.069557740564932</v>
      </c>
      <c r="N353" s="263">
        <f t="shared" si="291"/>
        <v>14.960342360563718</v>
      </c>
      <c r="O353" s="264" t="str">
        <f t="shared" si="272"/>
        <v>OK</v>
      </c>
      <c r="P353" s="45"/>
      <c r="Q353" s="45"/>
      <c r="R353" s="45"/>
      <c r="S353" s="45"/>
      <c r="T353" s="32"/>
      <c r="U353" s="32"/>
    </row>
    <row r="354" spans="1:21" ht="14.25" customHeight="1" x14ac:dyDescent="0.2">
      <c r="A354" s="256" t="str">
        <f>IF(N354=MIN(N345:N368),1,"")</f>
        <v/>
      </c>
      <c r="B354" s="257">
        <f t="shared" si="285"/>
        <v>42292.374999999978</v>
      </c>
      <c r="C354" s="258">
        <f t="shared" si="288"/>
        <v>15</v>
      </c>
      <c r="D354" s="259">
        <f>Raw_Data_2!H350</f>
        <v>1064.5728522609968</v>
      </c>
      <c r="E354" s="260">
        <f>Raw_Data_2!E350</f>
        <v>54.714230662850277</v>
      </c>
      <c r="F354" s="261">
        <f>Raw_Data_2!F350</f>
        <v>12.596904127582444</v>
      </c>
      <c r="G354" s="282">
        <f>Raw_Data_2!M350</f>
        <v>2.2633509635925293</v>
      </c>
      <c r="H354" s="262">
        <f>HLOOKUP('Operational Worksheet'!E354,$B$773:$U$775,3)</f>
        <v>4.5500000000000007</v>
      </c>
      <c r="I354" s="262">
        <f t="shared" si="270"/>
        <v>1.5311305342214192</v>
      </c>
      <c r="J354" s="262">
        <f t="shared" si="271"/>
        <v>28.398779700222786</v>
      </c>
      <c r="K354" s="262">
        <f t="shared" si="289"/>
        <v>3.4654857700159933</v>
      </c>
      <c r="L354" s="262">
        <f t="shared" si="289"/>
        <v>64.276405399351205</v>
      </c>
      <c r="M354" s="262">
        <f t="shared" si="290"/>
        <v>67.741891169367193</v>
      </c>
      <c r="N354" s="263">
        <f t="shared" si="291"/>
        <v>14.888327729531248</v>
      </c>
      <c r="O354" s="264" t="str">
        <f t="shared" si="272"/>
        <v>OK</v>
      </c>
      <c r="P354" s="45"/>
      <c r="Q354" s="45"/>
      <c r="R354" s="45"/>
      <c r="S354" s="45"/>
      <c r="T354" s="32"/>
      <c r="U354" s="32"/>
    </row>
    <row r="355" spans="1:21" ht="14.25" customHeight="1" x14ac:dyDescent="0.2">
      <c r="A355" s="256" t="str">
        <f>IF(N355=MIN(N345:N368),1,"")</f>
        <v/>
      </c>
      <c r="B355" s="257">
        <f t="shared" si="285"/>
        <v>42292.416666666642</v>
      </c>
      <c r="C355" s="258">
        <f t="shared" si="288"/>
        <v>15</v>
      </c>
      <c r="D355" s="259">
        <f>Raw_Data_2!H351</f>
        <v>1070.5288580859826</v>
      </c>
      <c r="E355" s="260">
        <f>Raw_Data_2!E351</f>
        <v>53.298806390314098</v>
      </c>
      <c r="F355" s="261">
        <f>Raw_Data_2!F351</f>
        <v>12.597631382355425</v>
      </c>
      <c r="G355" s="282">
        <f>Raw_Data_2!M351</f>
        <v>2.2905323505401611</v>
      </c>
      <c r="H355" s="262">
        <f>HLOOKUP('Operational Worksheet'!E355,$B$773:$U$775,3)</f>
        <v>4.8999999999999995</v>
      </c>
      <c r="I355" s="262">
        <f t="shared" si="270"/>
        <v>1.522611919975988</v>
      </c>
      <c r="J355" s="262">
        <f t="shared" si="271"/>
        <v>28.242410365012937</v>
      </c>
      <c r="K355" s="262">
        <f t="shared" si="289"/>
        <v>3.4875918600230675</v>
      </c>
      <c r="L355" s="262">
        <f t="shared" si="289"/>
        <v>64.690154598292892</v>
      </c>
      <c r="M355" s="262">
        <f t="shared" si="290"/>
        <v>68.177746458315966</v>
      </c>
      <c r="N355" s="263">
        <f t="shared" si="291"/>
        <v>13.913825807819586</v>
      </c>
      <c r="O355" s="264" t="str">
        <f t="shared" si="272"/>
        <v>OK</v>
      </c>
      <c r="P355" s="45"/>
      <c r="Q355" s="45"/>
      <c r="R355" s="45"/>
      <c r="S355" s="45"/>
      <c r="T355" s="32"/>
      <c r="U355" s="32"/>
    </row>
    <row r="356" spans="1:21" ht="14.25" customHeight="1" x14ac:dyDescent="0.2">
      <c r="A356" s="256" t="str">
        <f>IF(N356=MIN(N345:N368),1,"")</f>
        <v/>
      </c>
      <c r="B356" s="257">
        <f t="shared" si="285"/>
        <v>42292.458333333307</v>
      </c>
      <c r="C356" s="258">
        <f t="shared" si="288"/>
        <v>15</v>
      </c>
      <c r="D356" s="259">
        <f>Raw_Data_2!H352</f>
        <v>1059.5612484558019</v>
      </c>
      <c r="E356" s="260">
        <f>Raw_Data_2!E352</f>
        <v>52.99041748046875</v>
      </c>
      <c r="F356" s="261">
        <f>Raw_Data_2!F352</f>
        <v>12.590046934040652</v>
      </c>
      <c r="G356" s="282">
        <f>Raw_Data_2!M352</f>
        <v>2.2905323505401611</v>
      </c>
      <c r="H356" s="262">
        <f>HLOOKUP('Operational Worksheet'!E356,$B$773:$U$775,3)</f>
        <v>4.8999999999999995</v>
      </c>
      <c r="I356" s="263">
        <f t="shared" si="270"/>
        <v>1.5383726069404218</v>
      </c>
      <c r="J356" s="262">
        <f t="shared" si="271"/>
        <v>28.51757053755443</v>
      </c>
      <c r="K356" s="262">
        <f>I356*$G356</f>
        <v>3.5236922233818397</v>
      </c>
      <c r="L356" s="262">
        <f>J356*$G356</f>
        <v>65.3204178750794</v>
      </c>
      <c r="M356" s="262">
        <f>K356+L356</f>
        <v>68.844110098461243</v>
      </c>
      <c r="N356" s="263">
        <f t="shared" si="291"/>
        <v>14.049818387441071</v>
      </c>
      <c r="O356" s="264" t="str">
        <f t="shared" si="272"/>
        <v>OK</v>
      </c>
      <c r="P356" s="45"/>
      <c r="Q356" s="45"/>
      <c r="R356" s="45"/>
      <c r="S356" s="45"/>
      <c r="T356" s="32"/>
      <c r="U356" s="32"/>
    </row>
    <row r="357" spans="1:21" ht="14.25" customHeight="1" x14ac:dyDescent="0.2">
      <c r="A357" s="256" t="str">
        <f>IF(N357=MIN(N345:N368),1,"")</f>
        <v/>
      </c>
      <c r="B357" s="257">
        <f t="shared" si="285"/>
        <v>42292.499999999971</v>
      </c>
      <c r="C357" s="258">
        <f>DAY(B357)</f>
        <v>15</v>
      </c>
      <c r="D357" s="259">
        <f>Raw_Data_2!H353</f>
        <v>1061.4757792508863</v>
      </c>
      <c r="E357" s="260">
        <f>Raw_Data_2!E353</f>
        <v>52.99041748046875</v>
      </c>
      <c r="F357" s="261">
        <f>Raw_Data_2!F353</f>
        <v>12.588354317720997</v>
      </c>
      <c r="G357" s="282">
        <f>Raw_Data_2!M353</f>
        <v>2.2905323505401611</v>
      </c>
      <c r="H357" s="262">
        <f>HLOOKUP('Operational Worksheet'!E357,$B$773:$U$775,3)</f>
        <v>4.8999999999999995</v>
      </c>
      <c r="I357" s="262">
        <f t="shared" si="270"/>
        <v>1.5355979211794522</v>
      </c>
      <c r="J357" s="262">
        <f t="shared" si="271"/>
        <v>28.462307810595451</v>
      </c>
      <c r="K357" s="262">
        <f>I357*$G357</f>
        <v>3.5173367158837556</v>
      </c>
      <c r="L357" s="262">
        <f>J357*$G357</f>
        <v>65.193836811200782</v>
      </c>
      <c r="M357" s="262">
        <f>K357+L357</f>
        <v>68.71117352708454</v>
      </c>
      <c r="N357" s="263">
        <f>IF(D357&gt;0,M357/H357,"PO")</f>
        <v>14.022688474915213</v>
      </c>
      <c r="O357" s="264" t="str">
        <f t="shared" si="272"/>
        <v>OK</v>
      </c>
      <c r="P357" s="45"/>
      <c r="Q357" s="45"/>
      <c r="R357" s="45"/>
      <c r="S357" s="45"/>
      <c r="T357" s="32"/>
      <c r="U357" s="32"/>
    </row>
    <row r="358" spans="1:21" ht="14.25" customHeight="1" x14ac:dyDescent="0.2">
      <c r="A358" s="256" t="str">
        <f>IF(N358=MIN(N345:N368),1,"")</f>
        <v/>
      </c>
      <c r="B358" s="257">
        <f t="shared" si="285"/>
        <v>42292.541666666635</v>
      </c>
      <c r="C358" s="258">
        <f t="shared" ref="C358:C362" si="292">DAY(B358)</f>
        <v>15</v>
      </c>
      <c r="D358" s="259">
        <f>Raw_Data_2!H354</f>
        <v>1060.382771159075</v>
      </c>
      <c r="E358" s="260">
        <f>Raw_Data_2!E354</f>
        <v>53.011080033295947</v>
      </c>
      <c r="F358" s="261">
        <f>Raw_Data_2!F354</f>
        <v>12.594176771150696</v>
      </c>
      <c r="G358" s="282">
        <f>Raw_Data_2!M354</f>
        <v>2.2974882125854492</v>
      </c>
      <c r="H358" s="262">
        <f>HLOOKUP('Operational Worksheet'!E358,$B$773:$U$775,3)</f>
        <v>4.8999999999999995</v>
      </c>
      <c r="I358" s="262">
        <f t="shared" si="270"/>
        <v>1.5371807656006069</v>
      </c>
      <c r="J358" s="262">
        <f t="shared" si="271"/>
        <v>28.504823987023517</v>
      </c>
      <c r="K358" s="262">
        <f t="shared" ref="K358:L361" si="293">I358*$G358</f>
        <v>3.5316546895804706</v>
      </c>
      <c r="L358" s="262">
        <f t="shared" si="293"/>
        <v>65.489497112009502</v>
      </c>
      <c r="M358" s="262">
        <f t="shared" ref="M358:M361" si="294">K358+L358</f>
        <v>69.02115180158998</v>
      </c>
      <c r="N358" s="263">
        <f t="shared" ref="N358:N362" si="295">IF(D358&gt;0,M358/H358,"PO")</f>
        <v>14.085949347263263</v>
      </c>
      <c r="O358" s="264" t="str">
        <f t="shared" si="272"/>
        <v>OK</v>
      </c>
      <c r="P358" s="45"/>
      <c r="Q358" s="45"/>
      <c r="R358" s="45"/>
      <c r="S358" s="45"/>
      <c r="T358" s="32"/>
      <c r="U358" s="32"/>
    </row>
    <row r="359" spans="1:21" ht="14.25" customHeight="1" x14ac:dyDescent="0.2">
      <c r="A359" s="256" t="str">
        <f>IF(N359=MIN(N345:N368),1,"")</f>
        <v/>
      </c>
      <c r="B359" s="257">
        <f t="shared" si="285"/>
        <v>42292.583333333299</v>
      </c>
      <c r="C359" s="258">
        <f t="shared" si="292"/>
        <v>15</v>
      </c>
      <c r="D359" s="259">
        <f>Raw_Data_2!H355</f>
        <v>1070.2304532534533</v>
      </c>
      <c r="E359" s="260">
        <f>Raw_Data_2!E355</f>
        <v>53.043415069580078</v>
      </c>
      <c r="F359" s="261">
        <f>Raw_Data_2!F355</f>
        <v>12.603285150108338</v>
      </c>
      <c r="G359" s="282">
        <f>Raw_Data_2!M355</f>
        <v>2.2974882125854492</v>
      </c>
      <c r="H359" s="262">
        <f>HLOOKUP('Operational Worksheet'!E359,$B$773:$U$775,3)</f>
        <v>4.8999999999999995</v>
      </c>
      <c r="I359" s="262">
        <f t="shared" si="270"/>
        <v>1.5230364591522059</v>
      </c>
      <c r="J359" s="262">
        <f t="shared" si="271"/>
        <v>28.262963615273495</v>
      </c>
      <c r="K359" s="262">
        <f t="shared" si="293"/>
        <v>3.4991583122400729</v>
      </c>
      <c r="L359" s="262">
        <f t="shared" si="293"/>
        <v>64.933825758822294</v>
      </c>
      <c r="M359" s="262">
        <f t="shared" si="294"/>
        <v>68.432984071062364</v>
      </c>
      <c r="N359" s="263">
        <f t="shared" si="295"/>
        <v>13.965915116543341</v>
      </c>
      <c r="O359" s="264" t="str">
        <f t="shared" si="272"/>
        <v>OK</v>
      </c>
      <c r="P359" s="45"/>
      <c r="Q359" s="45"/>
      <c r="R359" s="45"/>
      <c r="S359" s="45"/>
      <c r="T359" s="32"/>
      <c r="U359" s="32"/>
    </row>
    <row r="360" spans="1:21" ht="14.25" customHeight="1" x14ac:dyDescent="0.2">
      <c r="A360" s="256" t="str">
        <f>IF(N360=MIN(N345:N368),1,"")</f>
        <v/>
      </c>
      <c r="B360" s="257">
        <f t="shared" si="285"/>
        <v>42292.624999999964</v>
      </c>
      <c r="C360" s="258">
        <f t="shared" si="292"/>
        <v>15</v>
      </c>
      <c r="D360" s="259">
        <f>Raw_Data_2!H356</f>
        <v>1071.3768852805329</v>
      </c>
      <c r="E360" s="260">
        <f>Raw_Data_2!E356</f>
        <v>53.043415069580078</v>
      </c>
      <c r="F360" s="261">
        <f>Raw_Data_2!F356</f>
        <v>12.60558109373914</v>
      </c>
      <c r="G360" s="282">
        <f>Raw_Data_2!M356</f>
        <v>2.2495462894439697</v>
      </c>
      <c r="H360" s="262">
        <f>HLOOKUP('Operational Worksheet'!E360,$B$773:$U$775,3)</f>
        <v>4.8999999999999995</v>
      </c>
      <c r="I360" s="262">
        <f t="shared" si="270"/>
        <v>1.5214067266097453</v>
      </c>
      <c r="J360" s="262">
        <f t="shared" si="271"/>
        <v>28.237863855959787</v>
      </c>
      <c r="K360" s="262">
        <f t="shared" si="293"/>
        <v>3.4224748565800485</v>
      </c>
      <c r="L360" s="262">
        <f t="shared" si="293"/>
        <v>63.52238185899833</v>
      </c>
      <c r="M360" s="262">
        <f t="shared" si="294"/>
        <v>66.944856715578382</v>
      </c>
      <c r="N360" s="263">
        <f t="shared" si="295"/>
        <v>13.662215656240488</v>
      </c>
      <c r="O360" s="264" t="str">
        <f t="shared" si="272"/>
        <v>OK</v>
      </c>
      <c r="P360" s="45"/>
      <c r="Q360" s="45"/>
      <c r="R360" s="45"/>
      <c r="S360" s="45"/>
      <c r="T360" s="32"/>
      <c r="U360" s="32"/>
    </row>
    <row r="361" spans="1:21" ht="14.25" customHeight="1" x14ac:dyDescent="0.2">
      <c r="A361" s="256" t="str">
        <f>IF(N361=MIN(N345:N368),1,"")</f>
        <v/>
      </c>
      <c r="B361" s="257">
        <f t="shared" si="285"/>
        <v>42292.666666666628</v>
      </c>
      <c r="C361" s="258">
        <f t="shared" si="292"/>
        <v>15</v>
      </c>
      <c r="D361" s="259">
        <f>Raw_Data_2!H357</f>
        <v>1055.0404131276196</v>
      </c>
      <c r="E361" s="260">
        <f>Raw_Data_2!E357</f>
        <v>53.043415069580078</v>
      </c>
      <c r="F361" s="261">
        <f>Raw_Data_2!F357</f>
        <v>12.607772245908844</v>
      </c>
      <c r="G361" s="282">
        <f>Raw_Data_2!M357</f>
        <v>2.2495462894439697</v>
      </c>
      <c r="H361" s="262">
        <f>HLOOKUP('Operational Worksheet'!E361,$B$773:$U$775,3)</f>
        <v>4.8999999999999995</v>
      </c>
      <c r="I361" s="262">
        <f t="shared" si="270"/>
        <v>1.5449645148359188</v>
      </c>
      <c r="J361" s="262">
        <f t="shared" si="271"/>
        <v>28.680089419969057</v>
      </c>
      <c r="K361" s="262">
        <f t="shared" si="293"/>
        <v>3.4754691916717442</v>
      </c>
      <c r="L361" s="262">
        <f t="shared" si="293"/>
        <v>64.517188735612649</v>
      </c>
      <c r="M361" s="262">
        <f t="shared" si="294"/>
        <v>67.992657927284398</v>
      </c>
      <c r="N361" s="263">
        <f t="shared" si="295"/>
        <v>13.876052638221307</v>
      </c>
      <c r="O361" s="264" t="str">
        <f t="shared" si="272"/>
        <v>OK</v>
      </c>
      <c r="P361" s="45"/>
      <c r="Q361" s="45"/>
      <c r="R361" s="45"/>
      <c r="S361" s="45"/>
      <c r="T361" s="32"/>
      <c r="U361" s="32"/>
    </row>
    <row r="362" spans="1:21" ht="14.25" customHeight="1" x14ac:dyDescent="0.2">
      <c r="A362" s="256" t="str">
        <f>IF(N362=MIN(N345:N368),1,"")</f>
        <v/>
      </c>
      <c r="B362" s="257">
        <f t="shared" si="285"/>
        <v>42292.708333333292</v>
      </c>
      <c r="C362" s="258">
        <f t="shared" si="292"/>
        <v>15</v>
      </c>
      <c r="D362" s="259">
        <f>Raw_Data_2!H358</f>
        <v>1057.0156866822053</v>
      </c>
      <c r="E362" s="260">
        <f>Raw_Data_2!E358</f>
        <v>53.043415069580078</v>
      </c>
      <c r="F362" s="261">
        <f>Raw_Data_2!F358</f>
        <v>12.585335460307597</v>
      </c>
      <c r="G362" s="282">
        <f>Raw_Data_2!M358</f>
        <v>2.0433318614959717</v>
      </c>
      <c r="H362" s="262">
        <f>HLOOKUP('Operational Worksheet'!E362,$B$773:$U$775,3)</f>
        <v>4.8999999999999995</v>
      </c>
      <c r="I362" s="263">
        <f t="shared" si="270"/>
        <v>1.5420773982231959</v>
      </c>
      <c r="J362" s="262">
        <f t="shared" si="271"/>
        <v>28.575550472241375</v>
      </c>
      <c r="K362" s="262">
        <f>I362*$G362</f>
        <v>3.1509758806822679</v>
      </c>
      <c r="L362" s="262">
        <f>J362*$G362</f>
        <v>58.389332739717062</v>
      </c>
      <c r="M362" s="262">
        <f>K362+L362</f>
        <v>61.54030862039933</v>
      </c>
      <c r="N362" s="263">
        <f t="shared" si="295"/>
        <v>12.559246657224355</v>
      </c>
      <c r="O362" s="264" t="str">
        <f t="shared" si="272"/>
        <v>OK</v>
      </c>
      <c r="P362" s="45"/>
      <c r="Q362" s="45"/>
      <c r="R362" s="45"/>
      <c r="S362" s="45"/>
      <c r="T362" s="32"/>
      <c r="U362" s="32"/>
    </row>
    <row r="363" spans="1:21" ht="14.25" customHeight="1" x14ac:dyDescent="0.2">
      <c r="A363" s="256" t="str">
        <f>IF(N363=MIN(N345:N368),1,"")</f>
        <v/>
      </c>
      <c r="B363" s="257">
        <f>B362+1/24</f>
        <v>42292.749999999956</v>
      </c>
      <c r="C363" s="258">
        <f>DAY(B363)</f>
        <v>15</v>
      </c>
      <c r="D363" s="259">
        <f>Raw_Data_2!H359</f>
        <v>1065.8272391669461</v>
      </c>
      <c r="E363" s="260">
        <f>Raw_Data_2!E359</f>
        <v>52.271468992853166</v>
      </c>
      <c r="F363" s="261">
        <f>Raw_Data_2!F359</f>
        <v>12.600563532673783</v>
      </c>
      <c r="G363" s="282">
        <f>Raw_Data_2!M359</f>
        <v>2.4281513690948486</v>
      </c>
      <c r="H363" s="262">
        <f>HLOOKUP('Operational Worksheet'!E363,$B$773:$U$775,3)</f>
        <v>4.8999999999999995</v>
      </c>
      <c r="I363" s="262">
        <f t="shared" si="270"/>
        <v>1.5293285253940527</v>
      </c>
      <c r="J363" s="262">
        <f t="shared" si="271"/>
        <v>28.373596927447466</v>
      </c>
      <c r="K363" s="262">
        <f>I363*$G363</f>
        <v>3.7134411527313751</v>
      </c>
      <c r="L363" s="262">
        <f>J363*$G363</f>
        <v>68.895388225526958</v>
      </c>
      <c r="M363" s="262">
        <f>K363+L363</f>
        <v>72.608829378258335</v>
      </c>
      <c r="N363" s="263">
        <f>IF(D363&gt;0,M363/H363,"PO")</f>
        <v>14.818128444542518</v>
      </c>
      <c r="O363" s="264" t="str">
        <f t="shared" si="272"/>
        <v>OK</v>
      </c>
      <c r="P363" s="45"/>
      <c r="Q363" s="45"/>
      <c r="R363" s="45"/>
      <c r="S363" s="45"/>
      <c r="T363" s="32"/>
      <c r="U363" s="32"/>
    </row>
    <row r="364" spans="1:21" ht="14.25" customHeight="1" x14ac:dyDescent="0.2">
      <c r="A364" s="256" t="str">
        <f>IF(N364=MIN(N345:N368),1,"")</f>
        <v/>
      </c>
      <c r="B364" s="257">
        <f t="shared" ref="B364:B368" si="296">B363+1/24</f>
        <v>42292.791666666621</v>
      </c>
      <c r="C364" s="258">
        <f t="shared" ref="C364:C368" si="297">DAY(B364)</f>
        <v>15</v>
      </c>
      <c r="D364" s="259">
        <f>Raw_Data_2!H360</f>
        <v>1061.020128062617</v>
      </c>
      <c r="E364" s="260">
        <f>Raw_Data_2!E360</f>
        <v>52.188369750976563</v>
      </c>
      <c r="F364" s="261">
        <f>Raw_Data_2!F360</f>
        <v>12.600575572874549</v>
      </c>
      <c r="G364" s="282">
        <f>Raw_Data_2!M360</f>
        <v>2.4003279209136963</v>
      </c>
      <c r="H364" s="262">
        <f>HLOOKUP('Operational Worksheet'!E364,$B$773:$U$775,3)</f>
        <v>4.8999999999999995</v>
      </c>
      <c r="I364" s="262">
        <f t="shared" si="270"/>
        <v>1.5362573780540045</v>
      </c>
      <c r="J364" s="262">
        <f t="shared" si="271"/>
        <v>28.50217500597142</v>
      </c>
      <c r="K364" s="262">
        <f t="shared" ref="K364:L367" si="298">I364*$G364</f>
        <v>3.6875214782526951</v>
      </c>
      <c r="L364" s="262">
        <f t="shared" si="298"/>
        <v>68.414566473601695</v>
      </c>
      <c r="M364" s="262">
        <f t="shared" ref="M364:M367" si="299">K364+L364</f>
        <v>72.102087951854386</v>
      </c>
      <c r="N364" s="263">
        <f t="shared" ref="N364:N368" si="300">IF(D364&gt;0,M364/H364,"PO")</f>
        <v>14.71471182690906</v>
      </c>
      <c r="O364" s="264" t="str">
        <f t="shared" si="272"/>
        <v>OK</v>
      </c>
      <c r="P364" s="45"/>
      <c r="Q364" s="45"/>
      <c r="R364" s="45"/>
      <c r="S364" s="45"/>
      <c r="T364" s="32"/>
      <c r="U364" s="32"/>
    </row>
    <row r="365" spans="1:21" ht="14.25" customHeight="1" x14ac:dyDescent="0.2">
      <c r="A365" s="256" t="str">
        <f>IF(N365=MIN(N345:N368),1,"")</f>
        <v/>
      </c>
      <c r="B365" s="257">
        <f t="shared" si="296"/>
        <v>42292.833333333285</v>
      </c>
      <c r="C365" s="258">
        <f t="shared" si="297"/>
        <v>15</v>
      </c>
      <c r="D365" s="259">
        <f>Raw_Data_2!H361</f>
        <v>1069.2023761923981</v>
      </c>
      <c r="E365" s="260">
        <f>Raw_Data_2!E361</f>
        <v>52.188369750976563</v>
      </c>
      <c r="F365" s="261">
        <f>Raw_Data_2!F361</f>
        <v>12.592489113171629</v>
      </c>
      <c r="G365" s="282">
        <f>Raw_Data_2!M361</f>
        <v>2.4003279209136963</v>
      </c>
      <c r="H365" s="262">
        <f>HLOOKUP('Operational Worksheet'!E365,$B$773:$U$775,3)</f>
        <v>4.8999999999999995</v>
      </c>
      <c r="I365" s="262">
        <f t="shared" si="270"/>
        <v>1.5245009142279431</v>
      </c>
      <c r="J365" s="262">
        <f t="shared" si="271"/>
        <v>28.265906010457275</v>
      </c>
      <c r="K365" s="262">
        <f t="shared" si="298"/>
        <v>3.6593021098797878</v>
      </c>
      <c r="L365" s="262">
        <f t="shared" si="298"/>
        <v>67.847443406822862</v>
      </c>
      <c r="M365" s="262">
        <f t="shared" si="299"/>
        <v>71.506745516702651</v>
      </c>
      <c r="N365" s="263">
        <f t="shared" si="300"/>
        <v>14.593213370755645</v>
      </c>
      <c r="O365" s="264" t="str">
        <f t="shared" si="272"/>
        <v>OK</v>
      </c>
      <c r="P365" s="45"/>
      <c r="Q365" s="45"/>
      <c r="R365" s="45"/>
      <c r="S365" s="45"/>
      <c r="T365" s="32"/>
      <c r="U365" s="32"/>
    </row>
    <row r="366" spans="1:21" ht="14.25" customHeight="1" x14ac:dyDescent="0.2">
      <c r="A366" s="256" t="str">
        <f>IF(N366=MIN(N345:N368),1,"")</f>
        <v/>
      </c>
      <c r="B366" s="257">
        <f t="shared" si="296"/>
        <v>42292.874999999949</v>
      </c>
      <c r="C366" s="258">
        <f t="shared" si="297"/>
        <v>15</v>
      </c>
      <c r="D366" s="259">
        <f>Raw_Data_2!H362</f>
        <v>1061.4218584541743</v>
      </c>
      <c r="E366" s="260">
        <f>Raw_Data_2!E362</f>
        <v>52.188369750976563</v>
      </c>
      <c r="F366" s="261">
        <f>Raw_Data_2!F362</f>
        <v>12.595153761564893</v>
      </c>
      <c r="G366" s="282">
        <f>Raw_Data_2!M362</f>
        <v>2.4003279209136963</v>
      </c>
      <c r="H366" s="262">
        <f>HLOOKUP('Operational Worksheet'!E366,$B$773:$U$775,3)</f>
        <v>4.8999999999999995</v>
      </c>
      <c r="I366" s="262">
        <f t="shared" si="270"/>
        <v>1.5356759303731387</v>
      </c>
      <c r="J366" s="262">
        <f t="shared" si="271"/>
        <v>28.479128055436423</v>
      </c>
      <c r="K366" s="262">
        <f t="shared" si="298"/>
        <v>3.6861258131497623</v>
      </c>
      <c r="L366" s="262">
        <f t="shared" si="298"/>
        <v>68.359246234740624</v>
      </c>
      <c r="M366" s="262">
        <f t="shared" si="299"/>
        <v>72.045372047890382</v>
      </c>
      <c r="N366" s="263">
        <f t="shared" si="300"/>
        <v>14.703137152630692</v>
      </c>
      <c r="O366" s="264" t="str">
        <f t="shared" si="272"/>
        <v>OK</v>
      </c>
      <c r="P366" s="45"/>
      <c r="Q366" s="45"/>
      <c r="R366" s="45"/>
      <c r="S366" s="45"/>
      <c r="T366" s="32"/>
      <c r="U366" s="32"/>
    </row>
    <row r="367" spans="1:21" ht="14.25" customHeight="1" x14ac:dyDescent="0.2">
      <c r="A367" s="256" t="str">
        <f>IF(N367=MIN(N345:N368),1,"")</f>
        <v/>
      </c>
      <c r="B367" s="257">
        <f t="shared" si="296"/>
        <v>42292.916666666613</v>
      </c>
      <c r="C367" s="258">
        <f t="shared" si="297"/>
        <v>15</v>
      </c>
      <c r="D367" s="259">
        <f>Raw_Data_2!H363</f>
        <v>1064.069388752552</v>
      </c>
      <c r="E367" s="260">
        <f>Raw_Data_2!E363</f>
        <v>52.188369750976563</v>
      </c>
      <c r="F367" s="261">
        <f>Raw_Data_2!F363</f>
        <v>12.601715682315826</v>
      </c>
      <c r="G367" s="282">
        <f>Raw_Data_2!M363</f>
        <v>2.4003279209136963</v>
      </c>
      <c r="H367" s="262">
        <f>HLOOKUP('Operational Worksheet'!E367,$B$773:$U$775,3)</f>
        <v>4.8999999999999995</v>
      </c>
      <c r="I367" s="262">
        <f t="shared" si="270"/>
        <v>1.531854987305771</v>
      </c>
      <c r="J367" s="262">
        <f t="shared" si="271"/>
        <v>28.423068981445166</v>
      </c>
      <c r="K367" s="262">
        <f t="shared" si="298"/>
        <v>3.6769542968209379</v>
      </c>
      <c r="L367" s="262">
        <f t="shared" si="298"/>
        <v>68.224686074218852</v>
      </c>
      <c r="M367" s="262">
        <f t="shared" si="299"/>
        <v>71.90164037103979</v>
      </c>
      <c r="N367" s="263">
        <f t="shared" si="300"/>
        <v>14.673804157355061</v>
      </c>
      <c r="O367" s="264" t="str">
        <f t="shared" si="272"/>
        <v>OK</v>
      </c>
      <c r="P367" s="45"/>
      <c r="Q367" s="45"/>
      <c r="R367" s="45"/>
      <c r="S367" s="45"/>
      <c r="T367" s="32"/>
      <c r="U367" s="32"/>
    </row>
    <row r="368" spans="1:21" ht="14.25" customHeight="1" x14ac:dyDescent="0.2">
      <c r="A368" s="265" t="str">
        <f>IF(N368=MIN(N345:N368),1,"")</f>
        <v/>
      </c>
      <c r="B368" s="266">
        <f t="shared" si="296"/>
        <v>42292.958333333278</v>
      </c>
      <c r="C368" s="267">
        <f t="shared" si="297"/>
        <v>15</v>
      </c>
      <c r="D368" s="259">
        <f>Raw_Data_2!H364</f>
        <v>1065.1866631480323</v>
      </c>
      <c r="E368" s="260">
        <f>Raw_Data_2!E364</f>
        <v>52.188369750976563</v>
      </c>
      <c r="F368" s="261">
        <f>Raw_Data_2!F364</f>
        <v>12.594490055346755</v>
      </c>
      <c r="G368" s="282">
        <f>Raw_Data_2!M364</f>
        <v>2.4003279209136963</v>
      </c>
      <c r="H368" s="268">
        <f>HLOOKUP('Operational Worksheet'!E368,$B$773:$U$775,3)</f>
        <v>4.8999999999999995</v>
      </c>
      <c r="I368" s="269">
        <f t="shared" si="270"/>
        <v>1.5302482244592974</v>
      </c>
      <c r="J368" s="268">
        <f t="shared" si="271"/>
        <v>28.37697577202157</v>
      </c>
      <c r="K368" s="268">
        <f>I368*$G368</f>
        <v>3.6730975390982605</v>
      </c>
      <c r="L368" s="268">
        <f>J368*$G368</f>
        <v>68.114047256674866</v>
      </c>
      <c r="M368" s="268">
        <f>K368+L368</f>
        <v>71.787144795773131</v>
      </c>
      <c r="N368" s="269">
        <f t="shared" si="300"/>
        <v>14.65043771342309</v>
      </c>
      <c r="O368" s="270" t="str">
        <f t="shared" si="272"/>
        <v>OK</v>
      </c>
      <c r="P368" s="45"/>
      <c r="Q368" s="45"/>
      <c r="R368" s="45"/>
      <c r="S368" s="45"/>
      <c r="T368" s="32"/>
      <c r="U368" s="32"/>
    </row>
    <row r="369" spans="1:21" ht="14.25" customHeight="1" x14ac:dyDescent="0.2">
      <c r="A369" s="247" t="str">
        <f>IF(N369=MIN(N369:N392),1,"")</f>
        <v/>
      </c>
      <c r="B369" s="248">
        <f>'Turbidity Daily Data Sheet'!B31</f>
        <v>42293</v>
      </c>
      <c r="C369" s="249">
        <f>DAY(B369)</f>
        <v>16</v>
      </c>
      <c r="D369" s="259">
        <f>Raw_Data_2!H365</f>
        <v>1073.2946433913082</v>
      </c>
      <c r="E369" s="260">
        <f>Raw_Data_2!E365</f>
        <v>52.188369750976563</v>
      </c>
      <c r="F369" s="261">
        <f>Raw_Data_2!F365</f>
        <v>12.598841915912892</v>
      </c>
      <c r="G369" s="282">
        <f>Raw_Data_2!M365</f>
        <v>2.4003279209136963</v>
      </c>
      <c r="H369" s="253">
        <f>HLOOKUP('Operational Worksheet'!E369,$B$773:$U$775,3)</f>
        <v>4.8999999999999995</v>
      </c>
      <c r="I369" s="253">
        <f t="shared" si="270"/>
        <v>1.5186882838152065</v>
      </c>
      <c r="J369" s="253">
        <f t="shared" si="271"/>
        <v>28.172339053747493</v>
      </c>
      <c r="K369" s="253">
        <f>I369*$G369</f>
        <v>3.6453498908061439</v>
      </c>
      <c r="L369" s="253">
        <f>J369*$G369</f>
        <v>67.622852028157453</v>
      </c>
      <c r="M369" s="253">
        <f>K369+L369</f>
        <v>71.268201918963598</v>
      </c>
      <c r="N369" s="254">
        <f>IF(D369&gt;0,M369/H369,"PO")</f>
        <v>14.544531003870123</v>
      </c>
      <c r="O369" s="255" t="str">
        <f t="shared" si="272"/>
        <v>OK</v>
      </c>
      <c r="P369" s="45"/>
      <c r="Q369" s="45"/>
      <c r="R369" s="45"/>
      <c r="S369" s="45"/>
      <c r="T369" s="32"/>
      <c r="U369" s="32"/>
    </row>
    <row r="370" spans="1:21" ht="14.25" customHeight="1" x14ac:dyDescent="0.2">
      <c r="A370" s="256" t="str">
        <f>IF(N370=MIN(N369:N392),1,"")</f>
        <v/>
      </c>
      <c r="B370" s="257">
        <f>B369+1/24</f>
        <v>42293.041666666664</v>
      </c>
      <c r="C370" s="258">
        <f>DAY(B370)</f>
        <v>16</v>
      </c>
      <c r="D370" s="259">
        <f>Raw_Data_2!H366</f>
        <v>1063.2763591550108</v>
      </c>
      <c r="E370" s="260">
        <f>Raw_Data_2!E366</f>
        <v>52.188369750976563</v>
      </c>
      <c r="F370" s="261">
        <f>Raw_Data_2!F366</f>
        <v>12.596639756449594</v>
      </c>
      <c r="G370" s="282">
        <f>Raw_Data_2!M366</f>
        <v>2.2632441520690918</v>
      </c>
      <c r="H370" s="262">
        <f>HLOOKUP('Operational Worksheet'!E370,$B$773:$U$775,3)</f>
        <v>4.8999999999999995</v>
      </c>
      <c r="I370" s="262">
        <f t="shared" si="270"/>
        <v>1.5329974996296978</v>
      </c>
      <c r="J370" s="262">
        <f t="shared" si="271"/>
        <v>28.43281067539623</v>
      </c>
      <c r="K370" s="262">
        <f t="shared" ref="K370:L373" si="301">I370*$G370</f>
        <v>3.469547626173453</v>
      </c>
      <c r="L370" s="262">
        <f t="shared" si="301"/>
        <v>64.350392487978155</v>
      </c>
      <c r="M370" s="262">
        <f t="shared" ref="M370:M373" si="302">K370+L370</f>
        <v>67.819940114151606</v>
      </c>
      <c r="N370" s="263">
        <f t="shared" ref="N370:N374" si="303">IF(D370&gt;0,M370/H370,"PO")</f>
        <v>13.840804104928901</v>
      </c>
      <c r="O370" s="264" t="str">
        <f t="shared" si="272"/>
        <v>OK</v>
      </c>
      <c r="P370" s="45"/>
      <c r="Q370" s="45"/>
      <c r="R370" s="45"/>
      <c r="S370" s="45"/>
      <c r="T370" s="32"/>
      <c r="U370" s="32"/>
    </row>
    <row r="371" spans="1:21" ht="14.25" customHeight="1" x14ac:dyDescent="0.2">
      <c r="A371" s="256" t="str">
        <f>IF(N371=MIN(N369:N392),1,"")</f>
        <v/>
      </c>
      <c r="B371" s="257">
        <f t="shared" ref="B371:B386" si="304">B370+1/24</f>
        <v>42293.083333333328</v>
      </c>
      <c r="C371" s="258">
        <f t="shared" ref="C371" si="305">DAY(B371)</f>
        <v>16</v>
      </c>
      <c r="D371" s="259">
        <f>Raw_Data_2!H367</f>
        <v>1061.7085750020601</v>
      </c>
      <c r="E371" s="260">
        <f>Raw_Data_2!E367</f>
        <v>54.682687095845537</v>
      </c>
      <c r="F371" s="261">
        <f>Raw_Data_2!F367</f>
        <v>12.59433756753233</v>
      </c>
      <c r="G371" s="282">
        <f>Raw_Data_2!M367</f>
        <v>2.2632441520690918</v>
      </c>
      <c r="H371" s="262">
        <f>HLOOKUP('Operational Worksheet'!E371,$B$773:$U$775,3)</f>
        <v>4.5500000000000007</v>
      </c>
      <c r="I371" s="262">
        <f t="shared" si="270"/>
        <v>1.5352612179823801</v>
      </c>
      <c r="J371" s="262">
        <f t="shared" si="271"/>
        <v>28.469592196727749</v>
      </c>
      <c r="K371" s="262">
        <f t="shared" si="301"/>
        <v>3.4746709734970929</v>
      </c>
      <c r="L371" s="262">
        <f t="shared" si="301"/>
        <v>64.433638051035928</v>
      </c>
      <c r="M371" s="262">
        <f t="shared" si="302"/>
        <v>67.908309024533025</v>
      </c>
      <c r="N371" s="263">
        <f t="shared" si="303"/>
        <v>14.924903082314948</v>
      </c>
      <c r="O371" s="264" t="str">
        <f t="shared" si="272"/>
        <v>OK</v>
      </c>
      <c r="P371" s="45"/>
      <c r="Q371" s="45"/>
      <c r="R371" s="45"/>
      <c r="S371" s="45"/>
      <c r="T371" s="32"/>
      <c r="U371" s="32"/>
    </row>
    <row r="372" spans="1:21" ht="14.25" customHeight="1" x14ac:dyDescent="0.2">
      <c r="A372" s="256" t="str">
        <f>IF(N372=MIN(N369:N392),1,"")</f>
        <v/>
      </c>
      <c r="B372" s="257">
        <f t="shared" si="304"/>
        <v>42293.124999999993</v>
      </c>
      <c r="C372" s="258">
        <f>DAY(B372)</f>
        <v>16</v>
      </c>
      <c r="D372" s="259">
        <f>Raw_Data_2!H368</f>
        <v>1069.1680780526649</v>
      </c>
      <c r="E372" s="260">
        <f>Raw_Data_2!E368</f>
        <v>54.901901245117187</v>
      </c>
      <c r="F372" s="261">
        <f>Raw_Data_2!F368</f>
        <v>12.602048204965858</v>
      </c>
      <c r="G372" s="282">
        <f>Raw_Data_2!M368</f>
        <v>2.2632441520690918</v>
      </c>
      <c r="H372" s="262">
        <f>HLOOKUP('Operational Worksheet'!E372,$B$773:$U$775,3)</f>
        <v>4.5500000000000007</v>
      </c>
      <c r="I372" s="262">
        <f t="shared" si="270"/>
        <v>1.5245498191161948</v>
      </c>
      <c r="J372" s="262">
        <f t="shared" si="271"/>
        <v>28.288270397115479</v>
      </c>
      <c r="K372" s="262">
        <f t="shared" si="301"/>
        <v>3.4504284626527197</v>
      </c>
      <c r="L372" s="262">
        <f t="shared" si="301"/>
        <v>64.023262548420817</v>
      </c>
      <c r="M372" s="262">
        <f t="shared" si="302"/>
        <v>67.473691011073541</v>
      </c>
      <c r="N372" s="263">
        <f t="shared" si="303"/>
        <v>14.82938263979638</v>
      </c>
      <c r="O372" s="264" t="str">
        <f t="shared" si="272"/>
        <v>OK</v>
      </c>
      <c r="P372" s="45"/>
      <c r="Q372" s="45"/>
      <c r="R372" s="45"/>
      <c r="S372" s="45"/>
      <c r="T372" s="32"/>
      <c r="U372" s="32"/>
    </row>
    <row r="373" spans="1:21" ht="14.25" customHeight="1" x14ac:dyDescent="0.2">
      <c r="A373" s="256" t="str">
        <f>IF(N373=MIN(N369:N392),1,"")</f>
        <v/>
      </c>
      <c r="B373" s="257">
        <f t="shared" si="304"/>
        <v>42293.166666666657</v>
      </c>
      <c r="C373" s="258">
        <f t="shared" ref="C373:C374" si="306">DAY(B373)</f>
        <v>16</v>
      </c>
      <c r="D373" s="259">
        <f>Raw_Data_2!H369</f>
        <v>1061.1640094077306</v>
      </c>
      <c r="E373" s="260">
        <f>Raw_Data_2!E369</f>
        <v>54.901901245117187</v>
      </c>
      <c r="F373" s="261">
        <f>Raw_Data_2!F369</f>
        <v>12.600108813627825</v>
      </c>
      <c r="G373" s="282">
        <f>Raw_Data_2!M369</f>
        <v>2.2632441520690918</v>
      </c>
      <c r="H373" s="262">
        <f>HLOOKUP('Operational Worksheet'!E373,$B$773:$U$775,3)</f>
        <v>4.5500000000000007</v>
      </c>
      <c r="I373" s="262">
        <f t="shared" si="270"/>
        <v>1.5360490796420383</v>
      </c>
      <c r="J373" s="262">
        <f t="shared" si="271"/>
        <v>28.497254792484746</v>
      </c>
      <c r="K373" s="262">
        <f t="shared" si="301"/>
        <v>3.4764540967909539</v>
      </c>
      <c r="L373" s="262">
        <f t="shared" si="301"/>
        <v>64.496245259114005</v>
      </c>
      <c r="M373" s="262">
        <f t="shared" si="302"/>
        <v>67.972699355904965</v>
      </c>
      <c r="N373" s="263">
        <f t="shared" si="303"/>
        <v>14.939054803495594</v>
      </c>
      <c r="O373" s="264" t="str">
        <f t="shared" si="272"/>
        <v>OK</v>
      </c>
      <c r="P373" s="45"/>
      <c r="Q373" s="45"/>
      <c r="R373" s="45"/>
      <c r="S373" s="45"/>
      <c r="T373" s="32"/>
      <c r="U373" s="32"/>
    </row>
    <row r="374" spans="1:21" ht="14.25" customHeight="1" x14ac:dyDescent="0.2">
      <c r="A374" s="256" t="str">
        <f>IF(N374=MIN(N369:N392),1,"")</f>
        <v/>
      </c>
      <c r="B374" s="257">
        <f t="shared" si="304"/>
        <v>42293.208333333321</v>
      </c>
      <c r="C374" s="258">
        <f t="shared" si="306"/>
        <v>16</v>
      </c>
      <c r="D374" s="259">
        <f>Raw_Data_2!H370</f>
        <v>1067.5196909982662</v>
      </c>
      <c r="E374" s="260">
        <f>Raw_Data_2!E370</f>
        <v>54.901901245117187</v>
      </c>
      <c r="F374" s="261">
        <f>Raw_Data_2!F370</f>
        <v>12.605292891893653</v>
      </c>
      <c r="G374" s="282">
        <f>Raw_Data_2!M370</f>
        <v>2.2632441520690918</v>
      </c>
      <c r="H374" s="262">
        <f>HLOOKUP('Operational Worksheet'!E374,$B$773:$U$775,3)</f>
        <v>4.5500000000000007</v>
      </c>
      <c r="I374" s="263">
        <f t="shared" si="270"/>
        <v>1.5269039191921072</v>
      </c>
      <c r="J374" s="262">
        <f t="shared" si="271"/>
        <v>28.339245819676311</v>
      </c>
      <c r="K374" s="262">
        <f>I374*$G374</f>
        <v>3.4557563658829138</v>
      </c>
      <c r="L374" s="262">
        <f>J374*$G374</f>
        <v>64.138632375430873</v>
      </c>
      <c r="M374" s="262">
        <f>K374+L374</f>
        <v>67.594388741313793</v>
      </c>
      <c r="N374" s="263">
        <f t="shared" si="303"/>
        <v>14.855909613475557</v>
      </c>
      <c r="O374" s="264" t="str">
        <f t="shared" si="272"/>
        <v>OK</v>
      </c>
      <c r="P374" s="45"/>
      <c r="Q374" s="45"/>
      <c r="R374" s="45"/>
      <c r="S374" s="45"/>
      <c r="T374" s="32"/>
      <c r="U374" s="32"/>
    </row>
    <row r="375" spans="1:21" ht="14.25" customHeight="1" x14ac:dyDescent="0.2">
      <c r="A375" s="256" t="str">
        <f>IF(N375=MIN(N369:N392),1,"")</f>
        <v/>
      </c>
      <c r="B375" s="257">
        <f t="shared" si="304"/>
        <v>42293.249999999985</v>
      </c>
      <c r="C375" s="258">
        <f>DAY(B375)</f>
        <v>16</v>
      </c>
      <c r="D375" s="259">
        <f>Raw_Data_2!H371</f>
        <v>1077.6195103742134</v>
      </c>
      <c r="E375" s="260">
        <f>Raw_Data_2!E371</f>
        <v>55.071522459454009</v>
      </c>
      <c r="F375" s="261">
        <f>Raw_Data_2!F371</f>
        <v>12.597171571502949</v>
      </c>
      <c r="G375" s="282">
        <f>Raw_Data_2!M371</f>
        <v>2.2632441520690918</v>
      </c>
      <c r="H375" s="262">
        <f>HLOOKUP('Operational Worksheet'!E375,$B$773:$U$775,3)</f>
        <v>4.5500000000000007</v>
      </c>
      <c r="I375" s="262">
        <f t="shared" si="270"/>
        <v>1.5125932523567316</v>
      </c>
      <c r="J375" s="262">
        <f t="shared" si="271"/>
        <v>28.055553449573601</v>
      </c>
      <c r="K375" s="262">
        <f>I375*$G375</f>
        <v>3.4233678328555408</v>
      </c>
      <c r="L375" s="262">
        <f>J375*$G375</f>
        <v>63.496567277809291</v>
      </c>
      <c r="M375" s="262">
        <f>K375+L375</f>
        <v>66.919935110664838</v>
      </c>
      <c r="N375" s="263">
        <f>IF(D375&gt;0,M375/H375,"PO")</f>
        <v>14.707678046299963</v>
      </c>
      <c r="O375" s="264" t="str">
        <f t="shared" si="272"/>
        <v>OK</v>
      </c>
      <c r="P375" s="45"/>
      <c r="Q375" s="45"/>
      <c r="R375" s="45"/>
      <c r="S375" s="45"/>
      <c r="T375" s="32"/>
      <c r="U375" s="32"/>
    </row>
    <row r="376" spans="1:21" ht="14.25" customHeight="1" x14ac:dyDescent="0.2">
      <c r="A376" s="256" t="str">
        <f>IF(N376=MIN(N369:N392),1,"")</f>
        <v/>
      </c>
      <c r="B376" s="257">
        <f t="shared" si="304"/>
        <v>42293.29166666665</v>
      </c>
      <c r="C376" s="258">
        <f t="shared" ref="C376:C380" si="307">DAY(B376)</f>
        <v>16</v>
      </c>
      <c r="D376" s="259">
        <f>Raw_Data_2!H372</f>
        <v>1056.9688136909651</v>
      </c>
      <c r="E376" s="260">
        <f>Raw_Data_2!E372</f>
        <v>55.262294769287109</v>
      </c>
      <c r="F376" s="261">
        <f>Raw_Data_2!F372</f>
        <v>12.60025821287579</v>
      </c>
      <c r="G376" s="282">
        <f>Raw_Data_2!M372</f>
        <v>2.2632441520690918</v>
      </c>
      <c r="H376" s="262">
        <f>HLOOKUP('Operational Worksheet'!E376,$B$773:$U$775,3)</f>
        <v>4.5500000000000007</v>
      </c>
      <c r="I376" s="262">
        <f t="shared" si="270"/>
        <v>1.5421457841390738</v>
      </c>
      <c r="J376" s="262">
        <f t="shared" si="271"/>
        <v>28.610701961300816</v>
      </c>
      <c r="K376" s="262">
        <f t="shared" ref="K376:L379" si="308">I376*$G376</f>
        <v>3.4902524275907627</v>
      </c>
      <c r="L376" s="262">
        <f t="shared" si="308"/>
        <v>64.75300390050576</v>
      </c>
      <c r="M376" s="262">
        <f t="shared" ref="M376:M379" si="309">K376+L376</f>
        <v>68.243256328096521</v>
      </c>
      <c r="N376" s="263">
        <f t="shared" ref="N376:N380" si="310">IF(D376&gt;0,M376/H376,"PO")</f>
        <v>14.998517874306925</v>
      </c>
      <c r="O376" s="264" t="str">
        <f t="shared" si="272"/>
        <v>OK</v>
      </c>
      <c r="P376" s="45"/>
      <c r="Q376" s="45"/>
      <c r="R376" s="45"/>
      <c r="S376" s="45"/>
      <c r="T376" s="32"/>
      <c r="U376" s="32"/>
    </row>
    <row r="377" spans="1:21" ht="14.25" customHeight="1" x14ac:dyDescent="0.2">
      <c r="A377" s="256" t="str">
        <f>IF(N377=MIN(N369:N392),1,"")</f>
        <v/>
      </c>
      <c r="B377" s="257">
        <f t="shared" si="304"/>
        <v>42293.333333333314</v>
      </c>
      <c r="C377" s="258">
        <f t="shared" si="307"/>
        <v>16</v>
      </c>
      <c r="D377" s="259">
        <f>Raw_Data_2!H373</f>
        <v>1058.8979889971415</v>
      </c>
      <c r="E377" s="260">
        <f>Raw_Data_2!E373</f>
        <v>55.262294769287109</v>
      </c>
      <c r="F377" s="261">
        <f>Raw_Data_2!F373</f>
        <v>12.596011616283789</v>
      </c>
      <c r="G377" s="282">
        <f>Raw_Data_2!M373</f>
        <v>2.2632441520690918</v>
      </c>
      <c r="H377" s="262">
        <f>HLOOKUP('Operational Worksheet'!E377,$B$773:$U$775,3)</f>
        <v>4.5500000000000007</v>
      </c>
      <c r="I377" s="262">
        <f t="shared" si="270"/>
        <v>1.5393361937949626</v>
      </c>
      <c r="J377" s="262">
        <f t="shared" si="271"/>
        <v>28.548952017287</v>
      </c>
      <c r="K377" s="262">
        <f t="shared" si="308"/>
        <v>3.483893638674743</v>
      </c>
      <c r="L377" s="262">
        <f t="shared" si="308"/>
        <v>64.613248700825906</v>
      </c>
      <c r="M377" s="262">
        <f t="shared" si="309"/>
        <v>68.09714233950065</v>
      </c>
      <c r="N377" s="263">
        <f t="shared" si="310"/>
        <v>14.96640490978036</v>
      </c>
      <c r="O377" s="264" t="str">
        <f t="shared" si="272"/>
        <v>OK</v>
      </c>
      <c r="P377" s="45"/>
      <c r="Q377" s="45"/>
      <c r="R377" s="45"/>
      <c r="S377" s="45"/>
      <c r="T377" s="32"/>
      <c r="U377" s="32"/>
    </row>
    <row r="378" spans="1:21" ht="14.25" customHeight="1" x14ac:dyDescent="0.2">
      <c r="A378" s="256" t="str">
        <f>IF(N378=MIN(N369:N392),1,"")</f>
        <v/>
      </c>
      <c r="B378" s="257">
        <f t="shared" si="304"/>
        <v>42293.374999999978</v>
      </c>
      <c r="C378" s="258">
        <f t="shared" si="307"/>
        <v>16</v>
      </c>
      <c r="D378" s="259">
        <f>Raw_Data_2!H374</f>
        <v>1056.9634441058008</v>
      </c>
      <c r="E378" s="260">
        <f>Raw_Data_2!E374</f>
        <v>55.262294769287109</v>
      </c>
      <c r="F378" s="261">
        <f>Raw_Data_2!F374</f>
        <v>12.590186616536512</v>
      </c>
      <c r="G378" s="282">
        <f>Raw_Data_2!M374</f>
        <v>2.4693515300750732</v>
      </c>
      <c r="H378" s="262">
        <f>HLOOKUP('Operational Worksheet'!E378,$B$773:$U$775,3)</f>
        <v>4.5500000000000007</v>
      </c>
      <c r="I378" s="262">
        <f t="shared" si="270"/>
        <v>1.5421536185473212</v>
      </c>
      <c r="J378" s="262">
        <f t="shared" si="271"/>
        <v>28.587978182396814</v>
      </c>
      <c r="K378" s="262">
        <f t="shared" si="308"/>
        <v>3.8081193975706387</v>
      </c>
      <c r="L378" s="262">
        <f t="shared" si="308"/>
        <v>70.593767666454383</v>
      </c>
      <c r="M378" s="262">
        <f t="shared" si="309"/>
        <v>74.401887064025019</v>
      </c>
      <c r="N378" s="263">
        <f t="shared" si="310"/>
        <v>16.352063090994506</v>
      </c>
      <c r="O378" s="264" t="str">
        <f t="shared" si="272"/>
        <v>OK</v>
      </c>
      <c r="P378" s="45"/>
      <c r="Q378" s="45"/>
      <c r="R378" s="45"/>
      <c r="S378" s="45"/>
      <c r="T378" s="32"/>
      <c r="U378" s="32"/>
    </row>
    <row r="379" spans="1:21" ht="14.25" customHeight="1" x14ac:dyDescent="0.2">
      <c r="A379" s="256" t="str">
        <f>IF(N379=MIN(N369:N392),1,"")</f>
        <v/>
      </c>
      <c r="B379" s="257">
        <f t="shared" si="304"/>
        <v>42293.416666666642</v>
      </c>
      <c r="C379" s="258">
        <f t="shared" si="307"/>
        <v>16</v>
      </c>
      <c r="D379" s="259">
        <f>Raw_Data_2!H375</f>
        <v>1069.7598614455499</v>
      </c>
      <c r="E379" s="260">
        <f>Raw_Data_2!E375</f>
        <v>54.518664949964943</v>
      </c>
      <c r="F379" s="261">
        <f>Raw_Data_2!F375</f>
        <v>12.600001718517145</v>
      </c>
      <c r="G379" s="282">
        <f>Raw_Data_2!M375</f>
        <v>2.4830489158630371</v>
      </c>
      <c r="H379" s="262">
        <f>HLOOKUP('Operational Worksheet'!E379,$B$773:$U$775,3)</f>
        <v>4.5500000000000007</v>
      </c>
      <c r="I379" s="262">
        <f t="shared" si="270"/>
        <v>1.5237064492188055</v>
      </c>
      <c r="J379" s="262">
        <f t="shared" si="271"/>
        <v>28.268030250806291</v>
      </c>
      <c r="K379" s="262">
        <f t="shared" si="308"/>
        <v>3.7834376468262727</v>
      </c>
      <c r="L379" s="262">
        <f t="shared" si="308"/>
        <v>70.190901867848098</v>
      </c>
      <c r="M379" s="262">
        <f t="shared" si="309"/>
        <v>73.974339514674369</v>
      </c>
      <c r="N379" s="263">
        <f t="shared" si="310"/>
        <v>16.258096596631727</v>
      </c>
      <c r="O379" s="264" t="str">
        <f t="shared" si="272"/>
        <v>OK</v>
      </c>
      <c r="P379" s="45"/>
      <c r="Q379" s="45"/>
      <c r="R379" s="45"/>
      <c r="S379" s="45"/>
      <c r="T379" s="32"/>
      <c r="U379" s="32"/>
    </row>
    <row r="380" spans="1:21" ht="14.25" customHeight="1" x14ac:dyDescent="0.2">
      <c r="A380" s="256" t="str">
        <f>IF(N380=MIN(N369:N392),1,"")</f>
        <v/>
      </c>
      <c r="B380" s="257">
        <f t="shared" si="304"/>
        <v>42293.458333333307</v>
      </c>
      <c r="C380" s="258">
        <f t="shared" si="307"/>
        <v>16</v>
      </c>
      <c r="D380" s="259">
        <f>Raw_Data_2!H376</f>
        <v>1059.0038413664752</v>
      </c>
      <c r="E380" s="260">
        <f>Raw_Data_2!E376</f>
        <v>53.67624481662115</v>
      </c>
      <c r="F380" s="261">
        <f>Raw_Data_2!F376</f>
        <v>12.597939815335009</v>
      </c>
      <c r="G380" s="282">
        <f>Raw_Data_2!M376</f>
        <v>2.407390832901001</v>
      </c>
      <c r="H380" s="262">
        <f>HLOOKUP('Operational Worksheet'!E380,$B$773:$U$775,3)</f>
        <v>4.5500000000000007</v>
      </c>
      <c r="I380" s="263">
        <f t="shared" si="270"/>
        <v>1.5391823299684593</v>
      </c>
      <c r="J380" s="262">
        <f t="shared" si="271"/>
        <v>28.550468256838911</v>
      </c>
      <c r="K380" s="262">
        <f>I380*$G380</f>
        <v>3.7054134313292724</v>
      </c>
      <c r="L380" s="262">
        <f>J380*$G380</f>
        <v>68.732135556545018</v>
      </c>
      <c r="M380" s="262">
        <f>K380+L380</f>
        <v>72.437548987874294</v>
      </c>
      <c r="N380" s="263">
        <f t="shared" si="310"/>
        <v>15.920340436895447</v>
      </c>
      <c r="O380" s="264" t="str">
        <f t="shared" si="272"/>
        <v>OK</v>
      </c>
      <c r="P380" s="45"/>
      <c r="Q380" s="45"/>
      <c r="R380" s="45"/>
      <c r="S380" s="45"/>
      <c r="T380" s="32"/>
      <c r="U380" s="32"/>
    </row>
    <row r="381" spans="1:21" ht="14.25" customHeight="1" x14ac:dyDescent="0.2">
      <c r="A381" s="256" t="str">
        <f>IF(N381=MIN(N369:N392),1,"")</f>
        <v/>
      </c>
      <c r="B381" s="257">
        <f t="shared" si="304"/>
        <v>42293.499999999971</v>
      </c>
      <c r="C381" s="258">
        <f>DAY(B381)</f>
        <v>16</v>
      </c>
      <c r="D381" s="259">
        <f>Raw_Data_2!H377</f>
        <v>1064.4479278923543</v>
      </c>
      <c r="E381" s="260">
        <f>Raw_Data_2!E377</f>
        <v>52.89501953125</v>
      </c>
      <c r="F381" s="261">
        <f>Raw_Data_2!F377</f>
        <v>12.607575528794131</v>
      </c>
      <c r="G381" s="282">
        <f>Raw_Data_2!M377</f>
        <v>2.407390832901001</v>
      </c>
      <c r="H381" s="262">
        <f>HLOOKUP('Operational Worksheet'!E381,$B$773:$U$775,3)</f>
        <v>4.8999999999999995</v>
      </c>
      <c r="I381" s="262">
        <f t="shared" si="270"/>
        <v>1.5313102287938682</v>
      </c>
      <c r="J381" s="262">
        <f t="shared" si="271"/>
        <v>28.426173301890127</v>
      </c>
      <c r="K381" s="262">
        <f>I381*$G381</f>
        <v>3.686462207125893</v>
      </c>
      <c r="L381" s="262">
        <f>J381*$G381</f>
        <v>68.432909021425473</v>
      </c>
      <c r="M381" s="262">
        <f>K381+L381</f>
        <v>72.119371228551373</v>
      </c>
      <c r="N381" s="263">
        <f>IF(D381&gt;0,M381/H381,"PO")</f>
        <v>14.718239026234976</v>
      </c>
      <c r="O381" s="264" t="str">
        <f t="shared" si="272"/>
        <v>OK</v>
      </c>
      <c r="P381" s="45"/>
      <c r="Q381" s="45"/>
      <c r="R381" s="45"/>
      <c r="S381" s="45"/>
      <c r="T381" s="32"/>
      <c r="U381" s="32"/>
    </row>
    <row r="382" spans="1:21" ht="14.25" customHeight="1" x14ac:dyDescent="0.2">
      <c r="A382" s="256" t="str">
        <f>IF(N382=MIN(N369:N392),1,"")</f>
        <v/>
      </c>
      <c r="B382" s="257">
        <f t="shared" si="304"/>
        <v>42293.541666666635</v>
      </c>
      <c r="C382" s="258">
        <f t="shared" ref="C382:C386" si="311">DAY(B382)</f>
        <v>16</v>
      </c>
      <c r="D382" s="259">
        <f>Raw_Data_2!H378</f>
        <v>1057.8725663351611</v>
      </c>
      <c r="E382" s="260">
        <f>Raw_Data_2!E378</f>
        <v>52.89501953125</v>
      </c>
      <c r="F382" s="261">
        <f>Raw_Data_2!F378</f>
        <v>12.584634796135957</v>
      </c>
      <c r="G382" s="282">
        <f>Raw_Data_2!M378</f>
        <v>2.407390832901001</v>
      </c>
      <c r="H382" s="262">
        <f>HLOOKUP('Operational Worksheet'!E382,$B$773:$U$775,3)</f>
        <v>4.8999999999999995</v>
      </c>
      <c r="I382" s="262">
        <f t="shared" si="270"/>
        <v>1.5408283113408334</v>
      </c>
      <c r="J382" s="262">
        <f t="shared" si="271"/>
        <v>28.550814598927005</v>
      </c>
      <c r="K382" s="262">
        <f t="shared" ref="K382:L385" si="312">I382*$G382</f>
        <v>3.7093759517962517</v>
      </c>
      <c r="L382" s="262">
        <f t="shared" si="312"/>
        <v>68.732969337312937</v>
      </c>
      <c r="M382" s="262">
        <f t="shared" ref="M382:M385" si="313">K382+L382</f>
        <v>72.442345289109184</v>
      </c>
      <c r="N382" s="263">
        <f t="shared" ref="N382:N386" si="314">IF(D382&gt;0,M382/H382,"PO")</f>
        <v>14.784152099818202</v>
      </c>
      <c r="O382" s="264" t="str">
        <f t="shared" si="272"/>
        <v>OK</v>
      </c>
      <c r="P382" s="45"/>
      <c r="Q382" s="45"/>
      <c r="R382" s="45"/>
      <c r="S382" s="45"/>
      <c r="T382" s="32"/>
      <c r="U382" s="32"/>
    </row>
    <row r="383" spans="1:21" ht="14.25" customHeight="1" x14ac:dyDescent="0.2">
      <c r="A383" s="256" t="str">
        <f>IF(N383=MIN(N369:N392),1,"")</f>
        <v/>
      </c>
      <c r="B383" s="257">
        <f t="shared" si="304"/>
        <v>42293.583333333299</v>
      </c>
      <c r="C383" s="258">
        <f t="shared" si="311"/>
        <v>16</v>
      </c>
      <c r="D383" s="259">
        <f>Raw_Data_2!H379</f>
        <v>1061.5309303840634</v>
      </c>
      <c r="E383" s="260">
        <f>Raw_Data_2!E379</f>
        <v>52.89501953125</v>
      </c>
      <c r="F383" s="261">
        <f>Raw_Data_2!F379</f>
        <v>12.591808133351538</v>
      </c>
      <c r="G383" s="282">
        <f>Raw_Data_2!M379</f>
        <v>2.407390832901001</v>
      </c>
      <c r="H383" s="262">
        <f>HLOOKUP('Operational Worksheet'!E383,$B$773:$U$775,3)</f>
        <v>4.8999999999999995</v>
      </c>
      <c r="I383" s="262">
        <f t="shared" si="270"/>
        <v>1.5355181402111984</v>
      </c>
      <c r="J383" s="262">
        <f t="shared" si="271"/>
        <v>28.46863775237329</v>
      </c>
      <c r="K383" s="262">
        <f t="shared" si="312"/>
        <v>3.6965922944976328</v>
      </c>
      <c r="L383" s="262">
        <f t="shared" si="312"/>
        <v>68.535137550242808</v>
      </c>
      <c r="M383" s="262">
        <f t="shared" si="313"/>
        <v>72.231729844740443</v>
      </c>
      <c r="N383" s="263">
        <f t="shared" si="314"/>
        <v>14.741169356069479</v>
      </c>
      <c r="O383" s="264" t="str">
        <f t="shared" si="272"/>
        <v>OK</v>
      </c>
      <c r="P383" s="45"/>
      <c r="Q383" s="45"/>
      <c r="R383" s="45"/>
      <c r="S383" s="45"/>
      <c r="T383" s="32"/>
      <c r="U383" s="32"/>
    </row>
    <row r="384" spans="1:21" ht="14.25" customHeight="1" x14ac:dyDescent="0.2">
      <c r="A384" s="256" t="str">
        <f>IF(N384=MIN(N369:N392),1,"")</f>
        <v/>
      </c>
      <c r="B384" s="257">
        <f t="shared" si="304"/>
        <v>42293.624999999964</v>
      </c>
      <c r="C384" s="258">
        <f t="shared" si="311"/>
        <v>16</v>
      </c>
      <c r="D384" s="259">
        <f>Raw_Data_2!H380</f>
        <v>1059.6596597802056</v>
      </c>
      <c r="E384" s="260">
        <f>Raw_Data_2!E380</f>
        <v>52.89501953125</v>
      </c>
      <c r="F384" s="261">
        <f>Raw_Data_2!F380</f>
        <v>12.584221790627373</v>
      </c>
      <c r="G384" s="282">
        <f>Raw_Data_2!M380</f>
        <v>2.407390832901001</v>
      </c>
      <c r="H384" s="262">
        <f>HLOOKUP('Operational Worksheet'!E384,$B$773:$U$775,3)</f>
        <v>4.8999999999999995</v>
      </c>
      <c r="I384" s="262">
        <f t="shared" si="270"/>
        <v>1.5382297372140166</v>
      </c>
      <c r="J384" s="262">
        <f t="shared" si="271"/>
        <v>28.501728851101319</v>
      </c>
      <c r="K384" s="262">
        <f t="shared" si="312"/>
        <v>3.7031201682647392</v>
      </c>
      <c r="L384" s="262">
        <f t="shared" si="312"/>
        <v>68.614800757971295</v>
      </c>
      <c r="M384" s="262">
        <f t="shared" si="313"/>
        <v>72.317920926236042</v>
      </c>
      <c r="N384" s="263">
        <f t="shared" si="314"/>
        <v>14.758759372701235</v>
      </c>
      <c r="O384" s="264" t="str">
        <f t="shared" si="272"/>
        <v>OK</v>
      </c>
      <c r="P384" s="45"/>
      <c r="Q384" s="45"/>
      <c r="R384" s="45"/>
      <c r="S384" s="45"/>
      <c r="T384" s="32"/>
      <c r="U384" s="32"/>
    </row>
    <row r="385" spans="1:21" ht="14.25" customHeight="1" x14ac:dyDescent="0.2">
      <c r="A385" s="256" t="str">
        <f>IF(N385=MIN(N369:N392),1,"")</f>
        <v/>
      </c>
      <c r="B385" s="257">
        <f t="shared" si="304"/>
        <v>42293.666666666628</v>
      </c>
      <c r="C385" s="258">
        <f t="shared" si="311"/>
        <v>16</v>
      </c>
      <c r="D385" s="259">
        <f>Raw_Data_2!H381</f>
        <v>1062.1374574358622</v>
      </c>
      <c r="E385" s="260">
        <f>Raw_Data_2!E381</f>
        <v>52.739847506561283</v>
      </c>
      <c r="F385" s="261">
        <f>Raw_Data_2!F381</f>
        <v>12.588086764743595</v>
      </c>
      <c r="G385" s="282">
        <f>Raw_Data_2!M381</f>
        <v>2.407390832901001</v>
      </c>
      <c r="H385" s="262">
        <f>HLOOKUP('Operational Worksheet'!E385,$B$773:$U$775,3)</f>
        <v>4.8999999999999995</v>
      </c>
      <c r="I385" s="262">
        <f t="shared" si="270"/>
        <v>1.5346412920367498</v>
      </c>
      <c r="J385" s="262">
        <f t="shared" si="271"/>
        <v>28.443972127975691</v>
      </c>
      <c r="K385" s="262">
        <f t="shared" si="312"/>
        <v>3.6944813782406194</v>
      </c>
      <c r="L385" s="262">
        <f t="shared" si="312"/>
        <v>68.475757752180257</v>
      </c>
      <c r="M385" s="262">
        <f t="shared" si="313"/>
        <v>72.170239130420882</v>
      </c>
      <c r="N385" s="263">
        <f t="shared" si="314"/>
        <v>14.728620230698141</v>
      </c>
      <c r="O385" s="264" t="str">
        <f t="shared" si="272"/>
        <v>OK</v>
      </c>
      <c r="P385" s="45"/>
      <c r="Q385" s="45"/>
      <c r="R385" s="45"/>
      <c r="S385" s="45"/>
      <c r="T385" s="32"/>
      <c r="U385" s="32"/>
    </row>
    <row r="386" spans="1:21" ht="14.25" customHeight="1" x14ac:dyDescent="0.2">
      <c r="A386" s="256" t="str">
        <f>IF(N386=MIN(N369:N392),1,"")</f>
        <v/>
      </c>
      <c r="B386" s="257">
        <f t="shared" si="304"/>
        <v>42293.708333333292</v>
      </c>
      <c r="C386" s="258">
        <f t="shared" si="311"/>
        <v>16</v>
      </c>
      <c r="D386" s="259">
        <f>Raw_Data_2!H382</f>
        <v>1061.1431374697877</v>
      </c>
      <c r="E386" s="260">
        <f>Raw_Data_2!E382</f>
        <v>51.958709716796875</v>
      </c>
      <c r="F386" s="261">
        <f>Raw_Data_2!F382</f>
        <v>12.600633540804386</v>
      </c>
      <c r="G386" s="282">
        <f>Raw_Data_2!M382</f>
        <v>2.407390832901001</v>
      </c>
      <c r="H386" s="262">
        <f>HLOOKUP('Operational Worksheet'!E386,$B$773:$U$775,3)</f>
        <v>4.8999999999999995</v>
      </c>
      <c r="I386" s="263">
        <f t="shared" si="270"/>
        <v>1.5360792926452944</v>
      </c>
      <c r="J386" s="262">
        <f t="shared" si="271"/>
        <v>28.499002095079327</v>
      </c>
      <c r="K386" s="262">
        <f>I386*$G386</f>
        <v>3.6979432077233358</v>
      </c>
      <c r="L386" s="262">
        <f>J386*$G386</f>
        <v>68.608236390520389</v>
      </c>
      <c r="M386" s="262">
        <f>K386+L386</f>
        <v>72.30617959824373</v>
      </c>
      <c r="N386" s="263">
        <f t="shared" si="314"/>
        <v>14.756363183315049</v>
      </c>
      <c r="O386" s="264" t="str">
        <f t="shared" si="272"/>
        <v>OK</v>
      </c>
      <c r="P386" s="45"/>
      <c r="Q386" s="45"/>
      <c r="R386" s="45"/>
      <c r="S386" s="45"/>
      <c r="T386" s="32"/>
      <c r="U386" s="32"/>
    </row>
    <row r="387" spans="1:21" ht="14.25" customHeight="1" x14ac:dyDescent="0.2">
      <c r="A387" s="256" t="str">
        <f>IF(N387=MIN(N369:N392),1,"")</f>
        <v/>
      </c>
      <c r="B387" s="257">
        <f>B386+1/24</f>
        <v>42293.749999999956</v>
      </c>
      <c r="C387" s="258">
        <f>DAY(B387)</f>
        <v>16</v>
      </c>
      <c r="D387" s="259">
        <f>Raw_Data_2!H383</f>
        <v>1059.34247662813</v>
      </c>
      <c r="E387" s="260">
        <f>Raw_Data_2!E383</f>
        <v>51.958709716796875</v>
      </c>
      <c r="F387" s="261">
        <f>Raw_Data_2!F383</f>
        <v>12.601263970162602</v>
      </c>
      <c r="G387" s="282">
        <f>Raw_Data_2!M383</f>
        <v>2.3591279983520508</v>
      </c>
      <c r="H387" s="262">
        <f>HLOOKUP('Operational Worksheet'!E387,$B$773:$U$775,3)</f>
        <v>4.8999999999999995</v>
      </c>
      <c r="I387" s="262">
        <f t="shared" si="270"/>
        <v>1.5386903064514732</v>
      </c>
      <c r="J387" s="262">
        <f t="shared" si="271"/>
        <v>28.548872716454579</v>
      </c>
      <c r="K387" s="262">
        <f>I387*$G387</f>
        <v>3.6299673827425676</v>
      </c>
      <c r="L387" s="262">
        <f>J387*$G387</f>
        <v>67.35044494677696</v>
      </c>
      <c r="M387" s="262">
        <f>K387+L387</f>
        <v>70.980412329519524</v>
      </c>
      <c r="N387" s="263">
        <f>IF(D387&gt;0,M387/H387,"PO")</f>
        <v>14.485798434595823</v>
      </c>
      <c r="O387" s="264" t="str">
        <f t="shared" si="272"/>
        <v>OK</v>
      </c>
      <c r="P387" s="45"/>
      <c r="Q387" s="45"/>
      <c r="R387" s="45"/>
      <c r="S387" s="45"/>
      <c r="T387" s="32"/>
      <c r="U387" s="32"/>
    </row>
    <row r="388" spans="1:21" ht="14.25" customHeight="1" x14ac:dyDescent="0.2">
      <c r="A388" s="256" t="str">
        <f>IF(N388=MIN(N369:N392),1,"")</f>
        <v/>
      </c>
      <c r="B388" s="257">
        <f t="shared" ref="B388:B392" si="315">B387+1/24</f>
        <v>42293.791666666621</v>
      </c>
      <c r="C388" s="258">
        <f t="shared" ref="C388:C392" si="316">DAY(B388)</f>
        <v>16</v>
      </c>
      <c r="D388" s="259">
        <f>Raw_Data_2!H384</f>
        <v>1218.2973451426046</v>
      </c>
      <c r="E388" s="260">
        <f>Raw_Data_2!E384</f>
        <v>51.958709716796875</v>
      </c>
      <c r="F388" s="261">
        <f>Raw_Data_2!F384</f>
        <v>12.587904530388778</v>
      </c>
      <c r="G388" s="282">
        <f>Raw_Data_2!M384</f>
        <v>2.3591279983520508</v>
      </c>
      <c r="H388" s="262">
        <f>HLOOKUP('Operational Worksheet'!E388,$B$773:$U$775,3)</f>
        <v>4.8999999999999995</v>
      </c>
      <c r="I388" s="262">
        <f t="shared" si="270"/>
        <v>1.3379328178780563</v>
      </c>
      <c r="J388" s="262">
        <f t="shared" si="271"/>
        <v>24.797699012794617</v>
      </c>
      <c r="K388" s="262">
        <f t="shared" ref="K388:L391" si="317">I388*$G388</f>
        <v>3.1563547705701778</v>
      </c>
      <c r="L388" s="262">
        <f t="shared" si="317"/>
        <v>58.50094603579079</v>
      </c>
      <c r="M388" s="262">
        <f t="shared" ref="M388:M391" si="318">K388+L388</f>
        <v>61.657300806360965</v>
      </c>
      <c r="N388" s="263">
        <f t="shared" ref="N388:N392" si="319">IF(D388&gt;0,M388/H388,"PO")</f>
        <v>12.583122613543056</v>
      </c>
      <c r="O388" s="264" t="str">
        <f t="shared" si="272"/>
        <v>OK</v>
      </c>
      <c r="P388" s="45"/>
      <c r="Q388" s="45"/>
      <c r="R388" s="45"/>
      <c r="S388" s="45"/>
      <c r="T388" s="32"/>
      <c r="U388" s="32"/>
    </row>
    <row r="389" spans="1:21" ht="14.25" customHeight="1" x14ac:dyDescent="0.2">
      <c r="A389" s="256">
        <f>IF(N389=MIN(N369:N392),1,"")</f>
        <v>1</v>
      </c>
      <c r="B389" s="257">
        <f t="shared" si="315"/>
        <v>42293.833333333285</v>
      </c>
      <c r="C389" s="258">
        <f t="shared" si="316"/>
        <v>16</v>
      </c>
      <c r="D389" s="259">
        <f>Raw_Data_2!H385</f>
        <v>1429.4091993729694</v>
      </c>
      <c r="E389" s="260">
        <f>Raw_Data_2!E385</f>
        <v>51.958709716796875</v>
      </c>
      <c r="F389" s="261">
        <f>Raw_Data_2!F385</f>
        <v>12.58193622169839</v>
      </c>
      <c r="G389" s="282">
        <f>Raw_Data_2!M385</f>
        <v>2.2767276763916016</v>
      </c>
      <c r="H389" s="262">
        <f>HLOOKUP('Operational Worksheet'!E389,$B$773:$U$775,3)</f>
        <v>4.8999999999999995</v>
      </c>
      <c r="I389" s="262">
        <f t="shared" si="270"/>
        <v>1.1403312646336841</v>
      </c>
      <c r="J389" s="262">
        <f t="shared" si="271"/>
        <v>21.125264161810573</v>
      </c>
      <c r="K389" s="262">
        <f t="shared" si="317"/>
        <v>2.5962237504461441</v>
      </c>
      <c r="L389" s="262">
        <f t="shared" si="317"/>
        <v>48.09647358827776</v>
      </c>
      <c r="M389" s="262">
        <f t="shared" si="318"/>
        <v>50.692697338723903</v>
      </c>
      <c r="N389" s="263">
        <f t="shared" si="319"/>
        <v>10.345448436474268</v>
      </c>
      <c r="O389" s="264" t="str">
        <f t="shared" si="272"/>
        <v>OK</v>
      </c>
      <c r="P389" s="45"/>
      <c r="Q389" s="45"/>
      <c r="R389" s="45"/>
      <c r="S389" s="45"/>
      <c r="T389" s="32"/>
      <c r="U389" s="32"/>
    </row>
    <row r="390" spans="1:21" ht="14.25" customHeight="1" x14ac:dyDescent="0.2">
      <c r="A390" s="256" t="str">
        <f>IF(N390=MIN(N369:N392),1,"")</f>
        <v/>
      </c>
      <c r="B390" s="257">
        <f t="shared" si="315"/>
        <v>42293.874999999949</v>
      </c>
      <c r="C390" s="258">
        <f t="shared" si="316"/>
        <v>16</v>
      </c>
      <c r="D390" s="259">
        <f>Raw_Data_2!H386</f>
        <v>1425.8537726624679</v>
      </c>
      <c r="E390" s="260">
        <f>Raw_Data_2!E386</f>
        <v>51.958709716796875</v>
      </c>
      <c r="F390" s="261">
        <f>Raw_Data_2!F386</f>
        <v>12.596505129260221</v>
      </c>
      <c r="G390" s="282">
        <f>Raw_Data_2!M386</f>
        <v>2.2767276763916016</v>
      </c>
      <c r="H390" s="262">
        <f>HLOOKUP('Operational Worksheet'!E390,$B$773:$U$775,3)</f>
        <v>4.8999999999999995</v>
      </c>
      <c r="I390" s="262">
        <f t="shared" si="270"/>
        <v>1.1431747288898595</v>
      </c>
      <c r="J390" s="262">
        <f t="shared" si="271"/>
        <v>21.202463316959669</v>
      </c>
      <c r="K390" s="262">
        <f t="shared" si="317"/>
        <v>2.6026975442150087</v>
      </c>
      <c r="L390" s="262">
        <f t="shared" si="317"/>
        <v>48.272235041399753</v>
      </c>
      <c r="M390" s="262">
        <f t="shared" si="318"/>
        <v>50.874932585614765</v>
      </c>
      <c r="N390" s="263">
        <f t="shared" si="319"/>
        <v>10.382639303186687</v>
      </c>
      <c r="O390" s="264" t="str">
        <f t="shared" si="272"/>
        <v>OK</v>
      </c>
      <c r="P390" s="45"/>
      <c r="Q390" s="45"/>
      <c r="R390" s="45"/>
      <c r="S390" s="45"/>
      <c r="T390" s="32"/>
      <c r="U390" s="32"/>
    </row>
    <row r="391" spans="1:21" ht="14.25" customHeight="1" x14ac:dyDescent="0.2">
      <c r="A391" s="256" t="str">
        <f>IF(N391=MIN(N369:N392),1,"")</f>
        <v/>
      </c>
      <c r="B391" s="257">
        <f t="shared" si="315"/>
        <v>42293.916666666613</v>
      </c>
      <c r="C391" s="258">
        <f t="shared" si="316"/>
        <v>16</v>
      </c>
      <c r="D391" s="259">
        <f>Raw_Data_2!H387</f>
        <v>1276.5140175965917</v>
      </c>
      <c r="E391" s="260">
        <f>Raw_Data_2!E387</f>
        <v>52.779150175306533</v>
      </c>
      <c r="F391" s="261">
        <f>Raw_Data_2!F387</f>
        <v>12.613813161791164</v>
      </c>
      <c r="G391" s="282">
        <f>Raw_Data_2!M387</f>
        <v>2.3248836994171143</v>
      </c>
      <c r="H391" s="262">
        <f>HLOOKUP('Operational Worksheet'!E391,$B$773:$U$775,3)</f>
        <v>4.8999999999999995</v>
      </c>
      <c r="I391" s="262">
        <f t="shared" si="270"/>
        <v>1.2769150808613512</v>
      </c>
      <c r="J391" s="262">
        <f t="shared" si="271"/>
        <v>23.715486998957356</v>
      </c>
      <c r="K391" s="262">
        <f t="shared" si="317"/>
        <v>2.9686790570344419</v>
      </c>
      <c r="L391" s="262">
        <f t="shared" si="317"/>
        <v>55.135749147614455</v>
      </c>
      <c r="M391" s="262">
        <f t="shared" si="318"/>
        <v>58.104428204648897</v>
      </c>
      <c r="N391" s="263">
        <f t="shared" si="319"/>
        <v>11.858046572377328</v>
      </c>
      <c r="O391" s="264" t="str">
        <f t="shared" si="272"/>
        <v>OK</v>
      </c>
      <c r="P391" s="45"/>
      <c r="Q391" s="45"/>
      <c r="R391" s="45"/>
      <c r="S391" s="45"/>
      <c r="T391" s="32"/>
      <c r="U391" s="32"/>
    </row>
    <row r="392" spans="1:21" ht="14.25" customHeight="1" x14ac:dyDescent="0.2">
      <c r="A392" s="265" t="str">
        <f>IF(N392=MIN(N369:N392),1,"")</f>
        <v/>
      </c>
      <c r="B392" s="266">
        <f t="shared" si="315"/>
        <v>42293.958333333278</v>
      </c>
      <c r="C392" s="267">
        <f t="shared" si="316"/>
        <v>16</v>
      </c>
      <c r="D392" s="259">
        <f>Raw_Data_2!H388</f>
        <v>1060.9175669712918</v>
      </c>
      <c r="E392" s="260">
        <f>Raw_Data_2!E388</f>
        <v>52.948013305664062</v>
      </c>
      <c r="F392" s="261">
        <f>Raw_Data_2!F388</f>
        <v>12.595113874654238</v>
      </c>
      <c r="G392" s="282">
        <f>Raw_Data_2!M388</f>
        <v>2.373039722442627</v>
      </c>
      <c r="H392" s="268">
        <f>HLOOKUP('Operational Worksheet'!E392,$B$773:$U$775,3)</f>
        <v>4.8999999999999995</v>
      </c>
      <c r="I392" s="269">
        <f t="shared" si="270"/>
        <v>1.5364058912261442</v>
      </c>
      <c r="J392" s="268">
        <f t="shared" si="271"/>
        <v>28.492574956097549</v>
      </c>
      <c r="K392" s="268">
        <f>I392*$G392</f>
        <v>3.6459522096745061</v>
      </c>
      <c r="L392" s="268">
        <f>J392*$G392</f>
        <v>67.614012165493477</v>
      </c>
      <c r="M392" s="268">
        <f>K392+L392</f>
        <v>71.259964375167982</v>
      </c>
      <c r="N392" s="269">
        <f t="shared" si="319"/>
        <v>14.542849872483263</v>
      </c>
      <c r="O392" s="270" t="str">
        <f t="shared" si="272"/>
        <v>OK</v>
      </c>
      <c r="P392" s="45"/>
      <c r="Q392" s="45"/>
      <c r="R392" s="45"/>
      <c r="S392" s="45"/>
      <c r="T392" s="32"/>
      <c r="U392" s="32"/>
    </row>
    <row r="393" spans="1:21" ht="14.25" customHeight="1" x14ac:dyDescent="0.2">
      <c r="A393" s="247" t="str">
        <f>IF(N393=MIN(N393:N416),1,"")</f>
        <v/>
      </c>
      <c r="B393" s="248">
        <f>'Turbidity Daily Data Sheet'!B32</f>
        <v>42294</v>
      </c>
      <c r="C393" s="249">
        <f>DAY(B393)</f>
        <v>17</v>
      </c>
      <c r="D393" s="259">
        <f>Raw_Data_2!H389</f>
        <v>1056.5558562618592</v>
      </c>
      <c r="E393" s="260">
        <f>Raw_Data_2!E389</f>
        <v>52.948013305664062</v>
      </c>
      <c r="F393" s="261">
        <f>Raw_Data_2!F389</f>
        <v>12.594368732797038</v>
      </c>
      <c r="G393" s="282">
        <f>Raw_Data_2!M389</f>
        <v>2.373039722442627</v>
      </c>
      <c r="H393" s="253">
        <f>HLOOKUP('Operational Worksheet'!E393,$B$773:$U$775,3)</f>
        <v>4.8999999999999995</v>
      </c>
      <c r="I393" s="253">
        <f t="shared" ref="I393:I456" si="320">$G$768/D393*$H$768</f>
        <v>1.5427485355738895</v>
      </c>
      <c r="J393" s="253">
        <f t="shared" ref="J393:J456" si="321">$G$769*F393/D393*$H$769</f>
        <v>28.608506383803991</v>
      </c>
      <c r="K393" s="253">
        <f>I393*$G393</f>
        <v>3.661003556657032</v>
      </c>
      <c r="L393" s="253">
        <f>J393*$G393</f>
        <v>67.889122048520349</v>
      </c>
      <c r="M393" s="253">
        <f>K393+L393</f>
        <v>71.550125605177385</v>
      </c>
      <c r="N393" s="254">
        <f>IF(D393&gt;0,M393/H393,"PO")</f>
        <v>14.602066450036203</v>
      </c>
      <c r="O393" s="255" t="str">
        <f t="shared" ref="O393:O456" si="322">+IF(N393&gt;=1, "OK","Alarm")</f>
        <v>OK</v>
      </c>
      <c r="P393" s="45"/>
      <c r="Q393" s="45"/>
      <c r="R393" s="45"/>
      <c r="S393" s="45"/>
      <c r="T393" s="32"/>
      <c r="U393" s="32"/>
    </row>
    <row r="394" spans="1:21" ht="14.25" customHeight="1" x14ac:dyDescent="0.2">
      <c r="A394" s="256" t="str">
        <f>IF(N394=MIN(N393:N416),1,"")</f>
        <v/>
      </c>
      <c r="B394" s="257">
        <f>B393+1/24</f>
        <v>42294.041666666664</v>
      </c>
      <c r="C394" s="258">
        <f>DAY(B394)</f>
        <v>17</v>
      </c>
      <c r="D394" s="259">
        <f>Raw_Data_2!H390</f>
        <v>1068.9074407970427</v>
      </c>
      <c r="E394" s="260">
        <f>Raw_Data_2!E390</f>
        <v>52.948013305664062</v>
      </c>
      <c r="F394" s="261">
        <f>Raw_Data_2!F390</f>
        <v>12.605106789361635</v>
      </c>
      <c r="G394" s="282">
        <f>Raw_Data_2!M390</f>
        <v>2.373039722442627</v>
      </c>
      <c r="H394" s="262">
        <f>HLOOKUP('Operational Worksheet'!E394,$B$773:$U$775,3)</f>
        <v>4.8999999999999995</v>
      </c>
      <c r="I394" s="262">
        <f t="shared" si="320"/>
        <v>1.5249215580205639</v>
      </c>
      <c r="J394" s="262">
        <f t="shared" si="321"/>
        <v>28.302035461470819</v>
      </c>
      <c r="K394" s="262">
        <f t="shared" ref="K394:L397" si="323">I394*$G394</f>
        <v>3.6186994307918972</v>
      </c>
      <c r="L394" s="262">
        <f t="shared" si="323"/>
        <v>67.161854376050101</v>
      </c>
      <c r="M394" s="262">
        <f t="shared" ref="M394:M397" si="324">K394+L394</f>
        <v>70.780553806841993</v>
      </c>
      <c r="N394" s="263">
        <f t="shared" ref="N394:N398" si="325">IF(D394&gt;0,M394/H394,"PO")</f>
        <v>14.445010980988163</v>
      </c>
      <c r="O394" s="264" t="str">
        <f t="shared" si="322"/>
        <v>OK</v>
      </c>
      <c r="P394" s="45"/>
      <c r="Q394" s="45"/>
      <c r="R394" s="45"/>
      <c r="S394" s="45"/>
      <c r="T394" s="32"/>
      <c r="U394" s="32"/>
    </row>
    <row r="395" spans="1:21" ht="14.25" customHeight="1" x14ac:dyDescent="0.2">
      <c r="A395" s="256" t="str">
        <f>IF(N395=MIN(N393:N416),1,"")</f>
        <v/>
      </c>
      <c r="B395" s="257">
        <f t="shared" ref="B395:B410" si="326">B394+1/24</f>
        <v>42294.083333333328</v>
      </c>
      <c r="C395" s="258">
        <f t="shared" ref="C395" si="327">DAY(B395)</f>
        <v>17</v>
      </c>
      <c r="D395" s="259">
        <f>Raw_Data_2!H391</f>
        <v>1058.4498588428498</v>
      </c>
      <c r="E395" s="260">
        <f>Raw_Data_2!E391</f>
        <v>53.574971145375571</v>
      </c>
      <c r="F395" s="261">
        <f>Raw_Data_2!F391</f>
        <v>12.587597914429242</v>
      </c>
      <c r="G395" s="282">
        <f>Raw_Data_2!M391</f>
        <v>2.2904253005981445</v>
      </c>
      <c r="H395" s="262">
        <f>HLOOKUP('Operational Worksheet'!E395,$B$773:$U$775,3)</f>
        <v>4.8999999999999995</v>
      </c>
      <c r="I395" s="262">
        <f t="shared" si="320"/>
        <v>1.5399879232654414</v>
      </c>
      <c r="J395" s="262">
        <f t="shared" si="321"/>
        <v>28.541961380823</v>
      </c>
      <c r="K395" s="262">
        <f t="shared" si="323"/>
        <v>3.5272273020627609</v>
      </c>
      <c r="L395" s="262">
        <f t="shared" si="323"/>
        <v>65.37323047533215</v>
      </c>
      <c r="M395" s="262">
        <f t="shared" si="324"/>
        <v>68.900457777394905</v>
      </c>
      <c r="N395" s="263">
        <f t="shared" si="325"/>
        <v>14.061317913754063</v>
      </c>
      <c r="O395" s="264" t="str">
        <f t="shared" si="322"/>
        <v>OK</v>
      </c>
      <c r="P395" s="45"/>
      <c r="Q395" s="45"/>
      <c r="R395" s="45"/>
      <c r="S395" s="45"/>
      <c r="T395" s="32"/>
      <c r="U395" s="32"/>
    </row>
    <row r="396" spans="1:21" ht="14.25" customHeight="1" x14ac:dyDescent="0.2">
      <c r="A396" s="256" t="str">
        <f>IF(N396=MIN(N393:N416),1,"")</f>
        <v/>
      </c>
      <c r="B396" s="257">
        <f t="shared" si="326"/>
        <v>42294.124999999993</v>
      </c>
      <c r="C396" s="258">
        <f>DAY(B396)</f>
        <v>17</v>
      </c>
      <c r="D396" s="259">
        <f>Raw_Data_2!H392</f>
        <v>1070.1314052487096</v>
      </c>
      <c r="E396" s="260">
        <f>Raw_Data_2!E392</f>
        <v>53.997390747070313</v>
      </c>
      <c r="F396" s="261">
        <f>Raw_Data_2!F392</f>
        <v>12.595202684199283</v>
      </c>
      <c r="G396" s="282">
        <f>Raw_Data_2!M392</f>
        <v>2.3934791088104248</v>
      </c>
      <c r="H396" s="262">
        <f>HLOOKUP('Operational Worksheet'!E396,$B$773:$U$775,3)</f>
        <v>4.5500000000000007</v>
      </c>
      <c r="I396" s="262">
        <f t="shared" si="320"/>
        <v>1.5231774266275002</v>
      </c>
      <c r="J396" s="262">
        <f t="shared" si="321"/>
        <v>28.247452877109858</v>
      </c>
      <c r="K396" s="262">
        <f t="shared" si="323"/>
        <v>3.6456933496445454</v>
      </c>
      <c r="L396" s="262">
        <f t="shared" si="323"/>
        <v>67.609688338469368</v>
      </c>
      <c r="M396" s="262">
        <f t="shared" si="324"/>
        <v>71.255381688113914</v>
      </c>
      <c r="N396" s="263">
        <f t="shared" si="325"/>
        <v>15.660523447937122</v>
      </c>
      <c r="O396" s="264" t="str">
        <f t="shared" si="322"/>
        <v>OK</v>
      </c>
      <c r="P396" s="45"/>
      <c r="Q396" s="45"/>
      <c r="R396" s="45"/>
      <c r="S396" s="45"/>
      <c r="T396" s="32"/>
      <c r="U396" s="32"/>
    </row>
    <row r="397" spans="1:21" ht="14.25" customHeight="1" x14ac:dyDescent="0.2">
      <c r="A397" s="256" t="str">
        <f>IF(N397=MIN(N393:N416),1,"")</f>
        <v/>
      </c>
      <c r="B397" s="257">
        <f t="shared" si="326"/>
        <v>42294.166666666657</v>
      </c>
      <c r="C397" s="258">
        <f t="shared" ref="C397:C398" si="328">DAY(B397)</f>
        <v>17</v>
      </c>
      <c r="D397" s="259">
        <f>Raw_Data_2!H393</f>
        <v>1060.4830658494823</v>
      </c>
      <c r="E397" s="260">
        <f>Raw_Data_2!E393</f>
        <v>53.997390747070313</v>
      </c>
      <c r="F397" s="261">
        <f>Raw_Data_2!F393</f>
        <v>12.598569869986109</v>
      </c>
      <c r="G397" s="282">
        <f>Raw_Data_2!M393</f>
        <v>2.3934791088104248</v>
      </c>
      <c r="H397" s="262">
        <f>HLOOKUP('Operational Worksheet'!E397,$B$773:$U$775,3)</f>
        <v>4.5500000000000007</v>
      </c>
      <c r="I397" s="262">
        <f t="shared" si="320"/>
        <v>1.5370353874479983</v>
      </c>
      <c r="J397" s="262">
        <f t="shared" si="321"/>
        <v>28.512070264645068</v>
      </c>
      <c r="K397" s="262">
        <f t="shared" si="323"/>
        <v>3.6788620893591211</v>
      </c>
      <c r="L397" s="262">
        <f t="shared" si="323"/>
        <v>68.243044527362898</v>
      </c>
      <c r="M397" s="262">
        <f t="shared" si="324"/>
        <v>71.921906616722012</v>
      </c>
      <c r="N397" s="263">
        <f t="shared" si="325"/>
        <v>15.807012443235605</v>
      </c>
      <c r="O397" s="264" t="str">
        <f t="shared" si="322"/>
        <v>OK</v>
      </c>
      <c r="P397" s="45"/>
      <c r="Q397" s="45"/>
      <c r="R397" s="45"/>
      <c r="S397" s="45"/>
      <c r="T397" s="32"/>
      <c r="U397" s="32"/>
    </row>
    <row r="398" spans="1:21" ht="14.25" customHeight="1" x14ac:dyDescent="0.2">
      <c r="A398" s="256" t="str">
        <f>IF(N398=MIN(N393:N416),1,"")</f>
        <v/>
      </c>
      <c r="B398" s="257">
        <f t="shared" si="326"/>
        <v>42294.208333333321</v>
      </c>
      <c r="C398" s="258">
        <f t="shared" si="328"/>
        <v>17</v>
      </c>
      <c r="D398" s="259">
        <f>Raw_Data_2!H394</f>
        <v>1069.215775625144</v>
      </c>
      <c r="E398" s="260">
        <f>Raw_Data_2!E394</f>
        <v>53.997390747070313</v>
      </c>
      <c r="F398" s="261">
        <f>Raw_Data_2!F394</f>
        <v>12.603141537335452</v>
      </c>
      <c r="G398" s="282">
        <f>Raw_Data_2!M394</f>
        <v>2.3934791088104248</v>
      </c>
      <c r="H398" s="262">
        <f>HLOOKUP('Operational Worksheet'!E398,$B$773:$U$775,3)</f>
        <v>4.5500000000000007</v>
      </c>
      <c r="I398" s="263">
        <f t="shared" si="320"/>
        <v>1.524481809153049</v>
      </c>
      <c r="J398" s="262">
        <f t="shared" si="321"/>
        <v>28.289462594133628</v>
      </c>
      <c r="K398" s="262">
        <f>I398*$G398</f>
        <v>3.6488153619693438</v>
      </c>
      <c r="L398" s="262">
        <f>J398*$G398</f>
        <v>67.710237718532809</v>
      </c>
      <c r="M398" s="262">
        <f>K398+L398</f>
        <v>71.35905308050215</v>
      </c>
      <c r="N398" s="263">
        <f t="shared" si="325"/>
        <v>15.683308369341129</v>
      </c>
      <c r="O398" s="264" t="str">
        <f t="shared" si="322"/>
        <v>OK</v>
      </c>
      <c r="P398" s="45"/>
      <c r="Q398" s="45"/>
      <c r="R398" s="45"/>
      <c r="S398" s="45"/>
      <c r="T398" s="32"/>
      <c r="U398" s="32"/>
    </row>
    <row r="399" spans="1:21" ht="14.25" customHeight="1" x14ac:dyDescent="0.2">
      <c r="A399" s="256" t="str">
        <f>IF(N399=MIN(N393:N416),1,"")</f>
        <v/>
      </c>
      <c r="B399" s="257">
        <f t="shared" si="326"/>
        <v>42294.249999999985</v>
      </c>
      <c r="C399" s="258">
        <f>DAY(B399)</f>
        <v>17</v>
      </c>
      <c r="D399" s="259">
        <f>Raw_Data_2!H395</f>
        <v>1062.7641448709362</v>
      </c>
      <c r="E399" s="260">
        <f>Raw_Data_2!E395</f>
        <v>53.997390747070313</v>
      </c>
      <c r="F399" s="261">
        <f>Raw_Data_2!F395</f>
        <v>12.593509626571338</v>
      </c>
      <c r="G399" s="282">
        <f>Raw_Data_2!M395</f>
        <v>2.3934791088104248</v>
      </c>
      <c r="H399" s="262">
        <f>HLOOKUP('Operational Worksheet'!E399,$B$773:$U$775,3)</f>
        <v>4.5500000000000007</v>
      </c>
      <c r="I399" s="262">
        <f t="shared" si="320"/>
        <v>1.5337363495622538</v>
      </c>
      <c r="J399" s="262">
        <f t="shared" si="321"/>
        <v>28.439445618897608</v>
      </c>
      <c r="K399" s="262">
        <f>I399*$G399</f>
        <v>3.6709659111004176</v>
      </c>
      <c r="L399" s="262">
        <f>J399*$G399</f>
        <v>68.069218954981594</v>
      </c>
      <c r="M399" s="262">
        <f>K399+L399</f>
        <v>71.740184866082018</v>
      </c>
      <c r="N399" s="263">
        <f>IF(D399&gt;0,M399/H399,"PO")</f>
        <v>15.767073596941101</v>
      </c>
      <c r="O399" s="264" t="str">
        <f t="shared" si="322"/>
        <v>OK</v>
      </c>
      <c r="P399" s="45"/>
      <c r="Q399" s="45"/>
      <c r="R399" s="45"/>
      <c r="S399" s="45"/>
      <c r="T399" s="32"/>
      <c r="U399" s="32"/>
    </row>
    <row r="400" spans="1:21" ht="14.25" customHeight="1" x14ac:dyDescent="0.2">
      <c r="A400" s="256" t="str">
        <f>IF(N400=MIN(N393:N416),1,"")</f>
        <v/>
      </c>
      <c r="B400" s="257">
        <f t="shared" si="326"/>
        <v>42294.29166666665</v>
      </c>
      <c r="C400" s="258">
        <f t="shared" ref="C400:C404" si="329">DAY(B400)</f>
        <v>17</v>
      </c>
      <c r="D400" s="259">
        <f>Raw_Data_2!H396</f>
        <v>1054.3749663292185</v>
      </c>
      <c r="E400" s="260">
        <f>Raw_Data_2!E396</f>
        <v>53.981905009969076</v>
      </c>
      <c r="F400" s="261">
        <f>Raw_Data_2!F396</f>
        <v>12.593162330675128</v>
      </c>
      <c r="G400" s="282">
        <f>Raw_Data_2!M396</f>
        <v>2.3934791088104248</v>
      </c>
      <c r="H400" s="262">
        <f>HLOOKUP('Operational Worksheet'!E400,$B$773:$U$775,3)</f>
        <v>4.5500000000000007</v>
      </c>
      <c r="I400" s="262">
        <f t="shared" si="320"/>
        <v>1.54593958700936</v>
      </c>
      <c r="J400" s="262">
        <f t="shared" si="321"/>
        <v>28.66493473270047</v>
      </c>
      <c r="K400" s="262">
        <f t="shared" ref="K400:L403" si="330">I400*$G400</f>
        <v>3.7001741049899191</v>
      </c>
      <c r="L400" s="262">
        <f t="shared" si="330"/>
        <v>68.608922438132907</v>
      </c>
      <c r="M400" s="262">
        <f t="shared" ref="M400:M403" si="331">K400+L400</f>
        <v>72.30909654312282</v>
      </c>
      <c r="N400" s="263">
        <f t="shared" ref="N400:N404" si="332">IF(D400&gt;0,M400/H400,"PO")</f>
        <v>15.892109130356662</v>
      </c>
      <c r="O400" s="264" t="str">
        <f t="shared" si="322"/>
        <v>OK</v>
      </c>
      <c r="P400" s="45"/>
      <c r="Q400" s="45"/>
      <c r="R400" s="45"/>
      <c r="S400" s="45"/>
      <c r="T400" s="32"/>
      <c r="U400" s="32"/>
    </row>
    <row r="401" spans="1:21" ht="14.25" customHeight="1" x14ac:dyDescent="0.2">
      <c r="A401" s="256" t="str">
        <f>IF(N401=MIN(N393:N416),1,"")</f>
        <v/>
      </c>
      <c r="B401" s="257">
        <f t="shared" si="326"/>
        <v>42294.333333333314</v>
      </c>
      <c r="C401" s="258">
        <f t="shared" si="329"/>
        <v>17</v>
      </c>
      <c r="D401" s="259">
        <f>Raw_Data_2!H397</f>
        <v>1064.1828645391251</v>
      </c>
      <c r="E401" s="260">
        <f>Raw_Data_2!E397</f>
        <v>53.901992797851563</v>
      </c>
      <c r="F401" s="261">
        <f>Raw_Data_2!F397</f>
        <v>12.593647710706659</v>
      </c>
      <c r="G401" s="282">
        <f>Raw_Data_2!M397</f>
        <v>2.3934791088104248</v>
      </c>
      <c r="H401" s="262">
        <f>HLOOKUP('Operational Worksheet'!E401,$B$773:$U$775,3)</f>
        <v>4.5500000000000007</v>
      </c>
      <c r="I401" s="262">
        <f t="shared" si="320"/>
        <v>1.5316916427759981</v>
      </c>
      <c r="J401" s="262">
        <f t="shared" si="321"/>
        <v>28.401842871982041</v>
      </c>
      <c r="K401" s="262">
        <f t="shared" si="330"/>
        <v>3.6660719481238715</v>
      </c>
      <c r="L401" s="262">
        <f t="shared" si="330"/>
        <v>67.979217565805286</v>
      </c>
      <c r="M401" s="262">
        <f t="shared" si="331"/>
        <v>71.645289513929157</v>
      </c>
      <c r="N401" s="263">
        <f t="shared" si="332"/>
        <v>15.746217475588823</v>
      </c>
      <c r="O401" s="264" t="str">
        <f t="shared" si="322"/>
        <v>OK</v>
      </c>
      <c r="P401" s="45"/>
      <c r="Q401" s="45"/>
      <c r="R401" s="45"/>
      <c r="S401" s="45"/>
      <c r="T401" s="32"/>
      <c r="U401" s="32"/>
    </row>
    <row r="402" spans="1:21" ht="14.25" customHeight="1" x14ac:dyDescent="0.2">
      <c r="A402" s="256" t="str">
        <f>IF(N402=MIN(N393:N416),1,"")</f>
        <v/>
      </c>
      <c r="B402" s="257">
        <f t="shared" si="326"/>
        <v>42294.374999999978</v>
      </c>
      <c r="C402" s="258">
        <f t="shared" si="329"/>
        <v>17</v>
      </c>
      <c r="D402" s="259">
        <f>Raw_Data_2!H398</f>
        <v>1063.1852209032443</v>
      </c>
      <c r="E402" s="260">
        <f>Raw_Data_2!E398</f>
        <v>53.901992797851563</v>
      </c>
      <c r="F402" s="261">
        <f>Raw_Data_2!F398</f>
        <v>12.59705970288727</v>
      </c>
      <c r="G402" s="282">
        <f>Raw_Data_2!M398</f>
        <v>2.4348931312561035</v>
      </c>
      <c r="H402" s="262">
        <f>HLOOKUP('Operational Worksheet'!E402,$B$773:$U$775,3)</f>
        <v>4.5500000000000007</v>
      </c>
      <c r="I402" s="262">
        <f t="shared" si="320"/>
        <v>1.5331289110802444</v>
      </c>
      <c r="J402" s="262">
        <f t="shared" si="321"/>
        <v>28.436195963337997</v>
      </c>
      <c r="K402" s="262">
        <f t="shared" si="330"/>
        <v>3.7330050549194365</v>
      </c>
      <c r="L402" s="262">
        <f t="shared" si="330"/>
        <v>69.239098230184226</v>
      </c>
      <c r="M402" s="262">
        <f t="shared" si="331"/>
        <v>72.972103285103657</v>
      </c>
      <c r="N402" s="263">
        <f t="shared" si="332"/>
        <v>16.037824897824976</v>
      </c>
      <c r="O402" s="264" t="str">
        <f t="shared" si="322"/>
        <v>OK</v>
      </c>
      <c r="P402" s="45"/>
      <c r="Q402" s="45"/>
      <c r="R402" s="45"/>
      <c r="S402" s="45"/>
      <c r="T402" s="32"/>
      <c r="U402" s="32"/>
    </row>
    <row r="403" spans="1:21" ht="14.25" customHeight="1" x14ac:dyDescent="0.2">
      <c r="A403" s="256" t="str">
        <f>IF(N403=MIN(N393:N416),1,"")</f>
        <v/>
      </c>
      <c r="B403" s="257">
        <f t="shared" si="326"/>
        <v>42294.416666666642</v>
      </c>
      <c r="C403" s="258">
        <f t="shared" si="329"/>
        <v>17</v>
      </c>
      <c r="D403" s="259">
        <f>Raw_Data_2!H399</f>
        <v>1064.73498301718</v>
      </c>
      <c r="E403" s="260">
        <f>Raw_Data_2!E399</f>
        <v>53.901992797851563</v>
      </c>
      <c r="F403" s="261">
        <f>Raw_Data_2!F399</f>
        <v>12.594308652341633</v>
      </c>
      <c r="G403" s="282">
        <f>Raw_Data_2!M399</f>
        <v>2.4348931312561035</v>
      </c>
      <c r="H403" s="262">
        <f>HLOOKUP('Operational Worksheet'!E403,$B$773:$U$775,3)</f>
        <v>4.5500000000000007</v>
      </c>
      <c r="I403" s="262">
        <f t="shared" si="320"/>
        <v>1.5308973838550952</v>
      </c>
      <c r="J403" s="262">
        <f t="shared" si="321"/>
        <v>28.388604908957145</v>
      </c>
      <c r="K403" s="262">
        <f t="shared" si="330"/>
        <v>3.7275715246067098</v>
      </c>
      <c r="L403" s="262">
        <f t="shared" si="330"/>
        <v>69.123219098763059</v>
      </c>
      <c r="M403" s="262">
        <f t="shared" si="331"/>
        <v>72.850790623369775</v>
      </c>
      <c r="N403" s="263">
        <f t="shared" si="332"/>
        <v>16.01116277436698</v>
      </c>
      <c r="O403" s="264" t="str">
        <f t="shared" si="322"/>
        <v>OK</v>
      </c>
      <c r="P403" s="45"/>
      <c r="Q403" s="45"/>
      <c r="R403" s="45"/>
      <c r="S403" s="45"/>
      <c r="T403" s="32"/>
      <c r="U403" s="32"/>
    </row>
    <row r="404" spans="1:21" ht="14.25" customHeight="1" x14ac:dyDescent="0.2">
      <c r="A404" s="256" t="str">
        <f>IF(N404=MIN(N393:N416),1,"")</f>
        <v/>
      </c>
      <c r="B404" s="257">
        <f t="shared" si="326"/>
        <v>42294.458333333307</v>
      </c>
      <c r="C404" s="258">
        <f t="shared" si="329"/>
        <v>17</v>
      </c>
      <c r="D404" s="259">
        <f>Raw_Data_2!H400</f>
        <v>1064.2665548539987</v>
      </c>
      <c r="E404" s="260">
        <f>Raw_Data_2!E400</f>
        <v>53.901992797851563</v>
      </c>
      <c r="F404" s="261">
        <f>Raw_Data_2!F400</f>
        <v>12.591843116325272</v>
      </c>
      <c r="G404" s="282">
        <f>Raw_Data_2!M400</f>
        <v>2.4348931312561035</v>
      </c>
      <c r="H404" s="262">
        <f>HLOOKUP('Operational Worksheet'!E404,$B$773:$U$775,3)</f>
        <v>4.5500000000000007</v>
      </c>
      <c r="I404" s="263">
        <f t="shared" si="320"/>
        <v>1.531571195736402</v>
      </c>
      <c r="J404" s="262">
        <f t="shared" si="321"/>
        <v>28.395539953171259</v>
      </c>
      <c r="K404" s="262">
        <f>I404*$G404</f>
        <v>3.7292121845282624</v>
      </c>
      <c r="L404" s="262">
        <f>J404*$G404</f>
        <v>69.140105190284956</v>
      </c>
      <c r="M404" s="262">
        <f>K404+L404</f>
        <v>72.869317374813221</v>
      </c>
      <c r="N404" s="263">
        <f t="shared" si="332"/>
        <v>16.015234587871035</v>
      </c>
      <c r="O404" s="264" t="str">
        <f t="shared" si="322"/>
        <v>OK</v>
      </c>
      <c r="P404" s="45"/>
      <c r="Q404" s="45"/>
      <c r="R404" s="45"/>
      <c r="S404" s="45"/>
      <c r="T404" s="32"/>
      <c r="U404" s="32"/>
    </row>
    <row r="405" spans="1:21" ht="14.25" customHeight="1" x14ac:dyDescent="0.2">
      <c r="A405" s="256" t="str">
        <f>IF(N405=MIN(N393:N416),1,"")</f>
        <v/>
      </c>
      <c r="B405" s="257">
        <f t="shared" si="326"/>
        <v>42294.499999999971</v>
      </c>
      <c r="C405" s="258">
        <f>DAY(B405)</f>
        <v>17</v>
      </c>
      <c r="D405" s="259">
        <f>Raw_Data_2!H401</f>
        <v>1064.8693345538413</v>
      </c>
      <c r="E405" s="260">
        <f>Raw_Data_2!E401</f>
        <v>52.300703394122657</v>
      </c>
      <c r="F405" s="261">
        <f>Raw_Data_2!F401</f>
        <v>12.599505502667427</v>
      </c>
      <c r="G405" s="282">
        <f>Raw_Data_2!M401</f>
        <v>2.4348931312561035</v>
      </c>
      <c r="H405" s="262">
        <f>HLOOKUP('Operational Worksheet'!E405,$B$773:$U$775,3)</f>
        <v>4.8999999999999995</v>
      </c>
      <c r="I405" s="262">
        <f t="shared" si="320"/>
        <v>1.5307042348843081</v>
      </c>
      <c r="J405" s="262">
        <f t="shared" si="321"/>
        <v>28.396735848413996</v>
      </c>
      <c r="K405" s="262">
        <f>I405*$G405</f>
        <v>3.7271012275044311</v>
      </c>
      <c r="L405" s="262">
        <f>J405*$G405</f>
        <v>69.143017067397196</v>
      </c>
      <c r="M405" s="262">
        <f>K405+L405</f>
        <v>72.87011829490163</v>
      </c>
      <c r="N405" s="263">
        <f>IF(D405&gt;0,M405/H405,"PO")</f>
        <v>14.871452713245231</v>
      </c>
      <c r="O405" s="264" t="str">
        <f t="shared" si="322"/>
        <v>OK</v>
      </c>
      <c r="P405" s="45"/>
      <c r="Q405" s="45"/>
      <c r="R405" s="45"/>
      <c r="S405" s="45"/>
      <c r="T405" s="32"/>
      <c r="U405" s="32"/>
    </row>
    <row r="406" spans="1:21" ht="14.25" customHeight="1" x14ac:dyDescent="0.2">
      <c r="A406" s="256" t="str">
        <f>IF(N406=MIN(N393:N416),1,"")</f>
        <v/>
      </c>
      <c r="B406" s="257">
        <f t="shared" si="326"/>
        <v>42294.541666666635</v>
      </c>
      <c r="C406" s="258">
        <f t="shared" ref="C406:C410" si="333">DAY(B406)</f>
        <v>17</v>
      </c>
      <c r="D406" s="259">
        <f>Raw_Data_2!H402</f>
        <v>1060.6650915688497</v>
      </c>
      <c r="E406" s="260">
        <f>Raw_Data_2!E402</f>
        <v>52.149505615234375</v>
      </c>
      <c r="F406" s="261">
        <f>Raw_Data_2!F402</f>
        <v>12.593977553619014</v>
      </c>
      <c r="G406" s="282">
        <f>Raw_Data_2!M402</f>
        <v>2.4348931312561035</v>
      </c>
      <c r="H406" s="262">
        <f>HLOOKUP('Operational Worksheet'!E406,$B$773:$U$775,3)</f>
        <v>4.8999999999999995</v>
      </c>
      <c r="I406" s="262">
        <f t="shared" si="320"/>
        <v>1.5367716095841679</v>
      </c>
      <c r="J406" s="262">
        <f t="shared" si="321"/>
        <v>28.496785996773458</v>
      </c>
      <c r="K406" s="262">
        <f t="shared" ref="K406:L409" si="334">I406*$G406</f>
        <v>3.741874636485877</v>
      </c>
      <c r="L406" s="262">
        <f t="shared" si="334"/>
        <v>69.3866284864188</v>
      </c>
      <c r="M406" s="262">
        <f t="shared" ref="M406:M409" si="335">K406+L406</f>
        <v>73.128503122904675</v>
      </c>
      <c r="N406" s="263">
        <f t="shared" ref="N406:N410" si="336">IF(D406&gt;0,M406/H406,"PO")</f>
        <v>14.924184310796875</v>
      </c>
      <c r="O406" s="264" t="str">
        <f t="shared" si="322"/>
        <v>OK</v>
      </c>
      <c r="P406" s="45"/>
      <c r="Q406" s="45"/>
      <c r="R406" s="45"/>
      <c r="S406" s="45"/>
      <c r="T406" s="32"/>
      <c r="U406" s="32"/>
    </row>
    <row r="407" spans="1:21" ht="14.25" customHeight="1" x14ac:dyDescent="0.2">
      <c r="A407" s="256" t="str">
        <f>IF(N407=MIN(N393:N416),1,"")</f>
        <v/>
      </c>
      <c r="B407" s="257">
        <f t="shared" si="326"/>
        <v>42294.583333333299</v>
      </c>
      <c r="C407" s="258">
        <f t="shared" si="333"/>
        <v>17</v>
      </c>
      <c r="D407" s="259">
        <f>Raw_Data_2!H403</f>
        <v>1062.9631057789038</v>
      </c>
      <c r="E407" s="260">
        <f>Raw_Data_2!E403</f>
        <v>52.149505615234375</v>
      </c>
      <c r="F407" s="261">
        <f>Raw_Data_2!F403</f>
        <v>12.592292476879491</v>
      </c>
      <c r="G407" s="282">
        <f>Raw_Data_2!M403</f>
        <v>2.4348931312561035</v>
      </c>
      <c r="H407" s="262">
        <f>HLOOKUP('Operational Worksheet'!E407,$B$773:$U$775,3)</f>
        <v>4.8999999999999995</v>
      </c>
      <c r="I407" s="262">
        <f t="shared" si="320"/>
        <v>1.5334492713231007</v>
      </c>
      <c r="J407" s="262">
        <f t="shared" si="321"/>
        <v>28.4313743160121</v>
      </c>
      <c r="K407" s="262">
        <f t="shared" si="334"/>
        <v>3.733785097874295</v>
      </c>
      <c r="L407" s="262">
        <f t="shared" si="334"/>
        <v>69.227358034229056</v>
      </c>
      <c r="M407" s="262">
        <f t="shared" si="335"/>
        <v>72.961143132103345</v>
      </c>
      <c r="N407" s="263">
        <f t="shared" si="336"/>
        <v>14.890029210633337</v>
      </c>
      <c r="O407" s="264" t="str">
        <f t="shared" si="322"/>
        <v>OK</v>
      </c>
      <c r="P407" s="45"/>
      <c r="Q407" s="45"/>
      <c r="R407" s="45"/>
      <c r="S407" s="45"/>
      <c r="T407" s="32"/>
      <c r="U407" s="32"/>
    </row>
    <row r="408" spans="1:21" ht="14.25" customHeight="1" x14ac:dyDescent="0.2">
      <c r="A408" s="256" t="str">
        <f>IF(N408=MIN(N393:N416),1,"")</f>
        <v/>
      </c>
      <c r="B408" s="257">
        <f t="shared" si="326"/>
        <v>42294.624999999964</v>
      </c>
      <c r="C408" s="258">
        <f t="shared" si="333"/>
        <v>17</v>
      </c>
      <c r="D408" s="259">
        <f>Raw_Data_2!H404</f>
        <v>1058.8900909135775</v>
      </c>
      <c r="E408" s="260">
        <f>Raw_Data_2!E404</f>
        <v>52.149505615234375</v>
      </c>
      <c r="F408" s="261">
        <f>Raw_Data_2!F404</f>
        <v>12.593973046082922</v>
      </c>
      <c r="G408" s="282">
        <f>Raw_Data_2!M404</f>
        <v>2.2495462894439697</v>
      </c>
      <c r="H408" s="262">
        <f>HLOOKUP('Operational Worksheet'!E408,$B$773:$U$775,3)</f>
        <v>4.8999999999999995</v>
      </c>
      <c r="I408" s="262">
        <f t="shared" si="320"/>
        <v>1.5393476754454152</v>
      </c>
      <c r="J408" s="262">
        <f t="shared" si="321"/>
        <v>28.54454449046866</v>
      </c>
      <c r="K408" s="262">
        <f t="shared" si="334"/>
        <v>3.4628338514624337</v>
      </c>
      <c r="L408" s="262">
        <f t="shared" si="334"/>
        <v>64.21227414240208</v>
      </c>
      <c r="M408" s="262">
        <f t="shared" si="335"/>
        <v>67.675107993864515</v>
      </c>
      <c r="N408" s="263">
        <f t="shared" si="336"/>
        <v>13.811246529360107</v>
      </c>
      <c r="O408" s="264" t="str">
        <f t="shared" si="322"/>
        <v>OK</v>
      </c>
      <c r="P408" s="45"/>
      <c r="Q408" s="45"/>
      <c r="R408" s="45"/>
      <c r="S408" s="45"/>
      <c r="T408" s="32"/>
      <c r="U408" s="32"/>
    </row>
    <row r="409" spans="1:21" ht="14.25" customHeight="1" x14ac:dyDescent="0.2">
      <c r="A409" s="256" t="str">
        <f>IF(N409=MIN(N393:N416),1,"")</f>
        <v/>
      </c>
      <c r="B409" s="257">
        <f t="shared" si="326"/>
        <v>42294.666666666628</v>
      </c>
      <c r="C409" s="258">
        <f t="shared" si="333"/>
        <v>17</v>
      </c>
      <c r="D409" s="259">
        <f>Raw_Data_2!H405</f>
        <v>1064.8335528149582</v>
      </c>
      <c r="E409" s="260">
        <f>Raw_Data_2!E405</f>
        <v>52.149505615234375</v>
      </c>
      <c r="F409" s="261">
        <f>Raw_Data_2!F405</f>
        <v>12.578424188627665</v>
      </c>
      <c r="G409" s="282">
        <f>Raw_Data_2!M405</f>
        <v>2.2495462894439697</v>
      </c>
      <c r="H409" s="262">
        <f>HLOOKUP('Operational Worksheet'!E409,$B$773:$U$775,3)</f>
        <v>4.8999999999999995</v>
      </c>
      <c r="I409" s="262">
        <f t="shared" si="320"/>
        <v>1.5307556713356625</v>
      </c>
      <c r="J409" s="262">
        <f t="shared" si="321"/>
        <v>28.350175455029415</v>
      </c>
      <c r="K409" s="262">
        <f t="shared" si="334"/>
        <v>3.4435057404984524</v>
      </c>
      <c r="L409" s="262">
        <f t="shared" si="334"/>
        <v>63.775031999946926</v>
      </c>
      <c r="M409" s="262">
        <f t="shared" si="335"/>
        <v>67.218537740445385</v>
      </c>
      <c r="N409" s="263">
        <f t="shared" si="336"/>
        <v>13.718068926621509</v>
      </c>
      <c r="O409" s="264" t="str">
        <f t="shared" si="322"/>
        <v>OK</v>
      </c>
      <c r="P409" s="45"/>
      <c r="Q409" s="45"/>
      <c r="R409" s="45"/>
      <c r="S409" s="45"/>
      <c r="T409" s="32"/>
      <c r="U409" s="32"/>
    </row>
    <row r="410" spans="1:21" ht="14.25" customHeight="1" x14ac:dyDescent="0.2">
      <c r="A410" s="256" t="str">
        <f>IF(N410=MIN(N393:N416),1,"")</f>
        <v/>
      </c>
      <c r="B410" s="257">
        <f t="shared" si="326"/>
        <v>42294.708333333292</v>
      </c>
      <c r="C410" s="258">
        <f t="shared" si="333"/>
        <v>17</v>
      </c>
      <c r="D410" s="259">
        <f>Raw_Data_2!H406</f>
        <v>1060.9805180076091</v>
      </c>
      <c r="E410" s="260">
        <f>Raw_Data_2!E406</f>
        <v>52.149505615234375</v>
      </c>
      <c r="F410" s="261">
        <f>Raw_Data_2!F406</f>
        <v>12.587856183805997</v>
      </c>
      <c r="G410" s="282">
        <f>Raw_Data_2!M406</f>
        <v>2.2495462894439697</v>
      </c>
      <c r="H410" s="262">
        <f>HLOOKUP('Operational Worksheet'!E410,$B$773:$U$775,3)</f>
        <v>4.8999999999999995</v>
      </c>
      <c r="I410" s="263">
        <f t="shared" si="320"/>
        <v>1.536314731830269</v>
      </c>
      <c r="J410" s="262">
        <f t="shared" si="321"/>
        <v>28.474467088110774</v>
      </c>
      <c r="K410" s="262">
        <f>I410*$G410</f>
        <v>3.4560111044068891</v>
      </c>
      <c r="L410" s="262">
        <f>J410*$G410</f>
        <v>64.054631781954029</v>
      </c>
      <c r="M410" s="262">
        <f>K410+L410</f>
        <v>67.510642886360912</v>
      </c>
      <c r="N410" s="263">
        <f t="shared" si="336"/>
        <v>13.777682221706311</v>
      </c>
      <c r="O410" s="264" t="str">
        <f t="shared" si="322"/>
        <v>OK</v>
      </c>
      <c r="P410" s="45"/>
      <c r="Q410" s="45"/>
      <c r="R410" s="45"/>
      <c r="S410" s="45"/>
      <c r="T410" s="32"/>
      <c r="U410" s="32"/>
    </row>
    <row r="411" spans="1:21" ht="14.25" customHeight="1" x14ac:dyDescent="0.2">
      <c r="A411" s="256" t="str">
        <f>IF(N411=MIN(N393:N416),1,"")</f>
        <v/>
      </c>
      <c r="B411" s="257">
        <f>B410+1/24</f>
        <v>42294.749999999956</v>
      </c>
      <c r="C411" s="258">
        <f>DAY(B411)</f>
        <v>17</v>
      </c>
      <c r="D411" s="259">
        <f>Raw_Data_2!H407</f>
        <v>1066.8070617317878</v>
      </c>
      <c r="E411" s="260">
        <f>Raw_Data_2!E407</f>
        <v>51.561024444885255</v>
      </c>
      <c r="F411" s="261">
        <f>Raw_Data_2!F407</f>
        <v>12.603875369471178</v>
      </c>
      <c r="G411" s="282">
        <f>Raw_Data_2!M407</f>
        <v>2.4486980438232422</v>
      </c>
      <c r="H411" s="262">
        <f>HLOOKUP('Operational Worksheet'!E411,$B$773:$U$775,3)</f>
        <v>5.25</v>
      </c>
      <c r="I411" s="262">
        <f t="shared" si="320"/>
        <v>1.5279238940863027</v>
      </c>
      <c r="J411" s="262">
        <f t="shared" si="321"/>
        <v>28.354987487265038</v>
      </c>
      <c r="K411" s="262">
        <f>I411*$G411</f>
        <v>3.7414242505599202</v>
      </c>
      <c r="L411" s="262">
        <f>J411*$G411</f>
        <v>69.432802392698406</v>
      </c>
      <c r="M411" s="262">
        <f>K411+L411</f>
        <v>73.174226643258322</v>
      </c>
      <c r="N411" s="263">
        <f>IF(D411&gt;0,M411/H411,"PO")</f>
        <v>13.937947932049203</v>
      </c>
      <c r="O411" s="264" t="str">
        <f t="shared" si="322"/>
        <v>OK</v>
      </c>
      <c r="P411" s="45"/>
      <c r="Q411" s="45"/>
      <c r="R411" s="45"/>
      <c r="S411" s="45"/>
      <c r="T411" s="32"/>
      <c r="U411" s="32"/>
    </row>
    <row r="412" spans="1:21" ht="14.25" customHeight="1" x14ac:dyDescent="0.2">
      <c r="A412" s="256" t="str">
        <f>IF(N412=MIN(N393:N416),1,"")</f>
        <v/>
      </c>
      <c r="B412" s="257">
        <f t="shared" ref="B412:B416" si="337">B411+1/24</f>
        <v>42294.791666666621</v>
      </c>
      <c r="C412" s="258">
        <f t="shared" ref="C412:C416" si="338">DAY(B412)</f>
        <v>17</v>
      </c>
      <c r="D412" s="259">
        <f>Raw_Data_2!H408</f>
        <v>1066.3877055396358</v>
      </c>
      <c r="E412" s="260">
        <f>Raw_Data_2!E408</f>
        <v>51.545318603515625</v>
      </c>
      <c r="F412" s="261">
        <f>Raw_Data_2!F408</f>
        <v>12.590057036466336</v>
      </c>
      <c r="G412" s="282">
        <f>Raw_Data_2!M408</f>
        <v>2.4486980438232422</v>
      </c>
      <c r="H412" s="262">
        <f>HLOOKUP('Operational Worksheet'!E412,$B$773:$U$775,3)</f>
        <v>5.25</v>
      </c>
      <c r="I412" s="262">
        <f t="shared" si="320"/>
        <v>1.5285247490500213</v>
      </c>
      <c r="J412" s="262">
        <f t="shared" si="321"/>
        <v>28.335038682979381</v>
      </c>
      <c r="K412" s="262">
        <f t="shared" ref="K412:L415" si="339">I412*$G412</f>
        <v>3.7428955629341996</v>
      </c>
      <c r="L412" s="262">
        <f t="shared" si="339"/>
        <v>69.383953794667505</v>
      </c>
      <c r="M412" s="262">
        <f t="shared" ref="M412:M415" si="340">K412+L412</f>
        <v>73.126849357601699</v>
      </c>
      <c r="N412" s="263">
        <f t="shared" ref="N412:N416" si="341">IF(D412&gt;0,M412/H412,"PO")</f>
        <v>13.928923687162229</v>
      </c>
      <c r="O412" s="264" t="str">
        <f t="shared" si="322"/>
        <v>OK</v>
      </c>
      <c r="P412" s="45"/>
      <c r="Q412" s="45"/>
      <c r="R412" s="45"/>
      <c r="S412" s="45"/>
      <c r="T412" s="32"/>
      <c r="U412" s="32"/>
    </row>
    <row r="413" spans="1:21" ht="14.25" customHeight="1" x14ac:dyDescent="0.2">
      <c r="A413" s="256" t="str">
        <f>IF(N413=MIN(N393:N416),1,"")</f>
        <v/>
      </c>
      <c r="B413" s="257">
        <f t="shared" si="337"/>
        <v>42294.833333333285</v>
      </c>
      <c r="C413" s="258">
        <f t="shared" si="338"/>
        <v>17</v>
      </c>
      <c r="D413" s="259">
        <f>Raw_Data_2!H409</f>
        <v>1062.1529855028448</v>
      </c>
      <c r="E413" s="260">
        <f>Raw_Data_2!E409</f>
        <v>51.545318603515625</v>
      </c>
      <c r="F413" s="261">
        <f>Raw_Data_2!F409</f>
        <v>12.592952340556515</v>
      </c>
      <c r="G413" s="282">
        <f>Raw_Data_2!M409</f>
        <v>2.4486980438232422</v>
      </c>
      <c r="H413" s="262">
        <f>HLOOKUP('Operational Worksheet'!E413,$B$773:$U$775,3)</f>
        <v>5.25</v>
      </c>
      <c r="I413" s="262">
        <f t="shared" si="320"/>
        <v>1.5346188564619294</v>
      </c>
      <c r="J413" s="262">
        <f t="shared" si="321"/>
        <v>28.45455036124331</v>
      </c>
      <c r="K413" s="262">
        <f t="shared" si="339"/>
        <v>3.7578181918325875</v>
      </c>
      <c r="L413" s="262">
        <f t="shared" si="339"/>
        <v>69.676601807446417</v>
      </c>
      <c r="M413" s="262">
        <f t="shared" si="340"/>
        <v>73.434419999279001</v>
      </c>
      <c r="N413" s="263">
        <f t="shared" si="341"/>
        <v>13.987508571291238</v>
      </c>
      <c r="O413" s="264" t="str">
        <f t="shared" si="322"/>
        <v>OK</v>
      </c>
      <c r="P413" s="45"/>
      <c r="Q413" s="45"/>
      <c r="R413" s="45"/>
      <c r="S413" s="45"/>
      <c r="T413" s="32"/>
      <c r="U413" s="32"/>
    </row>
    <row r="414" spans="1:21" ht="14.25" customHeight="1" x14ac:dyDescent="0.2">
      <c r="A414" s="256">
        <f>IF(N414=MIN(N393:N416),1,"")</f>
        <v>1</v>
      </c>
      <c r="B414" s="257">
        <f t="shared" si="337"/>
        <v>42294.874999999949</v>
      </c>
      <c r="C414" s="258">
        <f t="shared" si="338"/>
        <v>17</v>
      </c>
      <c r="D414" s="259">
        <f>Raw_Data_2!H410</f>
        <v>1071.8540907737056</v>
      </c>
      <c r="E414" s="260">
        <f>Raw_Data_2!E410</f>
        <v>51.545318603515625</v>
      </c>
      <c r="F414" s="261">
        <f>Raw_Data_2!F410</f>
        <v>12.607639867100186</v>
      </c>
      <c r="G414" s="282">
        <f>Raw_Data_2!M410</f>
        <v>2.1257319450378418</v>
      </c>
      <c r="H414" s="262">
        <f>HLOOKUP('Operational Worksheet'!E414,$B$773:$U$775,3)</f>
        <v>5.25</v>
      </c>
      <c r="I414" s="262">
        <f t="shared" si="320"/>
        <v>1.5207293735506511</v>
      </c>
      <c r="J414" s="262">
        <f t="shared" si="321"/>
        <v>28.229901757615924</v>
      </c>
      <c r="K414" s="262">
        <f t="shared" si="339"/>
        <v>3.2326630091140043</v>
      </c>
      <c r="L414" s="262">
        <f t="shared" si="339"/>
        <v>60.009203971444087</v>
      </c>
      <c r="M414" s="262">
        <f t="shared" si="340"/>
        <v>63.241866980558093</v>
      </c>
      <c r="N414" s="263">
        <f t="shared" si="341"/>
        <v>12.046069901058685</v>
      </c>
      <c r="O414" s="264" t="str">
        <f t="shared" si="322"/>
        <v>OK</v>
      </c>
      <c r="P414" s="45"/>
      <c r="Q414" s="45"/>
      <c r="R414" s="45"/>
      <c r="S414" s="45"/>
      <c r="T414" s="32"/>
      <c r="U414" s="32"/>
    </row>
    <row r="415" spans="1:21" ht="14.25" customHeight="1" x14ac:dyDescent="0.2">
      <c r="A415" s="256" t="str">
        <f>IF(N415=MIN(N393:N416),1,"")</f>
        <v/>
      </c>
      <c r="B415" s="257">
        <f t="shared" si="337"/>
        <v>42294.916666666613</v>
      </c>
      <c r="C415" s="258">
        <f t="shared" si="338"/>
        <v>17</v>
      </c>
      <c r="D415" s="259">
        <f>Raw_Data_2!H411</f>
        <v>1062.5546300933672</v>
      </c>
      <c r="E415" s="260">
        <f>Raw_Data_2!E411</f>
        <v>51.545318603515625</v>
      </c>
      <c r="F415" s="261">
        <f>Raw_Data_2!F411</f>
        <v>12.589909330011475</v>
      </c>
      <c r="G415" s="282">
        <f>Raw_Data_2!M411</f>
        <v>2.5586006641387939</v>
      </c>
      <c r="H415" s="262">
        <f>HLOOKUP('Operational Worksheet'!E415,$B$773:$U$775,3)</f>
        <v>5.25</v>
      </c>
      <c r="I415" s="262">
        <f t="shared" si="320"/>
        <v>1.5340387720646147</v>
      </c>
      <c r="J415" s="262">
        <f t="shared" si="321"/>
        <v>28.43692129916413</v>
      </c>
      <c r="K415" s="262">
        <f t="shared" si="339"/>
        <v>3.9249926210191832</v>
      </c>
      <c r="L415" s="262">
        <f t="shared" si="339"/>
        <v>72.758725722103961</v>
      </c>
      <c r="M415" s="262">
        <f t="shared" si="340"/>
        <v>76.683718343123147</v>
      </c>
      <c r="N415" s="263">
        <f t="shared" si="341"/>
        <v>14.606422541547266</v>
      </c>
      <c r="O415" s="264" t="str">
        <f t="shared" si="322"/>
        <v>OK</v>
      </c>
      <c r="P415" s="45"/>
      <c r="Q415" s="45"/>
      <c r="R415" s="45"/>
      <c r="S415" s="45"/>
      <c r="T415" s="32"/>
      <c r="U415" s="32"/>
    </row>
    <row r="416" spans="1:21" ht="14.25" customHeight="1" x14ac:dyDescent="0.2">
      <c r="A416" s="265" t="str">
        <f>IF(N416=MIN(N393:N416),1,"")</f>
        <v/>
      </c>
      <c r="B416" s="266">
        <f t="shared" si="337"/>
        <v>42294.958333333278</v>
      </c>
      <c r="C416" s="267">
        <f t="shared" si="338"/>
        <v>17</v>
      </c>
      <c r="D416" s="259">
        <f>Raw_Data_2!H412</f>
        <v>1063.1372848391386</v>
      </c>
      <c r="E416" s="260">
        <f>Raw_Data_2!E412</f>
        <v>51.445432366408241</v>
      </c>
      <c r="F416" s="261">
        <f>Raw_Data_2!F412</f>
        <v>12.604670716916456</v>
      </c>
      <c r="G416" s="282">
        <f>Raw_Data_2!M412</f>
        <v>2.5586006641387939</v>
      </c>
      <c r="H416" s="268">
        <f>HLOOKUP('Operational Worksheet'!E416,$B$773:$U$775,3)</f>
        <v>5.25</v>
      </c>
      <c r="I416" s="269">
        <f t="shared" si="320"/>
        <v>1.5331980387148518</v>
      </c>
      <c r="J416" s="268">
        <f t="shared" si="321"/>
        <v>28.454659762193128</v>
      </c>
      <c r="K416" s="268">
        <f>I416*$G416</f>
        <v>3.9228415201121161</v>
      </c>
      <c r="L416" s="268">
        <f>J416*$G416</f>
        <v>72.804111365390753</v>
      </c>
      <c r="M416" s="268">
        <f>K416+L416</f>
        <v>76.726952885502868</v>
      </c>
      <c r="N416" s="269">
        <f t="shared" si="341"/>
        <v>14.614657692476737</v>
      </c>
      <c r="O416" s="270" t="str">
        <f t="shared" si="322"/>
        <v>OK</v>
      </c>
      <c r="P416" s="45"/>
      <c r="Q416" s="45"/>
      <c r="R416" s="45"/>
      <c r="S416" s="45"/>
      <c r="T416" s="32"/>
      <c r="U416" s="32"/>
    </row>
    <row r="417" spans="1:21" ht="14.25" customHeight="1" x14ac:dyDescent="0.2">
      <c r="A417" s="247" t="str">
        <f>IF(N417=MIN(N417:N440),1,"")</f>
        <v/>
      </c>
      <c r="B417" s="248">
        <f>'Turbidity Daily Data Sheet'!B33</f>
        <v>42295</v>
      </c>
      <c r="C417" s="249">
        <f>DAY(B417)</f>
        <v>18</v>
      </c>
      <c r="D417" s="259">
        <f>Raw_Data_2!H413</f>
        <v>1065.0433847691852</v>
      </c>
      <c r="E417" s="260">
        <f>Raw_Data_2!E413</f>
        <v>51.439319610595703</v>
      </c>
      <c r="F417" s="261">
        <f>Raw_Data_2!F413</f>
        <v>12.587114608942136</v>
      </c>
      <c r="G417" s="282">
        <f>Raw_Data_2!M413</f>
        <v>2.5586006641387939</v>
      </c>
      <c r="H417" s="253">
        <f>HLOOKUP('Operational Worksheet'!E417,$B$773:$U$775,3)</f>
        <v>5.25</v>
      </c>
      <c r="I417" s="253">
        <f t="shared" si="320"/>
        <v>1.5304540860119529</v>
      </c>
      <c r="J417" s="253">
        <f t="shared" si="321"/>
        <v>28.364173228499983</v>
      </c>
      <c r="K417" s="253">
        <f>I417*$G417</f>
        <v>3.9158208409041135</v>
      </c>
      <c r="L417" s="253">
        <f>J417*$G417</f>
        <v>72.572592460187849</v>
      </c>
      <c r="M417" s="253">
        <f>K417+L417</f>
        <v>76.488413301091967</v>
      </c>
      <c r="N417" s="254">
        <f>IF(D417&gt;0,M417/H417,"PO")</f>
        <v>14.569221581160374</v>
      </c>
      <c r="O417" s="255" t="str">
        <f t="shared" si="322"/>
        <v>OK</v>
      </c>
      <c r="P417" s="45"/>
      <c r="Q417" s="45"/>
      <c r="R417" s="45"/>
      <c r="S417" s="45"/>
      <c r="T417" s="32"/>
      <c r="U417" s="32"/>
    </row>
    <row r="418" spans="1:21" ht="14.25" customHeight="1" x14ac:dyDescent="0.2">
      <c r="A418" s="256" t="str">
        <f>IF(N418=MIN(N417:N440),1,"")</f>
        <v/>
      </c>
      <c r="B418" s="257">
        <f>B417+1/24</f>
        <v>42295.041666666664</v>
      </c>
      <c r="C418" s="258">
        <f>DAY(B418)</f>
        <v>18</v>
      </c>
      <c r="D418" s="259">
        <f>Raw_Data_2!H414</f>
        <v>1063.0222118608772</v>
      </c>
      <c r="E418" s="260">
        <f>Raw_Data_2!E414</f>
        <v>51.439319610595703</v>
      </c>
      <c r="F418" s="261">
        <f>Raw_Data_2!F414</f>
        <v>12.591501932844851</v>
      </c>
      <c r="G418" s="282">
        <f>Raw_Data_2!M414</f>
        <v>2.5586006641387939</v>
      </c>
      <c r="H418" s="262">
        <f>HLOOKUP('Operational Worksheet'!E418,$B$773:$U$775,3)</f>
        <v>5.25</v>
      </c>
      <c r="I418" s="262">
        <f t="shared" si="320"/>
        <v>1.5333640085907498</v>
      </c>
      <c r="J418" s="262">
        <f t="shared" si="321"/>
        <v>28.428008654613727</v>
      </c>
      <c r="K418" s="262">
        <f t="shared" ref="K418:L421" si="342">I418*$G418</f>
        <v>3.9232661707468157</v>
      </c>
      <c r="L418" s="262">
        <f t="shared" si="342"/>
        <v>72.735921823838069</v>
      </c>
      <c r="M418" s="262">
        <f t="shared" ref="M418:M421" si="343">K418+L418</f>
        <v>76.659187994584883</v>
      </c>
      <c r="N418" s="263">
        <f t="shared" ref="N418:N422" si="344">IF(D418&gt;0,M418/H418,"PO")</f>
        <v>14.601750094206645</v>
      </c>
      <c r="O418" s="264" t="str">
        <f t="shared" si="322"/>
        <v>OK</v>
      </c>
      <c r="P418" s="45"/>
      <c r="Q418" s="45"/>
      <c r="R418" s="45"/>
      <c r="S418" s="45"/>
      <c r="T418" s="32"/>
      <c r="U418" s="32"/>
    </row>
    <row r="419" spans="1:21" ht="14.25" customHeight="1" x14ac:dyDescent="0.2">
      <c r="A419" s="256" t="str">
        <f>IF(N419=MIN(N417:N440),1,"")</f>
        <v/>
      </c>
      <c r="B419" s="257">
        <f t="shared" ref="B419:B434" si="345">B418+1/24</f>
        <v>42295.083333333328</v>
      </c>
      <c r="C419" s="258">
        <f t="shared" ref="C419" si="346">DAY(B419)</f>
        <v>18</v>
      </c>
      <c r="D419" s="259">
        <f>Raw_Data_2!H415</f>
        <v>1063.696312402581</v>
      </c>
      <c r="E419" s="260">
        <f>Raw_Data_2!E415</f>
        <v>51.439319610595703</v>
      </c>
      <c r="F419" s="261">
        <f>Raw_Data_2!F415</f>
        <v>12.600509017684987</v>
      </c>
      <c r="G419" s="282">
        <f>Raw_Data_2!M415</f>
        <v>2.5586006641387939</v>
      </c>
      <c r="H419" s="262">
        <f>HLOOKUP('Operational Worksheet'!E419,$B$773:$U$775,3)</f>
        <v>5.25</v>
      </c>
      <c r="I419" s="262">
        <f t="shared" si="320"/>
        <v>1.5323922636511764</v>
      </c>
      <c r="J419" s="262">
        <f t="shared" si="321"/>
        <v>28.430315391559297</v>
      </c>
      <c r="K419" s="262">
        <f t="shared" si="342"/>
        <v>3.9207798634990496</v>
      </c>
      <c r="L419" s="262">
        <f t="shared" si="342"/>
        <v>72.741823842518997</v>
      </c>
      <c r="M419" s="262">
        <f t="shared" si="343"/>
        <v>76.662603706018047</v>
      </c>
      <c r="N419" s="263">
        <f t="shared" si="344"/>
        <v>14.602400705908199</v>
      </c>
      <c r="O419" s="264" t="str">
        <f t="shared" si="322"/>
        <v>OK</v>
      </c>
      <c r="P419" s="45"/>
      <c r="Q419" s="45"/>
      <c r="R419" s="45"/>
      <c r="S419" s="45"/>
      <c r="T419" s="32"/>
      <c r="U419" s="32"/>
    </row>
    <row r="420" spans="1:21" ht="14.25" customHeight="1" x14ac:dyDescent="0.2">
      <c r="A420" s="256" t="str">
        <f>IF(N420=MIN(N417:N440),1,"")</f>
        <v/>
      </c>
      <c r="B420" s="257">
        <f t="shared" si="345"/>
        <v>42295.124999999993</v>
      </c>
      <c r="C420" s="258">
        <f>DAY(B420)</f>
        <v>18</v>
      </c>
      <c r="D420" s="259">
        <f>Raw_Data_2!H416</f>
        <v>1063.1648486188424</v>
      </c>
      <c r="E420" s="260">
        <f>Raw_Data_2!E416</f>
        <v>51.439319610595703</v>
      </c>
      <c r="F420" s="261">
        <f>Raw_Data_2!F416</f>
        <v>12.601264187060462</v>
      </c>
      <c r="G420" s="282">
        <f>Raw_Data_2!M416</f>
        <v>2.5586006641387939</v>
      </c>
      <c r="H420" s="262">
        <f>HLOOKUP('Operational Worksheet'!E420,$B$773:$U$775,3)</f>
        <v>5.25</v>
      </c>
      <c r="I420" s="262">
        <f t="shared" si="320"/>
        <v>1.5331582887804589</v>
      </c>
      <c r="J420" s="262">
        <f t="shared" si="321"/>
        <v>28.446232104300513</v>
      </c>
      <c r="K420" s="262">
        <f t="shared" si="342"/>
        <v>3.9227398159035789</v>
      </c>
      <c r="L420" s="262">
        <f t="shared" si="342"/>
        <v>72.782548354309569</v>
      </c>
      <c r="M420" s="262">
        <f t="shared" si="343"/>
        <v>76.705288170213151</v>
      </c>
      <c r="N420" s="263">
        <f t="shared" si="344"/>
        <v>14.6105310800406</v>
      </c>
      <c r="O420" s="264" t="str">
        <f t="shared" si="322"/>
        <v>OK</v>
      </c>
      <c r="P420" s="45"/>
      <c r="Q420" s="45"/>
      <c r="R420" s="45"/>
      <c r="S420" s="45"/>
      <c r="T420" s="32"/>
      <c r="U420" s="32"/>
    </row>
    <row r="421" spans="1:21" ht="14.25" customHeight="1" x14ac:dyDescent="0.2">
      <c r="A421" s="256" t="str">
        <f>IF(N421=MIN(N417:N440),1,"")</f>
        <v/>
      </c>
      <c r="B421" s="257">
        <f t="shared" si="345"/>
        <v>42295.166666666657</v>
      </c>
      <c r="C421" s="258">
        <f t="shared" ref="C421:C422" si="347">DAY(B421)</f>
        <v>18</v>
      </c>
      <c r="D421" s="259">
        <f>Raw_Data_2!H417</f>
        <v>1063.6869937324866</v>
      </c>
      <c r="E421" s="260">
        <f>Raw_Data_2!E417</f>
        <v>51.439319610595703</v>
      </c>
      <c r="F421" s="261">
        <f>Raw_Data_2!F417</f>
        <v>12.594572720750172</v>
      </c>
      <c r="G421" s="282">
        <f>Raw_Data_2!M417</f>
        <v>2.5586006641387939</v>
      </c>
      <c r="H421" s="262">
        <f>HLOOKUP('Operational Worksheet'!E421,$B$773:$U$775,3)</f>
        <v>5.25</v>
      </c>
      <c r="I421" s="262">
        <f t="shared" si="320"/>
        <v>1.532405688519624</v>
      </c>
      <c r="J421" s="262">
        <f t="shared" si="321"/>
        <v>28.417170378039224</v>
      </c>
      <c r="K421" s="262">
        <f t="shared" si="342"/>
        <v>3.9208142123763756</v>
      </c>
      <c r="L421" s="262">
        <f t="shared" si="342"/>
        <v>72.708191002196415</v>
      </c>
      <c r="M421" s="262">
        <f t="shared" si="343"/>
        <v>76.629005214572786</v>
      </c>
      <c r="N421" s="263">
        <f t="shared" si="344"/>
        <v>14.596000993251959</v>
      </c>
      <c r="O421" s="264" t="str">
        <f t="shared" si="322"/>
        <v>OK</v>
      </c>
      <c r="P421" s="45"/>
      <c r="Q421" s="45"/>
      <c r="R421" s="45"/>
      <c r="S421" s="45"/>
      <c r="T421" s="32"/>
      <c r="U421" s="32"/>
    </row>
    <row r="422" spans="1:21" ht="14.25" customHeight="1" x14ac:dyDescent="0.2">
      <c r="A422" s="256" t="str">
        <f>IF(N422=MIN(N417:N440),1,"")</f>
        <v/>
      </c>
      <c r="B422" s="257">
        <f t="shared" si="345"/>
        <v>42295.208333333321</v>
      </c>
      <c r="C422" s="258">
        <f t="shared" si="347"/>
        <v>18</v>
      </c>
      <c r="D422" s="259">
        <f>Raw_Data_2!H418</f>
        <v>1065.8785616509333</v>
      </c>
      <c r="E422" s="260">
        <f>Raw_Data_2!E418</f>
        <v>51.439319610595703</v>
      </c>
      <c r="F422" s="261">
        <f>Raw_Data_2!F418</f>
        <v>12.598666918213896</v>
      </c>
      <c r="G422" s="282">
        <f>Raw_Data_2!M418</f>
        <v>2.5586006641387939</v>
      </c>
      <c r="H422" s="262">
        <f>HLOOKUP('Operational Worksheet'!E422,$B$773:$U$775,3)</f>
        <v>5.25</v>
      </c>
      <c r="I422" s="263">
        <f t="shared" si="320"/>
        <v>1.5292548876068042</v>
      </c>
      <c r="J422" s="262">
        <f t="shared" si="321"/>
        <v>28.367960189460739</v>
      </c>
      <c r="K422" s="262">
        <f>I422*$G422</f>
        <v>3.9127525710682658</v>
      </c>
      <c r="L422" s="262">
        <f>J422*$G422</f>
        <v>72.582281781017116</v>
      </c>
      <c r="M422" s="262">
        <f>K422+L422</f>
        <v>76.495034352085383</v>
      </c>
      <c r="N422" s="263">
        <f t="shared" si="344"/>
        <v>14.570482733730548</v>
      </c>
      <c r="O422" s="264" t="str">
        <f t="shared" si="322"/>
        <v>OK</v>
      </c>
      <c r="P422" s="45"/>
      <c r="Q422" s="45"/>
      <c r="R422" s="45"/>
      <c r="S422" s="45"/>
      <c r="T422" s="32"/>
      <c r="U422" s="32"/>
    </row>
    <row r="423" spans="1:21" ht="14.25" customHeight="1" x14ac:dyDescent="0.2">
      <c r="A423" s="256">
        <f>IF(N423=MIN(N417:N440),1,"")</f>
        <v>1</v>
      </c>
      <c r="B423" s="257">
        <f t="shared" si="345"/>
        <v>42295.249999999985</v>
      </c>
      <c r="C423" s="258">
        <f>DAY(B423)</f>
        <v>18</v>
      </c>
      <c r="D423" s="259">
        <f>Raw_Data_2!H419</f>
        <v>1058.4728384962973</v>
      </c>
      <c r="E423" s="260">
        <f>Raw_Data_2!E419</f>
        <v>51.439319610595703</v>
      </c>
      <c r="F423" s="261">
        <f>Raw_Data_2!F419</f>
        <v>12.597478711611164</v>
      </c>
      <c r="G423" s="282">
        <f>Raw_Data_2!M419</f>
        <v>2.5172934532165527</v>
      </c>
      <c r="H423" s="262">
        <f>HLOOKUP('Operational Worksheet'!E423,$B$773:$U$775,3)</f>
        <v>5.25</v>
      </c>
      <c r="I423" s="262">
        <f t="shared" si="320"/>
        <v>1.5399544898248252</v>
      </c>
      <c r="J423" s="262">
        <f t="shared" si="321"/>
        <v>28.563745623192535</v>
      </c>
      <c r="K423" s="262">
        <f>I423*$G423</f>
        <v>3.876517355487469</v>
      </c>
      <c r="L423" s="262">
        <f>J423*$G423</f>
        <v>71.903329856605524</v>
      </c>
      <c r="M423" s="262">
        <f>K423+L423</f>
        <v>75.779847212092989</v>
      </c>
      <c r="N423" s="263">
        <f>IF(D423&gt;0,M423/H423,"PO")</f>
        <v>14.434256611827236</v>
      </c>
      <c r="O423" s="264" t="str">
        <f t="shared" si="322"/>
        <v>OK</v>
      </c>
      <c r="P423" s="45"/>
      <c r="Q423" s="45"/>
      <c r="R423" s="45"/>
      <c r="S423" s="45"/>
      <c r="T423" s="32"/>
      <c r="U423" s="32"/>
    </row>
    <row r="424" spans="1:21" ht="14.25" customHeight="1" x14ac:dyDescent="0.2">
      <c r="A424" s="256" t="str">
        <f>IF(N424=MIN(N417:N440),1,"")</f>
        <v/>
      </c>
      <c r="B424" s="257">
        <f t="shared" si="345"/>
        <v>42295.29166666665</v>
      </c>
      <c r="C424" s="258">
        <f t="shared" ref="C424:C428" si="348">DAY(B424)</f>
        <v>18</v>
      </c>
      <c r="D424" s="259">
        <f>Raw_Data_2!H420</f>
        <v>1039.6925535097248</v>
      </c>
      <c r="E424" s="260">
        <f>Raw_Data_2!E420</f>
        <v>53.732989329379393</v>
      </c>
      <c r="F424" s="261">
        <f>Raw_Data_2!F420</f>
        <v>12.588794653125072</v>
      </c>
      <c r="G424" s="282">
        <f>Raw_Data_2!M420</f>
        <v>2.5172934532165527</v>
      </c>
      <c r="H424" s="262">
        <f>HLOOKUP('Operational Worksheet'!E424,$B$773:$U$775,3)</f>
        <v>4.5500000000000007</v>
      </c>
      <c r="I424" s="262">
        <f t="shared" si="320"/>
        <v>1.567771159365867</v>
      </c>
      <c r="J424" s="262">
        <f t="shared" si="321"/>
        <v>29.059655246648425</v>
      </c>
      <c r="K424" s="262">
        <f t="shared" ref="K424:L427" si="349">I424*$G424</f>
        <v>3.9465400756134219</v>
      </c>
      <c r="L424" s="262">
        <f t="shared" si="349"/>
        <v>73.151679905118129</v>
      </c>
      <c r="M424" s="262">
        <f t="shared" ref="M424:M427" si="350">K424+L424</f>
        <v>77.098219980731557</v>
      </c>
      <c r="N424" s="263">
        <f t="shared" ref="N424:N428" si="351">IF(D424&gt;0,M424/H424,"PO")</f>
        <v>16.944663732028911</v>
      </c>
      <c r="O424" s="264" t="str">
        <f t="shared" si="322"/>
        <v>OK</v>
      </c>
      <c r="P424" s="45"/>
      <c r="Q424" s="45"/>
      <c r="R424" s="45"/>
      <c r="S424" s="45"/>
      <c r="T424" s="32"/>
      <c r="U424" s="32"/>
    </row>
    <row r="425" spans="1:21" ht="14.25" customHeight="1" x14ac:dyDescent="0.2">
      <c r="A425" s="256" t="str">
        <f>IF(N425=MIN(N417:N440),1,"")</f>
        <v/>
      </c>
      <c r="B425" s="257">
        <f t="shared" si="345"/>
        <v>42295.333333333314</v>
      </c>
      <c r="C425" s="258">
        <f t="shared" si="348"/>
        <v>18</v>
      </c>
      <c r="D425" s="259">
        <f>Raw_Data_2!H421</f>
        <v>1054.7523499085153</v>
      </c>
      <c r="E425" s="260">
        <f>Raw_Data_2!E421</f>
        <v>53.834861755371094</v>
      </c>
      <c r="F425" s="261">
        <f>Raw_Data_2!F421</f>
        <v>12.59611490877284</v>
      </c>
      <c r="G425" s="282">
        <f>Raw_Data_2!M421</f>
        <v>2.5654494762420654</v>
      </c>
      <c r="H425" s="262">
        <f>HLOOKUP('Operational Worksheet'!E425,$B$773:$U$775,3)</f>
        <v>4.5500000000000007</v>
      </c>
      <c r="I425" s="262">
        <f t="shared" si="320"/>
        <v>1.5453864598086737</v>
      </c>
      <c r="J425" s="262">
        <f t="shared" si="321"/>
        <v>28.661396946569397</v>
      </c>
      <c r="K425" s="262">
        <f t="shared" si="349"/>
        <v>3.9646108839077416</v>
      </c>
      <c r="L425" s="262">
        <f t="shared" si="349"/>
        <v>73.529365784942399</v>
      </c>
      <c r="M425" s="262">
        <f t="shared" si="350"/>
        <v>77.493976668850138</v>
      </c>
      <c r="N425" s="263">
        <f t="shared" si="351"/>
        <v>17.031643223923105</v>
      </c>
      <c r="O425" s="264" t="str">
        <f t="shared" si="322"/>
        <v>OK</v>
      </c>
      <c r="P425" s="45"/>
      <c r="Q425" s="45"/>
      <c r="R425" s="45"/>
      <c r="S425" s="45"/>
      <c r="T425" s="32"/>
      <c r="U425" s="32"/>
    </row>
    <row r="426" spans="1:21" ht="14.25" customHeight="1" x14ac:dyDescent="0.2">
      <c r="A426" s="256" t="str">
        <f>IF(N426=MIN(N417:N440),1,"")</f>
        <v/>
      </c>
      <c r="B426" s="257">
        <f t="shared" si="345"/>
        <v>42295.374999999978</v>
      </c>
      <c r="C426" s="258">
        <f t="shared" si="348"/>
        <v>18</v>
      </c>
      <c r="D426" s="259">
        <f>Raw_Data_2!H422</f>
        <v>1058.6593503267582</v>
      </c>
      <c r="E426" s="260">
        <f>Raw_Data_2!E422</f>
        <v>53.834861755371094</v>
      </c>
      <c r="F426" s="261">
        <f>Raw_Data_2!F422</f>
        <v>12.575992774896887</v>
      </c>
      <c r="G426" s="282">
        <f>Raw_Data_2!M422</f>
        <v>2.5654494762420654</v>
      </c>
      <c r="H426" s="262">
        <f>HLOOKUP('Operational Worksheet'!E426,$B$773:$U$775,3)</f>
        <v>4.5500000000000007</v>
      </c>
      <c r="I426" s="262">
        <f t="shared" si="320"/>
        <v>1.5396831846777681</v>
      </c>
      <c r="J426" s="262">
        <f t="shared" si="321"/>
        <v>28.510004328055718</v>
      </c>
      <c r="K426" s="262">
        <f t="shared" si="349"/>
        <v>3.9499794197102953</v>
      </c>
      <c r="L426" s="262">
        <f t="shared" si="349"/>
        <v>73.140975671069555</v>
      </c>
      <c r="M426" s="262">
        <f t="shared" si="350"/>
        <v>77.090955090779843</v>
      </c>
      <c r="N426" s="263">
        <f t="shared" si="351"/>
        <v>16.943067052918643</v>
      </c>
      <c r="O426" s="264" t="str">
        <f t="shared" si="322"/>
        <v>OK</v>
      </c>
      <c r="P426" s="45"/>
      <c r="Q426" s="45"/>
      <c r="R426" s="45"/>
      <c r="S426" s="45"/>
      <c r="T426" s="32"/>
      <c r="U426" s="32"/>
    </row>
    <row r="427" spans="1:21" ht="14.25" customHeight="1" x14ac:dyDescent="0.2">
      <c r="A427" s="256" t="str">
        <f>IF(N427=MIN(N417:N440),1,"")</f>
        <v/>
      </c>
      <c r="B427" s="257">
        <f t="shared" si="345"/>
        <v>42295.416666666642</v>
      </c>
      <c r="C427" s="258">
        <f t="shared" si="348"/>
        <v>18</v>
      </c>
      <c r="D427" s="259">
        <f>Raw_Data_2!H423</f>
        <v>1065.8009428492223</v>
      </c>
      <c r="E427" s="260">
        <f>Raw_Data_2!E423</f>
        <v>53.834861755371094</v>
      </c>
      <c r="F427" s="261">
        <f>Raw_Data_2!F423</f>
        <v>12.58652220423407</v>
      </c>
      <c r="G427" s="282">
        <f>Raw_Data_2!M423</f>
        <v>2.5654494762420654</v>
      </c>
      <c r="H427" s="262">
        <f>HLOOKUP('Operational Worksheet'!E427,$B$773:$U$775,3)</f>
        <v>4.5500000000000007</v>
      </c>
      <c r="I427" s="262">
        <f t="shared" si="320"/>
        <v>1.5293662582456491</v>
      </c>
      <c r="J427" s="262">
        <f t="shared" si="321"/>
        <v>28.342678332979492</v>
      </c>
      <c r="K427" s="262">
        <f t="shared" si="349"/>
        <v>3.9235118661985879</v>
      </c>
      <c r="L427" s="262">
        <f t="shared" si="349"/>
        <v>72.711709284639568</v>
      </c>
      <c r="M427" s="262">
        <f t="shared" si="350"/>
        <v>76.635221150838163</v>
      </c>
      <c r="N427" s="263">
        <f t="shared" si="351"/>
        <v>16.842905747436955</v>
      </c>
      <c r="O427" s="264" t="str">
        <f t="shared" si="322"/>
        <v>OK</v>
      </c>
      <c r="P427" s="45"/>
      <c r="Q427" s="45"/>
      <c r="R427" s="45"/>
      <c r="S427" s="45"/>
      <c r="T427" s="32"/>
      <c r="U427" s="32"/>
    </row>
    <row r="428" spans="1:21" ht="14.25" customHeight="1" x14ac:dyDescent="0.2">
      <c r="A428" s="256" t="str">
        <f>IF(N428=MIN(N417:N440),1,"")</f>
        <v/>
      </c>
      <c r="B428" s="257">
        <f t="shared" si="345"/>
        <v>42295.458333333307</v>
      </c>
      <c r="C428" s="258">
        <f t="shared" si="348"/>
        <v>18</v>
      </c>
      <c r="D428" s="259">
        <f>Raw_Data_2!H424</f>
        <v>1057.2214777924769</v>
      </c>
      <c r="E428" s="260">
        <f>Raw_Data_2!E424</f>
        <v>53.834861755371094</v>
      </c>
      <c r="F428" s="261">
        <f>Raw_Data_2!F424</f>
        <v>12.605160475227038</v>
      </c>
      <c r="G428" s="282">
        <f>Raw_Data_2!M424</f>
        <v>2.5654494762420654</v>
      </c>
      <c r="H428" s="262">
        <f>HLOOKUP('Operational Worksheet'!E428,$B$773:$U$775,3)</f>
        <v>4.5500000000000007</v>
      </c>
      <c r="I428" s="263">
        <f t="shared" si="320"/>
        <v>1.5417772285552775</v>
      </c>
      <c r="J428" s="262">
        <f t="shared" si="321"/>
        <v>28.614992956549791</v>
      </c>
      <c r="K428" s="262">
        <f>I428*$G428</f>
        <v>3.95535158347908</v>
      </c>
      <c r="L428" s="262">
        <f>J428*$G428</f>
        <v>73.410318693051053</v>
      </c>
      <c r="M428" s="262">
        <f>K428+L428</f>
        <v>77.365670276530139</v>
      </c>
      <c r="N428" s="263">
        <f t="shared" si="351"/>
        <v>17.00344401681981</v>
      </c>
      <c r="O428" s="264" t="str">
        <f t="shared" si="322"/>
        <v>OK</v>
      </c>
      <c r="P428" s="45"/>
      <c r="Q428" s="45"/>
      <c r="R428" s="45"/>
      <c r="S428" s="45"/>
      <c r="T428" s="32"/>
      <c r="U428" s="32"/>
    </row>
    <row r="429" spans="1:21" ht="14.25" customHeight="1" x14ac:dyDescent="0.2">
      <c r="A429" s="256" t="str">
        <f>IF(N429=MIN(N417:N440),1,"")</f>
        <v/>
      </c>
      <c r="B429" s="257">
        <f t="shared" si="345"/>
        <v>42295.499999999971</v>
      </c>
      <c r="C429" s="258">
        <f>DAY(B429)</f>
        <v>18</v>
      </c>
      <c r="D429" s="259">
        <f>Raw_Data_2!H425</f>
        <v>1070.4715935216439</v>
      </c>
      <c r="E429" s="260">
        <f>Raw_Data_2!E425</f>
        <v>53.834861755371094</v>
      </c>
      <c r="F429" s="261">
        <f>Raw_Data_2!F425</f>
        <v>12.600487771691217</v>
      </c>
      <c r="G429" s="282">
        <f>Raw_Data_2!M425</f>
        <v>2.5654494762420654</v>
      </c>
      <c r="H429" s="262">
        <f>HLOOKUP('Operational Worksheet'!E429,$B$773:$U$775,3)</f>
        <v>4.5500000000000007</v>
      </c>
      <c r="I429" s="262">
        <f t="shared" si="320"/>
        <v>1.522693371654652</v>
      </c>
      <c r="J429" s="262">
        <f t="shared" si="321"/>
        <v>28.250325216544358</v>
      </c>
      <c r="K429" s="262">
        <f>I429*$G429</f>
        <v>3.9063929127886916</v>
      </c>
      <c r="L429" s="262">
        <f>J429*$G429</f>
        <v>72.474782030451735</v>
      </c>
      <c r="M429" s="262">
        <f>K429+L429</f>
        <v>76.381174943240424</v>
      </c>
      <c r="N429" s="263">
        <f>IF(D429&gt;0,M429/H429,"PO")</f>
        <v>16.787071416096794</v>
      </c>
      <c r="O429" s="264" t="str">
        <f t="shared" si="322"/>
        <v>OK</v>
      </c>
      <c r="P429" s="45"/>
      <c r="Q429" s="45"/>
      <c r="R429" s="45"/>
      <c r="S429" s="45"/>
      <c r="T429" s="32"/>
      <c r="U429" s="32"/>
    </row>
    <row r="430" spans="1:21" ht="14.25" customHeight="1" x14ac:dyDescent="0.2">
      <c r="A430" s="256" t="str">
        <f>IF(N430=MIN(N417:N440),1,"")</f>
        <v/>
      </c>
      <c r="B430" s="257">
        <f t="shared" si="345"/>
        <v>42295.541666666635</v>
      </c>
      <c r="C430" s="258">
        <f t="shared" ref="C430:C434" si="352">DAY(B430)</f>
        <v>18</v>
      </c>
      <c r="D430" s="259">
        <f>Raw_Data_2!H426</f>
        <v>1063.3493219777256</v>
      </c>
      <c r="E430" s="260">
        <f>Raw_Data_2!E426</f>
        <v>53.834861755371094</v>
      </c>
      <c r="F430" s="261">
        <f>Raw_Data_2!F426</f>
        <v>12.591457396292421</v>
      </c>
      <c r="G430" s="282">
        <f>Raw_Data_2!M426</f>
        <v>2.5654494762420654</v>
      </c>
      <c r="H430" s="262">
        <f>HLOOKUP('Operational Worksheet'!E430,$B$773:$U$775,3)</f>
        <v>4.5500000000000007</v>
      </c>
      <c r="I430" s="262">
        <f t="shared" si="320"/>
        <v>1.5328923114074682</v>
      </c>
      <c r="J430" s="262">
        <f t="shared" si="321"/>
        <v>28.419163041263335</v>
      </c>
      <c r="K430" s="262">
        <f t="shared" ref="K430:L433" si="353">I430*$G430</f>
        <v>3.9325577774357785</v>
      </c>
      <c r="L430" s="262">
        <f t="shared" si="353"/>
        <v>72.907926939446881</v>
      </c>
      <c r="M430" s="262">
        <f t="shared" ref="M430:M433" si="354">K430+L430</f>
        <v>76.840484716882656</v>
      </c>
      <c r="N430" s="263">
        <f t="shared" ref="N430:N434" si="355">IF(D430&gt;0,M430/H430,"PO")</f>
        <v>16.888018619095085</v>
      </c>
      <c r="O430" s="264" t="str">
        <f t="shared" si="322"/>
        <v>OK</v>
      </c>
      <c r="P430" s="45"/>
      <c r="Q430" s="45"/>
      <c r="R430" s="45"/>
      <c r="S430" s="45"/>
      <c r="T430" s="32"/>
      <c r="U430" s="32"/>
    </row>
    <row r="431" spans="1:21" ht="14.25" customHeight="1" x14ac:dyDescent="0.2">
      <c r="A431" s="256" t="str">
        <f>IF(N431=MIN(N417:N440),1,"")</f>
        <v/>
      </c>
      <c r="B431" s="257">
        <f t="shared" si="345"/>
        <v>42295.583333333299</v>
      </c>
      <c r="C431" s="258">
        <f t="shared" si="352"/>
        <v>18</v>
      </c>
      <c r="D431" s="259">
        <f>Raw_Data_2!H427</f>
        <v>1062.1031409619611</v>
      </c>
      <c r="E431" s="260">
        <f>Raw_Data_2!E427</f>
        <v>53.834861755371094</v>
      </c>
      <c r="F431" s="261">
        <f>Raw_Data_2!F427</f>
        <v>12.590356283703116</v>
      </c>
      <c r="G431" s="282">
        <f>Raw_Data_2!M427</f>
        <v>2.5654494762420654</v>
      </c>
      <c r="H431" s="262">
        <f>HLOOKUP('Operational Worksheet'!E431,$B$773:$U$775,3)</f>
        <v>4.5500000000000007</v>
      </c>
      <c r="I431" s="262">
        <f t="shared" si="320"/>
        <v>1.5346908761833498</v>
      </c>
      <c r="J431" s="262">
        <f t="shared" si="321"/>
        <v>28.450019508952462</v>
      </c>
      <c r="K431" s="262">
        <f t="shared" si="353"/>
        <v>3.9371719044980513</v>
      </c>
      <c r="L431" s="262">
        <f t="shared" si="353"/>
        <v>72.987087648318635</v>
      </c>
      <c r="M431" s="262">
        <f t="shared" si="354"/>
        <v>76.924259552816693</v>
      </c>
      <c r="N431" s="263">
        <f t="shared" si="355"/>
        <v>16.906430670948723</v>
      </c>
      <c r="O431" s="264" t="str">
        <f t="shared" si="322"/>
        <v>OK</v>
      </c>
      <c r="P431" s="45"/>
      <c r="Q431" s="45"/>
      <c r="R431" s="45"/>
      <c r="S431" s="45"/>
      <c r="T431" s="32"/>
      <c r="U431" s="32"/>
    </row>
    <row r="432" spans="1:21" ht="14.25" customHeight="1" x14ac:dyDescent="0.2">
      <c r="A432" s="256" t="str">
        <f>IF(N432=MIN(N417:N440),1,"")</f>
        <v/>
      </c>
      <c r="B432" s="257">
        <f t="shared" si="345"/>
        <v>42295.624999999964</v>
      </c>
      <c r="C432" s="258">
        <f t="shared" si="352"/>
        <v>18</v>
      </c>
      <c r="D432" s="259">
        <f>Raw_Data_2!H428</f>
        <v>1063.8025954281022</v>
      </c>
      <c r="E432" s="260">
        <f>Raw_Data_2!E428</f>
        <v>53.114906069554223</v>
      </c>
      <c r="F432" s="261">
        <f>Raw_Data_2!F428</f>
        <v>12.599252817357117</v>
      </c>
      <c r="G432" s="282">
        <f>Raw_Data_2!M428</f>
        <v>2.5654494762420654</v>
      </c>
      <c r="H432" s="262">
        <f>HLOOKUP('Operational Worksheet'!E432,$B$773:$U$775,3)</f>
        <v>4.8999999999999995</v>
      </c>
      <c r="I432" s="262">
        <f t="shared" si="320"/>
        <v>1.5322391644890141</v>
      </c>
      <c r="J432" s="262">
        <f t="shared" si="321"/>
        <v>28.42464089823773</v>
      </c>
      <c r="K432" s="262">
        <f t="shared" si="353"/>
        <v>3.9308821620159211</v>
      </c>
      <c r="L432" s="262">
        <f t="shared" si="353"/>
        <v>72.921980104752777</v>
      </c>
      <c r="M432" s="262">
        <f t="shared" si="354"/>
        <v>76.852862266768696</v>
      </c>
      <c r="N432" s="263">
        <f t="shared" si="355"/>
        <v>15.684257605463001</v>
      </c>
      <c r="O432" s="264" t="str">
        <f t="shared" si="322"/>
        <v>OK</v>
      </c>
      <c r="P432" s="45"/>
      <c r="Q432" s="45"/>
      <c r="R432" s="45"/>
      <c r="S432" s="45"/>
      <c r="T432" s="32"/>
      <c r="U432" s="32"/>
    </row>
    <row r="433" spans="1:21" ht="14.25" customHeight="1" x14ac:dyDescent="0.2">
      <c r="A433" s="256" t="str">
        <f>IF(N433=MIN(N417:N440),1,"")</f>
        <v/>
      </c>
      <c r="B433" s="257">
        <f t="shared" si="345"/>
        <v>42295.666666666628</v>
      </c>
      <c r="C433" s="258">
        <f t="shared" si="352"/>
        <v>18</v>
      </c>
      <c r="D433" s="259">
        <f>Raw_Data_2!H429</f>
        <v>1063.9016517838627</v>
      </c>
      <c r="E433" s="260">
        <f>Raw_Data_2!E429</f>
        <v>53.107009887695313</v>
      </c>
      <c r="F433" s="261">
        <f>Raw_Data_2!F429</f>
        <v>12.589295959494642</v>
      </c>
      <c r="G433" s="282">
        <f>Raw_Data_2!M429</f>
        <v>2.5449028015136719</v>
      </c>
      <c r="H433" s="262">
        <f>HLOOKUP('Operational Worksheet'!E433,$B$773:$U$775,3)</f>
        <v>4.8999999999999995</v>
      </c>
      <c r="I433" s="262">
        <f t="shared" si="320"/>
        <v>1.5320965027800739</v>
      </c>
      <c r="J433" s="262">
        <f t="shared" si="321"/>
        <v>28.399533220130145</v>
      </c>
      <c r="K433" s="262">
        <f t="shared" si="353"/>
        <v>3.8990366821143092</v>
      </c>
      <c r="L433" s="262">
        <f t="shared" si="353"/>
        <v>72.274051653589794</v>
      </c>
      <c r="M433" s="262">
        <f t="shared" si="354"/>
        <v>76.173088335704108</v>
      </c>
      <c r="N433" s="263">
        <f t="shared" si="355"/>
        <v>15.54552823177635</v>
      </c>
      <c r="O433" s="264" t="str">
        <f t="shared" si="322"/>
        <v>OK</v>
      </c>
      <c r="P433" s="45"/>
      <c r="Q433" s="45"/>
      <c r="R433" s="45"/>
      <c r="S433" s="45"/>
      <c r="T433" s="32"/>
      <c r="U433" s="32"/>
    </row>
    <row r="434" spans="1:21" ht="14.25" customHeight="1" x14ac:dyDescent="0.2">
      <c r="A434" s="256" t="str">
        <f>IF(N434=MIN(N417:N440),1,"")</f>
        <v/>
      </c>
      <c r="B434" s="257">
        <f t="shared" si="345"/>
        <v>42295.708333333292</v>
      </c>
      <c r="C434" s="258">
        <f t="shared" si="352"/>
        <v>18</v>
      </c>
      <c r="D434" s="259">
        <f>Raw_Data_2!H430</f>
        <v>1068.8539755452559</v>
      </c>
      <c r="E434" s="260">
        <f>Raw_Data_2!E430</f>
        <v>53.107009887695313</v>
      </c>
      <c r="F434" s="261">
        <f>Raw_Data_2!F430</f>
        <v>12.593635089512135</v>
      </c>
      <c r="G434" s="282">
        <f>Raw_Data_2!M430</f>
        <v>2.5449028015136719</v>
      </c>
      <c r="H434" s="262">
        <f>HLOOKUP('Operational Worksheet'!E434,$B$773:$U$775,3)</f>
        <v>4.8999999999999995</v>
      </c>
      <c r="I434" s="263">
        <f t="shared" si="320"/>
        <v>1.5249978362745817</v>
      </c>
      <c r="J434" s="262">
        <f t="shared" si="321"/>
        <v>28.277692656202682</v>
      </c>
      <c r="K434" s="262">
        <f>I434*$G434</f>
        <v>3.8809712658374709</v>
      </c>
      <c r="L434" s="262">
        <f>J434*$G434</f>
        <v>71.963979261112783</v>
      </c>
      <c r="M434" s="262">
        <f>K434+L434</f>
        <v>75.844950526950257</v>
      </c>
      <c r="N434" s="263">
        <f t="shared" si="355"/>
        <v>15.478561332030667</v>
      </c>
      <c r="O434" s="264" t="str">
        <f t="shared" si="322"/>
        <v>OK</v>
      </c>
      <c r="P434" s="45"/>
      <c r="Q434" s="45"/>
      <c r="R434" s="45"/>
      <c r="S434" s="45"/>
      <c r="T434" s="32"/>
      <c r="U434" s="32"/>
    </row>
    <row r="435" spans="1:21" ht="14.25" customHeight="1" x14ac:dyDescent="0.2">
      <c r="A435" s="256" t="str">
        <f>IF(N435=MIN(N417:N440),1,"")</f>
        <v/>
      </c>
      <c r="B435" s="257">
        <f>B434+1/24</f>
        <v>42295.749999999956</v>
      </c>
      <c r="C435" s="258">
        <f>DAY(B435)</f>
        <v>18</v>
      </c>
      <c r="D435" s="259">
        <f>Raw_Data_2!H431</f>
        <v>1066.0289615439772</v>
      </c>
      <c r="E435" s="260">
        <f>Raw_Data_2!E431</f>
        <v>53.107009887695313</v>
      </c>
      <c r="F435" s="261">
        <f>Raw_Data_2!F431</f>
        <v>12.589915470979477</v>
      </c>
      <c r="G435" s="282">
        <f>Raw_Data_2!M431</f>
        <v>2.4762005805969238</v>
      </c>
      <c r="H435" s="262">
        <f>HLOOKUP('Operational Worksheet'!E435,$B$773:$U$775,3)</f>
        <v>4.8999999999999995</v>
      </c>
      <c r="I435" s="262">
        <f t="shared" si="320"/>
        <v>1.5290391338329106</v>
      </c>
      <c r="J435" s="262">
        <f t="shared" si="321"/>
        <v>28.344255381756103</v>
      </c>
      <c r="K435" s="262">
        <f>I435*$G435</f>
        <v>3.7862075909524706</v>
      </c>
      <c r="L435" s="262">
        <f>J435*$G435</f>
        <v>70.186061632891949</v>
      </c>
      <c r="M435" s="262">
        <f>K435+L435</f>
        <v>73.972269223844421</v>
      </c>
      <c r="N435" s="263">
        <f>IF(D435&gt;0,M435/H435,"PO")</f>
        <v>15.096381474253965</v>
      </c>
      <c r="O435" s="264" t="str">
        <f t="shared" si="322"/>
        <v>OK</v>
      </c>
      <c r="P435" s="45"/>
      <c r="Q435" s="45"/>
      <c r="R435" s="45"/>
      <c r="S435" s="45"/>
      <c r="T435" s="32"/>
      <c r="U435" s="32"/>
    </row>
    <row r="436" spans="1:21" ht="14.25" customHeight="1" x14ac:dyDescent="0.2">
      <c r="A436" s="256" t="str">
        <f>IF(N436=MIN(N417:N440),1,"")</f>
        <v/>
      </c>
      <c r="B436" s="257">
        <f t="shared" ref="B436:B440" si="356">B435+1/24</f>
        <v>42295.791666666621</v>
      </c>
      <c r="C436" s="258">
        <f t="shared" ref="C436:C440" si="357">DAY(B436)</f>
        <v>18</v>
      </c>
      <c r="D436" s="259">
        <f>Raw_Data_2!H432</f>
        <v>1074.6559500184717</v>
      </c>
      <c r="E436" s="260">
        <f>Raw_Data_2!E432</f>
        <v>53.107009887695313</v>
      </c>
      <c r="F436" s="261">
        <f>Raw_Data_2!F432</f>
        <v>12.600974819372231</v>
      </c>
      <c r="G436" s="282">
        <f>Raw_Data_2!M432</f>
        <v>2.4762005805969238</v>
      </c>
      <c r="H436" s="262">
        <f>HLOOKUP('Operational Worksheet'!E436,$B$773:$U$775,3)</f>
        <v>4.8999999999999995</v>
      </c>
      <c r="I436" s="262">
        <f t="shared" si="320"/>
        <v>1.5167645049301433</v>
      </c>
      <c r="J436" s="262">
        <f t="shared" si="321"/>
        <v>28.141415460430416</v>
      </c>
      <c r="K436" s="262">
        <f t="shared" ref="K436:L439" si="358">I436*$G436</f>
        <v>3.7558131477368266</v>
      </c>
      <c r="L436" s="262">
        <f t="shared" si="358"/>
        <v>69.68378930193704</v>
      </c>
      <c r="M436" s="262">
        <f t="shared" ref="M436:M439" si="359">K436+L436</f>
        <v>73.43960244967387</v>
      </c>
      <c r="N436" s="263">
        <f t="shared" ref="N436:N440" si="360">IF(D436&gt;0,M436/H436,"PO")</f>
        <v>14.9876739693212</v>
      </c>
      <c r="O436" s="264" t="str">
        <f t="shared" si="322"/>
        <v>OK</v>
      </c>
      <c r="P436" s="45"/>
      <c r="Q436" s="45"/>
      <c r="R436" s="45"/>
      <c r="S436" s="45"/>
      <c r="T436" s="32"/>
      <c r="U436" s="32"/>
    </row>
    <row r="437" spans="1:21" ht="14.25" customHeight="1" x14ac:dyDescent="0.2">
      <c r="A437" s="256" t="str">
        <f>IF(N437=MIN(N417:N440),1,"")</f>
        <v/>
      </c>
      <c r="B437" s="257">
        <f t="shared" si="356"/>
        <v>42295.833333333285</v>
      </c>
      <c r="C437" s="258">
        <f t="shared" si="357"/>
        <v>18</v>
      </c>
      <c r="D437" s="259">
        <f>Raw_Data_2!H433</f>
        <v>1070.1974666203901</v>
      </c>
      <c r="E437" s="260">
        <f>Raw_Data_2!E433</f>
        <v>53.107009887695313</v>
      </c>
      <c r="F437" s="261">
        <f>Raw_Data_2!F433</f>
        <v>12.605936723079152</v>
      </c>
      <c r="G437" s="282">
        <f>Raw_Data_2!M433</f>
        <v>2.4762005805969238</v>
      </c>
      <c r="H437" s="262">
        <f>HLOOKUP('Operational Worksheet'!E437,$B$773:$U$775,3)</f>
        <v>4.8999999999999995</v>
      </c>
      <c r="I437" s="262">
        <f t="shared" si="320"/>
        <v>1.5230834036146879</v>
      </c>
      <c r="J437" s="262">
        <f t="shared" si="321"/>
        <v>28.269781118928265</v>
      </c>
      <c r="K437" s="262">
        <f t="shared" si="358"/>
        <v>3.771460008328229</v>
      </c>
      <c r="L437" s="262">
        <f t="shared" si="358"/>
        <v>70.001648420038123</v>
      </c>
      <c r="M437" s="262">
        <f t="shared" si="359"/>
        <v>73.773108428366356</v>
      </c>
      <c r="N437" s="263">
        <f t="shared" si="360"/>
        <v>15.055736413952319</v>
      </c>
      <c r="O437" s="264" t="str">
        <f t="shared" si="322"/>
        <v>OK</v>
      </c>
      <c r="P437" s="45"/>
      <c r="Q437" s="45"/>
      <c r="R437" s="45"/>
      <c r="S437" s="45"/>
      <c r="T437" s="32"/>
      <c r="U437" s="32"/>
    </row>
    <row r="438" spans="1:21" ht="14.25" customHeight="1" x14ac:dyDescent="0.2">
      <c r="A438" s="256" t="str">
        <f>IF(N438=MIN(N417:N440),1,"")</f>
        <v/>
      </c>
      <c r="B438" s="257">
        <f t="shared" si="356"/>
        <v>42295.874999999949</v>
      </c>
      <c r="C438" s="258">
        <f t="shared" si="357"/>
        <v>18</v>
      </c>
      <c r="D438" s="259">
        <f>Raw_Data_2!H434</f>
        <v>1072.9710318354205</v>
      </c>
      <c r="E438" s="260">
        <f>Raw_Data_2!E434</f>
        <v>53.107009887695313</v>
      </c>
      <c r="F438" s="261">
        <f>Raw_Data_2!F434</f>
        <v>12.594694906675286</v>
      </c>
      <c r="G438" s="282">
        <f>Raw_Data_2!M434</f>
        <v>2.4762005805969238</v>
      </c>
      <c r="H438" s="262">
        <f>HLOOKUP('Operational Worksheet'!E438,$B$773:$U$775,3)</f>
        <v>4.8999999999999995</v>
      </c>
      <c r="I438" s="262">
        <f t="shared" si="320"/>
        <v>1.5191463251451698</v>
      </c>
      <c r="J438" s="262">
        <f t="shared" si="321"/>
        <v>28.171559976147751</v>
      </c>
      <c r="K438" s="262">
        <f t="shared" si="358"/>
        <v>3.7617110123361526</v>
      </c>
      <c r="L438" s="262">
        <f t="shared" si="358"/>
        <v>69.758433169258126</v>
      </c>
      <c r="M438" s="262">
        <f t="shared" si="359"/>
        <v>73.520144181594276</v>
      </c>
      <c r="N438" s="263">
        <f t="shared" si="360"/>
        <v>15.00411105746822</v>
      </c>
      <c r="O438" s="264" t="str">
        <f t="shared" si="322"/>
        <v>OK</v>
      </c>
      <c r="P438" s="45"/>
      <c r="Q438" s="45"/>
      <c r="R438" s="45"/>
      <c r="S438" s="45"/>
      <c r="T438" s="32"/>
      <c r="U438" s="32"/>
    </row>
    <row r="439" spans="1:21" ht="14.25" customHeight="1" x14ac:dyDescent="0.2">
      <c r="A439" s="256" t="str">
        <f>IF(N439=MIN(N417:N440),1,"")</f>
        <v/>
      </c>
      <c r="B439" s="257">
        <f t="shared" si="356"/>
        <v>42295.916666666613</v>
      </c>
      <c r="C439" s="258">
        <f t="shared" si="357"/>
        <v>18</v>
      </c>
      <c r="D439" s="259">
        <f>Raw_Data_2!H435</f>
        <v>1064.1186155713142</v>
      </c>
      <c r="E439" s="260">
        <f>Raw_Data_2!E435</f>
        <v>53.085709930419924</v>
      </c>
      <c r="F439" s="261">
        <f>Raw_Data_2!F435</f>
        <v>12.588308172803984</v>
      </c>
      <c r="G439" s="282">
        <f>Raw_Data_2!M435</f>
        <v>2.4762005805969238</v>
      </c>
      <c r="H439" s="262">
        <f>HLOOKUP('Operational Worksheet'!E439,$B$773:$U$775,3)</f>
        <v>4.8999999999999995</v>
      </c>
      <c r="I439" s="262">
        <f t="shared" si="320"/>
        <v>1.531784122698455</v>
      </c>
      <c r="J439" s="262">
        <f t="shared" si="321"/>
        <v>28.391514980225285</v>
      </c>
      <c r="K439" s="262">
        <f t="shared" si="358"/>
        <v>3.7930047339750637</v>
      </c>
      <c r="L439" s="262">
        <f t="shared" si="358"/>
        <v>70.303085878060116</v>
      </c>
      <c r="M439" s="262">
        <f t="shared" si="359"/>
        <v>74.096090612035184</v>
      </c>
      <c r="N439" s="263">
        <f t="shared" si="360"/>
        <v>15.121651145313304</v>
      </c>
      <c r="O439" s="264" t="str">
        <f t="shared" si="322"/>
        <v>OK</v>
      </c>
      <c r="P439" s="45"/>
      <c r="Q439" s="45"/>
      <c r="R439" s="45"/>
      <c r="S439" s="45"/>
      <c r="T439" s="32"/>
      <c r="U439" s="32"/>
    </row>
    <row r="440" spans="1:21" ht="14.25" customHeight="1" x14ac:dyDescent="0.2">
      <c r="A440" s="265" t="str">
        <f>IF(N440=MIN(N417:N440),1,"")</f>
        <v/>
      </c>
      <c r="B440" s="266">
        <f t="shared" si="356"/>
        <v>42295.958333333278</v>
      </c>
      <c r="C440" s="267">
        <f t="shared" si="357"/>
        <v>18</v>
      </c>
      <c r="D440" s="259">
        <f>Raw_Data_2!H436</f>
        <v>1060.5187959544116</v>
      </c>
      <c r="E440" s="260">
        <f>Raw_Data_2!E436</f>
        <v>52.743087768554687</v>
      </c>
      <c r="F440" s="261">
        <f>Raw_Data_2!F436</f>
        <v>12.605256920476489</v>
      </c>
      <c r="G440" s="282">
        <f>Raw_Data_2!M436</f>
        <v>2.4762005805969238</v>
      </c>
      <c r="H440" s="268">
        <f>HLOOKUP('Operational Worksheet'!E440,$B$773:$U$775,3)</f>
        <v>4.8999999999999995</v>
      </c>
      <c r="I440" s="269">
        <f t="shared" si="320"/>
        <v>1.5369836029479185</v>
      </c>
      <c r="J440" s="268">
        <f t="shared" si="321"/>
        <v>28.526242745106458</v>
      </c>
      <c r="K440" s="268">
        <f>I440*$G440</f>
        <v>3.8058796899875875</v>
      </c>
      <c r="L440" s="268">
        <f>J440*$G440</f>
        <v>70.636698847681402</v>
      </c>
      <c r="M440" s="268">
        <f>K440+L440</f>
        <v>74.442578537668993</v>
      </c>
      <c r="N440" s="269">
        <f t="shared" si="360"/>
        <v>15.192362966871224</v>
      </c>
      <c r="O440" s="270" t="str">
        <f t="shared" si="322"/>
        <v>OK</v>
      </c>
      <c r="P440" s="45"/>
      <c r="Q440" s="45"/>
      <c r="R440" s="45"/>
      <c r="S440" s="45"/>
      <c r="T440" s="32"/>
      <c r="U440" s="32"/>
    </row>
    <row r="441" spans="1:21" ht="14.25" customHeight="1" x14ac:dyDescent="0.2">
      <c r="A441" s="247" t="str">
        <f>IF(N441=MIN(N441:N464),1,"")</f>
        <v/>
      </c>
      <c r="B441" s="248">
        <f>'Turbidity Daily Data Sheet'!B34</f>
        <v>42296</v>
      </c>
      <c r="C441" s="249">
        <f>DAY(B441)</f>
        <v>19</v>
      </c>
      <c r="D441" s="259">
        <f>Raw_Data_2!H437</f>
        <v>1063.563003963852</v>
      </c>
      <c r="E441" s="260">
        <f>Raw_Data_2!E437</f>
        <v>52.743087768554687</v>
      </c>
      <c r="F441" s="261">
        <f>Raw_Data_2!F437</f>
        <v>12.598974476962619</v>
      </c>
      <c r="G441" s="282">
        <f>Raw_Data_2!M437</f>
        <v>2.4762005805969238</v>
      </c>
      <c r="H441" s="253">
        <f>HLOOKUP('Operational Worksheet'!E441,$B$773:$U$775,3)</f>
        <v>4.8999999999999995</v>
      </c>
      <c r="I441" s="253">
        <f t="shared" si="320"/>
        <v>1.5325843357892881</v>
      </c>
      <c r="J441" s="253">
        <f t="shared" si="321"/>
        <v>28.430416093843359</v>
      </c>
      <c r="K441" s="253">
        <f>I441*$G441</f>
        <v>3.794986222095186</v>
      </c>
      <c r="L441" s="253">
        <f>J441*$G441</f>
        <v>70.399412838187047</v>
      </c>
      <c r="M441" s="253">
        <f>K441+L441</f>
        <v>74.194399060282237</v>
      </c>
      <c r="N441" s="254">
        <f>IF(D441&gt;0,M441/H441,"PO")</f>
        <v>15.141714093935152</v>
      </c>
      <c r="O441" s="255" t="str">
        <f t="shared" si="322"/>
        <v>OK</v>
      </c>
      <c r="P441" s="45"/>
      <c r="Q441" s="45"/>
      <c r="R441" s="45"/>
      <c r="S441" s="45"/>
      <c r="T441" s="32"/>
      <c r="U441" s="32"/>
    </row>
    <row r="442" spans="1:21" ht="14.25" customHeight="1" x14ac:dyDescent="0.2">
      <c r="A442" s="256" t="str">
        <f>IF(N442=MIN(N441:N464),1,"")</f>
        <v/>
      </c>
      <c r="B442" s="257">
        <f>B441+1/24</f>
        <v>42296.041666666664</v>
      </c>
      <c r="C442" s="258">
        <f>DAY(B442)</f>
        <v>19</v>
      </c>
      <c r="D442" s="259">
        <f>Raw_Data_2!H438</f>
        <v>1063.2843713944751</v>
      </c>
      <c r="E442" s="260">
        <f>Raw_Data_2!E438</f>
        <v>52.743087768554687</v>
      </c>
      <c r="F442" s="261">
        <f>Raw_Data_2!F438</f>
        <v>12.591041174641449</v>
      </c>
      <c r="G442" s="282">
        <f>Raw_Data_2!M438</f>
        <v>2.4762005805969238</v>
      </c>
      <c r="H442" s="262">
        <f>HLOOKUP('Operational Worksheet'!E442,$B$773:$U$775,3)</f>
        <v>4.8999999999999995</v>
      </c>
      <c r="I442" s="262">
        <f t="shared" si="320"/>
        <v>1.5329859479287646</v>
      </c>
      <c r="J442" s="262">
        <f t="shared" si="321"/>
        <v>28.419959544320722</v>
      </c>
      <c r="K442" s="262">
        <f t="shared" ref="K442:L445" si="361">I442*$G442</f>
        <v>3.7959806943081325</v>
      </c>
      <c r="L442" s="262">
        <f t="shared" si="361"/>
        <v>70.373520324188064</v>
      </c>
      <c r="M442" s="262">
        <f t="shared" ref="M442:M445" si="362">K442+L442</f>
        <v>74.169501018496192</v>
      </c>
      <c r="N442" s="263">
        <f t="shared" ref="N442:N446" si="363">IF(D442&gt;0,M442/H442,"PO")</f>
        <v>15.136632860917592</v>
      </c>
      <c r="O442" s="264" t="str">
        <f t="shared" si="322"/>
        <v>OK</v>
      </c>
      <c r="P442" s="45"/>
      <c r="Q442" s="45"/>
      <c r="R442" s="45"/>
      <c r="S442" s="45"/>
      <c r="T442" s="32"/>
      <c r="U442" s="32"/>
    </row>
    <row r="443" spans="1:21" ht="14.25" customHeight="1" x14ac:dyDescent="0.2">
      <c r="A443" s="256" t="str">
        <f>IF(N443=MIN(N441:N464),1,"")</f>
        <v/>
      </c>
      <c r="B443" s="257">
        <f t="shared" ref="B443:B458" si="364">B442+1/24</f>
        <v>42296.083333333328</v>
      </c>
      <c r="C443" s="258">
        <f t="shared" ref="C443" si="365">DAY(B443)</f>
        <v>19</v>
      </c>
      <c r="D443" s="259">
        <f>Raw_Data_2!H439</f>
        <v>1063.2358624543169</v>
      </c>
      <c r="E443" s="260">
        <f>Raw_Data_2!E439</f>
        <v>52.743087768554687</v>
      </c>
      <c r="F443" s="261">
        <f>Raw_Data_2!F439</f>
        <v>12.595644420708286</v>
      </c>
      <c r="G443" s="282">
        <f>Raw_Data_2!M439</f>
        <v>2.5035955905914307</v>
      </c>
      <c r="H443" s="262">
        <f>HLOOKUP('Operational Worksheet'!E443,$B$773:$U$775,3)</f>
        <v>4.8999999999999995</v>
      </c>
      <c r="I443" s="262">
        <f t="shared" si="320"/>
        <v>1.5330558886881365</v>
      </c>
      <c r="J443" s="262">
        <f t="shared" si="321"/>
        <v>28.431646897161286</v>
      </c>
      <c r="K443" s="262">
        <f t="shared" si="361"/>
        <v>3.8381519630498455</v>
      </c>
      <c r="L443" s="262">
        <f t="shared" si="361"/>
        <v>71.181345804985526</v>
      </c>
      <c r="M443" s="262">
        <f t="shared" si="362"/>
        <v>75.019497768035365</v>
      </c>
      <c r="N443" s="263">
        <f t="shared" si="363"/>
        <v>15.310101585313342</v>
      </c>
      <c r="O443" s="264" t="str">
        <f t="shared" si="322"/>
        <v>OK</v>
      </c>
      <c r="P443" s="45"/>
      <c r="Q443" s="45"/>
      <c r="R443" s="45"/>
      <c r="S443" s="45"/>
      <c r="T443" s="32"/>
      <c r="U443" s="32"/>
    </row>
    <row r="444" spans="1:21" ht="14.25" customHeight="1" x14ac:dyDescent="0.2">
      <c r="A444" s="256" t="str">
        <f>IF(N444=MIN(N441:N464),1,"")</f>
        <v/>
      </c>
      <c r="B444" s="257">
        <f t="shared" si="364"/>
        <v>42296.124999999993</v>
      </c>
      <c r="C444" s="258">
        <f>DAY(B444)</f>
        <v>19</v>
      </c>
      <c r="D444" s="259">
        <f>Raw_Data_2!H440</f>
        <v>1059.1652919515568</v>
      </c>
      <c r="E444" s="260">
        <f>Raw_Data_2!E440</f>
        <v>53.748365821395453</v>
      </c>
      <c r="F444" s="261">
        <f>Raw_Data_2!F440</f>
        <v>12.601288329769504</v>
      </c>
      <c r="G444" s="282">
        <f>Raw_Data_2!M440</f>
        <v>2.5035955905914307</v>
      </c>
      <c r="H444" s="262">
        <f>HLOOKUP('Operational Worksheet'!E444,$B$773:$U$775,3)</f>
        <v>4.5500000000000007</v>
      </c>
      <c r="I444" s="262">
        <f t="shared" si="320"/>
        <v>1.5389477094709705</v>
      </c>
      <c r="J444" s="262">
        <f t="shared" si="321"/>
        <v>28.553703771507308</v>
      </c>
      <c r="K444" s="262">
        <f t="shared" si="361"/>
        <v>3.8529026995823039</v>
      </c>
      <c r="L444" s="262">
        <f t="shared" si="361"/>
        <v>71.486926857399595</v>
      </c>
      <c r="M444" s="262">
        <f t="shared" si="362"/>
        <v>75.339829556981897</v>
      </c>
      <c r="N444" s="263">
        <f t="shared" si="363"/>
        <v>16.558204298237776</v>
      </c>
      <c r="O444" s="264" t="str">
        <f t="shared" si="322"/>
        <v>OK</v>
      </c>
      <c r="P444" s="45"/>
      <c r="Q444" s="45"/>
      <c r="R444" s="45"/>
      <c r="S444" s="45"/>
      <c r="T444" s="32"/>
      <c r="U444" s="32"/>
    </row>
    <row r="445" spans="1:21" ht="14.25" customHeight="1" x14ac:dyDescent="0.2">
      <c r="A445" s="256" t="str">
        <f>IF(N445=MIN(N441:N464),1,"")</f>
        <v/>
      </c>
      <c r="B445" s="257">
        <f t="shared" si="364"/>
        <v>42296.166666666657</v>
      </c>
      <c r="C445" s="258">
        <f t="shared" ref="C445:C446" si="366">DAY(B445)</f>
        <v>19</v>
      </c>
      <c r="D445" s="259">
        <f>Raw_Data_2!H441</f>
        <v>1065.3657072497983</v>
      </c>
      <c r="E445" s="260">
        <f>Raw_Data_2!E441</f>
        <v>55.053825378417969</v>
      </c>
      <c r="F445" s="261">
        <f>Raw_Data_2!F441</f>
        <v>12.591156209346719</v>
      </c>
      <c r="G445" s="282">
        <f>Raw_Data_2!M441</f>
        <v>2.3935861587524414</v>
      </c>
      <c r="H445" s="262">
        <f>HLOOKUP('Operational Worksheet'!E445,$B$773:$U$775,3)</f>
        <v>4.5500000000000007</v>
      </c>
      <c r="I445" s="262">
        <f t="shared" si="320"/>
        <v>1.5299910527510632</v>
      </c>
      <c r="J445" s="262">
        <f t="shared" si="321"/>
        <v>28.364696457558001</v>
      </c>
      <c r="K445" s="262">
        <f t="shared" si="361"/>
        <v>3.6621654068800211</v>
      </c>
      <c r="L445" s="262">
        <f t="shared" si="361"/>
        <v>67.893344838025243</v>
      </c>
      <c r="M445" s="262">
        <f t="shared" si="362"/>
        <v>71.555510244905264</v>
      </c>
      <c r="N445" s="263">
        <f t="shared" si="363"/>
        <v>15.726485768111045</v>
      </c>
      <c r="O445" s="264" t="str">
        <f t="shared" si="322"/>
        <v>OK</v>
      </c>
      <c r="P445" s="45"/>
      <c r="Q445" s="45"/>
      <c r="R445" s="45"/>
      <c r="S445" s="45"/>
      <c r="T445" s="32"/>
      <c r="U445" s="32"/>
    </row>
    <row r="446" spans="1:21" ht="14.25" customHeight="1" x14ac:dyDescent="0.2">
      <c r="A446" s="256" t="str">
        <f>IF(N446=MIN(N441:N464),1,"")</f>
        <v/>
      </c>
      <c r="B446" s="257">
        <f t="shared" si="364"/>
        <v>42296.208333333321</v>
      </c>
      <c r="C446" s="258">
        <f t="shared" si="366"/>
        <v>19</v>
      </c>
      <c r="D446" s="259">
        <f>Raw_Data_2!H442</f>
        <v>1070.2683576041954</v>
      </c>
      <c r="E446" s="260">
        <f>Raw_Data_2!E442</f>
        <v>55.053825378417969</v>
      </c>
      <c r="F446" s="261">
        <f>Raw_Data_2!F442</f>
        <v>12.593874232689274</v>
      </c>
      <c r="G446" s="282">
        <f>Raw_Data_2!M442</f>
        <v>2.3935861587524414</v>
      </c>
      <c r="H446" s="262">
        <f>HLOOKUP('Operational Worksheet'!E446,$B$773:$U$775,3)</f>
        <v>4.5500000000000007</v>
      </c>
      <c r="I446" s="263">
        <f t="shared" si="320"/>
        <v>1.5229825196820435</v>
      </c>
      <c r="J446" s="262">
        <f t="shared" si="321"/>
        <v>28.240859354296745</v>
      </c>
      <c r="K446" s="262">
        <f>I446*$G446</f>
        <v>3.6453898791328569</v>
      </c>
      <c r="L446" s="262">
        <f>J446*$G446</f>
        <v>67.596930061719092</v>
      </c>
      <c r="M446" s="262">
        <f>K446+L446</f>
        <v>71.242319940851957</v>
      </c>
      <c r="N446" s="263">
        <f t="shared" si="363"/>
        <v>15.657652734253174</v>
      </c>
      <c r="O446" s="264" t="str">
        <f t="shared" si="322"/>
        <v>OK</v>
      </c>
      <c r="P446" s="45"/>
      <c r="Q446" s="45"/>
      <c r="R446" s="45"/>
      <c r="S446" s="45"/>
      <c r="T446" s="32"/>
      <c r="U446" s="32"/>
    </row>
    <row r="447" spans="1:21" ht="14.25" customHeight="1" x14ac:dyDescent="0.2">
      <c r="A447" s="256" t="str">
        <f>IF(N447=MIN(N441:N464),1,"")</f>
        <v/>
      </c>
      <c r="B447" s="257">
        <f t="shared" si="364"/>
        <v>42296.249999999985</v>
      </c>
      <c r="C447" s="258">
        <f>DAY(B447)</f>
        <v>19</v>
      </c>
      <c r="D447" s="259">
        <f>Raw_Data_2!H443</f>
        <v>1059.3623347363616</v>
      </c>
      <c r="E447" s="260">
        <f>Raw_Data_2!E443</f>
        <v>55.592995690112645</v>
      </c>
      <c r="F447" s="261">
        <f>Raw_Data_2!F443</f>
        <v>12.589924671983454</v>
      </c>
      <c r="G447" s="282">
        <f>Raw_Data_2!M443</f>
        <v>2.3935861587524414</v>
      </c>
      <c r="H447" s="262">
        <f>HLOOKUP('Operational Worksheet'!E447,$B$773:$U$775,3)</f>
        <v>4.5500000000000007</v>
      </c>
      <c r="I447" s="262">
        <f t="shared" si="320"/>
        <v>1.53866146317695</v>
      </c>
      <c r="J447" s="262">
        <f t="shared" si="321"/>
        <v>28.5226482214699</v>
      </c>
      <c r="K447" s="262">
        <f>I447*$G447</f>
        <v>3.6829187812661268</v>
      </c>
      <c r="L447" s="262">
        <f>J447*$G447</f>
        <v>68.271415993875294</v>
      </c>
      <c r="M447" s="262">
        <f>K447+L447</f>
        <v>71.954334775141419</v>
      </c>
      <c r="N447" s="263">
        <f>IF(D447&gt;0,M447/H447,"PO")</f>
        <v>15.814139511020089</v>
      </c>
      <c r="O447" s="264" t="str">
        <f t="shared" si="322"/>
        <v>OK</v>
      </c>
      <c r="P447" s="45"/>
      <c r="Q447" s="45"/>
      <c r="R447" s="45"/>
      <c r="S447" s="45"/>
      <c r="T447" s="32"/>
      <c r="U447" s="32"/>
    </row>
    <row r="448" spans="1:21" ht="14.25" customHeight="1" x14ac:dyDescent="0.2">
      <c r="A448" s="256" t="str">
        <f>IF(N448=MIN(N441:N464),1,"")</f>
        <v/>
      </c>
      <c r="B448" s="257">
        <f t="shared" si="364"/>
        <v>42296.29166666665</v>
      </c>
      <c r="C448" s="258">
        <f t="shared" ref="C448:C452" si="367">DAY(B448)</f>
        <v>19</v>
      </c>
      <c r="D448" s="259">
        <f>Raw_Data_2!H444</f>
        <v>1073.6446452968512</v>
      </c>
      <c r="E448" s="260">
        <f>Raw_Data_2!E444</f>
        <v>56.133668311780291</v>
      </c>
      <c r="F448" s="261">
        <f>Raw_Data_2!F444</f>
        <v>12.601034666100606</v>
      </c>
      <c r="G448" s="282">
        <f>Raw_Data_2!M444</f>
        <v>2.4763073921203613</v>
      </c>
      <c r="H448" s="262">
        <f>HLOOKUP('Operational Worksheet'!E448,$B$773:$U$775,3)</f>
        <v>4.5500000000000007</v>
      </c>
      <c r="I448" s="262">
        <f t="shared" si="320"/>
        <v>1.5181932002737484</v>
      </c>
      <c r="J448" s="262">
        <f t="shared" si="321"/>
        <v>28.168056657405238</v>
      </c>
      <c r="K448" s="262">
        <f t="shared" ref="K448:L451" si="368">I448*$G448</f>
        <v>3.7595130445047511</v>
      </c>
      <c r="L448" s="262">
        <f t="shared" si="368"/>
        <v>69.75276692239774</v>
      </c>
      <c r="M448" s="262">
        <f t="shared" ref="M448:M451" si="369">K448+L448</f>
        <v>73.512279966902497</v>
      </c>
      <c r="N448" s="263">
        <f t="shared" ref="N448:N452" si="370">IF(D448&gt;0,M448/H448,"PO")</f>
        <v>16.156545047670875</v>
      </c>
      <c r="O448" s="264" t="str">
        <f t="shared" si="322"/>
        <v>OK</v>
      </c>
      <c r="P448" s="45"/>
      <c r="Q448" s="45"/>
      <c r="R448" s="45"/>
      <c r="S448" s="45"/>
      <c r="T448" s="32"/>
      <c r="U448" s="32"/>
    </row>
    <row r="449" spans="1:21" ht="14.25" customHeight="1" x14ac:dyDescent="0.2">
      <c r="A449" s="256" t="str">
        <f>IF(N449=MIN(N441:N464),1,"")</f>
        <v/>
      </c>
      <c r="B449" s="257">
        <f t="shared" si="364"/>
        <v>42296.333333333314</v>
      </c>
      <c r="C449" s="258">
        <f t="shared" si="367"/>
        <v>19</v>
      </c>
      <c r="D449" s="259">
        <f>Raw_Data_2!H445</f>
        <v>1072.2860574946085</v>
      </c>
      <c r="E449" s="260">
        <f>Raw_Data_2!E445</f>
        <v>56.251602172851563</v>
      </c>
      <c r="F449" s="261">
        <f>Raw_Data_2!F445</f>
        <v>12.599447836433518</v>
      </c>
      <c r="G449" s="282">
        <f>Raw_Data_2!M445</f>
        <v>2.4763073921203613</v>
      </c>
      <c r="H449" s="262">
        <f>HLOOKUP('Operational Worksheet'!E449,$B$773:$U$775,3)</f>
        <v>4.5500000000000007</v>
      </c>
      <c r="I449" s="262">
        <f t="shared" si="320"/>
        <v>1.5201167529945205</v>
      </c>
      <c r="J449" s="262">
        <f t="shared" si="321"/>
        <v>28.200193965118757</v>
      </c>
      <c r="K449" s="262">
        <f t="shared" si="368"/>
        <v>3.7642763523263327</v>
      </c>
      <c r="L449" s="262">
        <f t="shared" si="368"/>
        <v>69.832348775051585</v>
      </c>
      <c r="M449" s="262">
        <f t="shared" si="369"/>
        <v>73.596625127377919</v>
      </c>
      <c r="N449" s="263">
        <f t="shared" si="370"/>
        <v>16.175082445577562</v>
      </c>
      <c r="O449" s="264" t="str">
        <f t="shared" si="322"/>
        <v>OK</v>
      </c>
      <c r="P449" s="45"/>
      <c r="Q449" s="45"/>
      <c r="R449" s="45"/>
      <c r="S449" s="45"/>
      <c r="T449" s="32"/>
      <c r="U449" s="32"/>
    </row>
    <row r="450" spans="1:21" ht="14.25" customHeight="1" x14ac:dyDescent="0.2">
      <c r="A450" s="256" t="str">
        <f>IF(N450=MIN(N441:N464),1,"")</f>
        <v/>
      </c>
      <c r="B450" s="257">
        <f t="shared" si="364"/>
        <v>42296.374999999978</v>
      </c>
      <c r="C450" s="258">
        <f t="shared" si="367"/>
        <v>19</v>
      </c>
      <c r="D450" s="259">
        <f>Raw_Data_2!H446</f>
        <v>1068.4339162305535</v>
      </c>
      <c r="E450" s="260">
        <f>Raw_Data_2!E446</f>
        <v>56.251602172851563</v>
      </c>
      <c r="F450" s="261">
        <f>Raw_Data_2!F446</f>
        <v>12.590054600416554</v>
      </c>
      <c r="G450" s="282">
        <f>Raw_Data_2!M446</f>
        <v>2.4763073921203613</v>
      </c>
      <c r="H450" s="262">
        <f>HLOOKUP('Operational Worksheet'!E450,$B$773:$U$775,3)</f>
        <v>4.5500000000000007</v>
      </c>
      <c r="I450" s="262">
        <f t="shared" si="320"/>
        <v>1.5255973956261684</v>
      </c>
      <c r="J450" s="262">
        <f t="shared" si="321"/>
        <v>28.280767375489695</v>
      </c>
      <c r="K450" s="262">
        <f t="shared" si="368"/>
        <v>3.7778481081886519</v>
      </c>
      <c r="L450" s="262">
        <f t="shared" si="368"/>
        <v>70.031873306761483</v>
      </c>
      <c r="M450" s="262">
        <f t="shared" si="369"/>
        <v>73.809721414950133</v>
      </c>
      <c r="N450" s="263">
        <f t="shared" si="370"/>
        <v>16.221916794494533</v>
      </c>
      <c r="O450" s="264" t="str">
        <f t="shared" si="322"/>
        <v>OK</v>
      </c>
      <c r="P450" s="45"/>
      <c r="Q450" s="45"/>
      <c r="R450" s="45"/>
      <c r="S450" s="45"/>
      <c r="T450" s="32"/>
      <c r="U450" s="32"/>
    </row>
    <row r="451" spans="1:21" ht="14.25" customHeight="1" x14ac:dyDescent="0.2">
      <c r="A451" s="256" t="str">
        <f>IF(N451=MIN(N441:N464),1,"")</f>
        <v/>
      </c>
      <c r="B451" s="257">
        <f t="shared" si="364"/>
        <v>42296.416666666642</v>
      </c>
      <c r="C451" s="258">
        <f t="shared" si="367"/>
        <v>19</v>
      </c>
      <c r="D451" s="259">
        <f>Raw_Data_2!H447</f>
        <v>1066.8704581781005</v>
      </c>
      <c r="E451" s="260">
        <f>Raw_Data_2!E447</f>
        <v>56.251602172851563</v>
      </c>
      <c r="F451" s="261">
        <f>Raw_Data_2!F447</f>
        <v>12.590200338585376</v>
      </c>
      <c r="G451" s="282">
        <f>Raw_Data_2!M447</f>
        <v>2.4763073921203613</v>
      </c>
      <c r="H451" s="262">
        <f>HLOOKUP('Operational Worksheet'!E451,$B$773:$U$775,3)</f>
        <v>4.5500000000000007</v>
      </c>
      <c r="I451" s="262">
        <f t="shared" si="320"/>
        <v>1.5278331005467696</v>
      </c>
      <c r="J451" s="262">
        <f t="shared" si="321"/>
        <v>28.322539611984123</v>
      </c>
      <c r="K451" s="262">
        <f t="shared" si="368"/>
        <v>3.7833844008101369</v>
      </c>
      <c r="L451" s="262">
        <f t="shared" si="368"/>
        <v>70.135314204778027</v>
      </c>
      <c r="M451" s="262">
        <f t="shared" si="369"/>
        <v>73.918698605588162</v>
      </c>
      <c r="N451" s="263">
        <f t="shared" si="370"/>
        <v>16.245867825403987</v>
      </c>
      <c r="O451" s="264" t="str">
        <f t="shared" si="322"/>
        <v>OK</v>
      </c>
      <c r="P451" s="45"/>
      <c r="Q451" s="45"/>
      <c r="R451" s="45"/>
      <c r="S451" s="45"/>
      <c r="T451" s="32"/>
      <c r="U451" s="32"/>
    </row>
    <row r="452" spans="1:21" ht="14.25" customHeight="1" x14ac:dyDescent="0.2">
      <c r="A452" s="256" t="str">
        <f>IF(N452=MIN(N441:N464),1,"")</f>
        <v/>
      </c>
      <c r="B452" s="257">
        <f t="shared" si="364"/>
        <v>42296.458333333307</v>
      </c>
      <c r="C452" s="258">
        <f t="shared" si="367"/>
        <v>19</v>
      </c>
      <c r="D452" s="259">
        <f>Raw_Data_2!H448</f>
        <v>1068.0216931627913</v>
      </c>
      <c r="E452" s="260">
        <f>Raw_Data_2!E448</f>
        <v>56.262752037535776</v>
      </c>
      <c r="F452" s="261">
        <f>Raw_Data_2!F448</f>
        <v>12.604691885128286</v>
      </c>
      <c r="G452" s="282">
        <f>Raw_Data_2!M448</f>
        <v>2.4763073921203613</v>
      </c>
      <c r="H452" s="262">
        <f>HLOOKUP('Operational Worksheet'!E452,$B$773:$U$775,3)</f>
        <v>4.5500000000000007</v>
      </c>
      <c r="I452" s="263">
        <f t="shared" si="320"/>
        <v>1.5261862286457792</v>
      </c>
      <c r="J452" s="262">
        <f t="shared" si="321"/>
        <v>28.324574976303307</v>
      </c>
      <c r="K452" s="262">
        <f>I452*$G452</f>
        <v>3.779306239747839</v>
      </c>
      <c r="L452" s="262">
        <f>J452*$G452</f>
        <v>70.140354392487282</v>
      </c>
      <c r="M452" s="262">
        <f>K452+L452</f>
        <v>73.919660632235122</v>
      </c>
      <c r="N452" s="263">
        <f t="shared" si="370"/>
        <v>16.246079259831891</v>
      </c>
      <c r="O452" s="264" t="str">
        <f t="shared" si="322"/>
        <v>OK</v>
      </c>
      <c r="P452" s="45"/>
      <c r="Q452" s="45"/>
      <c r="R452" s="45"/>
      <c r="S452" s="45"/>
      <c r="T452" s="32"/>
      <c r="U452" s="32"/>
    </row>
    <row r="453" spans="1:21" ht="14.25" customHeight="1" x14ac:dyDescent="0.2">
      <c r="A453" s="256" t="str">
        <f>IF(N453=MIN(N441:N464),1,"")</f>
        <v/>
      </c>
      <c r="B453" s="257">
        <f t="shared" si="364"/>
        <v>42296.499999999971</v>
      </c>
      <c r="C453" s="258">
        <f>DAY(B453)</f>
        <v>19</v>
      </c>
      <c r="D453" s="259">
        <f>Raw_Data_2!H449</f>
        <v>1063.3553272195777</v>
      </c>
      <c r="E453" s="260">
        <f>Raw_Data_2!E449</f>
        <v>56.276336669921875</v>
      </c>
      <c r="F453" s="261">
        <f>Raw_Data_2!F449</f>
        <v>12.592657876116965</v>
      </c>
      <c r="G453" s="282">
        <f>Raw_Data_2!M449</f>
        <v>2.4763073921203613</v>
      </c>
      <c r="H453" s="262">
        <f>HLOOKUP('Operational Worksheet'!E453,$B$773:$U$775,3)</f>
        <v>4.5500000000000007</v>
      </c>
      <c r="I453" s="262">
        <f t="shared" si="320"/>
        <v>1.5328836544808253</v>
      </c>
      <c r="J453" s="262">
        <f t="shared" si="321"/>
        <v>28.421712036469572</v>
      </c>
      <c r="K453" s="262">
        <f>I453*$G453</f>
        <v>3.7958911248513414</v>
      </c>
      <c r="L453" s="262">
        <f>J453*$G453</f>
        <v>70.380895612625849</v>
      </c>
      <c r="M453" s="262">
        <f>K453+L453</f>
        <v>74.176786737477187</v>
      </c>
      <c r="N453" s="263">
        <f>IF(D453&gt;0,M453/H453,"PO")</f>
        <v>16.302590491753225</v>
      </c>
      <c r="O453" s="264" t="str">
        <f t="shared" si="322"/>
        <v>OK</v>
      </c>
      <c r="P453" s="45"/>
      <c r="Q453" s="45"/>
      <c r="R453" s="45"/>
      <c r="S453" s="45"/>
      <c r="T453" s="32"/>
      <c r="U453" s="32"/>
    </row>
    <row r="454" spans="1:21" ht="14.25" customHeight="1" x14ac:dyDescent="0.2">
      <c r="A454" s="256" t="str">
        <f>IF(N454=MIN(N441:N464),1,"")</f>
        <v/>
      </c>
      <c r="B454" s="257">
        <f t="shared" si="364"/>
        <v>42296.541666666635</v>
      </c>
      <c r="C454" s="258">
        <f t="shared" ref="C454:C458" si="371">DAY(B454)</f>
        <v>19</v>
      </c>
      <c r="D454" s="259">
        <f>Raw_Data_2!H450</f>
        <v>1064.1452727407584</v>
      </c>
      <c r="E454" s="260">
        <f>Raw_Data_2!E450</f>
        <v>55.101043711967471</v>
      </c>
      <c r="F454" s="261">
        <f>Raw_Data_2!F450</f>
        <v>12.604232052624754</v>
      </c>
      <c r="G454" s="282">
        <f>Raw_Data_2!M450</f>
        <v>2.4695656299591064</v>
      </c>
      <c r="H454" s="262">
        <f>HLOOKUP('Operational Worksheet'!E454,$B$773:$U$775,3)</f>
        <v>4.5500000000000007</v>
      </c>
      <c r="I454" s="262">
        <f t="shared" si="320"/>
        <v>1.5317457510306416</v>
      </c>
      <c r="J454" s="262">
        <f t="shared" si="321"/>
        <v>28.426717386422855</v>
      </c>
      <c r="K454" s="262">
        <f t="shared" ref="K454:L457" si="372">I454*$G454</f>
        <v>3.782746660581171</v>
      </c>
      <c r="L454" s="262">
        <f t="shared" si="372"/>
        <v>70.201644230070841</v>
      </c>
      <c r="M454" s="262">
        <f t="shared" ref="M454:M457" si="373">K454+L454</f>
        <v>73.984390890652008</v>
      </c>
      <c r="N454" s="263">
        <f t="shared" ref="N454:N458" si="374">IF(D454&gt;0,M454/H454,"PO")</f>
        <v>16.260305690253187</v>
      </c>
      <c r="O454" s="264" t="str">
        <f t="shared" si="322"/>
        <v>OK</v>
      </c>
      <c r="P454" s="45"/>
      <c r="Q454" s="45"/>
      <c r="R454" s="45"/>
      <c r="S454" s="45"/>
      <c r="T454" s="32"/>
      <c r="U454" s="32"/>
    </row>
    <row r="455" spans="1:21" ht="14.25" customHeight="1" x14ac:dyDescent="0.2">
      <c r="A455" s="256" t="str">
        <f>IF(N455=MIN(N441:N464),1,"")</f>
        <v/>
      </c>
      <c r="B455" s="257">
        <f t="shared" si="364"/>
        <v>42296.583333333299</v>
      </c>
      <c r="C455" s="258">
        <f t="shared" si="371"/>
        <v>19</v>
      </c>
      <c r="D455" s="259">
        <f>Raw_Data_2!H451</f>
        <v>1062.1783557674746</v>
      </c>
      <c r="E455" s="260">
        <f>Raw_Data_2!E451</f>
        <v>54.078659057617188</v>
      </c>
      <c r="F455" s="261">
        <f>Raw_Data_2!F451</f>
        <v>12.584476204641659</v>
      </c>
      <c r="G455" s="282">
        <f>Raw_Data_2!M451</f>
        <v>2.4695656299591064</v>
      </c>
      <c r="H455" s="262">
        <f>HLOOKUP('Operational Worksheet'!E455,$B$773:$U$775,3)</f>
        <v>4.5500000000000007</v>
      </c>
      <c r="I455" s="262">
        <f t="shared" si="320"/>
        <v>1.5345822018960715</v>
      </c>
      <c r="J455" s="262">
        <f t="shared" si="321"/>
        <v>28.434718827721785</v>
      </c>
      <c r="K455" s="262">
        <f t="shared" si="372"/>
        <v>3.7897514621495048</v>
      </c>
      <c r="L455" s="262">
        <f t="shared" si="372"/>
        <v>70.221404314492816</v>
      </c>
      <c r="M455" s="262">
        <f t="shared" si="373"/>
        <v>74.011155776642326</v>
      </c>
      <c r="N455" s="263">
        <f t="shared" si="374"/>
        <v>16.26618808277853</v>
      </c>
      <c r="O455" s="264" t="str">
        <f t="shared" si="322"/>
        <v>OK</v>
      </c>
      <c r="P455" s="45"/>
      <c r="Q455" s="45"/>
      <c r="R455" s="45"/>
      <c r="S455" s="45"/>
      <c r="T455" s="32"/>
      <c r="U455" s="32"/>
    </row>
    <row r="456" spans="1:21" ht="14.25" customHeight="1" x14ac:dyDescent="0.2">
      <c r="A456" s="256" t="str">
        <f>IF(N456=MIN(N441:N464),1,"")</f>
        <v/>
      </c>
      <c r="B456" s="257">
        <f t="shared" si="364"/>
        <v>42296.624999999964</v>
      </c>
      <c r="C456" s="258">
        <f t="shared" si="371"/>
        <v>19</v>
      </c>
      <c r="D456" s="259">
        <f>Raw_Data_2!H452</f>
        <v>1071.7678281943342</v>
      </c>
      <c r="E456" s="260">
        <f>Raw_Data_2!E452</f>
        <v>54.078659057617188</v>
      </c>
      <c r="F456" s="261">
        <f>Raw_Data_2!F452</f>
        <v>12.595588082634874</v>
      </c>
      <c r="G456" s="282">
        <f>Raw_Data_2!M452</f>
        <v>2.4074978828430176</v>
      </c>
      <c r="H456" s="262">
        <f>HLOOKUP('Operational Worksheet'!E456,$B$773:$U$775,3)</f>
        <v>4.5500000000000007</v>
      </c>
      <c r="I456" s="262">
        <f t="shared" si="320"/>
        <v>1.5208517713637197</v>
      </c>
      <c r="J456" s="262">
        <f t="shared" si="321"/>
        <v>28.205186424799518</v>
      </c>
      <c r="K456" s="262">
        <f t="shared" si="372"/>
        <v>3.6614474196762083</v>
      </c>
      <c r="L456" s="262">
        <f t="shared" si="372"/>
        <v>67.903926602897457</v>
      </c>
      <c r="M456" s="262">
        <f t="shared" si="373"/>
        <v>71.565374022573664</v>
      </c>
      <c r="N456" s="263">
        <f t="shared" si="374"/>
        <v>15.728653631334868</v>
      </c>
      <c r="O456" s="264" t="str">
        <f t="shared" si="322"/>
        <v>OK</v>
      </c>
      <c r="P456" s="45"/>
      <c r="Q456" s="45"/>
      <c r="R456" s="45"/>
      <c r="S456" s="45"/>
      <c r="T456" s="32"/>
      <c r="U456" s="32"/>
    </row>
    <row r="457" spans="1:21" ht="14.25" customHeight="1" x14ac:dyDescent="0.2">
      <c r="A457" s="256" t="str">
        <f>IF(N457=MIN(N441:N464),1,"")</f>
        <v/>
      </c>
      <c r="B457" s="257">
        <f t="shared" si="364"/>
        <v>42296.666666666628</v>
      </c>
      <c r="C457" s="258">
        <f t="shared" si="371"/>
        <v>19</v>
      </c>
      <c r="D457" s="259">
        <f>Raw_Data_2!H453</f>
        <v>1070.5141271936459</v>
      </c>
      <c r="E457" s="260">
        <f>Raw_Data_2!E453</f>
        <v>53.898800150566103</v>
      </c>
      <c r="F457" s="261">
        <f>Raw_Data_2!F453</f>
        <v>12.586687685177857</v>
      </c>
      <c r="G457" s="282">
        <f>Raw_Data_2!M453</f>
        <v>2.4074978828430176</v>
      </c>
      <c r="H457" s="262">
        <f>HLOOKUP('Operational Worksheet'!E457,$B$773:$U$775,3)</f>
        <v>4.5500000000000007</v>
      </c>
      <c r="I457" s="262">
        <f t="shared" ref="I457:I520" si="375">$G$768/D457*$H$768</f>
        <v>1.5226328719949236</v>
      </c>
      <c r="J457" s="262">
        <f t="shared" ref="J457:J520" si="376">$G$769*F457/D457*$H$769</f>
        <v>28.218264175193372</v>
      </c>
      <c r="K457" s="262">
        <f t="shared" si="372"/>
        <v>3.6657354156749618</v>
      </c>
      <c r="L457" s="262">
        <f t="shared" si="372"/>
        <v>67.935411259283015</v>
      </c>
      <c r="M457" s="262">
        <f t="shared" si="373"/>
        <v>71.601146674957974</v>
      </c>
      <c r="N457" s="263">
        <f t="shared" si="374"/>
        <v>15.736515752738013</v>
      </c>
      <c r="O457" s="264" t="str">
        <f t="shared" ref="O457:O520" si="377">+IF(N457&gt;=1, "OK","Alarm")</f>
        <v>OK</v>
      </c>
      <c r="P457" s="45"/>
      <c r="Q457" s="45"/>
      <c r="R457" s="45"/>
      <c r="S457" s="45"/>
      <c r="T457" s="32"/>
      <c r="U457" s="32"/>
    </row>
    <row r="458" spans="1:21" ht="14.25" customHeight="1" x14ac:dyDescent="0.2">
      <c r="A458" s="256" t="str">
        <f>IF(N458=MIN(N441:N464),1,"")</f>
        <v/>
      </c>
      <c r="B458" s="257">
        <f t="shared" si="364"/>
        <v>42296.708333333292</v>
      </c>
      <c r="C458" s="258">
        <f t="shared" si="371"/>
        <v>19</v>
      </c>
      <c r="D458" s="259">
        <f>Raw_Data_2!H454</f>
        <v>1064.4302888452235</v>
      </c>
      <c r="E458" s="260">
        <f>Raw_Data_2!E454</f>
        <v>54.118665429217018</v>
      </c>
      <c r="F458" s="261">
        <f>Raw_Data_2!F454</f>
        <v>12.594666936181387</v>
      </c>
      <c r="G458" s="282">
        <f>Raw_Data_2!M454</f>
        <v>2.4074978828430176</v>
      </c>
      <c r="H458" s="262">
        <f>HLOOKUP('Operational Worksheet'!E458,$B$773:$U$775,3)</f>
        <v>4.5500000000000007</v>
      </c>
      <c r="I458" s="263">
        <f t="shared" si="375"/>
        <v>1.5313356046720077</v>
      </c>
      <c r="J458" s="262">
        <f t="shared" si="376"/>
        <v>28.397539006174039</v>
      </c>
      <c r="K458" s="262">
        <f>I458*$G458</f>
        <v>3.6866872261699908</v>
      </c>
      <c r="L458" s="262">
        <f>J458*$G458</f>
        <v>68.367015035316015</v>
      </c>
      <c r="M458" s="262">
        <f>K458+L458</f>
        <v>72.053702261486009</v>
      </c>
      <c r="N458" s="263">
        <f t="shared" si="374"/>
        <v>15.835978519007911</v>
      </c>
      <c r="O458" s="264" t="str">
        <f t="shared" si="377"/>
        <v>OK</v>
      </c>
      <c r="P458" s="45"/>
      <c r="Q458" s="45"/>
      <c r="R458" s="45"/>
      <c r="S458" s="45"/>
      <c r="T458" s="32"/>
      <c r="U458" s="32"/>
    </row>
    <row r="459" spans="1:21" ht="14.25" customHeight="1" x14ac:dyDescent="0.2">
      <c r="A459" s="256" t="str">
        <f>IF(N459=MIN(N441:N464),1,"")</f>
        <v/>
      </c>
      <c r="B459" s="257">
        <f>B458+1/24</f>
        <v>42296.749999999956</v>
      </c>
      <c r="C459" s="258">
        <f>DAY(B459)</f>
        <v>19</v>
      </c>
      <c r="D459" s="259">
        <f>Raw_Data_2!H455</f>
        <v>1064.4349145118288</v>
      </c>
      <c r="E459" s="260">
        <f>Raw_Data_2!E455</f>
        <v>54.44964599609375</v>
      </c>
      <c r="F459" s="261">
        <f>Raw_Data_2!F455</f>
        <v>12.584560292387273</v>
      </c>
      <c r="G459" s="282">
        <f>Raw_Data_2!M455</f>
        <v>2.1257319450378418</v>
      </c>
      <c r="H459" s="262">
        <f>HLOOKUP('Operational Worksheet'!E459,$B$773:$U$775,3)</f>
        <v>4.5500000000000007</v>
      </c>
      <c r="I459" s="262">
        <f t="shared" si="375"/>
        <v>1.5313289500162166</v>
      </c>
      <c r="J459" s="262">
        <f t="shared" si="376"/>
        <v>28.374627973924675</v>
      </c>
      <c r="K459" s="262">
        <f>I459*$G459</f>
        <v>3.2551948674107281</v>
      </c>
      <c r="L459" s="262">
        <f>J459*$G459</f>
        <v>60.316853112736055</v>
      </c>
      <c r="M459" s="262">
        <f>K459+L459</f>
        <v>63.572047980146785</v>
      </c>
      <c r="N459" s="263">
        <f>IF(D459&gt;0,M459/H459,"PO")</f>
        <v>13.971878676955335</v>
      </c>
      <c r="O459" s="264" t="str">
        <f t="shared" si="377"/>
        <v>OK</v>
      </c>
      <c r="P459" s="45"/>
      <c r="Q459" s="45"/>
      <c r="R459" s="45"/>
      <c r="S459" s="45"/>
      <c r="T459" s="32"/>
      <c r="U459" s="32"/>
    </row>
    <row r="460" spans="1:21" ht="14.25" customHeight="1" x14ac:dyDescent="0.2">
      <c r="A460" s="256" t="str">
        <f>IF(N460=MIN(N441:N464),1,"")</f>
        <v/>
      </c>
      <c r="B460" s="257">
        <f t="shared" ref="B460:B464" si="378">B459+1/24</f>
        <v>42296.791666666621</v>
      </c>
      <c r="C460" s="258">
        <f t="shared" ref="C460:C464" si="379">DAY(B460)</f>
        <v>19</v>
      </c>
      <c r="D460" s="259">
        <f>Raw_Data_2!H456</f>
        <v>1059.6740850446827</v>
      </c>
      <c r="E460" s="260">
        <f>Raw_Data_2!E456</f>
        <v>54.44964599609375</v>
      </c>
      <c r="F460" s="261">
        <f>Raw_Data_2!F456</f>
        <v>12.595398561322689</v>
      </c>
      <c r="G460" s="282">
        <f>Raw_Data_2!M456</f>
        <v>2.1257319450378418</v>
      </c>
      <c r="H460" s="262">
        <f>HLOOKUP('Operational Worksheet'!E460,$B$773:$U$775,3)</f>
        <v>4.5500000000000007</v>
      </c>
      <c r="I460" s="262">
        <f t="shared" si="375"/>
        <v>1.5382087974070524</v>
      </c>
      <c r="J460" s="262">
        <f t="shared" si="376"/>
        <v>28.526654538220402</v>
      </c>
      <c r="K460" s="262">
        <f t="shared" ref="K460:L463" si="380">I460*$G460</f>
        <v>3.2698195787864131</v>
      </c>
      <c r="L460" s="262">
        <f t="shared" si="380"/>
        <v>60.64002083695383</v>
      </c>
      <c r="M460" s="262">
        <f t="shared" ref="M460:M463" si="381">K460+L460</f>
        <v>63.909840415740241</v>
      </c>
      <c r="N460" s="263">
        <f t="shared" ref="N460:N464" si="382">IF(D460&gt;0,M460/H460,"PO")</f>
        <v>14.046118772690161</v>
      </c>
      <c r="O460" s="264" t="str">
        <f t="shared" si="377"/>
        <v>OK</v>
      </c>
      <c r="P460" s="45"/>
      <c r="Q460" s="45"/>
      <c r="R460" s="45"/>
      <c r="S460" s="45"/>
      <c r="T460" s="32"/>
      <c r="U460" s="32"/>
    </row>
    <row r="461" spans="1:21" ht="14.25" customHeight="1" x14ac:dyDescent="0.2">
      <c r="A461" s="256" t="str">
        <f>IF(N461=MIN(N441:N464),1,"")</f>
        <v/>
      </c>
      <c r="B461" s="257">
        <f t="shared" si="378"/>
        <v>42296.833333333285</v>
      </c>
      <c r="C461" s="258">
        <f t="shared" si="379"/>
        <v>19</v>
      </c>
      <c r="D461" s="259">
        <f>Raw_Data_2!H457</f>
        <v>1062.3362455553943</v>
      </c>
      <c r="E461" s="260">
        <f>Raw_Data_2!E457</f>
        <v>54.128449576568606</v>
      </c>
      <c r="F461" s="261">
        <f>Raw_Data_2!F457</f>
        <v>12.600328620099756</v>
      </c>
      <c r="G461" s="282">
        <f>Raw_Data_2!M457</f>
        <v>2.1257319450378418</v>
      </c>
      <c r="H461" s="262">
        <f>HLOOKUP('Operational Worksheet'!E461,$B$773:$U$775,3)</f>
        <v>4.5500000000000007</v>
      </c>
      <c r="I461" s="262">
        <f t="shared" si="375"/>
        <v>1.5343541245246965</v>
      </c>
      <c r="J461" s="262">
        <f t="shared" si="376"/>
        <v>28.466306044588912</v>
      </c>
      <c r="K461" s="262">
        <f t="shared" si="380"/>
        <v>3.2616255775027181</v>
      </c>
      <c r="L461" s="262">
        <f t="shared" si="380"/>
        <v>60.511736116206457</v>
      </c>
      <c r="M461" s="262">
        <f t="shared" si="381"/>
        <v>63.773361693709177</v>
      </c>
      <c r="N461" s="263">
        <f t="shared" si="382"/>
        <v>14.01612344916685</v>
      </c>
      <c r="O461" s="264" t="str">
        <f t="shared" si="377"/>
        <v>OK</v>
      </c>
      <c r="P461" s="45"/>
      <c r="Q461" s="45"/>
      <c r="R461" s="45"/>
      <c r="S461" s="45"/>
      <c r="T461" s="32"/>
      <c r="U461" s="32"/>
    </row>
    <row r="462" spans="1:21" ht="14.25" customHeight="1" x14ac:dyDescent="0.2">
      <c r="A462" s="256" t="str">
        <f>IF(N462=MIN(N441:N464),1,"")</f>
        <v/>
      </c>
      <c r="B462" s="257">
        <f t="shared" si="378"/>
        <v>42296.874999999949</v>
      </c>
      <c r="C462" s="258">
        <f t="shared" si="379"/>
        <v>19</v>
      </c>
      <c r="D462" s="259">
        <f>Raw_Data_2!H458</f>
        <v>1063.4263384909989</v>
      </c>
      <c r="E462" s="260">
        <f>Raw_Data_2!E458</f>
        <v>53.160011291503906</v>
      </c>
      <c r="F462" s="261">
        <f>Raw_Data_2!F458</f>
        <v>12.609716297814316</v>
      </c>
      <c r="G462" s="282">
        <f>Raw_Data_2!M458</f>
        <v>2.2082390785217285</v>
      </c>
      <c r="H462" s="262">
        <f>HLOOKUP('Operational Worksheet'!E462,$B$773:$U$775,3)</f>
        <v>4.8999999999999995</v>
      </c>
      <c r="I462" s="262">
        <f t="shared" si="375"/>
        <v>1.5327812947655299</v>
      </c>
      <c r="J462" s="262">
        <f t="shared" si="376"/>
        <v>28.458312550070918</v>
      </c>
      <c r="K462" s="262">
        <f t="shared" si="380"/>
        <v>3.3847475539283756</v>
      </c>
      <c r="L462" s="262">
        <f t="shared" si="380"/>
        <v>62.842757881851945</v>
      </c>
      <c r="M462" s="262">
        <f t="shared" si="381"/>
        <v>66.227505435780316</v>
      </c>
      <c r="N462" s="263">
        <f t="shared" si="382"/>
        <v>13.515817435873535</v>
      </c>
      <c r="O462" s="264" t="str">
        <f t="shared" si="377"/>
        <v>OK</v>
      </c>
      <c r="P462" s="45"/>
      <c r="Q462" s="45"/>
      <c r="R462" s="45"/>
      <c r="S462" s="45"/>
      <c r="T462" s="32"/>
      <c r="U462" s="32"/>
    </row>
    <row r="463" spans="1:21" ht="14.25" customHeight="1" x14ac:dyDescent="0.2">
      <c r="A463" s="256" t="str">
        <f>IF(N463=MIN(N441:N464),1,"")</f>
        <v/>
      </c>
      <c r="B463" s="257">
        <f t="shared" si="378"/>
        <v>42296.916666666613</v>
      </c>
      <c r="C463" s="258">
        <f t="shared" si="379"/>
        <v>19</v>
      </c>
      <c r="D463" s="259">
        <f>Raw_Data_2!H459</f>
        <v>1306.4184317849003</v>
      </c>
      <c r="E463" s="260">
        <f>Raw_Data_2!E459</f>
        <v>53.160011291503906</v>
      </c>
      <c r="F463" s="261">
        <f>Raw_Data_2!F459</f>
        <v>12.605145680939094</v>
      </c>
      <c r="G463" s="282">
        <f>Raw_Data_2!M459</f>
        <v>2.2082390785217285</v>
      </c>
      <c r="H463" s="262">
        <f>HLOOKUP('Operational Worksheet'!E463,$B$773:$U$775,3)</f>
        <v>4.8999999999999995</v>
      </c>
      <c r="I463" s="262">
        <f t="shared" si="375"/>
        <v>1.2476860095834723</v>
      </c>
      <c r="J463" s="262">
        <f t="shared" si="376"/>
        <v>23.156707604715443</v>
      </c>
      <c r="K463" s="262">
        <f t="shared" si="380"/>
        <v>2.7551890040870592</v>
      </c>
      <c r="L463" s="262">
        <f t="shared" si="380"/>
        <v>51.135546662633935</v>
      </c>
      <c r="M463" s="262">
        <f t="shared" si="381"/>
        <v>53.890735666720992</v>
      </c>
      <c r="N463" s="263">
        <f t="shared" si="382"/>
        <v>10.99810931973898</v>
      </c>
      <c r="O463" s="264" t="str">
        <f t="shared" si="377"/>
        <v>OK</v>
      </c>
      <c r="P463" s="45"/>
      <c r="Q463" s="45"/>
      <c r="R463" s="45"/>
      <c r="S463" s="45"/>
      <c r="T463" s="32"/>
      <c r="U463" s="32"/>
    </row>
    <row r="464" spans="1:21" ht="14.25" customHeight="1" x14ac:dyDescent="0.2">
      <c r="A464" s="265">
        <f>IF(N464=MIN(N441:N464),1,"")</f>
        <v>1</v>
      </c>
      <c r="B464" s="266">
        <f t="shared" si="378"/>
        <v>42296.958333333278</v>
      </c>
      <c r="C464" s="267">
        <f t="shared" si="379"/>
        <v>19</v>
      </c>
      <c r="D464" s="259">
        <f>Raw_Data_2!H460</f>
        <v>1425.6719476860426</v>
      </c>
      <c r="E464" s="260">
        <f>Raw_Data_2!E460</f>
        <v>53.160011291503906</v>
      </c>
      <c r="F464" s="261">
        <f>Raw_Data_2!F460</f>
        <v>12.606245551280711</v>
      </c>
      <c r="G464" s="282">
        <f>Raw_Data_2!M460</f>
        <v>2.2082390785217285</v>
      </c>
      <c r="H464" s="268">
        <f>HLOOKUP('Operational Worksheet'!E464,$B$773:$U$775,3)</f>
        <v>4.8999999999999995</v>
      </c>
      <c r="I464" s="269">
        <f t="shared" si="375"/>
        <v>1.1433205252060932</v>
      </c>
      <c r="J464" s="268">
        <f t="shared" si="376"/>
        <v>21.221564590773848</v>
      </c>
      <c r="K464" s="268">
        <f>I464*$G464</f>
        <v>2.5247250630360818</v>
      </c>
      <c r="L464" s="268">
        <f>J464*$G464</f>
        <v>46.862288236719785</v>
      </c>
      <c r="M464" s="268">
        <f>K464+L464</f>
        <v>49.387013299755864</v>
      </c>
      <c r="N464" s="269">
        <f t="shared" si="382"/>
        <v>10.078982306072627</v>
      </c>
      <c r="O464" s="270" t="str">
        <f t="shared" si="377"/>
        <v>OK</v>
      </c>
      <c r="P464" s="45"/>
      <c r="Q464" s="45"/>
      <c r="R464" s="45"/>
      <c r="S464" s="45"/>
      <c r="T464" s="32"/>
      <c r="U464" s="32"/>
    </row>
    <row r="465" spans="1:21" ht="14.25" customHeight="1" x14ac:dyDescent="0.2">
      <c r="A465" s="247">
        <f>IF(N465=MIN(N465:N488),1,"")</f>
        <v>1</v>
      </c>
      <c r="B465" s="248">
        <f>'Turbidity Daily Data Sheet'!B35</f>
        <v>42297</v>
      </c>
      <c r="C465" s="249">
        <f>DAY(B465)</f>
        <v>20</v>
      </c>
      <c r="D465" s="259">
        <f>Raw_Data_2!H461</f>
        <v>1434.6288585960262</v>
      </c>
      <c r="E465" s="260">
        <f>Raw_Data_2!E461</f>
        <v>53.160011291503906</v>
      </c>
      <c r="F465" s="261">
        <f>Raw_Data_2!F461</f>
        <v>12.622194717917443</v>
      </c>
      <c r="G465" s="282">
        <f>Raw_Data_2!M461</f>
        <v>2.2082390785217285</v>
      </c>
      <c r="H465" s="253">
        <f>HLOOKUP('Operational Worksheet'!E465,$B$773:$U$775,3)</f>
        <v>4.8999999999999995</v>
      </c>
      <c r="I465" s="253">
        <f t="shared" si="375"/>
        <v>1.1361823584081323</v>
      </c>
      <c r="J465" s="253">
        <f t="shared" si="376"/>
        <v>21.115752092598935</v>
      </c>
      <c r="K465" s="253">
        <f>I465*$G465</f>
        <v>2.5089622841638182</v>
      </c>
      <c r="L465" s="253">
        <f>J465*$G465</f>
        <v>46.628628943253936</v>
      </c>
      <c r="M465" s="253">
        <f>K465+L465</f>
        <v>49.137591227417758</v>
      </c>
      <c r="N465" s="254">
        <f>IF(D465&gt;0,M465/H465,"PO")</f>
        <v>10.028079842330156</v>
      </c>
      <c r="O465" s="255" t="str">
        <f t="shared" si="377"/>
        <v>OK</v>
      </c>
      <c r="P465" s="45"/>
      <c r="Q465" s="45"/>
      <c r="R465" s="45"/>
      <c r="S465" s="45"/>
      <c r="T465" s="32"/>
      <c r="U465" s="32"/>
    </row>
    <row r="466" spans="1:21" ht="14.25" customHeight="1" x14ac:dyDescent="0.2">
      <c r="A466" s="256" t="str">
        <f>IF(N466=MIN(N465:N488),1,"")</f>
        <v/>
      </c>
      <c r="B466" s="257">
        <f>B465+1/24</f>
        <v>42297.041666666664</v>
      </c>
      <c r="C466" s="258">
        <f>DAY(B466)</f>
        <v>20</v>
      </c>
      <c r="D466" s="259">
        <f>Raw_Data_2!H462</f>
        <v>1289.7202269576064</v>
      </c>
      <c r="E466" s="260">
        <f>Raw_Data_2!E462</f>
        <v>53.160011291503906</v>
      </c>
      <c r="F466" s="261">
        <f>Raw_Data_2!F462</f>
        <v>12.597207089993955</v>
      </c>
      <c r="G466" s="282">
        <f>Raw_Data_2!M462</f>
        <v>2.2082390785217285</v>
      </c>
      <c r="H466" s="262">
        <f>HLOOKUP('Operational Worksheet'!E466,$B$773:$U$775,3)</f>
        <v>4.8999999999999995</v>
      </c>
      <c r="I466" s="262">
        <f t="shared" si="375"/>
        <v>1.263839990976259</v>
      </c>
      <c r="J466" s="262">
        <f t="shared" si="376"/>
        <v>23.441748360653779</v>
      </c>
      <c r="K466" s="262">
        <f t="shared" ref="K466:L469" si="383">I466*$G466</f>
        <v>2.7908608570723237</v>
      </c>
      <c r="L466" s="262">
        <f t="shared" si="383"/>
        <v>51.76498479886834</v>
      </c>
      <c r="M466" s="262">
        <f t="shared" ref="M466:M469" si="384">K466+L466</f>
        <v>54.555845655940665</v>
      </c>
      <c r="N466" s="263">
        <f t="shared" ref="N466:N470" si="385">IF(D466&gt;0,M466/H466,"PO")</f>
        <v>11.133846052232791</v>
      </c>
      <c r="O466" s="264" t="str">
        <f t="shared" si="377"/>
        <v>OK</v>
      </c>
      <c r="P466" s="45"/>
      <c r="Q466" s="45"/>
      <c r="R466" s="45"/>
      <c r="S466" s="45"/>
      <c r="T466" s="32"/>
      <c r="U466" s="32"/>
    </row>
    <row r="467" spans="1:21" ht="14.25" customHeight="1" x14ac:dyDescent="0.2">
      <c r="A467" s="256" t="str">
        <f>IF(N467=MIN(N465:N488),1,"")</f>
        <v/>
      </c>
      <c r="B467" s="257">
        <f t="shared" ref="B467:B482" si="386">B466+1/24</f>
        <v>42297.083333333328</v>
      </c>
      <c r="C467" s="258">
        <f t="shared" ref="C467" si="387">DAY(B467)</f>
        <v>20</v>
      </c>
      <c r="D467" s="259">
        <f>Raw_Data_2!H463</f>
        <v>1072.5804617804972</v>
      </c>
      <c r="E467" s="260">
        <f>Raw_Data_2!E463</f>
        <v>53.160011291503906</v>
      </c>
      <c r="F467" s="261">
        <f>Raw_Data_2!F463</f>
        <v>12.599645756430098</v>
      </c>
      <c r="G467" s="282">
        <f>Raw_Data_2!M463</f>
        <v>2.3042299747467041</v>
      </c>
      <c r="H467" s="262">
        <f>HLOOKUP('Operational Worksheet'!E467,$B$773:$U$775,3)</f>
        <v>4.8999999999999995</v>
      </c>
      <c r="I467" s="262">
        <f t="shared" si="375"/>
        <v>1.5196995079457063</v>
      </c>
      <c r="J467" s="262">
        <f t="shared" si="376"/>
        <v>28.192896377428749</v>
      </c>
      <c r="K467" s="262">
        <f t="shared" si="383"/>
        <v>3.5017371588163133</v>
      </c>
      <c r="L467" s="262">
        <f t="shared" si="383"/>
        <v>64.962916907799098</v>
      </c>
      <c r="M467" s="262">
        <f t="shared" si="384"/>
        <v>68.46465406661541</v>
      </c>
      <c r="N467" s="263">
        <f t="shared" si="385"/>
        <v>13.972378380941922</v>
      </c>
      <c r="O467" s="264" t="str">
        <f t="shared" si="377"/>
        <v>OK</v>
      </c>
      <c r="P467" s="45"/>
      <c r="Q467" s="45"/>
      <c r="R467" s="45"/>
      <c r="S467" s="45"/>
      <c r="T467" s="32"/>
      <c r="U467" s="32"/>
    </row>
    <row r="468" spans="1:21" ht="14.25" customHeight="1" x14ac:dyDescent="0.2">
      <c r="A468" s="256" t="str">
        <f>IF(N468=MIN(N465:N488),1,"")</f>
        <v/>
      </c>
      <c r="B468" s="257">
        <f t="shared" si="386"/>
        <v>42297.124999999993</v>
      </c>
      <c r="C468" s="258">
        <f>DAY(B468)</f>
        <v>20</v>
      </c>
      <c r="D468" s="259">
        <f>Raw_Data_2!H464</f>
        <v>1062.2253082691952</v>
      </c>
      <c r="E468" s="260">
        <f>Raw_Data_2!E464</f>
        <v>53.160011291503906</v>
      </c>
      <c r="F468" s="261">
        <f>Raw_Data_2!F464</f>
        <v>12.597297554359701</v>
      </c>
      <c r="G468" s="282">
        <f>Raw_Data_2!M464</f>
        <v>2.3042299747467041</v>
      </c>
      <c r="H468" s="262">
        <f>HLOOKUP('Operational Worksheet'!E468,$B$773:$U$775,3)</f>
        <v>4.8999999999999995</v>
      </c>
      <c r="I468" s="262">
        <f t="shared" si="375"/>
        <v>1.5345143702666479</v>
      </c>
      <c r="J468" s="262">
        <f t="shared" si="376"/>
        <v>28.462430611567889</v>
      </c>
      <c r="K468" s="262">
        <f t="shared" si="383"/>
        <v>3.5358740086479727</v>
      </c>
      <c r="L468" s="262">
        <f t="shared" si="383"/>
        <v>65.583985769322894</v>
      </c>
      <c r="M468" s="262">
        <f t="shared" si="384"/>
        <v>69.119859777970873</v>
      </c>
      <c r="N468" s="263">
        <f t="shared" si="385"/>
        <v>14.106093832238955</v>
      </c>
      <c r="O468" s="264" t="str">
        <f t="shared" si="377"/>
        <v>OK</v>
      </c>
      <c r="P468" s="45"/>
      <c r="Q468" s="45"/>
      <c r="R468" s="45"/>
      <c r="S468" s="45"/>
      <c r="T468" s="32"/>
      <c r="U468" s="32"/>
    </row>
    <row r="469" spans="1:21" ht="14.25" customHeight="1" x14ac:dyDescent="0.2">
      <c r="A469" s="256" t="str">
        <f>IF(N469=MIN(N465:N488),1,"")</f>
        <v/>
      </c>
      <c r="B469" s="257">
        <f t="shared" si="386"/>
        <v>42297.166666666657</v>
      </c>
      <c r="C469" s="258">
        <f t="shared" ref="C469:C470" si="388">DAY(B469)</f>
        <v>20</v>
      </c>
      <c r="D469" s="259">
        <f>Raw_Data_2!H465</f>
        <v>1061.3773834507244</v>
      </c>
      <c r="E469" s="260">
        <f>Raw_Data_2!E465</f>
        <v>53.133826020745168</v>
      </c>
      <c r="F469" s="261">
        <f>Raw_Data_2!F465</f>
        <v>12.590567801713147</v>
      </c>
      <c r="G469" s="282">
        <f>Raw_Data_2!M465</f>
        <v>2.3042299747467041</v>
      </c>
      <c r="H469" s="262">
        <f>HLOOKUP('Operational Worksheet'!E469,$B$773:$U$775,3)</f>
        <v>4.8999999999999995</v>
      </c>
      <c r="I469" s="262">
        <f t="shared" si="375"/>
        <v>1.5357402799563935</v>
      </c>
      <c r="J469" s="262">
        <f t="shared" si="376"/>
        <v>28.469951588632494</v>
      </c>
      <c r="K469" s="262">
        <f t="shared" si="383"/>
        <v>3.538698786501417</v>
      </c>
      <c r="L469" s="262">
        <f t="shared" si="383"/>
        <v>65.601315830114544</v>
      </c>
      <c r="M469" s="262">
        <f t="shared" si="384"/>
        <v>69.140014616615957</v>
      </c>
      <c r="N469" s="263">
        <f t="shared" si="385"/>
        <v>14.110207064615503</v>
      </c>
      <c r="O469" s="264" t="str">
        <f t="shared" si="377"/>
        <v>OK</v>
      </c>
      <c r="P469" s="45"/>
      <c r="Q469" s="45"/>
      <c r="R469" s="45"/>
      <c r="S469" s="45"/>
      <c r="T469" s="32"/>
      <c r="U469" s="32"/>
    </row>
    <row r="470" spans="1:21" ht="14.25" customHeight="1" x14ac:dyDescent="0.2">
      <c r="A470" s="256" t="str">
        <f>IF(N470=MIN(N465:N488),1,"")</f>
        <v/>
      </c>
      <c r="B470" s="257">
        <f t="shared" si="386"/>
        <v>42297.208333333321</v>
      </c>
      <c r="C470" s="258">
        <f t="shared" si="388"/>
        <v>20</v>
      </c>
      <c r="D470" s="259">
        <f>Raw_Data_2!H466</f>
        <v>1063.1403485244753</v>
      </c>
      <c r="E470" s="260">
        <f>Raw_Data_2!E466</f>
        <v>53.096412658691406</v>
      </c>
      <c r="F470" s="261">
        <f>Raw_Data_2!F466</f>
        <v>12.596345366998246</v>
      </c>
      <c r="G470" s="282">
        <f>Raw_Data_2!M466</f>
        <v>2.3042299747467041</v>
      </c>
      <c r="H470" s="262">
        <f>HLOOKUP('Operational Worksheet'!E470,$B$773:$U$775,3)</f>
        <v>4.8999999999999995</v>
      </c>
      <c r="I470" s="263">
        <f t="shared" si="375"/>
        <v>1.5331936204493275</v>
      </c>
      <c r="J470" s="262">
        <f t="shared" si="376"/>
        <v>28.435783594097895</v>
      </c>
      <c r="K470" s="262">
        <f>I470*$G470</f>
        <v>3.5328306973297616</v>
      </c>
      <c r="L470" s="262">
        <f>J470*$G470</f>
        <v>65.522584912930938</v>
      </c>
      <c r="M470" s="262">
        <f>K470+L470</f>
        <v>69.055415610260695</v>
      </c>
      <c r="N470" s="263">
        <f t="shared" si="385"/>
        <v>14.092941961277694</v>
      </c>
      <c r="O470" s="264" t="str">
        <f t="shared" si="377"/>
        <v>OK</v>
      </c>
      <c r="P470" s="45"/>
      <c r="Q470" s="45"/>
      <c r="R470" s="45"/>
      <c r="S470" s="45"/>
      <c r="T470" s="32"/>
      <c r="U470" s="32"/>
    </row>
    <row r="471" spans="1:21" ht="14.25" customHeight="1" x14ac:dyDescent="0.2">
      <c r="A471" s="256" t="str">
        <f>IF(N471=MIN(N465:N488),1,"")</f>
        <v/>
      </c>
      <c r="B471" s="257">
        <f t="shared" si="386"/>
        <v>42297.249999999985</v>
      </c>
      <c r="C471" s="258">
        <f>DAY(B471)</f>
        <v>20</v>
      </c>
      <c r="D471" s="259">
        <f>Raw_Data_2!H467</f>
        <v>1061.5970605402633</v>
      </c>
      <c r="E471" s="260">
        <f>Raw_Data_2!E467</f>
        <v>53.096412658691406</v>
      </c>
      <c r="F471" s="261">
        <f>Raw_Data_2!F467</f>
        <v>12.598302653449108</v>
      </c>
      <c r="G471" s="282">
        <f>Raw_Data_2!M467</f>
        <v>2.3042299747467041</v>
      </c>
      <c r="H471" s="262">
        <f>HLOOKUP('Operational Worksheet'!E471,$B$773:$U$775,3)</f>
        <v>4.8999999999999995</v>
      </c>
      <c r="I471" s="262">
        <f t="shared" si="375"/>
        <v>1.5354224880487777</v>
      </c>
      <c r="J471" s="262">
        <f t="shared" si="376"/>
        <v>28.481546805423825</v>
      </c>
      <c r="K471" s="262">
        <f>I471*$G471</f>
        <v>3.5379665208621565</v>
      </c>
      <c r="L471" s="262">
        <f>J471*$G471</f>
        <v>65.628033876208818</v>
      </c>
      <c r="M471" s="262">
        <f>K471+L471</f>
        <v>69.166000397070974</v>
      </c>
      <c r="N471" s="263">
        <f>IF(D471&gt;0,M471/H471,"PO")</f>
        <v>14.115510285116526</v>
      </c>
      <c r="O471" s="264" t="str">
        <f t="shared" si="377"/>
        <v>OK</v>
      </c>
      <c r="P471" s="45"/>
      <c r="Q471" s="45"/>
      <c r="R471" s="45"/>
      <c r="S471" s="45"/>
      <c r="T471" s="32"/>
      <c r="U471" s="32"/>
    </row>
    <row r="472" spans="1:21" ht="14.25" customHeight="1" x14ac:dyDescent="0.2">
      <c r="A472" s="256" t="str">
        <f>IF(N472=MIN(N465:N488),1,"")</f>
        <v/>
      </c>
      <c r="B472" s="257">
        <f t="shared" si="386"/>
        <v>42297.29166666665</v>
      </c>
      <c r="C472" s="258">
        <f t="shared" ref="C472:C476" si="389">DAY(B472)</f>
        <v>20</v>
      </c>
      <c r="D472" s="259">
        <f>Raw_Data_2!H468</f>
        <v>541.09268775258374</v>
      </c>
      <c r="E472" s="260">
        <f>Raw_Data_2!E468</f>
        <v>53.096412658691406</v>
      </c>
      <c r="F472" s="261">
        <f>Raw_Data_2!F468</f>
        <v>12.682044838236967</v>
      </c>
      <c r="G472" s="282">
        <f>Raw_Data_2!M468</f>
        <v>2.3042299747467041</v>
      </c>
      <c r="H472" s="262">
        <f>HLOOKUP('Operational Worksheet'!E472,$B$773:$U$775,3)</f>
        <v>4.8999999999999995</v>
      </c>
      <c r="I472" s="262">
        <f t="shared" si="375"/>
        <v>3.0124228933312112</v>
      </c>
      <c r="J472" s="262">
        <f t="shared" si="376"/>
        <v>56.250820424477972</v>
      </c>
      <c r="K472" s="262">
        <f t="shared" ref="K472:L475" si="390">I472*$G472</f>
        <v>6.9413151274269698</v>
      </c>
      <c r="L472" s="262">
        <f t="shared" si="390"/>
        <v>129.61482652617627</v>
      </c>
      <c r="M472" s="262">
        <f t="shared" ref="M472:M475" si="391">K472+L472</f>
        <v>136.55614165360325</v>
      </c>
      <c r="N472" s="263">
        <f t="shared" ref="N472:N476" si="392">IF(D472&gt;0,M472/H472,"PO")</f>
        <v>27.868600337470053</v>
      </c>
      <c r="O472" s="264" t="str">
        <f t="shared" si="377"/>
        <v>OK</v>
      </c>
      <c r="P472" s="45"/>
      <c r="Q472" s="45"/>
      <c r="R472" s="45"/>
      <c r="S472" s="45"/>
      <c r="T472" s="32"/>
      <c r="U472" s="32"/>
    </row>
    <row r="473" spans="1:21" ht="14.25" customHeight="1" x14ac:dyDescent="0.2">
      <c r="A473" s="256" t="str">
        <f>IF(N473=MIN(N465:N488),1,"")</f>
        <v/>
      </c>
      <c r="B473" s="257">
        <f t="shared" si="386"/>
        <v>42297.333333333314</v>
      </c>
      <c r="C473" s="258">
        <f t="shared" si="389"/>
        <v>20</v>
      </c>
      <c r="D473" s="259">
        <f>Raw_Data_2!H469</f>
        <v>0</v>
      </c>
      <c r="E473" s="260">
        <f>Raw_Data_2!E469</f>
        <v>53.337566810855861</v>
      </c>
      <c r="F473" s="261">
        <f>Raw_Data_2!F469</f>
        <v>13.044571647404565</v>
      </c>
      <c r="G473" s="282">
        <f>Raw_Data_2!M469</f>
        <v>2.3042299747467041</v>
      </c>
      <c r="H473" s="262">
        <f>HLOOKUP('Operational Worksheet'!E473,$B$773:$U$775,3)</f>
        <v>4.8999999999999995</v>
      </c>
      <c r="I473" s="262" t="e">
        <f t="shared" si="375"/>
        <v>#DIV/0!</v>
      </c>
      <c r="J473" s="262" t="e">
        <f t="shared" si="376"/>
        <v>#DIV/0!</v>
      </c>
      <c r="K473" s="262" t="e">
        <f t="shared" si="390"/>
        <v>#DIV/0!</v>
      </c>
      <c r="L473" s="262" t="e">
        <f t="shared" si="390"/>
        <v>#DIV/0!</v>
      </c>
      <c r="M473" s="262" t="e">
        <f t="shared" si="391"/>
        <v>#DIV/0!</v>
      </c>
      <c r="N473" s="263" t="str">
        <f t="shared" si="392"/>
        <v>PO</v>
      </c>
      <c r="O473" s="264" t="str">
        <f t="shared" si="377"/>
        <v>OK</v>
      </c>
      <c r="P473" s="45"/>
      <c r="Q473" s="45"/>
      <c r="R473" s="45"/>
      <c r="S473" s="45"/>
      <c r="T473" s="32"/>
      <c r="U473" s="32"/>
    </row>
    <row r="474" spans="1:21" ht="14.25" customHeight="1" x14ac:dyDescent="0.2">
      <c r="A474" s="256" t="str">
        <f>IF(N474=MIN(N465:N488),1,"")</f>
        <v/>
      </c>
      <c r="B474" s="257">
        <f t="shared" si="386"/>
        <v>42297.374999999978</v>
      </c>
      <c r="C474" s="258">
        <f t="shared" si="389"/>
        <v>20</v>
      </c>
      <c r="D474" s="259">
        <f>Raw_Data_2!H470</f>
        <v>0</v>
      </c>
      <c r="E474" s="260">
        <f>Raw_Data_2!E470</f>
        <v>53.583999633789063</v>
      </c>
      <c r="F474" s="261">
        <f>Raw_Data_2!F470</f>
        <v>13.104496002197266</v>
      </c>
      <c r="G474" s="282">
        <f>Raw_Data_2!M470</f>
        <v>2.3384742736816406</v>
      </c>
      <c r="H474" s="262">
        <f>HLOOKUP('Operational Worksheet'!E474,$B$773:$U$775,3)</f>
        <v>4.8999999999999995</v>
      </c>
      <c r="I474" s="262" t="e">
        <f t="shared" si="375"/>
        <v>#DIV/0!</v>
      </c>
      <c r="J474" s="262" t="e">
        <f t="shared" si="376"/>
        <v>#DIV/0!</v>
      </c>
      <c r="K474" s="262" t="e">
        <f t="shared" si="390"/>
        <v>#DIV/0!</v>
      </c>
      <c r="L474" s="262" t="e">
        <f t="shared" si="390"/>
        <v>#DIV/0!</v>
      </c>
      <c r="M474" s="262" t="e">
        <f t="shared" si="391"/>
        <v>#DIV/0!</v>
      </c>
      <c r="N474" s="263" t="str">
        <f t="shared" si="392"/>
        <v>PO</v>
      </c>
      <c r="O474" s="264" t="str">
        <f t="shared" si="377"/>
        <v>OK</v>
      </c>
      <c r="P474" s="45"/>
      <c r="Q474" s="45"/>
      <c r="R474" s="45"/>
      <c r="S474" s="45"/>
      <c r="T474" s="32"/>
      <c r="U474" s="32"/>
    </row>
    <row r="475" spans="1:21" ht="14.25" customHeight="1" x14ac:dyDescent="0.2">
      <c r="A475" s="256" t="str">
        <f>IF(N475=MIN(N465:N488),1,"")</f>
        <v/>
      </c>
      <c r="B475" s="257">
        <f t="shared" si="386"/>
        <v>42297.416666666642</v>
      </c>
      <c r="C475" s="258">
        <f t="shared" si="389"/>
        <v>20</v>
      </c>
      <c r="D475" s="259">
        <f>Raw_Data_2!H471</f>
        <v>617.38986648816422</v>
      </c>
      <c r="E475" s="260">
        <f>Raw_Data_2!E471</f>
        <v>53.303473098903233</v>
      </c>
      <c r="F475" s="261">
        <f>Raw_Data_2!F471</f>
        <v>12.689084983192551</v>
      </c>
      <c r="G475" s="282">
        <f>Raw_Data_2!M471</f>
        <v>2.3384742736816406</v>
      </c>
      <c r="H475" s="262">
        <f>HLOOKUP('Operational Worksheet'!E475,$B$773:$U$775,3)</f>
        <v>4.8999999999999995</v>
      </c>
      <c r="I475" s="262">
        <f t="shared" si="375"/>
        <v>2.6401469937816806</v>
      </c>
      <c r="J475" s="262">
        <f t="shared" si="376"/>
        <v>49.326698756637178</v>
      </c>
      <c r="K475" s="262">
        <f t="shared" si="390"/>
        <v>6.1739158236963823</v>
      </c>
      <c r="L475" s="262">
        <f t="shared" si="390"/>
        <v>115.3492160480402</v>
      </c>
      <c r="M475" s="262">
        <f t="shared" si="391"/>
        <v>121.52313187173658</v>
      </c>
      <c r="N475" s="263">
        <f t="shared" si="392"/>
        <v>24.800639157497265</v>
      </c>
      <c r="O475" s="264" t="str">
        <f t="shared" si="377"/>
        <v>OK</v>
      </c>
      <c r="P475" s="45"/>
      <c r="Q475" s="45"/>
      <c r="R475" s="45"/>
      <c r="S475" s="45"/>
      <c r="T475" s="32"/>
      <c r="U475" s="32"/>
    </row>
    <row r="476" spans="1:21" ht="14.25" customHeight="1" x14ac:dyDescent="0.2">
      <c r="A476" s="256" t="str">
        <f>IF(N476=MIN(N465:N488),1,"")</f>
        <v/>
      </c>
      <c r="B476" s="257">
        <f t="shared" si="386"/>
        <v>42297.458333333307</v>
      </c>
      <c r="C476" s="258">
        <f t="shared" si="389"/>
        <v>20</v>
      </c>
      <c r="D476" s="259">
        <f>Raw_Data_2!H472</f>
        <v>993.5320889800347</v>
      </c>
      <c r="E476" s="260">
        <f>Raw_Data_2!E472</f>
        <v>53.177677154541016</v>
      </c>
      <c r="F476" s="261">
        <f>Raw_Data_2!F472</f>
        <v>12.585110649483999</v>
      </c>
      <c r="G476" s="282">
        <f>Raw_Data_2!M472</f>
        <v>2.2562882900238037</v>
      </c>
      <c r="H476" s="262">
        <f>HLOOKUP('Operational Worksheet'!E476,$B$773:$U$775,3)</f>
        <v>4.8999999999999995</v>
      </c>
      <c r="I476" s="263">
        <f t="shared" si="375"/>
        <v>1.6406113280884229</v>
      </c>
      <c r="J476" s="262">
        <f t="shared" si="376"/>
        <v>30.400895848033912</v>
      </c>
      <c r="K476" s="262">
        <f>I476*$G476</f>
        <v>3.7016921280463095</v>
      </c>
      <c r="L476" s="262">
        <f>J476*$G476</f>
        <v>68.593185308152187</v>
      </c>
      <c r="M476" s="262">
        <f>K476+L476</f>
        <v>72.29487743619849</v>
      </c>
      <c r="N476" s="263">
        <f t="shared" si="392"/>
        <v>14.754056619632346</v>
      </c>
      <c r="O476" s="264" t="str">
        <f t="shared" si="377"/>
        <v>OK</v>
      </c>
      <c r="P476" s="45"/>
      <c r="Q476" s="45"/>
      <c r="R476" s="45"/>
      <c r="S476" s="45"/>
      <c r="T476" s="32"/>
      <c r="U476" s="32"/>
    </row>
    <row r="477" spans="1:21" ht="14.25" customHeight="1" x14ac:dyDescent="0.2">
      <c r="A477" s="256" t="str">
        <f>IF(N477=MIN(N465:N488),1,"")</f>
        <v/>
      </c>
      <c r="B477" s="257">
        <f t="shared" si="386"/>
        <v>42297.499999999971</v>
      </c>
      <c r="C477" s="258">
        <f>DAY(B477)</f>
        <v>20</v>
      </c>
      <c r="D477" s="259">
        <f>Raw_Data_2!H473</f>
        <v>1066.8412901265124</v>
      </c>
      <c r="E477" s="260">
        <f>Raw_Data_2!E473</f>
        <v>53.28620535616345</v>
      </c>
      <c r="F477" s="261">
        <f>Raw_Data_2!F473</f>
        <v>12.608185570828649</v>
      </c>
      <c r="G477" s="282">
        <f>Raw_Data_2!M473</f>
        <v>2.2562882900238037</v>
      </c>
      <c r="H477" s="262">
        <f>HLOOKUP('Operational Worksheet'!E477,$B$773:$U$775,3)</f>
        <v>4.8999999999999995</v>
      </c>
      <c r="I477" s="262">
        <f t="shared" si="375"/>
        <v>1.5278748723783506</v>
      </c>
      <c r="J477" s="262">
        <f t="shared" si="376"/>
        <v>28.363774115267312</v>
      </c>
      <c r="K477" s="262">
        <f>I477*$G477</f>
        <v>3.4473261831688862</v>
      </c>
      <c r="L477" s="262">
        <f>J477*$G477</f>
        <v>63.996851397157911</v>
      </c>
      <c r="M477" s="262">
        <f>K477+L477</f>
        <v>67.444177580326794</v>
      </c>
      <c r="N477" s="263">
        <f>IF(D477&gt;0,M477/H477,"PO")</f>
        <v>13.764117873536081</v>
      </c>
      <c r="O477" s="264" t="str">
        <f t="shared" si="377"/>
        <v>OK</v>
      </c>
      <c r="P477" s="45"/>
      <c r="Q477" s="45"/>
      <c r="R477" s="45"/>
      <c r="S477" s="45"/>
      <c r="T477" s="32"/>
      <c r="U477" s="32"/>
    </row>
    <row r="478" spans="1:21" ht="14.25" customHeight="1" x14ac:dyDescent="0.2">
      <c r="A478" s="256" t="str">
        <f>IF(N478=MIN(N465:N488),1,"")</f>
        <v/>
      </c>
      <c r="B478" s="257">
        <f t="shared" si="386"/>
        <v>42297.541666666635</v>
      </c>
      <c r="C478" s="258">
        <f t="shared" ref="C478:C482" si="393">DAY(B478)</f>
        <v>20</v>
      </c>
      <c r="D478" s="259">
        <f>Raw_Data_2!H474</f>
        <v>1068.6529242571003</v>
      </c>
      <c r="E478" s="260">
        <f>Raw_Data_2!E474</f>
        <v>53.442672729492187</v>
      </c>
      <c r="F478" s="261">
        <f>Raw_Data_2!F474</f>
        <v>12.599214657862186</v>
      </c>
      <c r="G478" s="282">
        <f>Raw_Data_2!M474</f>
        <v>2.2562882900238037</v>
      </c>
      <c r="H478" s="262">
        <f>HLOOKUP('Operational Worksheet'!E478,$B$773:$U$775,3)</f>
        <v>4.8999999999999995</v>
      </c>
      <c r="I478" s="262">
        <f t="shared" si="375"/>
        <v>1.5252847421281643</v>
      </c>
      <c r="J478" s="262">
        <f t="shared" si="376"/>
        <v>28.295543382235163</v>
      </c>
      <c r="K478" s="262">
        <f t="shared" ref="K478:L481" si="394">I478*$G478</f>
        <v>3.4414821026157543</v>
      </c>
      <c r="L478" s="262">
        <f t="shared" si="394"/>
        <v>63.842903193197728</v>
      </c>
      <c r="M478" s="262">
        <f t="shared" ref="M478:M481" si="395">K478+L478</f>
        <v>67.284385295813479</v>
      </c>
      <c r="N478" s="263">
        <f t="shared" ref="N478:N482" si="396">IF(D478&gt;0,M478/H478,"PO")</f>
        <v>13.731507203227242</v>
      </c>
      <c r="O478" s="264" t="str">
        <f t="shared" si="377"/>
        <v>OK</v>
      </c>
      <c r="P478" s="45"/>
      <c r="Q478" s="45"/>
      <c r="R478" s="45"/>
      <c r="S478" s="45"/>
      <c r="T478" s="32"/>
      <c r="U478" s="32"/>
    </row>
    <row r="479" spans="1:21" ht="14.25" customHeight="1" x14ac:dyDescent="0.2">
      <c r="A479" s="256" t="str">
        <f>IF(N479=MIN(N465:N488),1,"")</f>
        <v/>
      </c>
      <c r="B479" s="257">
        <f t="shared" si="386"/>
        <v>42297.583333333299</v>
      </c>
      <c r="C479" s="258">
        <f t="shared" si="393"/>
        <v>20</v>
      </c>
      <c r="D479" s="259">
        <f>Raw_Data_2!H475</f>
        <v>1067.1764803886076</v>
      </c>
      <c r="E479" s="260">
        <f>Raw_Data_2!E475</f>
        <v>53.575953772299023</v>
      </c>
      <c r="F479" s="261">
        <f>Raw_Data_2!F475</f>
        <v>12.601770561327669</v>
      </c>
      <c r="G479" s="282">
        <f>Raw_Data_2!M475</f>
        <v>2.2562882900238037</v>
      </c>
      <c r="H479" s="262">
        <f>HLOOKUP('Operational Worksheet'!E479,$B$773:$U$775,3)</f>
        <v>4.8999999999999995</v>
      </c>
      <c r="I479" s="262">
        <f t="shared" si="375"/>
        <v>1.5273949810123653</v>
      </c>
      <c r="J479" s="262">
        <f t="shared" si="376"/>
        <v>28.340438440109825</v>
      </c>
      <c r="K479" s="262">
        <f t="shared" si="394"/>
        <v>3.4462434098993295</v>
      </c>
      <c r="L479" s="262">
        <f t="shared" si="394"/>
        <v>63.944199386560271</v>
      </c>
      <c r="M479" s="262">
        <f t="shared" si="395"/>
        <v>67.390442796459595</v>
      </c>
      <c r="N479" s="263">
        <f t="shared" si="396"/>
        <v>13.753151591114205</v>
      </c>
      <c r="O479" s="264" t="str">
        <f t="shared" si="377"/>
        <v>OK</v>
      </c>
      <c r="P479" s="45"/>
      <c r="Q479" s="45"/>
      <c r="R479" s="45"/>
      <c r="S479" s="45"/>
      <c r="T479" s="32"/>
      <c r="U479" s="32"/>
    </row>
    <row r="480" spans="1:21" ht="14.25" customHeight="1" x14ac:dyDescent="0.2">
      <c r="A480" s="256" t="str">
        <f>IF(N480=MIN(N465:N488),1,"")</f>
        <v/>
      </c>
      <c r="B480" s="257">
        <f t="shared" si="386"/>
        <v>42297.624999999964</v>
      </c>
      <c r="C480" s="258">
        <f t="shared" si="393"/>
        <v>20</v>
      </c>
      <c r="D480" s="259">
        <f>Raw_Data_2!H476</f>
        <v>1064.9602046524217</v>
      </c>
      <c r="E480" s="260">
        <f>Raw_Data_2!E476</f>
        <v>54.492042541503906</v>
      </c>
      <c r="F480" s="261">
        <f>Raw_Data_2!F476</f>
        <v>12.604962990224625</v>
      </c>
      <c r="G480" s="282">
        <f>Raw_Data_2!M476</f>
        <v>2.2562882900238037</v>
      </c>
      <c r="H480" s="262">
        <f>HLOOKUP('Operational Worksheet'!E480,$B$773:$U$775,3)</f>
        <v>4.5500000000000007</v>
      </c>
      <c r="I480" s="262">
        <f t="shared" si="375"/>
        <v>1.5305736241402506</v>
      </c>
      <c r="J480" s="262">
        <f t="shared" si="376"/>
        <v>28.406611856837056</v>
      </c>
      <c r="K480" s="262">
        <f t="shared" si="394"/>
        <v>3.4534153451669418</v>
      </c>
      <c r="L480" s="262">
        <f t="shared" si="394"/>
        <v>64.093505691832789</v>
      </c>
      <c r="M480" s="262">
        <f t="shared" si="395"/>
        <v>67.546921036999734</v>
      </c>
      <c r="N480" s="263">
        <f t="shared" si="396"/>
        <v>14.84547715098895</v>
      </c>
      <c r="O480" s="264" t="str">
        <f t="shared" si="377"/>
        <v>OK</v>
      </c>
      <c r="P480" s="45"/>
      <c r="Q480" s="45"/>
      <c r="R480" s="45"/>
      <c r="S480" s="45"/>
      <c r="T480" s="32"/>
      <c r="U480" s="32"/>
    </row>
    <row r="481" spans="1:21" ht="14.25" customHeight="1" x14ac:dyDescent="0.2">
      <c r="A481" s="256" t="str">
        <f>IF(N481=MIN(N465:N488),1,"")</f>
        <v/>
      </c>
      <c r="B481" s="257">
        <f t="shared" si="386"/>
        <v>42297.666666666628</v>
      </c>
      <c r="C481" s="258">
        <f t="shared" si="393"/>
        <v>20</v>
      </c>
      <c r="D481" s="259">
        <f>Raw_Data_2!H477</f>
        <v>1070.2578924287754</v>
      </c>
      <c r="E481" s="260">
        <f>Raw_Data_2!E477</f>
        <v>54.492042541503906</v>
      </c>
      <c r="F481" s="261">
        <f>Raw_Data_2!F477</f>
        <v>12.603143613026408</v>
      </c>
      <c r="G481" s="282">
        <f>Raw_Data_2!M477</f>
        <v>2.3868441581726074</v>
      </c>
      <c r="H481" s="262">
        <f>HLOOKUP('Operational Worksheet'!E481,$B$773:$U$775,3)</f>
        <v>4.5500000000000007</v>
      </c>
      <c r="I481" s="262">
        <f t="shared" si="375"/>
        <v>1.5229974116808251</v>
      </c>
      <c r="J481" s="262">
        <f t="shared" si="376"/>
        <v>28.261921622106907</v>
      </c>
      <c r="K481" s="262">
        <f t="shared" si="394"/>
        <v>3.6351574749823792</v>
      </c>
      <c r="L481" s="262">
        <f t="shared" si="394"/>
        <v>67.456802522457977</v>
      </c>
      <c r="M481" s="262">
        <f t="shared" si="395"/>
        <v>71.091959997440355</v>
      </c>
      <c r="N481" s="263">
        <f t="shared" si="396"/>
        <v>15.624606592844032</v>
      </c>
      <c r="O481" s="264" t="str">
        <f t="shared" si="377"/>
        <v>OK</v>
      </c>
      <c r="P481" s="45"/>
      <c r="Q481" s="45"/>
      <c r="R481" s="45"/>
      <c r="S481" s="45"/>
      <c r="T481" s="32"/>
      <c r="U481" s="32"/>
    </row>
    <row r="482" spans="1:21" ht="14.25" customHeight="1" x14ac:dyDescent="0.2">
      <c r="A482" s="256" t="str">
        <f>IF(N482=MIN(N465:N488),1,"")</f>
        <v/>
      </c>
      <c r="B482" s="257">
        <f t="shared" si="386"/>
        <v>42297.708333333292</v>
      </c>
      <c r="C482" s="258">
        <f t="shared" si="393"/>
        <v>20</v>
      </c>
      <c r="D482" s="259">
        <f>Raw_Data_2!H478</f>
        <v>1068.0747562816196</v>
      </c>
      <c r="E482" s="260">
        <f>Raw_Data_2!E478</f>
        <v>54.492042541503906</v>
      </c>
      <c r="F482" s="261">
        <f>Raw_Data_2!F478</f>
        <v>12.598725554382005</v>
      </c>
      <c r="G482" s="282">
        <f>Raw_Data_2!M478</f>
        <v>2.3868441581726074</v>
      </c>
      <c r="H482" s="262">
        <f>HLOOKUP('Operational Worksheet'!E482,$B$773:$U$775,3)</f>
        <v>4.5500000000000007</v>
      </c>
      <c r="I482" s="263">
        <f t="shared" si="375"/>
        <v>1.5261104060493473</v>
      </c>
      <c r="J482" s="262">
        <f t="shared" si="376"/>
        <v>28.309761234113683</v>
      </c>
      <c r="K482" s="262">
        <f>I482*$G482</f>
        <v>3.6425877074053106</v>
      </c>
      <c r="L482" s="262">
        <f>J482*$G482</f>
        <v>67.570988220905591</v>
      </c>
      <c r="M482" s="262">
        <f>K482+L482</f>
        <v>71.213575928310902</v>
      </c>
      <c r="N482" s="263">
        <f t="shared" si="396"/>
        <v>15.651335368859536</v>
      </c>
      <c r="O482" s="264" t="str">
        <f t="shared" si="377"/>
        <v>OK</v>
      </c>
      <c r="P482" s="45"/>
      <c r="Q482" s="45"/>
      <c r="R482" s="45"/>
      <c r="S482" s="45"/>
      <c r="T482" s="32"/>
      <c r="U482" s="32"/>
    </row>
    <row r="483" spans="1:21" ht="14.25" customHeight="1" x14ac:dyDescent="0.2">
      <c r="A483" s="256" t="str">
        <f>IF(N483=MIN(N465:N488),1,"")</f>
        <v/>
      </c>
      <c r="B483" s="257">
        <f>B482+1/24</f>
        <v>42297.749999999956</v>
      </c>
      <c r="C483" s="258">
        <f>DAY(B483)</f>
        <v>20</v>
      </c>
      <c r="D483" s="259">
        <f>Raw_Data_2!H479</f>
        <v>1062.0530222405835</v>
      </c>
      <c r="E483" s="260">
        <f>Raw_Data_2!E479</f>
        <v>54.492042541503906</v>
      </c>
      <c r="F483" s="261">
        <f>Raw_Data_2!F479</f>
        <v>12.596286704390844</v>
      </c>
      <c r="G483" s="282">
        <f>Raw_Data_2!M479</f>
        <v>2.3868441581726074</v>
      </c>
      <c r="H483" s="262">
        <f>HLOOKUP('Operational Worksheet'!E483,$B$773:$U$775,3)</f>
        <v>4.5500000000000007</v>
      </c>
      <c r="I483" s="262">
        <f t="shared" si="375"/>
        <v>1.5347632988805349</v>
      </c>
      <c r="J483" s="262">
        <f t="shared" si="376"/>
        <v>28.464763488700726</v>
      </c>
      <c r="K483" s="262">
        <f>I483*$G483</f>
        <v>3.6632408141107242</v>
      </c>
      <c r="L483" s="262">
        <f>J483*$G483</f>
        <v>67.940954446770249</v>
      </c>
      <c r="M483" s="262">
        <f>K483+L483</f>
        <v>71.604195260880971</v>
      </c>
      <c r="N483" s="263">
        <f>IF(D483&gt;0,M483/H483,"PO")</f>
        <v>15.737185771622189</v>
      </c>
      <c r="O483" s="264" t="str">
        <f t="shared" si="377"/>
        <v>OK</v>
      </c>
      <c r="P483" s="45"/>
      <c r="Q483" s="45"/>
      <c r="R483" s="45"/>
      <c r="S483" s="45"/>
      <c r="T483" s="32"/>
      <c r="U483" s="32"/>
    </row>
    <row r="484" spans="1:21" ht="14.25" customHeight="1" x14ac:dyDescent="0.2">
      <c r="A484" s="256" t="str">
        <f>IF(N484=MIN(N465:N488),1,"")</f>
        <v/>
      </c>
      <c r="B484" s="257">
        <f t="shared" ref="B484:B488" si="397">B483+1/24</f>
        <v>42297.791666666621</v>
      </c>
      <c r="C484" s="258">
        <f t="shared" ref="C484:C488" si="398">DAY(B484)</f>
        <v>20</v>
      </c>
      <c r="D484" s="259">
        <f>Raw_Data_2!H480</f>
        <v>1066.9724576584883</v>
      </c>
      <c r="E484" s="260">
        <f>Raw_Data_2!E480</f>
        <v>54.492042541503906</v>
      </c>
      <c r="F484" s="261">
        <f>Raw_Data_2!F480</f>
        <v>12.600036587216589</v>
      </c>
      <c r="G484" s="282">
        <f>Raw_Data_2!M480</f>
        <v>2.4623956680297852</v>
      </c>
      <c r="H484" s="262">
        <f>HLOOKUP('Operational Worksheet'!E484,$B$773:$U$775,3)</f>
        <v>4.5500000000000007</v>
      </c>
      <c r="I484" s="262">
        <f t="shared" si="375"/>
        <v>1.5276870441221106</v>
      </c>
      <c r="J484" s="262">
        <f t="shared" si="376"/>
        <v>28.341957275713412</v>
      </c>
      <c r="K484" s="262">
        <f t="shared" ref="K484:L487" si="399">I484*$G484</f>
        <v>3.7617699595515126</v>
      </c>
      <c r="L484" s="262">
        <f t="shared" si="399"/>
        <v>69.789112819201961</v>
      </c>
      <c r="M484" s="262">
        <f t="shared" ref="M484:M487" si="400">K484+L484</f>
        <v>73.550882778753476</v>
      </c>
      <c r="N484" s="263">
        <f t="shared" ref="N484:N488" si="401">IF(D484&gt;0,M484/H484,"PO")</f>
        <v>16.16502918214362</v>
      </c>
      <c r="O484" s="264" t="str">
        <f t="shared" si="377"/>
        <v>OK</v>
      </c>
      <c r="P484" s="45"/>
      <c r="Q484" s="45"/>
      <c r="R484" s="45"/>
      <c r="S484" s="45"/>
      <c r="T484" s="32"/>
      <c r="U484" s="32"/>
    </row>
    <row r="485" spans="1:21" ht="14.25" customHeight="1" x14ac:dyDescent="0.2">
      <c r="A485" s="256" t="str">
        <f>IF(N485=MIN(N465:N488),1,"")</f>
        <v/>
      </c>
      <c r="B485" s="257">
        <f t="shared" si="397"/>
        <v>42297.833333333285</v>
      </c>
      <c r="C485" s="258">
        <f t="shared" si="398"/>
        <v>20</v>
      </c>
      <c r="D485" s="259">
        <f>Raw_Data_2!H481</f>
        <v>1063.162805183631</v>
      </c>
      <c r="E485" s="260">
        <f>Raw_Data_2!E481</f>
        <v>54.492042541503906</v>
      </c>
      <c r="F485" s="261">
        <f>Raw_Data_2!F481</f>
        <v>12.60145154995309</v>
      </c>
      <c r="G485" s="282">
        <f>Raw_Data_2!M481</f>
        <v>2.4623956680297852</v>
      </c>
      <c r="H485" s="262">
        <f>HLOOKUP('Operational Worksheet'!E485,$B$773:$U$775,3)</f>
        <v>4.5500000000000007</v>
      </c>
      <c r="I485" s="262">
        <f t="shared" si="375"/>
        <v>1.5331612355630369</v>
      </c>
      <c r="J485" s="262">
        <f t="shared" si="376"/>
        <v>28.446709734793362</v>
      </c>
      <c r="K485" s="262">
        <f t="shared" si="399"/>
        <v>3.7752495848416148</v>
      </c>
      <c r="L485" s="262">
        <f t="shared" si="399"/>
        <v>70.047054820655887</v>
      </c>
      <c r="M485" s="262">
        <f t="shared" si="400"/>
        <v>73.822304405497505</v>
      </c>
      <c r="N485" s="263">
        <f t="shared" si="401"/>
        <v>16.224682286922526</v>
      </c>
      <c r="O485" s="264" t="str">
        <f t="shared" si="377"/>
        <v>OK</v>
      </c>
      <c r="P485" s="45"/>
      <c r="Q485" s="45"/>
      <c r="R485" s="45"/>
      <c r="S485" s="45"/>
      <c r="T485" s="32"/>
      <c r="U485" s="32"/>
    </row>
    <row r="486" spans="1:21" ht="14.25" customHeight="1" x14ac:dyDescent="0.2">
      <c r="A486" s="256" t="str">
        <f>IF(N486=MIN(N465:N488),1,"")</f>
        <v/>
      </c>
      <c r="B486" s="257">
        <f t="shared" si="397"/>
        <v>42297.874999999949</v>
      </c>
      <c r="C486" s="258">
        <f t="shared" si="398"/>
        <v>20</v>
      </c>
      <c r="D486" s="259">
        <f>Raw_Data_2!H482</f>
        <v>1074.6246765327285</v>
      </c>
      <c r="E486" s="260">
        <f>Raw_Data_2!E482</f>
        <v>54.492042541503906</v>
      </c>
      <c r="F486" s="261">
        <f>Raw_Data_2!F482</f>
        <v>12.605729801233348</v>
      </c>
      <c r="G486" s="282">
        <f>Raw_Data_2!M482</f>
        <v>2.4623956680297852</v>
      </c>
      <c r="H486" s="262">
        <f>HLOOKUP('Operational Worksheet'!E486,$B$773:$U$775,3)</f>
        <v>4.5500000000000007</v>
      </c>
      <c r="I486" s="262">
        <f t="shared" si="375"/>
        <v>1.5168086454697722</v>
      </c>
      <c r="J486" s="262">
        <f t="shared" si="376"/>
        <v>28.152853906699427</v>
      </c>
      <c r="K486" s="262">
        <f t="shared" si="399"/>
        <v>3.7349830378348932</v>
      </c>
      <c r="L486" s="262">
        <f t="shared" si="399"/>
        <v>69.323465502532088</v>
      </c>
      <c r="M486" s="262">
        <f t="shared" si="400"/>
        <v>73.058448540366982</v>
      </c>
      <c r="N486" s="263">
        <f t="shared" si="401"/>
        <v>16.056801877003728</v>
      </c>
      <c r="O486" s="264" t="str">
        <f t="shared" si="377"/>
        <v>OK</v>
      </c>
      <c r="P486" s="45"/>
      <c r="Q486" s="45"/>
      <c r="R486" s="45"/>
      <c r="S486" s="45"/>
      <c r="T486" s="32"/>
      <c r="U486" s="32"/>
    </row>
    <row r="487" spans="1:21" ht="14.25" customHeight="1" x14ac:dyDescent="0.2">
      <c r="A487" s="256" t="str">
        <f>IF(N487=MIN(N465:N488),1,"")</f>
        <v/>
      </c>
      <c r="B487" s="257">
        <f t="shared" si="397"/>
        <v>42297.916666666613</v>
      </c>
      <c r="C487" s="258">
        <f t="shared" si="398"/>
        <v>20</v>
      </c>
      <c r="D487" s="259">
        <f>Raw_Data_2!H483</f>
        <v>1060.5834549682106</v>
      </c>
      <c r="E487" s="260">
        <f>Raw_Data_2!E483</f>
        <v>52.979980819738181</v>
      </c>
      <c r="F487" s="261">
        <f>Raw_Data_2!F483</f>
        <v>12.605591941200894</v>
      </c>
      <c r="G487" s="282">
        <f>Raw_Data_2!M483</f>
        <v>2.4623956680297852</v>
      </c>
      <c r="H487" s="262">
        <f>HLOOKUP('Operational Worksheet'!E487,$B$773:$U$775,3)</f>
        <v>4.8999999999999995</v>
      </c>
      <c r="I487" s="262">
        <f t="shared" si="375"/>
        <v>1.5368898999549798</v>
      </c>
      <c r="J487" s="262">
        <f t="shared" si="376"/>
        <v>28.525261748297726</v>
      </c>
      <c r="K487" s="262">
        <f t="shared" si="399"/>
        <v>3.784431031887872</v>
      </c>
      <c r="L487" s="262">
        <f t="shared" si="399"/>
        <v>70.240480958424058</v>
      </c>
      <c r="M487" s="262">
        <f t="shared" si="400"/>
        <v>74.024911990311935</v>
      </c>
      <c r="N487" s="263">
        <f t="shared" si="401"/>
        <v>15.107124895982029</v>
      </c>
      <c r="O487" s="264" t="str">
        <f t="shared" si="377"/>
        <v>OK</v>
      </c>
      <c r="P487" s="45"/>
      <c r="Q487" s="45"/>
      <c r="R487" s="45"/>
      <c r="S487" s="45"/>
      <c r="T487" s="32"/>
      <c r="U487" s="32"/>
    </row>
    <row r="488" spans="1:21" ht="14.25" customHeight="1" x14ac:dyDescent="0.2">
      <c r="A488" s="265" t="str">
        <f>IF(N488=MIN(N465:N488),1,"")</f>
        <v/>
      </c>
      <c r="B488" s="266">
        <f t="shared" si="397"/>
        <v>42297.958333333278</v>
      </c>
      <c r="C488" s="267">
        <f t="shared" si="398"/>
        <v>20</v>
      </c>
      <c r="D488" s="259">
        <f>Raw_Data_2!H484</f>
        <v>1065.0081993640813</v>
      </c>
      <c r="E488" s="260">
        <f>Raw_Data_2!E484</f>
        <v>52.495761871337891</v>
      </c>
      <c r="F488" s="261">
        <f>Raw_Data_2!F484</f>
        <v>12.603845576380623</v>
      </c>
      <c r="G488" s="282">
        <f>Raw_Data_2!M484</f>
        <v>2.4141325950622559</v>
      </c>
      <c r="H488" s="268">
        <f>HLOOKUP('Operational Worksheet'!E488,$B$773:$U$775,3)</f>
        <v>4.8999999999999995</v>
      </c>
      <c r="I488" s="269">
        <f t="shared" si="375"/>
        <v>1.5305046486715093</v>
      </c>
      <c r="J488" s="268">
        <f t="shared" si="376"/>
        <v>28.402813613430745</v>
      </c>
      <c r="K488" s="268">
        <f>I488*$G488</f>
        <v>3.694841159252197</v>
      </c>
      <c r="L488" s="268">
        <f>J488*$G488</f>
        <v>68.568158135661136</v>
      </c>
      <c r="M488" s="268">
        <f>K488+L488</f>
        <v>72.262999294913328</v>
      </c>
      <c r="N488" s="269">
        <f t="shared" si="401"/>
        <v>14.747550876512925</v>
      </c>
      <c r="O488" s="270" t="str">
        <f t="shared" si="377"/>
        <v>OK</v>
      </c>
      <c r="P488" s="45"/>
      <c r="Q488" s="45"/>
      <c r="R488" s="45"/>
      <c r="S488" s="45"/>
      <c r="T488" s="32"/>
      <c r="U488" s="32"/>
    </row>
    <row r="489" spans="1:21" ht="14.25" customHeight="1" x14ac:dyDescent="0.2">
      <c r="A489" s="247" t="str">
        <f>IF(N489=MIN(N489:N512),1,"")</f>
        <v/>
      </c>
      <c r="B489" s="248">
        <f>'Turbidity Daily Data Sheet'!B36</f>
        <v>42298</v>
      </c>
      <c r="C489" s="249">
        <f>DAY(B489)</f>
        <v>21</v>
      </c>
      <c r="D489" s="259">
        <f>Raw_Data_2!H485</f>
        <v>1060.6917384167987</v>
      </c>
      <c r="E489" s="260">
        <f>Raw_Data_2!E485</f>
        <v>52.495761871337891</v>
      </c>
      <c r="F489" s="261">
        <f>Raw_Data_2!F485</f>
        <v>12.603485886418024</v>
      </c>
      <c r="G489" s="282">
        <f>Raw_Data_2!M485</f>
        <v>2.1462786197662354</v>
      </c>
      <c r="H489" s="253">
        <f>HLOOKUP('Operational Worksheet'!E489,$B$773:$U$775,3)</f>
        <v>4.8999999999999995</v>
      </c>
      <c r="I489" s="253">
        <f t="shared" si="375"/>
        <v>1.5367330025903263</v>
      </c>
      <c r="J489" s="253">
        <f t="shared" si="376"/>
        <v>28.517584357310387</v>
      </c>
      <c r="K489" s="253">
        <f>I489*$G489</f>
        <v>3.2982571877487881</v>
      </c>
      <c r="L489" s="253">
        <f>J489*$G489</f>
        <v>61.206681593475324</v>
      </c>
      <c r="M489" s="253">
        <f>K489+L489</f>
        <v>64.504938781224112</v>
      </c>
      <c r="N489" s="254">
        <f>IF(D489&gt;0,M489/H489,"PO")</f>
        <v>13.164273220657984</v>
      </c>
      <c r="O489" s="255" t="str">
        <f t="shared" si="377"/>
        <v>OK</v>
      </c>
      <c r="P489" s="45"/>
      <c r="Q489" s="45"/>
      <c r="R489" s="45"/>
      <c r="S489" s="45"/>
      <c r="T489" s="32"/>
      <c r="U489" s="32"/>
    </row>
    <row r="490" spans="1:21" ht="14.25" customHeight="1" x14ac:dyDescent="0.2">
      <c r="A490" s="256" t="str">
        <f>IF(N490=MIN(N489:N512),1,"")</f>
        <v/>
      </c>
      <c r="B490" s="257">
        <f>B489+1/24</f>
        <v>42298.041666666664</v>
      </c>
      <c r="C490" s="258">
        <f>DAY(B490)</f>
        <v>21</v>
      </c>
      <c r="D490" s="259">
        <f>Raw_Data_2!H486</f>
        <v>1070.5371415182669</v>
      </c>
      <c r="E490" s="260">
        <f>Raw_Data_2!E486</f>
        <v>52.495761871337891</v>
      </c>
      <c r="F490" s="261">
        <f>Raw_Data_2!F486</f>
        <v>12.590054438289801</v>
      </c>
      <c r="G490" s="282">
        <f>Raw_Data_2!M486</f>
        <v>2.1462786197662354</v>
      </c>
      <c r="H490" s="262">
        <f>HLOOKUP('Operational Worksheet'!E490,$B$773:$U$775,3)</f>
        <v>4.8999999999999995</v>
      </c>
      <c r="I490" s="262">
        <f t="shared" si="375"/>
        <v>1.5226001385512757</v>
      </c>
      <c r="J490" s="262">
        <f t="shared" si="376"/>
        <v>28.225205347889307</v>
      </c>
      <c r="K490" s="262">
        <f t="shared" ref="K490:L493" si="402">I490*$G490</f>
        <v>3.2679241238257108</v>
      </c>
      <c r="L490" s="262">
        <f t="shared" si="402"/>
        <v>60.57915477668643</v>
      </c>
      <c r="M490" s="262">
        <f t="shared" ref="M490:M493" si="403">K490+L490</f>
        <v>63.847078900512138</v>
      </c>
      <c r="N490" s="263">
        <f t="shared" ref="N490:N494" si="404">IF(D490&gt;0,M490/H490,"PO")</f>
        <v>13.030016102145336</v>
      </c>
      <c r="O490" s="264" t="str">
        <f t="shared" si="377"/>
        <v>OK</v>
      </c>
      <c r="P490" s="45"/>
      <c r="Q490" s="45"/>
      <c r="R490" s="45"/>
      <c r="S490" s="45"/>
      <c r="T490" s="32"/>
      <c r="U490" s="32"/>
    </row>
    <row r="491" spans="1:21" ht="14.25" customHeight="1" x14ac:dyDescent="0.2">
      <c r="A491" s="256" t="str">
        <f>IF(N491=MIN(N489:N512),1,"")</f>
        <v/>
      </c>
      <c r="B491" s="257">
        <f t="shared" ref="B491:B506" si="405">B490+1/24</f>
        <v>42298.083333333328</v>
      </c>
      <c r="C491" s="258">
        <f t="shared" ref="C491" si="406">DAY(B491)</f>
        <v>21</v>
      </c>
      <c r="D491" s="259">
        <f>Raw_Data_2!H487</f>
        <v>1066.3857035460915</v>
      </c>
      <c r="E491" s="260">
        <f>Raw_Data_2!E487</f>
        <v>52.495761871337891</v>
      </c>
      <c r="F491" s="261">
        <f>Raw_Data_2!F487</f>
        <v>12.600920884164704</v>
      </c>
      <c r="G491" s="282">
        <f>Raw_Data_2!M487</f>
        <v>2.1462786197662354</v>
      </c>
      <c r="H491" s="262">
        <f>HLOOKUP('Operational Worksheet'!E491,$B$773:$U$775,3)</f>
        <v>4.8999999999999995</v>
      </c>
      <c r="I491" s="262">
        <f t="shared" si="375"/>
        <v>1.5285276186465191</v>
      </c>
      <c r="J491" s="262">
        <f t="shared" si="376"/>
        <v>28.35954197569394</v>
      </c>
      <c r="K491" s="262">
        <f t="shared" si="402"/>
        <v>3.2806461476232216</v>
      </c>
      <c r="L491" s="262">
        <f t="shared" si="402"/>
        <v>60.867478608795004</v>
      </c>
      <c r="M491" s="262">
        <f t="shared" si="403"/>
        <v>64.148124756418227</v>
      </c>
      <c r="N491" s="263">
        <f t="shared" si="404"/>
        <v>13.091454031922089</v>
      </c>
      <c r="O491" s="264" t="str">
        <f t="shared" si="377"/>
        <v>OK</v>
      </c>
      <c r="P491" s="45"/>
      <c r="Q491" s="45"/>
      <c r="R491" s="45"/>
      <c r="S491" s="45"/>
      <c r="T491" s="32"/>
      <c r="U491" s="32"/>
    </row>
    <row r="492" spans="1:21" ht="14.25" customHeight="1" x14ac:dyDescent="0.2">
      <c r="A492" s="256" t="str">
        <f>IF(N492=MIN(N489:N512),1,"")</f>
        <v/>
      </c>
      <c r="B492" s="257">
        <f t="shared" si="405"/>
        <v>42298.124999999993</v>
      </c>
      <c r="C492" s="258">
        <f>DAY(B492)</f>
        <v>21</v>
      </c>
      <c r="D492" s="259">
        <f>Raw_Data_2!H488</f>
        <v>1068.0150881517707</v>
      </c>
      <c r="E492" s="260">
        <f>Raw_Data_2!E488</f>
        <v>52.495761871337891</v>
      </c>
      <c r="F492" s="261">
        <f>Raw_Data_2!F488</f>
        <v>12.608269589824411</v>
      </c>
      <c r="G492" s="282">
        <f>Raw_Data_2!M488</f>
        <v>2.1462786197662354</v>
      </c>
      <c r="H492" s="262">
        <f>HLOOKUP('Operational Worksheet'!E492,$B$773:$U$775,3)</f>
        <v>4.8999999999999995</v>
      </c>
      <c r="I492" s="262">
        <f t="shared" si="375"/>
        <v>1.5261956671611818</v>
      </c>
      <c r="J492" s="262">
        <f t="shared" si="376"/>
        <v>28.332789818488497</v>
      </c>
      <c r="K492" s="262">
        <f t="shared" si="402"/>
        <v>3.27564113000791</v>
      </c>
      <c r="L492" s="262">
        <f t="shared" si="402"/>
        <v>60.810061025752333</v>
      </c>
      <c r="M492" s="262">
        <f t="shared" si="403"/>
        <v>64.085702155760245</v>
      </c>
      <c r="N492" s="263">
        <f t="shared" si="404"/>
        <v>13.078714725665357</v>
      </c>
      <c r="O492" s="264" t="str">
        <f t="shared" si="377"/>
        <v>OK</v>
      </c>
      <c r="P492" s="45"/>
      <c r="Q492" s="45"/>
      <c r="R492" s="45"/>
      <c r="S492" s="45"/>
      <c r="T492" s="32"/>
      <c r="U492" s="32"/>
    </row>
    <row r="493" spans="1:21" ht="14.25" customHeight="1" x14ac:dyDescent="0.2">
      <c r="A493" s="256" t="str">
        <f>IF(N493=MIN(N489:N512),1,"")</f>
        <v/>
      </c>
      <c r="B493" s="257">
        <f t="shared" si="405"/>
        <v>42298.166666666657</v>
      </c>
      <c r="C493" s="258">
        <f t="shared" ref="C493:C494" si="407">DAY(B493)</f>
        <v>21</v>
      </c>
      <c r="D493" s="259">
        <f>Raw_Data_2!H489</f>
        <v>1062.3375448285421</v>
      </c>
      <c r="E493" s="260">
        <f>Raw_Data_2!E489</f>
        <v>52.495761871337891</v>
      </c>
      <c r="F493" s="261">
        <f>Raw_Data_2!F489</f>
        <v>12.603549766689936</v>
      </c>
      <c r="G493" s="282">
        <f>Raw_Data_2!M489</f>
        <v>2.1462786197662354</v>
      </c>
      <c r="H493" s="262">
        <f>HLOOKUP('Operational Worksheet'!E493,$B$773:$U$775,3)</f>
        <v>4.8999999999999995</v>
      </c>
      <c r="I493" s="262">
        <f t="shared" si="375"/>
        <v>1.534352247960018</v>
      </c>
      <c r="J493" s="262">
        <f t="shared" si="376"/>
        <v>28.473548343749687</v>
      </c>
      <c r="K493" s="262">
        <f t="shared" si="402"/>
        <v>3.2931474249868478</v>
      </c>
      <c r="L493" s="262">
        <f t="shared" si="402"/>
        <v>61.112168039070255</v>
      </c>
      <c r="M493" s="262">
        <f t="shared" si="403"/>
        <v>64.405315464057097</v>
      </c>
      <c r="N493" s="263">
        <f t="shared" si="404"/>
        <v>13.143941931440224</v>
      </c>
      <c r="O493" s="264" t="str">
        <f t="shared" si="377"/>
        <v>OK</v>
      </c>
      <c r="P493" s="45"/>
      <c r="Q493" s="45"/>
      <c r="R493" s="45"/>
      <c r="S493" s="45"/>
      <c r="T493" s="32"/>
      <c r="U493" s="32"/>
    </row>
    <row r="494" spans="1:21" ht="14.25" customHeight="1" x14ac:dyDescent="0.2">
      <c r="A494" s="256" t="str">
        <f>IF(N494=MIN(N489:N512),1,"")</f>
        <v/>
      </c>
      <c r="B494" s="257">
        <f t="shared" si="405"/>
        <v>42298.208333333321</v>
      </c>
      <c r="C494" s="258">
        <f t="shared" si="407"/>
        <v>21</v>
      </c>
      <c r="D494" s="259">
        <f>Raw_Data_2!H490</f>
        <v>1067.9995991111923</v>
      </c>
      <c r="E494" s="260">
        <f>Raw_Data_2!E490</f>
        <v>52.495761871337891</v>
      </c>
      <c r="F494" s="261">
        <f>Raw_Data_2!F490</f>
        <v>12.588695479390621</v>
      </c>
      <c r="G494" s="282">
        <f>Raw_Data_2!M490</f>
        <v>2.1462786197662354</v>
      </c>
      <c r="H494" s="262">
        <f>HLOOKUP('Operational Worksheet'!E494,$B$773:$U$775,3)</f>
        <v>4.8999999999999995</v>
      </c>
      <c r="I494" s="263">
        <f t="shared" si="375"/>
        <v>1.5262178013517178</v>
      </c>
      <c r="J494" s="262">
        <f t="shared" si="376"/>
        <v>28.289213943227281</v>
      </c>
      <c r="K494" s="262">
        <f>I494*$G494</f>
        <v>3.2756886361478235</v>
      </c>
      <c r="L494" s="262">
        <f>J494*$G494</f>
        <v>60.716535056341591</v>
      </c>
      <c r="M494" s="262">
        <f>K494+L494</f>
        <v>63.992223692489418</v>
      </c>
      <c r="N494" s="263">
        <f t="shared" si="404"/>
        <v>13.059637488263148</v>
      </c>
      <c r="O494" s="264" t="str">
        <f t="shared" si="377"/>
        <v>OK</v>
      </c>
      <c r="P494" s="45"/>
      <c r="Q494" s="45"/>
      <c r="R494" s="45"/>
      <c r="S494" s="45"/>
      <c r="T494" s="32"/>
      <c r="U494" s="32"/>
    </row>
    <row r="495" spans="1:21" ht="14.25" customHeight="1" x14ac:dyDescent="0.2">
      <c r="A495" s="256" t="str">
        <f>IF(N495=MIN(N489:N512),1,"")</f>
        <v/>
      </c>
      <c r="B495" s="257">
        <f t="shared" si="405"/>
        <v>42298.249999999985</v>
      </c>
      <c r="C495" s="258">
        <f>DAY(B495)</f>
        <v>21</v>
      </c>
      <c r="D495" s="259">
        <f>Raw_Data_2!H491</f>
        <v>1064.3412328760103</v>
      </c>
      <c r="E495" s="260">
        <f>Raw_Data_2!E491</f>
        <v>53.096780219917306</v>
      </c>
      <c r="F495" s="261">
        <f>Raw_Data_2!F491</f>
        <v>12.597597526117429</v>
      </c>
      <c r="G495" s="282">
        <f>Raw_Data_2!M491</f>
        <v>2.1462786197662354</v>
      </c>
      <c r="H495" s="262">
        <f>HLOOKUP('Operational Worksheet'!E495,$B$773:$U$775,3)</f>
        <v>4.8999999999999995</v>
      </c>
      <c r="I495" s="262">
        <f t="shared" si="375"/>
        <v>1.5314637351740048</v>
      </c>
      <c r="J495" s="262">
        <f t="shared" si="376"/>
        <v>28.406523329914013</v>
      </c>
      <c r="K495" s="262">
        <f>I495*$G495</f>
        <v>3.2869478717513063</v>
      </c>
      <c r="L495" s="262">
        <f>J495*$G495</f>
        <v>60.96831368488521</v>
      </c>
      <c r="M495" s="262">
        <f>K495+L495</f>
        <v>64.255261556636512</v>
      </c>
      <c r="N495" s="263">
        <f>IF(D495&gt;0,M495/H495,"PO")</f>
        <v>13.113318685027862</v>
      </c>
      <c r="O495" s="264" t="str">
        <f t="shared" si="377"/>
        <v>OK</v>
      </c>
      <c r="P495" s="45"/>
      <c r="Q495" s="45"/>
      <c r="R495" s="45"/>
      <c r="S495" s="45"/>
      <c r="T495" s="32"/>
      <c r="U495" s="32"/>
    </row>
    <row r="496" spans="1:21" ht="14.25" customHeight="1" x14ac:dyDescent="0.2">
      <c r="A496" s="256" t="str">
        <f>IF(N496=MIN(N489:N512),1,"")</f>
        <v/>
      </c>
      <c r="B496" s="257">
        <f t="shared" si="405"/>
        <v>42298.29166666665</v>
      </c>
      <c r="C496" s="258">
        <f t="shared" ref="C496:C500" si="408">DAY(B496)</f>
        <v>21</v>
      </c>
      <c r="D496" s="259">
        <f>Raw_Data_2!H492</f>
        <v>1068.4247846899075</v>
      </c>
      <c r="E496" s="260">
        <f>Raw_Data_2!E492</f>
        <v>53.269542694091797</v>
      </c>
      <c r="F496" s="261">
        <f>Raw_Data_2!F492</f>
        <v>12.602810246215661</v>
      </c>
      <c r="G496" s="282">
        <f>Raw_Data_2!M492</f>
        <v>2.4348931312561035</v>
      </c>
      <c r="H496" s="262">
        <f>HLOOKUP('Operational Worksheet'!E496,$B$773:$U$775,3)</f>
        <v>4.8999999999999995</v>
      </c>
      <c r="I496" s="262">
        <f t="shared" si="375"/>
        <v>1.5256104344987471</v>
      </c>
      <c r="J496" s="262">
        <f t="shared" si="376"/>
        <v>28.309662059829694</v>
      </c>
      <c r="K496" s="262">
        <f t="shared" ref="K496:L499" si="409">I496*$G496</f>
        <v>3.7146983679336389</v>
      </c>
      <c r="L496" s="262">
        <f t="shared" si="409"/>
        <v>68.931001697660832</v>
      </c>
      <c r="M496" s="262">
        <f t="shared" ref="M496:M499" si="410">K496+L496</f>
        <v>72.645700065594468</v>
      </c>
      <c r="N496" s="263">
        <f t="shared" ref="N496:N500" si="411">IF(D496&gt;0,M496/H496,"PO")</f>
        <v>14.825653074611118</v>
      </c>
      <c r="O496" s="264" t="str">
        <f t="shared" si="377"/>
        <v>OK</v>
      </c>
      <c r="P496" s="45"/>
      <c r="Q496" s="45"/>
      <c r="R496" s="45"/>
      <c r="S496" s="45"/>
      <c r="T496" s="32"/>
      <c r="U496" s="32"/>
    </row>
    <row r="497" spans="1:21" ht="14.25" customHeight="1" x14ac:dyDescent="0.2">
      <c r="A497" s="256" t="str">
        <f>IF(N497=MIN(N489:N512),1,"")</f>
        <v/>
      </c>
      <c r="B497" s="257">
        <f t="shared" si="405"/>
        <v>42298.333333333314</v>
      </c>
      <c r="C497" s="258">
        <f t="shared" si="408"/>
        <v>21</v>
      </c>
      <c r="D497" s="259">
        <f>Raw_Data_2!H493</f>
        <v>975.87547920273687</v>
      </c>
      <c r="E497" s="260">
        <f>Raw_Data_2!E493</f>
        <v>53.269542694091797</v>
      </c>
      <c r="F497" s="261">
        <f>Raw_Data_2!F493</f>
        <v>12.615476398630937</v>
      </c>
      <c r="G497" s="282">
        <f>Raw_Data_2!M493</f>
        <v>2.4348931312561035</v>
      </c>
      <c r="H497" s="262">
        <f>HLOOKUP('Operational Worksheet'!E497,$B$773:$U$775,3)</f>
        <v>4.8999999999999995</v>
      </c>
      <c r="I497" s="262">
        <f t="shared" si="375"/>
        <v>1.670295068108141</v>
      </c>
      <c r="J497" s="262">
        <f t="shared" si="376"/>
        <v>31.025621610504889</v>
      </c>
      <c r="K497" s="262">
        <f t="shared" si="409"/>
        <v>4.0669899885074585</v>
      </c>
      <c r="L497" s="262">
        <f t="shared" si="409"/>
        <v>75.544072952369277</v>
      </c>
      <c r="M497" s="262">
        <f t="shared" si="410"/>
        <v>79.611062940876735</v>
      </c>
      <c r="N497" s="263">
        <f t="shared" si="411"/>
        <v>16.247155702219743</v>
      </c>
      <c r="O497" s="264" t="str">
        <f t="shared" si="377"/>
        <v>OK</v>
      </c>
      <c r="P497" s="45"/>
      <c r="Q497" s="45"/>
      <c r="R497" s="45"/>
      <c r="S497" s="45"/>
      <c r="T497" s="32"/>
      <c r="U497" s="32"/>
    </row>
    <row r="498" spans="1:21" ht="14.25" customHeight="1" x14ac:dyDescent="0.2">
      <c r="A498" s="256" t="str">
        <f>IF(N498=MIN(N489:N512),1,"")</f>
        <v/>
      </c>
      <c r="B498" s="257">
        <f t="shared" si="405"/>
        <v>42298.374999999978</v>
      </c>
      <c r="C498" s="258">
        <f t="shared" si="408"/>
        <v>21</v>
      </c>
      <c r="D498" s="259">
        <f>Raw_Data_2!H494</f>
        <v>1067.0912275387575</v>
      </c>
      <c r="E498" s="260">
        <f>Raw_Data_2!E494</f>
        <v>53.269542694091797</v>
      </c>
      <c r="F498" s="261">
        <f>Raw_Data_2!F494</f>
        <v>12.591688751007451</v>
      </c>
      <c r="G498" s="282">
        <f>Raw_Data_2!M494</f>
        <v>2.4348931312561035</v>
      </c>
      <c r="H498" s="262">
        <f>HLOOKUP('Operational Worksheet'!E498,$B$773:$U$775,3)</f>
        <v>4.8999999999999995</v>
      </c>
      <c r="I498" s="262">
        <f t="shared" si="375"/>
        <v>1.5275170087936996</v>
      </c>
      <c r="J498" s="262">
        <f t="shared" si="376"/>
        <v>28.320027587632165</v>
      </c>
      <c r="K498" s="262">
        <f t="shared" si="409"/>
        <v>3.7193406725886482</v>
      </c>
      <c r="L498" s="262">
        <f t="shared" si="409"/>
        <v>68.956240650108924</v>
      </c>
      <c r="M498" s="262">
        <f t="shared" si="410"/>
        <v>72.675581322697568</v>
      </c>
      <c r="N498" s="263">
        <f t="shared" si="411"/>
        <v>14.831751290346444</v>
      </c>
      <c r="O498" s="264" t="str">
        <f t="shared" si="377"/>
        <v>OK</v>
      </c>
      <c r="P498" s="45"/>
      <c r="Q498" s="45"/>
      <c r="R498" s="45"/>
      <c r="S498" s="45"/>
      <c r="T498" s="32"/>
      <c r="U498" s="32"/>
    </row>
    <row r="499" spans="1:21" ht="14.25" customHeight="1" x14ac:dyDescent="0.2">
      <c r="A499" s="256" t="str">
        <f>IF(N499=MIN(N489:N512),1,"")</f>
        <v/>
      </c>
      <c r="B499" s="257">
        <f t="shared" si="405"/>
        <v>42298.416666666642</v>
      </c>
      <c r="C499" s="258">
        <f t="shared" si="408"/>
        <v>21</v>
      </c>
      <c r="D499" s="259">
        <f>Raw_Data_2!H495</f>
        <v>1063.6189174128215</v>
      </c>
      <c r="E499" s="260">
        <f>Raw_Data_2!E495</f>
        <v>53.269542694091797</v>
      </c>
      <c r="F499" s="261">
        <f>Raw_Data_2!F495</f>
        <v>12.597685148716769</v>
      </c>
      <c r="G499" s="282">
        <f>Raw_Data_2!M495</f>
        <v>2.4348931312561035</v>
      </c>
      <c r="H499" s="262">
        <f>HLOOKUP('Operational Worksheet'!E499,$B$773:$U$775,3)</f>
        <v>4.8999999999999995</v>
      </c>
      <c r="I499" s="262">
        <f t="shared" si="375"/>
        <v>1.5325037692680954</v>
      </c>
      <c r="J499" s="262">
        <f t="shared" si="376"/>
        <v>28.426012232335445</v>
      </c>
      <c r="K499" s="262">
        <f t="shared" si="409"/>
        <v>3.731482901414974</v>
      </c>
      <c r="L499" s="262">
        <f t="shared" si="409"/>
        <v>69.214301933515557</v>
      </c>
      <c r="M499" s="262">
        <f t="shared" si="410"/>
        <v>72.945784834930535</v>
      </c>
      <c r="N499" s="263">
        <f t="shared" si="411"/>
        <v>14.88689486427154</v>
      </c>
      <c r="O499" s="264" t="str">
        <f t="shared" si="377"/>
        <v>OK</v>
      </c>
      <c r="P499" s="45"/>
      <c r="Q499" s="45"/>
      <c r="R499" s="45"/>
      <c r="S499" s="45"/>
      <c r="T499" s="32"/>
      <c r="U499" s="32"/>
    </row>
    <row r="500" spans="1:21" ht="14.25" customHeight="1" x14ac:dyDescent="0.2">
      <c r="A500" s="256" t="str">
        <f>IF(N500=MIN(N489:N512),1,"")</f>
        <v/>
      </c>
      <c r="B500" s="257">
        <f t="shared" si="405"/>
        <v>42298.458333333307</v>
      </c>
      <c r="C500" s="258">
        <f t="shared" si="408"/>
        <v>21</v>
      </c>
      <c r="D500" s="259">
        <f>Raw_Data_2!H496</f>
        <v>1062.8441145187717</v>
      </c>
      <c r="E500" s="260">
        <f>Raw_Data_2!E496</f>
        <v>53.269542694091797</v>
      </c>
      <c r="F500" s="261">
        <f>Raw_Data_2!F496</f>
        <v>12.606468524219988</v>
      </c>
      <c r="G500" s="282">
        <f>Raw_Data_2!M496</f>
        <v>2.4348931312561035</v>
      </c>
      <c r="H500" s="262">
        <f>HLOOKUP('Operational Worksheet'!E500,$B$773:$U$775,3)</f>
        <v>4.8999999999999995</v>
      </c>
      <c r="I500" s="263">
        <f t="shared" si="375"/>
        <v>1.5336209494258919</v>
      </c>
      <c r="J500" s="262">
        <f t="shared" si="376"/>
        <v>28.46656818702608</v>
      </c>
      <c r="K500" s="262">
        <f>I500*$G500</f>
        <v>3.7342031157075684</v>
      </c>
      <c r="L500" s="262">
        <f>J500*$G500</f>
        <v>69.313051349023311</v>
      </c>
      <c r="M500" s="262">
        <f>K500+L500</f>
        <v>73.047254464730884</v>
      </c>
      <c r="N500" s="263">
        <f t="shared" si="411"/>
        <v>14.907602951985897</v>
      </c>
      <c r="O500" s="264" t="str">
        <f t="shared" si="377"/>
        <v>OK</v>
      </c>
      <c r="P500" s="45"/>
      <c r="Q500" s="45"/>
      <c r="R500" s="45"/>
      <c r="S500" s="45"/>
      <c r="T500" s="32"/>
      <c r="U500" s="32"/>
    </row>
    <row r="501" spans="1:21" ht="14.25" customHeight="1" x14ac:dyDescent="0.2">
      <c r="A501" s="256" t="str">
        <f>IF(N501=MIN(N489:N512),1,"")</f>
        <v/>
      </c>
      <c r="B501" s="257">
        <f t="shared" si="405"/>
        <v>42298.499999999971</v>
      </c>
      <c r="C501" s="258">
        <f>DAY(B501)</f>
        <v>21</v>
      </c>
      <c r="D501" s="259">
        <f>Raw_Data_2!H497</f>
        <v>176.75604685211181</v>
      </c>
      <c r="E501" s="260">
        <f>Raw_Data_2!E497</f>
        <v>53.16218314097722</v>
      </c>
      <c r="F501" s="261">
        <f>Raw_Data_2!F497</f>
        <v>12.907879165770211</v>
      </c>
      <c r="G501" s="282">
        <f>Raw_Data_2!M497</f>
        <v>2.3455371856689453</v>
      </c>
      <c r="H501" s="262">
        <f>HLOOKUP('Operational Worksheet'!E501,$B$773:$U$775,3)</f>
        <v>4.8999999999999995</v>
      </c>
      <c r="I501" s="262">
        <f t="shared" si="375"/>
        <v>9.22174957535562</v>
      </c>
      <c r="J501" s="262">
        <f t="shared" si="376"/>
        <v>175.26365037891986</v>
      </c>
      <c r="K501" s="262">
        <f>I501*$G501</f>
        <v>21.629956545923413</v>
      </c>
      <c r="L501" s="262">
        <f>J501*$G501</f>
        <v>411.08740925983767</v>
      </c>
      <c r="M501" s="262">
        <f>K501+L501</f>
        <v>432.71736580576106</v>
      </c>
      <c r="N501" s="263">
        <f>IF(D501&gt;0,M501/H501,"PO")</f>
        <v>88.309666490971651</v>
      </c>
      <c r="O501" s="264" t="str">
        <f t="shared" si="377"/>
        <v>OK</v>
      </c>
      <c r="P501" s="45"/>
      <c r="Q501" s="45"/>
      <c r="R501" s="45"/>
      <c r="S501" s="45"/>
      <c r="T501" s="32"/>
      <c r="U501" s="32"/>
    </row>
    <row r="502" spans="1:21" ht="14.25" customHeight="1" x14ac:dyDescent="0.2">
      <c r="A502" s="256" t="str">
        <f>IF(N502=MIN(N489:N512),1,"")</f>
        <v/>
      </c>
      <c r="B502" s="257">
        <f t="shared" si="405"/>
        <v>42298.541666666635</v>
      </c>
      <c r="C502" s="258">
        <f t="shared" ref="C502:C506" si="412">DAY(B502)</f>
        <v>21</v>
      </c>
      <c r="D502" s="259">
        <f>Raw_Data_2!H498</f>
        <v>1036.1368231160989</v>
      </c>
      <c r="E502" s="260">
        <f>Raw_Data_2!E498</f>
        <v>52.916221618652344</v>
      </c>
      <c r="F502" s="261">
        <f>Raw_Data_2!F498</f>
        <v>12.584707078697152</v>
      </c>
      <c r="G502" s="282">
        <f>Raw_Data_2!M498</f>
        <v>2.3180346488952637</v>
      </c>
      <c r="H502" s="262">
        <f>HLOOKUP('Operational Worksheet'!E502,$B$773:$U$775,3)</f>
        <v>4.8999999999999995</v>
      </c>
      <c r="I502" s="262">
        <f t="shared" si="375"/>
        <v>1.5731513093974452</v>
      </c>
      <c r="J502" s="262">
        <f t="shared" si="376"/>
        <v>29.149911782923763</v>
      </c>
      <c r="K502" s="262">
        <f t="shared" ref="K502:L505" si="413">I502*$G502</f>
        <v>3.6466192431382312</v>
      </c>
      <c r="L502" s="262">
        <f t="shared" si="413"/>
        <v>67.570505525057598</v>
      </c>
      <c r="M502" s="262">
        <f t="shared" ref="M502:M505" si="414">K502+L502</f>
        <v>71.217124768195831</v>
      </c>
      <c r="N502" s="263">
        <f t="shared" ref="N502:N506" si="415">IF(D502&gt;0,M502/H502,"PO")</f>
        <v>14.534107095550171</v>
      </c>
      <c r="O502" s="264" t="str">
        <f t="shared" si="377"/>
        <v>OK</v>
      </c>
      <c r="P502" s="45"/>
      <c r="Q502" s="45"/>
      <c r="R502" s="45"/>
      <c r="S502" s="45"/>
      <c r="T502" s="32"/>
      <c r="U502" s="32"/>
    </row>
    <row r="503" spans="1:21" ht="14.25" customHeight="1" x14ac:dyDescent="0.2">
      <c r="A503" s="256">
        <f>IF(N503=MIN(N489:N512),1,"")</f>
        <v>1</v>
      </c>
      <c r="B503" s="257">
        <f t="shared" si="405"/>
        <v>42298.583333333299</v>
      </c>
      <c r="C503" s="258">
        <f t="shared" si="412"/>
        <v>21</v>
      </c>
      <c r="D503" s="259">
        <f>Raw_Data_2!H499</f>
        <v>804.25354689632832</v>
      </c>
      <c r="E503" s="260">
        <f>Raw_Data_2!E499</f>
        <v>52.916221618652344</v>
      </c>
      <c r="F503" s="261">
        <f>Raw_Data_2!F499</f>
        <v>12.774797422868675</v>
      </c>
      <c r="G503" s="282">
        <f>Raw_Data_2!M499</f>
        <v>0</v>
      </c>
      <c r="H503" s="262">
        <f>HLOOKUP('Operational Worksheet'!E503,$B$773:$U$775,3)</f>
        <v>4.8999999999999995</v>
      </c>
      <c r="I503" s="262">
        <f t="shared" si="375"/>
        <v>2.0267240427975555</v>
      </c>
      <c r="J503" s="262">
        <f t="shared" si="376"/>
        <v>38.121701711110958</v>
      </c>
      <c r="K503" s="262">
        <f t="shared" si="413"/>
        <v>0</v>
      </c>
      <c r="L503" s="262">
        <f t="shared" si="413"/>
        <v>0</v>
      </c>
      <c r="M503" s="262">
        <f t="shared" si="414"/>
        <v>0</v>
      </c>
      <c r="N503" s="263">
        <f t="shared" si="415"/>
        <v>0</v>
      </c>
      <c r="O503" s="264" t="str">
        <f t="shared" si="377"/>
        <v>Alarm</v>
      </c>
      <c r="P503" s="45"/>
      <c r="Q503" s="45"/>
      <c r="R503" s="45"/>
      <c r="S503" s="45"/>
      <c r="T503" s="32"/>
      <c r="U503" s="32"/>
    </row>
    <row r="504" spans="1:21" ht="14.25" customHeight="1" x14ac:dyDescent="0.2">
      <c r="A504" s="256" t="str">
        <f>IF(N504=MIN(N489:N512),1,"")</f>
        <v/>
      </c>
      <c r="B504" s="257">
        <f t="shared" si="405"/>
        <v>42298.624999999964</v>
      </c>
      <c r="C504" s="258">
        <f t="shared" si="412"/>
        <v>21</v>
      </c>
      <c r="D504" s="259">
        <f>Raw_Data_2!H500</f>
        <v>1069.4753146264472</v>
      </c>
      <c r="E504" s="260">
        <f>Raw_Data_2!E500</f>
        <v>52.916221618652344</v>
      </c>
      <c r="F504" s="261">
        <f>Raw_Data_2!F500</f>
        <v>12.605157598950598</v>
      </c>
      <c r="G504" s="282">
        <f>Raw_Data_2!M500</f>
        <v>2.434786319732666</v>
      </c>
      <c r="H504" s="262">
        <f>HLOOKUP('Operational Worksheet'!E504,$B$773:$U$775,3)</f>
        <v>4.8999999999999995</v>
      </c>
      <c r="I504" s="262">
        <f t="shared" si="375"/>
        <v>1.5241118497151438</v>
      </c>
      <c r="J504" s="262">
        <f t="shared" si="376"/>
        <v>28.2871215667546</v>
      </c>
      <c r="K504" s="262">
        <f t="shared" si="413"/>
        <v>3.7108866814288812</v>
      </c>
      <c r="L504" s="262">
        <f t="shared" si="413"/>
        <v>68.873096615348956</v>
      </c>
      <c r="M504" s="262">
        <f t="shared" si="414"/>
        <v>72.583983296777831</v>
      </c>
      <c r="N504" s="263">
        <f t="shared" si="415"/>
        <v>14.813057815668946</v>
      </c>
      <c r="O504" s="264" t="str">
        <f t="shared" si="377"/>
        <v>OK</v>
      </c>
      <c r="P504" s="45"/>
      <c r="Q504" s="45"/>
      <c r="R504" s="45"/>
      <c r="S504" s="45"/>
      <c r="T504" s="32"/>
      <c r="U504" s="32"/>
    </row>
    <row r="505" spans="1:21" ht="14.25" customHeight="1" x14ac:dyDescent="0.2">
      <c r="A505" s="256" t="str">
        <f>IF(N505=MIN(N489:N512),1,"")</f>
        <v/>
      </c>
      <c r="B505" s="257">
        <f t="shared" si="405"/>
        <v>42298.666666666628</v>
      </c>
      <c r="C505" s="258">
        <f t="shared" si="412"/>
        <v>21</v>
      </c>
      <c r="D505" s="259">
        <f>Raw_Data_2!H501</f>
        <v>1064.7220811567427</v>
      </c>
      <c r="E505" s="260">
        <f>Raw_Data_2!E501</f>
        <v>52.916221618652344</v>
      </c>
      <c r="F505" s="261">
        <f>Raw_Data_2!F501</f>
        <v>12.588824884670837</v>
      </c>
      <c r="G505" s="282">
        <f>Raw_Data_2!M501</f>
        <v>2.434786319732666</v>
      </c>
      <c r="H505" s="262">
        <f>HLOOKUP('Operational Worksheet'!E505,$B$773:$U$775,3)</f>
        <v>4.8999999999999995</v>
      </c>
      <c r="I505" s="262">
        <f t="shared" si="375"/>
        <v>1.5309159346344392</v>
      </c>
      <c r="J505" s="262">
        <f t="shared" si="376"/>
        <v>28.376587898304503</v>
      </c>
      <c r="K505" s="262">
        <f t="shared" si="413"/>
        <v>3.7274531743086809</v>
      </c>
      <c r="L505" s="262">
        <f t="shared" si="413"/>
        <v>69.090928015483328</v>
      </c>
      <c r="M505" s="262">
        <f t="shared" si="414"/>
        <v>72.818381189792007</v>
      </c>
      <c r="N505" s="263">
        <f t="shared" si="415"/>
        <v>14.860894120365717</v>
      </c>
      <c r="O505" s="264" t="str">
        <f t="shared" si="377"/>
        <v>OK</v>
      </c>
      <c r="P505" s="45"/>
      <c r="Q505" s="45"/>
      <c r="R505" s="45"/>
      <c r="S505" s="45"/>
      <c r="T505" s="32"/>
      <c r="U505" s="32"/>
    </row>
    <row r="506" spans="1:21" ht="14.25" customHeight="1" x14ac:dyDescent="0.2">
      <c r="A506" s="256" t="str">
        <f>IF(N506=MIN(N489:N512),1,"")</f>
        <v/>
      </c>
      <c r="B506" s="257">
        <f t="shared" si="405"/>
        <v>42298.708333333292</v>
      </c>
      <c r="C506" s="258">
        <f t="shared" si="412"/>
        <v>21</v>
      </c>
      <c r="D506" s="259">
        <f>Raw_Data_2!H502</f>
        <v>1052.5180353198666</v>
      </c>
      <c r="E506" s="260">
        <f>Raw_Data_2!E502</f>
        <v>52.916221618652344</v>
      </c>
      <c r="F506" s="261">
        <f>Raw_Data_2!F502</f>
        <v>12.588473666611778</v>
      </c>
      <c r="G506" s="282">
        <f>Raw_Data_2!M502</f>
        <v>2.2148740291595459</v>
      </c>
      <c r="H506" s="262">
        <f>HLOOKUP('Operational Worksheet'!E506,$B$773:$U$775,3)</f>
        <v>4.8999999999999995</v>
      </c>
      <c r="I506" s="263">
        <f t="shared" si="375"/>
        <v>1.5486670492108319</v>
      </c>
      <c r="J506" s="262">
        <f t="shared" si="376"/>
        <v>28.70481624639007</v>
      </c>
      <c r="K506" s="262">
        <f>I506*$G506</f>
        <v>3.43010242711222</v>
      </c>
      <c r="L506" s="262">
        <f>J506*$G506</f>
        <v>63.577552015926365</v>
      </c>
      <c r="M506" s="262">
        <f>K506+L506</f>
        <v>67.007654443038589</v>
      </c>
      <c r="N506" s="263">
        <f t="shared" si="415"/>
        <v>13.675031518987469</v>
      </c>
      <c r="O506" s="264" t="str">
        <f t="shared" si="377"/>
        <v>OK</v>
      </c>
      <c r="P506" s="45"/>
      <c r="Q506" s="45"/>
      <c r="R506" s="45"/>
      <c r="S506" s="45"/>
      <c r="T506" s="32"/>
      <c r="U506" s="32"/>
    </row>
    <row r="507" spans="1:21" ht="14.25" customHeight="1" x14ac:dyDescent="0.2">
      <c r="A507" s="256" t="str">
        <f>IF(N507=MIN(N489:N512),1,"")</f>
        <v/>
      </c>
      <c r="B507" s="257">
        <f>B506+1/24</f>
        <v>42298.749999999956</v>
      </c>
      <c r="C507" s="258">
        <f>DAY(B507)</f>
        <v>21</v>
      </c>
      <c r="D507" s="259">
        <f>Raw_Data_2!H503</f>
        <v>1044.8835542891011</v>
      </c>
      <c r="E507" s="260">
        <f>Raw_Data_2!E503</f>
        <v>52.916221618652344</v>
      </c>
      <c r="F507" s="261">
        <f>Raw_Data_2!F503</f>
        <v>12.591853134344683</v>
      </c>
      <c r="G507" s="282">
        <f>Raw_Data_2!M503</f>
        <v>2.2148740291595459</v>
      </c>
      <c r="H507" s="262">
        <f>HLOOKUP('Operational Worksheet'!E507,$B$773:$U$775,3)</f>
        <v>4.8999999999999995</v>
      </c>
      <c r="I507" s="262">
        <f t="shared" si="375"/>
        <v>1.5599824433154084</v>
      </c>
      <c r="J507" s="262">
        <f t="shared" si="376"/>
        <v>28.922311389031364</v>
      </c>
      <c r="K507" s="262">
        <f>I507*$G507</f>
        <v>3.4551645996441516</v>
      </c>
      <c r="L507" s="262">
        <f>J507*$G507</f>
        <v>64.059276358830914</v>
      </c>
      <c r="M507" s="262">
        <f>K507+L507</f>
        <v>67.514440958475063</v>
      </c>
      <c r="N507" s="263">
        <f>IF(D507&gt;0,M507/H507,"PO")</f>
        <v>13.7784573384643</v>
      </c>
      <c r="O507" s="264" t="str">
        <f t="shared" si="377"/>
        <v>OK</v>
      </c>
      <c r="P507" s="45"/>
      <c r="Q507" s="45"/>
      <c r="R507" s="45"/>
      <c r="S507" s="45"/>
      <c r="T507" s="32"/>
      <c r="U507" s="32"/>
    </row>
    <row r="508" spans="1:21" ht="14.25" customHeight="1" x14ac:dyDescent="0.2">
      <c r="A508" s="256" t="str">
        <f>IF(N508=MIN(N489:N512),1,"")</f>
        <v/>
      </c>
      <c r="B508" s="257">
        <f t="shared" ref="B508:B512" si="416">B507+1/24</f>
        <v>42298.791666666621</v>
      </c>
      <c r="C508" s="258">
        <f t="shared" ref="C508:C512" si="417">DAY(B508)</f>
        <v>21</v>
      </c>
      <c r="D508" s="259">
        <f>Raw_Data_2!H504</f>
        <v>1064.7573799819183</v>
      </c>
      <c r="E508" s="260">
        <f>Raw_Data_2!E504</f>
        <v>52.916221618652344</v>
      </c>
      <c r="F508" s="261">
        <f>Raw_Data_2!F504</f>
        <v>12.591730801632405</v>
      </c>
      <c r="G508" s="282">
        <f>Raw_Data_2!M504</f>
        <v>2.5033817291259766</v>
      </c>
      <c r="H508" s="262">
        <f>HLOOKUP('Operational Worksheet'!E508,$B$773:$U$775,3)</f>
        <v>4.8999999999999995</v>
      </c>
      <c r="I508" s="262">
        <f t="shared" si="375"/>
        <v>1.5308651817258883</v>
      </c>
      <c r="J508" s="262">
        <f t="shared" si="376"/>
        <v>28.38219719541269</v>
      </c>
      <c r="K508" s="262">
        <f t="shared" ref="K508:L511" si="418">I508*$G508</f>
        <v>3.8323399256877066</v>
      </c>
      <c r="L508" s="262">
        <f t="shared" si="418"/>
        <v>71.051473891446662</v>
      </c>
      <c r="M508" s="262">
        <f t="shared" ref="M508:M511" si="419">K508+L508</f>
        <v>74.883813817134367</v>
      </c>
      <c r="N508" s="263">
        <f t="shared" ref="N508:N512" si="420">IF(D508&gt;0,M508/H508,"PO")</f>
        <v>15.282410983088647</v>
      </c>
      <c r="O508" s="264" t="str">
        <f t="shared" si="377"/>
        <v>OK</v>
      </c>
      <c r="P508" s="45"/>
      <c r="Q508" s="45"/>
      <c r="R508" s="45"/>
      <c r="S508" s="45"/>
      <c r="T508" s="32"/>
      <c r="U508" s="32"/>
    </row>
    <row r="509" spans="1:21" ht="14.25" customHeight="1" x14ac:dyDescent="0.2">
      <c r="A509" s="256" t="str">
        <f>IF(N509=MIN(N489:N512),1,"")</f>
        <v/>
      </c>
      <c r="B509" s="257">
        <f t="shared" si="416"/>
        <v>42298.833333333285</v>
      </c>
      <c r="C509" s="258">
        <f t="shared" si="417"/>
        <v>21</v>
      </c>
      <c r="D509" s="259">
        <f>Raw_Data_2!H505</f>
        <v>1071.0054472689394</v>
      </c>
      <c r="E509" s="260">
        <f>Raw_Data_2!E505</f>
        <v>52.553542496388751</v>
      </c>
      <c r="F509" s="261">
        <f>Raw_Data_2!F505</f>
        <v>12.599999807561769</v>
      </c>
      <c r="G509" s="282">
        <f>Raw_Data_2!M505</f>
        <v>2.4278304576873779</v>
      </c>
      <c r="H509" s="262">
        <f>HLOOKUP('Operational Worksheet'!E509,$B$773:$U$775,3)</f>
        <v>4.8999999999999995</v>
      </c>
      <c r="I509" s="262">
        <f t="shared" si="375"/>
        <v>1.5219343693876581</v>
      </c>
      <c r="J509" s="262">
        <f t="shared" si="376"/>
        <v>28.235150078143999</v>
      </c>
      <c r="K509" s="262">
        <f t="shared" si="418"/>
        <v>3.6949986166005888</v>
      </c>
      <c r="L509" s="262">
        <f t="shared" si="418"/>
        <v>68.550157337092145</v>
      </c>
      <c r="M509" s="262">
        <f t="shared" si="419"/>
        <v>72.245155953692731</v>
      </c>
      <c r="N509" s="263">
        <f t="shared" si="420"/>
        <v>14.743909378304641</v>
      </c>
      <c r="O509" s="264" t="str">
        <f t="shared" si="377"/>
        <v>OK</v>
      </c>
      <c r="P509" s="45"/>
      <c r="Q509" s="45"/>
      <c r="R509" s="45"/>
      <c r="S509" s="45"/>
      <c r="T509" s="32"/>
      <c r="U509" s="32"/>
    </row>
    <row r="510" spans="1:21" ht="14.25" customHeight="1" x14ac:dyDescent="0.2">
      <c r="A510" s="256" t="str">
        <f>IF(N510=MIN(N489:N512),1,"")</f>
        <v/>
      </c>
      <c r="B510" s="257">
        <f t="shared" si="416"/>
        <v>42298.874999999949</v>
      </c>
      <c r="C510" s="258">
        <f t="shared" si="417"/>
        <v>21</v>
      </c>
      <c r="D510" s="259">
        <f>Raw_Data_2!H506</f>
        <v>1070.8908315087463</v>
      </c>
      <c r="E510" s="260">
        <f>Raw_Data_2!E506</f>
        <v>51.785575866699219</v>
      </c>
      <c r="F510" s="261">
        <f>Raw_Data_2!F506</f>
        <v>12.599997719522847</v>
      </c>
      <c r="G510" s="282">
        <f>Raw_Data_2!M506</f>
        <v>2.4278304576873779</v>
      </c>
      <c r="H510" s="262">
        <f>HLOOKUP('Operational Worksheet'!E510,$B$773:$U$775,3)</f>
        <v>5.25</v>
      </c>
      <c r="I510" s="262">
        <f t="shared" si="375"/>
        <v>1.5220972596278011</v>
      </c>
      <c r="J510" s="262">
        <f t="shared" si="376"/>
        <v>28.238167362261009</v>
      </c>
      <c r="K510" s="262">
        <f t="shared" si="418"/>
        <v>3.6953940864868682</v>
      </c>
      <c r="L510" s="262">
        <f t="shared" si="418"/>
        <v>68.55748279137093</v>
      </c>
      <c r="M510" s="262">
        <f t="shared" si="419"/>
        <v>72.252876877857801</v>
      </c>
      <c r="N510" s="263">
        <f t="shared" si="420"/>
        <v>13.762452738639581</v>
      </c>
      <c r="O510" s="264" t="str">
        <f t="shared" si="377"/>
        <v>OK</v>
      </c>
      <c r="P510" s="45"/>
      <c r="Q510" s="45"/>
      <c r="R510" s="45"/>
      <c r="S510" s="45"/>
      <c r="T510" s="32"/>
      <c r="U510" s="32"/>
    </row>
    <row r="511" spans="1:21" ht="14.25" customHeight="1" x14ac:dyDescent="0.2">
      <c r="A511" s="256" t="str">
        <f>IF(N511=MIN(N489:N512),1,"")</f>
        <v/>
      </c>
      <c r="B511" s="257">
        <f t="shared" si="416"/>
        <v>42298.916666666613</v>
      </c>
      <c r="C511" s="258">
        <f t="shared" si="417"/>
        <v>21</v>
      </c>
      <c r="D511" s="259">
        <f>Raw_Data_2!H507</f>
        <v>1067.3960438822685</v>
      </c>
      <c r="E511" s="260">
        <f>Raw_Data_2!E507</f>
        <v>51.785575866699219</v>
      </c>
      <c r="F511" s="261">
        <f>Raw_Data_2!F507</f>
        <v>12.599325615553328</v>
      </c>
      <c r="G511" s="282">
        <f>Raw_Data_2!M507</f>
        <v>2.4278304576873779</v>
      </c>
      <c r="H511" s="262">
        <f>HLOOKUP('Operational Worksheet'!E511,$B$773:$U$775,3)</f>
        <v>5.25</v>
      </c>
      <c r="I511" s="262">
        <f t="shared" si="375"/>
        <v>1.5270807956824182</v>
      </c>
      <c r="J511" s="262">
        <f t="shared" si="376"/>
        <v>28.329111439599089</v>
      </c>
      <c r="K511" s="262">
        <f t="shared" si="418"/>
        <v>3.7074932671072505</v>
      </c>
      <c r="L511" s="262">
        <f t="shared" si="418"/>
        <v>68.778279592278594</v>
      </c>
      <c r="M511" s="262">
        <f t="shared" si="419"/>
        <v>72.485772859385847</v>
      </c>
      <c r="N511" s="263">
        <f t="shared" si="420"/>
        <v>13.806813877978257</v>
      </c>
      <c r="O511" s="264" t="str">
        <f t="shared" si="377"/>
        <v>OK</v>
      </c>
      <c r="P511" s="45"/>
      <c r="Q511" s="45"/>
      <c r="R511" s="45"/>
      <c r="S511" s="45"/>
      <c r="T511" s="32"/>
      <c r="U511" s="32"/>
    </row>
    <row r="512" spans="1:21" ht="14.25" customHeight="1" x14ac:dyDescent="0.2">
      <c r="A512" s="265" t="str">
        <f>IF(N512=MIN(N489:N512),1,"")</f>
        <v/>
      </c>
      <c r="B512" s="266">
        <f t="shared" si="416"/>
        <v>42298.958333333278</v>
      </c>
      <c r="C512" s="267">
        <f t="shared" si="417"/>
        <v>21</v>
      </c>
      <c r="D512" s="259">
        <f>Raw_Data_2!H508</f>
        <v>1066.5366083751678</v>
      </c>
      <c r="E512" s="260">
        <f>Raw_Data_2!E508</f>
        <v>51.785575866699219</v>
      </c>
      <c r="F512" s="261">
        <f>Raw_Data_2!F508</f>
        <v>12.596843643784522</v>
      </c>
      <c r="G512" s="282">
        <f>Raw_Data_2!M508</f>
        <v>2.4278304576873779</v>
      </c>
      <c r="H512" s="268">
        <f>HLOOKUP('Operational Worksheet'!E512,$B$773:$U$775,3)</f>
        <v>5.25</v>
      </c>
      <c r="I512" s="269">
        <f t="shared" si="375"/>
        <v>1.5283113464649372</v>
      </c>
      <c r="J512" s="268">
        <f t="shared" si="376"/>
        <v>28.346354459544454</v>
      </c>
      <c r="K512" s="268">
        <f>I512*$G512</f>
        <v>3.7104808357767811</v>
      </c>
      <c r="L512" s="268">
        <f>J512*$G512</f>
        <v>68.820142721284455</v>
      </c>
      <c r="M512" s="268">
        <f>K512+L512</f>
        <v>72.530623557061233</v>
      </c>
      <c r="N512" s="269">
        <f t="shared" si="420"/>
        <v>13.815356868011664</v>
      </c>
      <c r="O512" s="270" t="str">
        <f t="shared" si="377"/>
        <v>OK</v>
      </c>
      <c r="P512" s="45"/>
      <c r="Q512" s="45"/>
      <c r="R512" s="45"/>
      <c r="S512" s="45"/>
      <c r="T512" s="32"/>
      <c r="U512" s="32"/>
    </row>
    <row r="513" spans="1:21" ht="14.25" customHeight="1" x14ac:dyDescent="0.2">
      <c r="A513" s="247" t="str">
        <f>IF(N513=MIN(N513:N536),1,"")</f>
        <v/>
      </c>
      <c r="B513" s="248">
        <f>'Turbidity Daily Data Sheet'!B37</f>
        <v>42299</v>
      </c>
      <c r="C513" s="249">
        <f>DAY(B513)</f>
        <v>22</v>
      </c>
      <c r="D513" s="259">
        <f>Raw_Data_2!H509</f>
        <v>1063.2974176294199</v>
      </c>
      <c r="E513" s="260">
        <f>Raw_Data_2!E509</f>
        <v>51.785575866699219</v>
      </c>
      <c r="F513" s="261">
        <f>Raw_Data_2!F509</f>
        <v>12.586782011384962</v>
      </c>
      <c r="G513" s="282">
        <f>Raw_Data_2!M509</f>
        <v>2.4278304576873779</v>
      </c>
      <c r="H513" s="253">
        <f>HLOOKUP('Operational Worksheet'!E513,$B$773:$U$775,3)</f>
        <v>5.25</v>
      </c>
      <c r="I513" s="253">
        <f t="shared" si="375"/>
        <v>1.5329671388030091</v>
      </c>
      <c r="J513" s="253">
        <f t="shared" si="376"/>
        <v>28.409997359602432</v>
      </c>
      <c r="K513" s="253">
        <f>I513*$G513</f>
        <v>3.7217843102198196</v>
      </c>
      <c r="L513" s="253">
        <f>J513*$G513</f>
        <v>68.974656892460771</v>
      </c>
      <c r="M513" s="253">
        <f>K513+L513</f>
        <v>72.696441202680589</v>
      </c>
      <c r="N513" s="254">
        <f>IF(D513&gt;0,M513/H513,"PO")</f>
        <v>13.84694118146297</v>
      </c>
      <c r="O513" s="255" t="str">
        <f t="shared" si="377"/>
        <v>OK</v>
      </c>
      <c r="P513" s="45"/>
      <c r="Q513" s="45"/>
      <c r="R513" s="45"/>
      <c r="S513" s="45"/>
      <c r="T513" s="32"/>
      <c r="U513" s="32"/>
    </row>
    <row r="514" spans="1:21" ht="14.25" customHeight="1" x14ac:dyDescent="0.2">
      <c r="A514" s="256" t="str">
        <f>IF(N514=MIN(N513:N536),1,"")</f>
        <v/>
      </c>
      <c r="B514" s="257">
        <f>B513+1/24</f>
        <v>42299.041666666664</v>
      </c>
      <c r="C514" s="258">
        <f>DAY(B514)</f>
        <v>22</v>
      </c>
      <c r="D514" s="259">
        <f>Raw_Data_2!H510</f>
        <v>1059.8844338427309</v>
      </c>
      <c r="E514" s="260">
        <f>Raw_Data_2!E510</f>
        <v>51.785575866699219</v>
      </c>
      <c r="F514" s="261">
        <f>Raw_Data_2!F510</f>
        <v>12.600792026147843</v>
      </c>
      <c r="G514" s="282">
        <f>Raw_Data_2!M510</f>
        <v>2.4071767330169678</v>
      </c>
      <c r="H514" s="262">
        <f>HLOOKUP('Operational Worksheet'!E514,$B$773:$U$775,3)</f>
        <v>5.25</v>
      </c>
      <c r="I514" s="262">
        <f t="shared" si="375"/>
        <v>1.5379035184904553</v>
      </c>
      <c r="J514" s="262">
        <f t="shared" si="376"/>
        <v>28.533205977098266</v>
      </c>
      <c r="K514" s="262">
        <f t="shared" ref="K514:L517" si="421">I514*$G514</f>
        <v>3.7020055673351542</v>
      </c>
      <c r="L514" s="262">
        <f t="shared" si="421"/>
        <v>68.684469546451624</v>
      </c>
      <c r="M514" s="262">
        <f t="shared" ref="M514:M517" si="422">K514+L514</f>
        <v>72.386475113786773</v>
      </c>
      <c r="N514" s="263">
        <f t="shared" ref="N514:N518" si="423">IF(D514&gt;0,M514/H514,"PO")</f>
        <v>13.787900021673671</v>
      </c>
      <c r="O514" s="264" t="str">
        <f t="shared" si="377"/>
        <v>OK</v>
      </c>
      <c r="P514" s="45"/>
      <c r="Q514" s="45"/>
      <c r="R514" s="45"/>
      <c r="S514" s="45"/>
      <c r="T514" s="32"/>
      <c r="U514" s="32"/>
    </row>
    <row r="515" spans="1:21" ht="14.25" customHeight="1" x14ac:dyDescent="0.2">
      <c r="A515" s="256" t="str">
        <f>IF(N515=MIN(N513:N536),1,"")</f>
        <v/>
      </c>
      <c r="B515" s="257">
        <f t="shared" ref="B515:B530" si="424">B514+1/24</f>
        <v>42299.083333333328</v>
      </c>
      <c r="C515" s="258">
        <f t="shared" ref="C515" si="425">DAY(B515)</f>
        <v>22</v>
      </c>
      <c r="D515" s="259">
        <f>Raw_Data_2!H511</f>
        <v>1059.0655869299403</v>
      </c>
      <c r="E515" s="260">
        <f>Raw_Data_2!E511</f>
        <v>51.785575866699219</v>
      </c>
      <c r="F515" s="261">
        <f>Raw_Data_2!F511</f>
        <v>12.590681366006267</v>
      </c>
      <c r="G515" s="282">
        <f>Raw_Data_2!M511</f>
        <v>2.4071767330169678</v>
      </c>
      <c r="H515" s="262">
        <f>HLOOKUP('Operational Worksheet'!E515,$B$773:$U$775,3)</f>
        <v>5.25</v>
      </c>
      <c r="I515" s="262">
        <f t="shared" si="375"/>
        <v>1.5390925926741763</v>
      </c>
      <c r="J515" s="262">
        <f t="shared" si="376"/>
        <v>28.532354984747521</v>
      </c>
      <c r="K515" s="262">
        <f t="shared" si="421"/>
        <v>3.7048678790440386</v>
      </c>
      <c r="L515" s="262">
        <f t="shared" si="421"/>
        <v>68.682421057464936</v>
      </c>
      <c r="M515" s="262">
        <f t="shared" si="422"/>
        <v>72.38728893650898</v>
      </c>
      <c r="N515" s="263">
        <f t="shared" si="423"/>
        <v>13.78805503552552</v>
      </c>
      <c r="O515" s="264" t="str">
        <f t="shared" si="377"/>
        <v>OK</v>
      </c>
      <c r="P515" s="45"/>
      <c r="Q515" s="45"/>
      <c r="R515" s="45"/>
      <c r="S515" s="45"/>
      <c r="T515" s="32"/>
      <c r="U515" s="32"/>
    </row>
    <row r="516" spans="1:21" ht="14.25" customHeight="1" x14ac:dyDescent="0.2">
      <c r="A516" s="256" t="str">
        <f>IF(N516=MIN(N513:N536),1,"")</f>
        <v/>
      </c>
      <c r="B516" s="257">
        <f t="shared" si="424"/>
        <v>42299.124999999993</v>
      </c>
      <c r="C516" s="258">
        <f>DAY(B516)</f>
        <v>22</v>
      </c>
      <c r="D516" s="259">
        <f>Raw_Data_2!H512</f>
        <v>1061.9917837369537</v>
      </c>
      <c r="E516" s="260">
        <f>Raw_Data_2!E512</f>
        <v>51.785575866699219</v>
      </c>
      <c r="F516" s="261">
        <f>Raw_Data_2!F512</f>
        <v>12.596744576328065</v>
      </c>
      <c r="G516" s="282">
        <f>Raw_Data_2!M512</f>
        <v>2.4071767330169678</v>
      </c>
      <c r="H516" s="262">
        <f>HLOOKUP('Operational Worksheet'!E516,$B$773:$U$775,3)</f>
        <v>5.25</v>
      </c>
      <c r="I516" s="262">
        <f t="shared" si="375"/>
        <v>1.5348517991959691</v>
      </c>
      <c r="J516" s="262">
        <f t="shared" si="376"/>
        <v>28.467439622560779</v>
      </c>
      <c r="K516" s="262">
        <f t="shared" si="421"/>
        <v>3.694659539653768</v>
      </c>
      <c r="L516" s="262">
        <f t="shared" si="421"/>
        <v>68.52615830799364</v>
      </c>
      <c r="M516" s="262">
        <f t="shared" si="422"/>
        <v>72.22081784764741</v>
      </c>
      <c r="N516" s="263">
        <f t="shared" si="423"/>
        <v>13.756346256694744</v>
      </c>
      <c r="O516" s="264" t="str">
        <f t="shared" si="377"/>
        <v>OK</v>
      </c>
      <c r="P516" s="45"/>
      <c r="Q516" s="45"/>
      <c r="R516" s="45"/>
      <c r="S516" s="45"/>
      <c r="T516" s="32"/>
      <c r="U516" s="32"/>
    </row>
    <row r="517" spans="1:21" ht="14.25" customHeight="1" x14ac:dyDescent="0.2">
      <c r="A517" s="256" t="str">
        <f>IF(N517=MIN(N513:N536),1,"")</f>
        <v/>
      </c>
      <c r="B517" s="257">
        <f t="shared" si="424"/>
        <v>42299.166666666657</v>
      </c>
      <c r="C517" s="258">
        <f t="shared" ref="C517:C518" si="426">DAY(B517)</f>
        <v>22</v>
      </c>
      <c r="D517" s="259">
        <f>Raw_Data_2!H513</f>
        <v>1060.7961769532351</v>
      </c>
      <c r="E517" s="260">
        <f>Raw_Data_2!E513</f>
        <v>52.001206315930688</v>
      </c>
      <c r="F517" s="261">
        <f>Raw_Data_2!F513</f>
        <v>12.608852505531047</v>
      </c>
      <c r="G517" s="282">
        <f>Raw_Data_2!M513</f>
        <v>2.4071767330169678</v>
      </c>
      <c r="H517" s="262">
        <f>HLOOKUP('Operational Worksheet'!E517,$B$773:$U$775,3)</f>
        <v>4.8999999999999995</v>
      </c>
      <c r="I517" s="262">
        <f t="shared" si="375"/>
        <v>1.5365817066588638</v>
      </c>
      <c r="J517" s="262">
        <f t="shared" si="376"/>
        <v>28.526918432331954</v>
      </c>
      <c r="K517" s="262">
        <f t="shared" si="421"/>
        <v>3.6988237326487208</v>
      </c>
      <c r="L517" s="262">
        <f t="shared" si="421"/>
        <v>68.669334314982351</v>
      </c>
      <c r="M517" s="262">
        <f t="shared" si="422"/>
        <v>72.36815804763107</v>
      </c>
      <c r="N517" s="263">
        <f t="shared" si="423"/>
        <v>14.769011846455323</v>
      </c>
      <c r="O517" s="264" t="str">
        <f t="shared" si="377"/>
        <v>OK</v>
      </c>
      <c r="P517" s="45"/>
      <c r="Q517" s="45"/>
      <c r="R517" s="45"/>
      <c r="S517" s="45"/>
      <c r="T517" s="32"/>
      <c r="U517" s="32"/>
    </row>
    <row r="518" spans="1:21" ht="14.25" customHeight="1" x14ac:dyDescent="0.2">
      <c r="A518" s="256" t="str">
        <f>IF(N518=MIN(N513:N536),1,"")</f>
        <v/>
      </c>
      <c r="B518" s="257">
        <f t="shared" si="424"/>
        <v>42299.208333333321</v>
      </c>
      <c r="C518" s="258">
        <f t="shared" si="426"/>
        <v>22</v>
      </c>
      <c r="D518" s="259">
        <f>Raw_Data_2!H514</f>
        <v>1066.6754356006961</v>
      </c>
      <c r="E518" s="260">
        <f>Raw_Data_2!E514</f>
        <v>52.400360107421875</v>
      </c>
      <c r="F518" s="261">
        <f>Raw_Data_2!F514</f>
        <v>12.606460014879968</v>
      </c>
      <c r="G518" s="282">
        <f>Raw_Data_2!M514</f>
        <v>2.4071767330169678</v>
      </c>
      <c r="H518" s="262">
        <f>HLOOKUP('Operational Worksheet'!E518,$B$773:$U$775,3)</f>
        <v>4.8999999999999995</v>
      </c>
      <c r="I518" s="263">
        <f t="shared" si="375"/>
        <v>1.5281124375776676</v>
      </c>
      <c r="J518" s="262">
        <f t="shared" si="376"/>
        <v>28.364301854081411</v>
      </c>
      <c r="K518" s="262">
        <f>I518*$G518</f>
        <v>3.6784367051708049</v>
      </c>
      <c r="L518" s="262">
        <f>J518*$G518</f>
        <v>68.277887471414815</v>
      </c>
      <c r="M518" s="262">
        <f>K518+L518</f>
        <v>71.956324176585625</v>
      </c>
      <c r="N518" s="263">
        <f t="shared" si="423"/>
        <v>14.684964117670537</v>
      </c>
      <c r="O518" s="264" t="str">
        <f t="shared" si="377"/>
        <v>OK</v>
      </c>
      <c r="P518" s="45"/>
      <c r="Q518" s="45"/>
      <c r="R518" s="45"/>
      <c r="S518" s="45"/>
      <c r="T518" s="32"/>
      <c r="U518" s="32"/>
    </row>
    <row r="519" spans="1:21" ht="14.25" customHeight="1" x14ac:dyDescent="0.2">
      <c r="A519" s="256" t="str">
        <f>IF(N519=MIN(N513:N536),1,"")</f>
        <v/>
      </c>
      <c r="B519" s="257">
        <f t="shared" si="424"/>
        <v>42299.249999999985</v>
      </c>
      <c r="C519" s="258">
        <f>DAY(B519)</f>
        <v>22</v>
      </c>
      <c r="D519" s="259">
        <f>Raw_Data_2!H515</f>
        <v>1074.2858460832806</v>
      </c>
      <c r="E519" s="260">
        <f>Raw_Data_2!E515</f>
        <v>52.400360107421875</v>
      </c>
      <c r="F519" s="261">
        <f>Raw_Data_2!F515</f>
        <v>12.593459419909053</v>
      </c>
      <c r="G519" s="282">
        <f>Raw_Data_2!M515</f>
        <v>2.3590207099914551</v>
      </c>
      <c r="H519" s="262">
        <f>HLOOKUP('Operational Worksheet'!E519,$B$773:$U$775,3)</f>
        <v>4.8999999999999995</v>
      </c>
      <c r="I519" s="262">
        <f t="shared" si="375"/>
        <v>1.5172870478958533</v>
      </c>
      <c r="J519" s="262">
        <f t="shared" si="376"/>
        <v>28.134320784338701</v>
      </c>
      <c r="K519" s="262">
        <f>I519*$G519</f>
        <v>3.579311568988115</v>
      </c>
      <c r="L519" s="262">
        <f>J519*$G519</f>
        <v>66.369445391798038</v>
      </c>
      <c r="M519" s="262">
        <f>K519+L519</f>
        <v>69.948756960786156</v>
      </c>
      <c r="N519" s="263">
        <f>IF(D519&gt;0,M519/H519,"PO")</f>
        <v>14.275256522609421</v>
      </c>
      <c r="O519" s="264" t="str">
        <f t="shared" si="377"/>
        <v>OK</v>
      </c>
      <c r="P519" s="45"/>
      <c r="Q519" s="45"/>
      <c r="R519" s="45"/>
      <c r="S519" s="45"/>
      <c r="T519" s="32"/>
      <c r="U519" s="32"/>
    </row>
    <row r="520" spans="1:21" ht="14.25" customHeight="1" x14ac:dyDescent="0.2">
      <c r="A520" s="256" t="str">
        <f>IF(N520=MIN(N513:N536),1,"")</f>
        <v/>
      </c>
      <c r="B520" s="257">
        <f t="shared" si="424"/>
        <v>42299.29166666665</v>
      </c>
      <c r="C520" s="258">
        <f t="shared" ref="C520:C524" si="427">DAY(B520)</f>
        <v>22</v>
      </c>
      <c r="D520" s="259">
        <f>Raw_Data_2!H516</f>
        <v>1064.5867625247956</v>
      </c>
      <c r="E520" s="260">
        <f>Raw_Data_2!E516</f>
        <v>52.400360107421875</v>
      </c>
      <c r="F520" s="261">
        <f>Raw_Data_2!F516</f>
        <v>12.596659790270328</v>
      </c>
      <c r="G520" s="282">
        <f>Raw_Data_2!M516</f>
        <v>2.3590207099914551</v>
      </c>
      <c r="H520" s="262">
        <f>HLOOKUP('Operational Worksheet'!E520,$B$773:$U$775,3)</f>
        <v>4.8999999999999995</v>
      </c>
      <c r="I520" s="262">
        <f t="shared" si="375"/>
        <v>1.531110527933166</v>
      </c>
      <c r="J520" s="262">
        <f t="shared" si="376"/>
        <v>28.397857798785701</v>
      </c>
      <c r="K520" s="262">
        <f t="shared" ref="K520:L523" si="428">I520*$G520</f>
        <v>3.6119214446802888</v>
      </c>
      <c r="L520" s="262">
        <f t="shared" si="428"/>
        <v>66.991134666727817</v>
      </c>
      <c r="M520" s="262">
        <f t="shared" ref="M520:M523" si="429">K520+L520</f>
        <v>70.603056111408108</v>
      </c>
      <c r="N520" s="263">
        <f t="shared" ref="N520:N524" si="430">IF(D520&gt;0,M520/H520,"PO")</f>
        <v>14.40878696151186</v>
      </c>
      <c r="O520" s="264" t="str">
        <f t="shared" si="377"/>
        <v>OK</v>
      </c>
      <c r="P520" s="45"/>
      <c r="Q520" s="45"/>
      <c r="R520" s="45"/>
      <c r="S520" s="45"/>
      <c r="T520" s="32"/>
      <c r="U520" s="32"/>
    </row>
    <row r="521" spans="1:21" ht="14.25" customHeight="1" x14ac:dyDescent="0.2">
      <c r="A521" s="256" t="str">
        <f>IF(N521=MIN(N513:N536),1,"")</f>
        <v/>
      </c>
      <c r="B521" s="257">
        <f t="shared" si="424"/>
        <v>42299.333333333314</v>
      </c>
      <c r="C521" s="258">
        <f t="shared" si="427"/>
        <v>22</v>
      </c>
      <c r="D521" s="259">
        <f>Raw_Data_2!H517</f>
        <v>1066.287832250619</v>
      </c>
      <c r="E521" s="260">
        <f>Raw_Data_2!E517</f>
        <v>52.400360107421875</v>
      </c>
      <c r="F521" s="261">
        <f>Raw_Data_2!F517</f>
        <v>12.593975526912743</v>
      </c>
      <c r="G521" s="282">
        <f>Raw_Data_2!M517</f>
        <v>2.3590207099914551</v>
      </c>
      <c r="H521" s="262">
        <f>HLOOKUP('Operational Worksheet'!E521,$B$773:$U$775,3)</f>
        <v>4.8999999999999995</v>
      </c>
      <c r="I521" s="262">
        <f t="shared" ref="I521:I584" si="431">$G$768/D521*$H$768</f>
        <v>1.5286679175167468</v>
      </c>
      <c r="J521" s="262">
        <f t="shared" ref="J521:J584" si="432">$G$769*F521/D521*$H$769</f>
        <v>28.346512405373119</v>
      </c>
      <c r="K521" s="262">
        <f t="shared" si="428"/>
        <v>3.6061592761215153</v>
      </c>
      <c r="L521" s="262">
        <f t="shared" si="428"/>
        <v>66.870009820304887</v>
      </c>
      <c r="M521" s="262">
        <f t="shared" si="429"/>
        <v>70.476169096426403</v>
      </c>
      <c r="N521" s="263">
        <f t="shared" si="430"/>
        <v>14.382891652331921</v>
      </c>
      <c r="O521" s="264" t="str">
        <f t="shared" ref="O521:O584" si="433">+IF(N521&gt;=1, "OK","Alarm")</f>
        <v>OK</v>
      </c>
      <c r="P521" s="45"/>
      <c r="Q521" s="45"/>
      <c r="R521" s="45"/>
      <c r="S521" s="45"/>
      <c r="T521" s="32"/>
      <c r="U521" s="32"/>
    </row>
    <row r="522" spans="1:21" ht="14.25" customHeight="1" x14ac:dyDescent="0.2">
      <c r="A522" s="256" t="str">
        <f>IF(N522=MIN(N513:N536),1,"")</f>
        <v/>
      </c>
      <c r="B522" s="257">
        <f t="shared" si="424"/>
        <v>42299.374999999978</v>
      </c>
      <c r="C522" s="258">
        <f t="shared" si="427"/>
        <v>22</v>
      </c>
      <c r="D522" s="259">
        <f>Raw_Data_2!H518</f>
        <v>1029.5999403799947</v>
      </c>
      <c r="E522" s="260">
        <f>Raw_Data_2!E518</f>
        <v>52.400360107421875</v>
      </c>
      <c r="F522" s="261">
        <f>Raw_Data_2!F518</f>
        <v>12.591427204809454</v>
      </c>
      <c r="G522" s="282">
        <f>Raw_Data_2!M518</f>
        <v>2.2012832164764404</v>
      </c>
      <c r="H522" s="262">
        <f>HLOOKUP('Operational Worksheet'!E522,$B$773:$U$775,3)</f>
        <v>4.8999999999999995</v>
      </c>
      <c r="I522" s="262">
        <f t="shared" si="431"/>
        <v>1.5831391748123214</v>
      </c>
      <c r="J522" s="262">
        <f t="shared" si="432"/>
        <v>29.350647864635263</v>
      </c>
      <c r="K522" s="262">
        <f t="shared" si="428"/>
        <v>3.4849376948607245</v>
      </c>
      <c r="L522" s="262">
        <f t="shared" si="428"/>
        <v>64.609088537131683</v>
      </c>
      <c r="M522" s="262">
        <f t="shared" si="429"/>
        <v>68.094026231992402</v>
      </c>
      <c r="N522" s="263">
        <f t="shared" si="430"/>
        <v>13.896740047345389</v>
      </c>
      <c r="O522" s="264" t="str">
        <f t="shared" si="433"/>
        <v>OK</v>
      </c>
      <c r="P522" s="45"/>
      <c r="Q522" s="45"/>
      <c r="R522" s="45"/>
      <c r="S522" s="45"/>
      <c r="T522" s="32"/>
      <c r="U522" s="32"/>
    </row>
    <row r="523" spans="1:21" ht="14.25" customHeight="1" x14ac:dyDescent="0.2">
      <c r="A523" s="256" t="str">
        <f>IF(N523=MIN(N513:N536),1,"")</f>
        <v/>
      </c>
      <c r="B523" s="257">
        <f t="shared" si="424"/>
        <v>42299.416666666642</v>
      </c>
      <c r="C523" s="258">
        <f t="shared" si="427"/>
        <v>22</v>
      </c>
      <c r="D523" s="259">
        <f>Raw_Data_2!H519</f>
        <v>1038.4435246928915</v>
      </c>
      <c r="E523" s="260">
        <f>Raw_Data_2!E519</f>
        <v>52.400360107421875</v>
      </c>
      <c r="F523" s="261">
        <f>Raw_Data_2!F519</f>
        <v>12.584379473540785</v>
      </c>
      <c r="G523" s="282">
        <f>Raw_Data_2!M519</f>
        <v>2.4965329170227051</v>
      </c>
      <c r="H523" s="262">
        <f>HLOOKUP('Operational Worksheet'!E523,$B$773:$U$775,3)</f>
        <v>4.8999999999999995</v>
      </c>
      <c r="I523" s="262">
        <f t="shared" si="431"/>
        <v>1.56965685782677</v>
      </c>
      <c r="J523" s="262">
        <f t="shared" si="432"/>
        <v>29.084403743024879</v>
      </c>
      <c r="K523" s="262">
        <f t="shared" si="428"/>
        <v>3.9187000139949597</v>
      </c>
      <c r="L523" s="262">
        <f t="shared" si="428"/>
        <v>72.610171316439988</v>
      </c>
      <c r="M523" s="262">
        <f t="shared" si="429"/>
        <v>76.528871330434953</v>
      </c>
      <c r="N523" s="263">
        <f t="shared" si="430"/>
        <v>15.618137006211217</v>
      </c>
      <c r="O523" s="264" t="str">
        <f t="shared" si="433"/>
        <v>OK</v>
      </c>
      <c r="P523" s="45"/>
      <c r="Q523" s="45"/>
      <c r="R523" s="45"/>
      <c r="S523" s="45"/>
      <c r="T523" s="32"/>
      <c r="U523" s="32"/>
    </row>
    <row r="524" spans="1:21" ht="14.25" customHeight="1" x14ac:dyDescent="0.2">
      <c r="A524" s="256" t="str">
        <f>IF(N524=MIN(N513:N536),1,"")</f>
        <v/>
      </c>
      <c r="B524" s="257">
        <f t="shared" si="424"/>
        <v>42299.458333333307</v>
      </c>
      <c r="C524" s="258">
        <f t="shared" si="427"/>
        <v>22</v>
      </c>
      <c r="D524" s="259">
        <f>Raw_Data_2!H520</f>
        <v>1057.7458711768425</v>
      </c>
      <c r="E524" s="260">
        <f>Raw_Data_2!E520</f>
        <v>52.400360107421875</v>
      </c>
      <c r="F524" s="261">
        <f>Raw_Data_2!F520</f>
        <v>12.606086276785266</v>
      </c>
      <c r="G524" s="282">
        <f>Raw_Data_2!M520</f>
        <v>2.4965329170227051</v>
      </c>
      <c r="H524" s="262">
        <f>HLOOKUP('Operational Worksheet'!E524,$B$773:$U$775,3)</f>
        <v>4.8999999999999995</v>
      </c>
      <c r="I524" s="263">
        <f t="shared" si="431"/>
        <v>1.5410128693638583</v>
      </c>
      <c r="J524" s="262">
        <f t="shared" si="432"/>
        <v>28.602907266017997</v>
      </c>
      <c r="K524" s="262">
        <f>I524*$G524</f>
        <v>3.8471893539224817</v>
      </c>
      <c r="L524" s="262">
        <f>J524*$G524</f>
        <v>71.40809951216184</v>
      </c>
      <c r="M524" s="262">
        <f>K524+L524</f>
        <v>75.255288866084328</v>
      </c>
      <c r="N524" s="263">
        <f t="shared" si="430"/>
        <v>15.358222217568231</v>
      </c>
      <c r="O524" s="264" t="str">
        <f t="shared" si="433"/>
        <v>OK</v>
      </c>
      <c r="P524" s="45"/>
      <c r="Q524" s="45"/>
      <c r="R524" s="45"/>
      <c r="S524" s="45"/>
      <c r="T524" s="32"/>
      <c r="U524" s="32"/>
    </row>
    <row r="525" spans="1:21" ht="14.25" customHeight="1" x14ac:dyDescent="0.2">
      <c r="A525" s="256" t="str">
        <f>IF(N525=MIN(N513:N536),1,"")</f>
        <v/>
      </c>
      <c r="B525" s="257">
        <f t="shared" si="424"/>
        <v>42299.499999999971</v>
      </c>
      <c r="C525" s="258">
        <f>DAY(B525)</f>
        <v>22</v>
      </c>
      <c r="D525" s="259">
        <f>Raw_Data_2!H521</f>
        <v>1037.105004826406</v>
      </c>
      <c r="E525" s="260">
        <f>Raw_Data_2!E521</f>
        <v>52.233010619794001</v>
      </c>
      <c r="F525" s="261">
        <f>Raw_Data_2!F521</f>
        <v>12.59228594536993</v>
      </c>
      <c r="G525" s="282">
        <f>Raw_Data_2!M521</f>
        <v>2.4965329170227051</v>
      </c>
      <c r="H525" s="262">
        <f>HLOOKUP('Operational Worksheet'!E525,$B$773:$U$775,3)</f>
        <v>4.8999999999999995</v>
      </c>
      <c r="I525" s="262">
        <f t="shared" si="431"/>
        <v>1.5716827056223055</v>
      </c>
      <c r="J525" s="262">
        <f t="shared" si="432"/>
        <v>29.140237611664407</v>
      </c>
      <c r="K525" s="262">
        <f>I525*$G525</f>
        <v>3.9237576097013918</v>
      </c>
      <c r="L525" s="262">
        <f>J525*$G525</f>
        <v>72.74956240738328</v>
      </c>
      <c r="M525" s="262">
        <f>K525+L525</f>
        <v>76.673320017084677</v>
      </c>
      <c r="N525" s="263">
        <f>IF(D525&gt;0,M525/H525,"PO")</f>
        <v>15.647616330017282</v>
      </c>
      <c r="O525" s="264" t="str">
        <f t="shared" si="433"/>
        <v>OK</v>
      </c>
      <c r="P525" s="45"/>
      <c r="Q525" s="45"/>
      <c r="R525" s="45"/>
      <c r="S525" s="45"/>
      <c r="T525" s="32"/>
      <c r="U525" s="32"/>
    </row>
    <row r="526" spans="1:21" ht="14.25" customHeight="1" x14ac:dyDescent="0.2">
      <c r="A526" s="256" t="str">
        <f>IF(N526=MIN(N513:N536),1,"")</f>
        <v/>
      </c>
      <c r="B526" s="257">
        <f t="shared" si="424"/>
        <v>42299.541666666635</v>
      </c>
      <c r="C526" s="258">
        <f t="shared" ref="C526:C530" si="434">DAY(B526)</f>
        <v>22</v>
      </c>
      <c r="D526" s="259">
        <f>Raw_Data_2!H522</f>
        <v>799.35525676673876</v>
      </c>
      <c r="E526" s="260">
        <f>Raw_Data_2!E522</f>
        <v>51.948108673095703</v>
      </c>
      <c r="F526" s="261">
        <f>Raw_Data_2!F522</f>
        <v>12.639583729733099</v>
      </c>
      <c r="G526" s="282">
        <f>Raw_Data_2!M522</f>
        <v>2.2012832164764404</v>
      </c>
      <c r="H526" s="262">
        <f>HLOOKUP('Operational Worksheet'!E526,$B$773:$U$775,3)</f>
        <v>4.8999999999999995</v>
      </c>
      <c r="I526" s="262">
        <f t="shared" si="431"/>
        <v>2.0391434048899399</v>
      </c>
      <c r="J526" s="262">
        <f t="shared" si="432"/>
        <v>37.949335660916965</v>
      </c>
      <c r="K526" s="262">
        <f t="shared" ref="K526:L529" si="435">I526*$G526</f>
        <v>4.4887321531728475</v>
      </c>
      <c r="L526" s="262">
        <f t="shared" si="435"/>
        <v>83.537235666807376</v>
      </c>
      <c r="M526" s="262">
        <f t="shared" ref="M526:M529" si="436">K526+L526</f>
        <v>88.025967819980224</v>
      </c>
      <c r="N526" s="263">
        <f t="shared" ref="N526:N530" si="437">IF(D526&gt;0,M526/H526,"PO")</f>
        <v>17.964483228567396</v>
      </c>
      <c r="O526" s="264" t="str">
        <f t="shared" si="433"/>
        <v>OK</v>
      </c>
      <c r="P526" s="45"/>
      <c r="Q526" s="45"/>
      <c r="R526" s="45"/>
      <c r="S526" s="45"/>
      <c r="T526" s="32"/>
      <c r="U526" s="32"/>
    </row>
    <row r="527" spans="1:21" ht="14.25" customHeight="1" x14ac:dyDescent="0.2">
      <c r="A527" s="256" t="str">
        <f>IF(N527=MIN(N513:N536),1,"")</f>
        <v/>
      </c>
      <c r="B527" s="257">
        <f t="shared" si="424"/>
        <v>42299.583333333299</v>
      </c>
      <c r="C527" s="258">
        <f t="shared" si="434"/>
        <v>22</v>
      </c>
      <c r="D527" s="259">
        <f>Raw_Data_2!H523</f>
        <v>1043.6542553503757</v>
      </c>
      <c r="E527" s="260">
        <f>Raw_Data_2!E523</f>
        <v>51.948108673095703</v>
      </c>
      <c r="F527" s="261">
        <f>Raw_Data_2!F523</f>
        <v>12.614231369617778</v>
      </c>
      <c r="G527" s="282">
        <f>Raw_Data_2!M523</f>
        <v>2.2836833000183105</v>
      </c>
      <c r="H527" s="262">
        <f>HLOOKUP('Operational Worksheet'!E527,$B$773:$U$775,3)</f>
        <v>4.8999999999999995</v>
      </c>
      <c r="I527" s="262">
        <f t="shared" si="431"/>
        <v>1.5618199146352125</v>
      </c>
      <c r="J527" s="262">
        <f t="shared" si="432"/>
        <v>29.007839647929213</v>
      </c>
      <c r="K527" s="262">
        <f t="shared" si="435"/>
        <v>3.5667020566884582</v>
      </c>
      <c r="L527" s="262">
        <f t="shared" si="435"/>
        <v>66.244718973584966</v>
      </c>
      <c r="M527" s="262">
        <f t="shared" si="436"/>
        <v>69.811421030273422</v>
      </c>
      <c r="N527" s="263">
        <f t="shared" si="437"/>
        <v>14.247228781688454</v>
      </c>
      <c r="O527" s="264" t="str">
        <f t="shared" si="433"/>
        <v>OK</v>
      </c>
      <c r="P527" s="45"/>
      <c r="Q527" s="45"/>
      <c r="R527" s="45"/>
      <c r="S527" s="45"/>
      <c r="T527" s="32"/>
      <c r="U527" s="32"/>
    </row>
    <row r="528" spans="1:21" ht="14.25" customHeight="1" x14ac:dyDescent="0.2">
      <c r="A528" s="256" t="str">
        <f>IF(N528=MIN(N513:N536),1,"")</f>
        <v/>
      </c>
      <c r="B528" s="257">
        <f t="shared" si="424"/>
        <v>42299.624999999964</v>
      </c>
      <c r="C528" s="258">
        <f t="shared" si="434"/>
        <v>22</v>
      </c>
      <c r="D528" s="259">
        <f>Raw_Data_2!H524</f>
        <v>1217.4152532802593</v>
      </c>
      <c r="E528" s="260">
        <f>Raw_Data_2!E524</f>
        <v>51.948108673095703</v>
      </c>
      <c r="F528" s="261">
        <f>Raw_Data_2!F524</f>
        <v>12.594460413039526</v>
      </c>
      <c r="G528" s="282">
        <f>Raw_Data_2!M524</f>
        <v>2.2424836158752441</v>
      </c>
      <c r="H528" s="262">
        <f>HLOOKUP('Operational Worksheet'!E528,$B$773:$U$775,3)</f>
        <v>4.8999999999999995</v>
      </c>
      <c r="I528" s="262">
        <f t="shared" si="431"/>
        <v>1.3389022320921753</v>
      </c>
      <c r="J528" s="262">
        <f t="shared" si="432"/>
        <v>24.828590663580602</v>
      </c>
      <c r="K528" s="262">
        <f t="shared" si="435"/>
        <v>3.0024663187254967</v>
      </c>
      <c r="L528" s="262">
        <f t="shared" si="435"/>
        <v>55.677707768352555</v>
      </c>
      <c r="M528" s="262">
        <f t="shared" si="436"/>
        <v>58.680174087078051</v>
      </c>
      <c r="N528" s="263">
        <f t="shared" si="437"/>
        <v>11.975545732056746</v>
      </c>
      <c r="O528" s="264" t="str">
        <f t="shared" si="433"/>
        <v>OK</v>
      </c>
      <c r="P528" s="45"/>
      <c r="Q528" s="45"/>
      <c r="R528" s="45"/>
      <c r="S528" s="45"/>
      <c r="T528" s="32"/>
      <c r="U528" s="32"/>
    </row>
    <row r="529" spans="1:21" ht="14.25" customHeight="1" x14ac:dyDescent="0.2">
      <c r="A529" s="256" t="str">
        <f>IF(N529=MIN(N513:N536),1,"")</f>
        <v/>
      </c>
      <c r="B529" s="257">
        <f t="shared" si="424"/>
        <v>42299.666666666628</v>
      </c>
      <c r="C529" s="258">
        <f t="shared" si="434"/>
        <v>22</v>
      </c>
      <c r="D529" s="259">
        <f>Raw_Data_2!H525</f>
        <v>1436.3644210038715</v>
      </c>
      <c r="E529" s="260">
        <f>Raw_Data_2!E525</f>
        <v>51.948108673095703</v>
      </c>
      <c r="F529" s="261">
        <f>Raw_Data_2!F525</f>
        <v>12.598674680173662</v>
      </c>
      <c r="G529" s="282">
        <f>Raw_Data_2!M525</f>
        <v>2.2424836158752441</v>
      </c>
      <c r="H529" s="262">
        <f>HLOOKUP('Operational Worksheet'!E529,$B$773:$U$775,3)</f>
        <v>4.8999999999999995</v>
      </c>
      <c r="I529" s="262">
        <f t="shared" si="431"/>
        <v>1.1348095066715709</v>
      </c>
      <c r="J529" s="262">
        <f t="shared" si="432"/>
        <v>21.050938599052984</v>
      </c>
      <c r="K529" s="262">
        <f t="shared" si="435"/>
        <v>2.5447917258504664</v>
      </c>
      <c r="L529" s="262">
        <f t="shared" si="435"/>
        <v>47.20638490717208</v>
      </c>
      <c r="M529" s="262">
        <f t="shared" si="436"/>
        <v>49.751176633022546</v>
      </c>
      <c r="N529" s="263">
        <f t="shared" si="437"/>
        <v>10.153301353678071</v>
      </c>
      <c r="O529" s="264" t="str">
        <f t="shared" si="433"/>
        <v>OK</v>
      </c>
      <c r="P529" s="45"/>
      <c r="Q529" s="45"/>
      <c r="R529" s="45"/>
      <c r="S529" s="45"/>
      <c r="T529" s="32"/>
      <c r="U529" s="32"/>
    </row>
    <row r="530" spans="1:21" ht="14.25" customHeight="1" x14ac:dyDescent="0.2">
      <c r="A530" s="256">
        <f>IF(N530=MIN(N513:N536),1,"")</f>
        <v>1</v>
      </c>
      <c r="B530" s="257">
        <f t="shared" si="424"/>
        <v>42299.708333333292</v>
      </c>
      <c r="C530" s="258">
        <f t="shared" si="434"/>
        <v>22</v>
      </c>
      <c r="D530" s="259">
        <f>Raw_Data_2!H526</f>
        <v>1449.1468275548002</v>
      </c>
      <c r="E530" s="260">
        <f>Raw_Data_2!E526</f>
        <v>51.563289524947272</v>
      </c>
      <c r="F530" s="261">
        <f>Raw_Data_2!F526</f>
        <v>12.592624670924875</v>
      </c>
      <c r="G530" s="282">
        <f>Raw_Data_2!M526</f>
        <v>2.2424836158752441</v>
      </c>
      <c r="H530" s="262">
        <f>HLOOKUP('Operational Worksheet'!E530,$B$773:$U$775,3)</f>
        <v>5.25</v>
      </c>
      <c r="I530" s="263">
        <f t="shared" si="431"/>
        <v>1.1247997573512687</v>
      </c>
      <c r="J530" s="262">
        <f t="shared" si="432"/>
        <v>20.85523608481752</v>
      </c>
      <c r="K530" s="262">
        <f>I530*$G530</f>
        <v>2.5223450270006702</v>
      </c>
      <c r="L530" s="262">
        <f>J530*$G530</f>
        <v>46.767525225413465</v>
      </c>
      <c r="M530" s="262">
        <f>K530+L530</f>
        <v>49.289870252414133</v>
      </c>
      <c r="N530" s="263">
        <f t="shared" si="437"/>
        <v>9.3885467147455497</v>
      </c>
      <c r="O530" s="264" t="str">
        <f t="shared" si="433"/>
        <v>OK</v>
      </c>
      <c r="P530" s="45"/>
      <c r="Q530" s="45"/>
      <c r="R530" s="45"/>
      <c r="S530" s="45"/>
      <c r="T530" s="32"/>
      <c r="U530" s="32"/>
    </row>
    <row r="531" spans="1:21" ht="14.25" customHeight="1" x14ac:dyDescent="0.2">
      <c r="A531" s="256" t="str">
        <f>IF(N531=MIN(N513:N536),1,"")</f>
        <v/>
      </c>
      <c r="B531" s="257">
        <f>B530+1/24</f>
        <v>42299.749999999956</v>
      </c>
      <c r="C531" s="258">
        <f>DAY(B531)</f>
        <v>22</v>
      </c>
      <c r="D531" s="259">
        <f>Raw_Data_2!H527</f>
        <v>1379.0595517591532</v>
      </c>
      <c r="E531" s="260">
        <f>Raw_Data_2!E527</f>
        <v>50.439414978027344</v>
      </c>
      <c r="F531" s="261">
        <f>Raw_Data_2!F527</f>
        <v>12.621202700745529</v>
      </c>
      <c r="G531" s="282">
        <f>Raw_Data_2!M527</f>
        <v>2.4760932922363281</v>
      </c>
      <c r="H531" s="262">
        <f>HLOOKUP('Operational Worksheet'!E531,$B$773:$U$775,3)</f>
        <v>5.25</v>
      </c>
      <c r="I531" s="262">
        <f t="shared" si="431"/>
        <v>1.1819649107398897</v>
      </c>
      <c r="J531" s="262">
        <f t="shared" si="432"/>
        <v>21.964886464220974</v>
      </c>
      <c r="K531" s="262">
        <f>I531*$G531</f>
        <v>2.9266553871417513</v>
      </c>
      <c r="L531" s="262">
        <f>J531*$G531</f>
        <v>54.387108038790075</v>
      </c>
      <c r="M531" s="262">
        <f>K531+L531</f>
        <v>57.313763425931825</v>
      </c>
      <c r="N531" s="263">
        <f>IF(D531&gt;0,M531/H531,"PO")</f>
        <v>10.916907319225109</v>
      </c>
      <c r="O531" s="264" t="str">
        <f t="shared" si="433"/>
        <v>OK</v>
      </c>
      <c r="P531" s="45"/>
      <c r="Q531" s="45"/>
      <c r="R531" s="45"/>
      <c r="S531" s="45"/>
      <c r="T531" s="32"/>
      <c r="U531" s="32"/>
    </row>
    <row r="532" spans="1:21" ht="14.25" customHeight="1" x14ac:dyDescent="0.2">
      <c r="A532" s="256" t="str">
        <f>IF(N532=MIN(N513:N536),1,"")</f>
        <v/>
      </c>
      <c r="B532" s="257">
        <f t="shared" ref="B532:B536" si="438">B531+1/24</f>
        <v>42299.791666666621</v>
      </c>
      <c r="C532" s="258">
        <f t="shared" ref="C532:C536" si="439">DAY(B532)</f>
        <v>22</v>
      </c>
      <c r="D532" s="259">
        <f>Raw_Data_2!H528</f>
        <v>1071.8359084058043</v>
      </c>
      <c r="E532" s="260">
        <f>Raw_Data_2!E528</f>
        <v>50.439414978027344</v>
      </c>
      <c r="F532" s="261">
        <f>Raw_Data_2!F528</f>
        <v>12.600118606311215</v>
      </c>
      <c r="G532" s="282">
        <f>Raw_Data_2!M528</f>
        <v>2.4760932922363281</v>
      </c>
      <c r="H532" s="262">
        <f>HLOOKUP('Operational Worksheet'!E532,$B$773:$U$775,3)</f>
        <v>5.25</v>
      </c>
      <c r="I532" s="262">
        <f t="shared" si="431"/>
        <v>1.5207551708398923</v>
      </c>
      <c r="J532" s="262">
        <f t="shared" si="432"/>
        <v>28.213539421463143</v>
      </c>
      <c r="K532" s="262">
        <f t="shared" ref="K532:L535" si="440">I532*$G532</f>
        <v>3.7655316776503684</v>
      </c>
      <c r="L532" s="262">
        <f t="shared" si="440"/>
        <v>69.859355711730103</v>
      </c>
      <c r="M532" s="262">
        <f t="shared" ref="M532:M535" si="441">K532+L532</f>
        <v>73.624887389380476</v>
      </c>
      <c r="N532" s="263">
        <f t="shared" ref="N532:N536" si="442">IF(D532&gt;0,M532/H532,"PO")</f>
        <v>14.02378807416771</v>
      </c>
      <c r="O532" s="264" t="str">
        <f t="shared" si="433"/>
        <v>OK</v>
      </c>
      <c r="P532" s="45"/>
      <c r="Q532" s="45"/>
      <c r="R532" s="45"/>
      <c r="S532" s="45"/>
      <c r="T532" s="32"/>
      <c r="U532" s="32"/>
    </row>
    <row r="533" spans="1:21" ht="14.25" customHeight="1" x14ac:dyDescent="0.2">
      <c r="A533" s="256" t="str">
        <f>IF(N533=MIN(N513:N536),1,"")</f>
        <v/>
      </c>
      <c r="B533" s="257">
        <f t="shared" si="438"/>
        <v>42299.833333333285</v>
      </c>
      <c r="C533" s="258">
        <f t="shared" si="439"/>
        <v>22</v>
      </c>
      <c r="D533" s="259">
        <f>Raw_Data_2!H529</f>
        <v>1071.4474851705338</v>
      </c>
      <c r="E533" s="260">
        <f>Raw_Data_2!E529</f>
        <v>50.439414978027344</v>
      </c>
      <c r="F533" s="261">
        <f>Raw_Data_2!F529</f>
        <v>12.597580454193489</v>
      </c>
      <c r="G533" s="282">
        <f>Raw_Data_2!M529</f>
        <v>2.2562882900238037</v>
      </c>
      <c r="H533" s="262">
        <f>HLOOKUP('Operational Worksheet'!E533,$B$773:$U$775,3)</f>
        <v>5.25</v>
      </c>
      <c r="I533" s="262">
        <f t="shared" si="431"/>
        <v>1.5213064779750411</v>
      </c>
      <c r="J533" s="262">
        <f t="shared" si="432"/>
        <v>28.218082088505003</v>
      </c>
      <c r="K533" s="262">
        <f t="shared" si="440"/>
        <v>3.432505991792441</v>
      </c>
      <c r="L533" s="262">
        <f t="shared" si="440"/>
        <v>63.668128183224276</v>
      </c>
      <c r="M533" s="262">
        <f t="shared" si="441"/>
        <v>67.100634175016722</v>
      </c>
      <c r="N533" s="263">
        <f t="shared" si="442"/>
        <v>12.781073176193662</v>
      </c>
      <c r="O533" s="264" t="str">
        <f t="shared" si="433"/>
        <v>OK</v>
      </c>
      <c r="P533" s="45"/>
      <c r="Q533" s="45"/>
      <c r="R533" s="45"/>
      <c r="S533" s="45"/>
      <c r="T533" s="32"/>
      <c r="U533" s="32"/>
    </row>
    <row r="534" spans="1:21" ht="14.25" customHeight="1" x14ac:dyDescent="0.2">
      <c r="A534" s="256" t="str">
        <f>IF(N534=MIN(N513:N536),1,"")</f>
        <v/>
      </c>
      <c r="B534" s="257">
        <f t="shared" si="438"/>
        <v>42299.874999999949</v>
      </c>
      <c r="C534" s="258">
        <f t="shared" si="439"/>
        <v>22</v>
      </c>
      <c r="D534" s="259">
        <f>Raw_Data_2!H530</f>
        <v>1064.4627328790368</v>
      </c>
      <c r="E534" s="260">
        <f>Raw_Data_2!E530</f>
        <v>50.439414978027344</v>
      </c>
      <c r="F534" s="261">
        <f>Raw_Data_2!F530</f>
        <v>12.592795171242289</v>
      </c>
      <c r="G534" s="282">
        <f>Raw_Data_2!M530</f>
        <v>2.2562882900238037</v>
      </c>
      <c r="H534" s="262">
        <f>HLOOKUP('Operational Worksheet'!E534,$B$773:$U$775,3)</f>
        <v>5.25</v>
      </c>
      <c r="I534" s="262">
        <f t="shared" si="431"/>
        <v>1.5312889306996806</v>
      </c>
      <c r="J534" s="262">
        <f t="shared" si="432"/>
        <v>28.39245327944791</v>
      </c>
      <c r="K534" s="262">
        <f t="shared" si="440"/>
        <v>3.4550292829807612</v>
      </c>
      <c r="L534" s="262">
        <f t="shared" si="440"/>
        <v>64.061559859466257</v>
      </c>
      <c r="M534" s="262">
        <f t="shared" si="441"/>
        <v>67.516589142447017</v>
      </c>
      <c r="N534" s="263">
        <f t="shared" si="442"/>
        <v>12.860302693799431</v>
      </c>
      <c r="O534" s="264" t="str">
        <f t="shared" si="433"/>
        <v>OK</v>
      </c>
      <c r="P534" s="45"/>
      <c r="Q534" s="45"/>
      <c r="R534" s="45"/>
      <c r="S534" s="45"/>
      <c r="T534" s="32"/>
      <c r="U534" s="32"/>
    </row>
    <row r="535" spans="1:21" ht="14.25" customHeight="1" x14ac:dyDescent="0.2">
      <c r="A535" s="256" t="str">
        <f>IF(N535=MIN(N513:N536),1,"")</f>
        <v/>
      </c>
      <c r="B535" s="257">
        <f t="shared" si="438"/>
        <v>42299.916666666613</v>
      </c>
      <c r="C535" s="258">
        <f t="shared" si="439"/>
        <v>22</v>
      </c>
      <c r="D535" s="259">
        <f>Raw_Data_2!H531</f>
        <v>1067.2378820710669</v>
      </c>
      <c r="E535" s="260">
        <f>Raw_Data_2!E531</f>
        <v>50.439414978027344</v>
      </c>
      <c r="F535" s="261">
        <f>Raw_Data_2!F531</f>
        <v>12.600300776051416</v>
      </c>
      <c r="G535" s="282">
        <f>Raw_Data_2!M531</f>
        <v>2.2562882900238037</v>
      </c>
      <c r="H535" s="262">
        <f>HLOOKUP('Operational Worksheet'!E535,$B$773:$U$775,3)</f>
        <v>5.25</v>
      </c>
      <c r="I535" s="262">
        <f t="shared" si="431"/>
        <v>1.5273071049884819</v>
      </c>
      <c r="J535" s="262">
        <f t="shared" si="432"/>
        <v>28.335502675222394</v>
      </c>
      <c r="K535" s="262">
        <f t="shared" si="440"/>
        <v>3.4460451362556679</v>
      </c>
      <c r="L535" s="262">
        <f t="shared" si="440"/>
        <v>63.933062878042449</v>
      </c>
      <c r="M535" s="262">
        <f t="shared" si="441"/>
        <v>67.379108014298112</v>
      </c>
      <c r="N535" s="263">
        <f t="shared" si="442"/>
        <v>12.834115812247259</v>
      </c>
      <c r="O535" s="264" t="str">
        <f t="shared" si="433"/>
        <v>OK</v>
      </c>
      <c r="P535" s="45"/>
      <c r="Q535" s="45"/>
      <c r="R535" s="45"/>
      <c r="S535" s="45"/>
      <c r="T535" s="32"/>
      <c r="U535" s="32"/>
    </row>
    <row r="536" spans="1:21" ht="14.25" customHeight="1" x14ac:dyDescent="0.2">
      <c r="A536" s="265" t="str">
        <f>IF(N536=MIN(N513:N536),1,"")</f>
        <v/>
      </c>
      <c r="B536" s="266">
        <f t="shared" si="438"/>
        <v>42299.958333333278</v>
      </c>
      <c r="C536" s="267">
        <f t="shared" si="439"/>
        <v>22</v>
      </c>
      <c r="D536" s="259">
        <f>Raw_Data_2!H532</f>
        <v>1068.6482656475916</v>
      </c>
      <c r="E536" s="260">
        <f>Raw_Data_2!E532</f>
        <v>50.439414978027344</v>
      </c>
      <c r="F536" s="261">
        <f>Raw_Data_2!F532</f>
        <v>12.604341884716616</v>
      </c>
      <c r="G536" s="282">
        <f>Raw_Data_2!M532</f>
        <v>2.2562882900238037</v>
      </c>
      <c r="H536" s="268">
        <f>HLOOKUP('Operational Worksheet'!E536,$B$773:$U$775,3)</f>
        <v>5.25</v>
      </c>
      <c r="I536" s="269">
        <f t="shared" si="431"/>
        <v>1.5252913913749104</v>
      </c>
      <c r="J536" s="268">
        <f t="shared" si="432"/>
        <v>28.307181601037254</v>
      </c>
      <c r="K536" s="268">
        <f>I536*$G536</f>
        <v>3.4414971052333252</v>
      </c>
      <c r="L536" s="268">
        <f>J536*$G536</f>
        <v>63.869162369997625</v>
      </c>
      <c r="M536" s="268">
        <f>K536+L536</f>
        <v>67.310659475230949</v>
      </c>
      <c r="N536" s="269">
        <f t="shared" si="442"/>
        <v>12.821077995282085</v>
      </c>
      <c r="O536" s="270" t="str">
        <f t="shared" si="433"/>
        <v>OK</v>
      </c>
      <c r="P536" s="45"/>
      <c r="Q536" s="45"/>
      <c r="R536" s="45"/>
      <c r="S536" s="45"/>
      <c r="T536" s="32"/>
      <c r="U536" s="32"/>
    </row>
    <row r="537" spans="1:21" ht="14.25" customHeight="1" x14ac:dyDescent="0.2">
      <c r="A537" s="247" t="str">
        <f>IF(N537=MIN(N537:N560),1,"")</f>
        <v/>
      </c>
      <c r="B537" s="248">
        <f>'Turbidity Daily Data Sheet'!B38</f>
        <v>42300</v>
      </c>
      <c r="C537" s="249">
        <f>DAY(B537)</f>
        <v>23</v>
      </c>
      <c r="D537" s="259">
        <f>Raw_Data_2!H533</f>
        <v>1062.9549963355082</v>
      </c>
      <c r="E537" s="260">
        <f>Raw_Data_2!E533</f>
        <v>50.439414978027344</v>
      </c>
      <c r="F537" s="261">
        <f>Raw_Data_2!F533</f>
        <v>12.594550587121645</v>
      </c>
      <c r="G537" s="282">
        <f>Raw_Data_2!M533</f>
        <v>2.2562882900238037</v>
      </c>
      <c r="H537" s="253">
        <f>HLOOKUP('Operational Worksheet'!E537,$B$773:$U$775,3)</f>
        <v>5.25</v>
      </c>
      <c r="I537" s="253">
        <f t="shared" si="431"/>
        <v>1.5334609702380206</v>
      </c>
      <c r="J537" s="253">
        <f t="shared" si="432"/>
        <v>28.436689712450633</v>
      </c>
      <c r="K537" s="253">
        <f>I537*$G537</f>
        <v>3.4599300303565865</v>
      </c>
      <c r="L537" s="253">
        <f>J537*$G537</f>
        <v>64.16137000524273</v>
      </c>
      <c r="M537" s="253">
        <f>K537+L537</f>
        <v>67.621300035599319</v>
      </c>
      <c r="N537" s="254">
        <f>IF(D537&gt;0,M537/H537,"PO")</f>
        <v>12.880247625828442</v>
      </c>
      <c r="O537" s="255" t="str">
        <f t="shared" si="433"/>
        <v>OK</v>
      </c>
      <c r="P537" s="45"/>
      <c r="Q537" s="45"/>
      <c r="R537" s="45"/>
      <c r="S537" s="45"/>
      <c r="T537" s="32"/>
      <c r="U537" s="32"/>
    </row>
    <row r="538" spans="1:21" ht="14.25" customHeight="1" x14ac:dyDescent="0.2">
      <c r="A538" s="256">
        <f>IF(N538=MIN(N537:N560),1,"")</f>
        <v>1</v>
      </c>
      <c r="B538" s="257">
        <f>B537+1/24</f>
        <v>42300.041666666664</v>
      </c>
      <c r="C538" s="258">
        <f>DAY(B538)</f>
        <v>23</v>
      </c>
      <c r="D538" s="259">
        <f>Raw_Data_2!H534</f>
        <v>1068.5374313326261</v>
      </c>
      <c r="E538" s="260">
        <f>Raw_Data_2!E534</f>
        <v>50.899971970782808</v>
      </c>
      <c r="F538" s="261">
        <f>Raw_Data_2!F534</f>
        <v>12.60004408131255</v>
      </c>
      <c r="G538" s="282">
        <f>Raw_Data_2!M534</f>
        <v>2.2562882900238037</v>
      </c>
      <c r="H538" s="262">
        <f>HLOOKUP('Operational Worksheet'!E538,$B$773:$U$775,3)</f>
        <v>5.25</v>
      </c>
      <c r="I538" s="262">
        <f t="shared" si="431"/>
        <v>1.5254496026097524</v>
      </c>
      <c r="J538" s="262">
        <f t="shared" si="432"/>
        <v>28.300464642999156</v>
      </c>
      <c r="K538" s="262">
        <f t="shared" ref="K538:L541" si="443">I538*$G538</f>
        <v>3.4418540753898492</v>
      </c>
      <c r="L538" s="262">
        <f t="shared" si="443"/>
        <v>63.85400697623168</v>
      </c>
      <c r="M538" s="262">
        <f t="shared" ref="M538:M541" si="444">K538+L538</f>
        <v>67.295861051621529</v>
      </c>
      <c r="N538" s="263">
        <f t="shared" ref="N538:N542" si="445">IF(D538&gt;0,M538/H538,"PO")</f>
        <v>12.81825924792791</v>
      </c>
      <c r="O538" s="264" t="str">
        <f t="shared" si="433"/>
        <v>OK</v>
      </c>
      <c r="P538" s="45"/>
      <c r="Q538" s="45"/>
      <c r="R538" s="45"/>
      <c r="S538" s="45"/>
      <c r="T538" s="32"/>
      <c r="U538" s="32"/>
    </row>
    <row r="539" spans="1:21" ht="14.25" customHeight="1" x14ac:dyDescent="0.2">
      <c r="A539" s="256" t="str">
        <f>IF(N539=MIN(N537:N560),1,"")</f>
        <v/>
      </c>
      <c r="B539" s="257">
        <f t="shared" ref="B539:B554" si="446">B538+1/24</f>
        <v>42300.083333333328</v>
      </c>
      <c r="C539" s="258">
        <f t="shared" ref="C539" si="447">DAY(B539)</f>
        <v>23</v>
      </c>
      <c r="D539" s="259">
        <f>Raw_Data_2!H535</f>
        <v>1072.9857551435234</v>
      </c>
      <c r="E539" s="260">
        <f>Raw_Data_2!E535</f>
        <v>52.078842163085937</v>
      </c>
      <c r="F539" s="261">
        <f>Raw_Data_2!F535</f>
        <v>12.600387562419572</v>
      </c>
      <c r="G539" s="282">
        <f>Raw_Data_2!M535</f>
        <v>2.1736741065979004</v>
      </c>
      <c r="H539" s="262">
        <f>HLOOKUP('Operational Worksheet'!E539,$B$773:$U$775,3)</f>
        <v>4.8999999999999995</v>
      </c>
      <c r="I539" s="262">
        <f t="shared" si="431"/>
        <v>1.5191254797058977</v>
      </c>
      <c r="J539" s="262">
        <f t="shared" si="432"/>
        <v>28.183906454342367</v>
      </c>
      <c r="K539" s="262">
        <f t="shared" si="443"/>
        <v>3.3020837199098243</v>
      </c>
      <c r="L539" s="262">
        <f t="shared" si="443"/>
        <v>61.262627682581446</v>
      </c>
      <c r="M539" s="262">
        <f t="shared" si="444"/>
        <v>64.56471140249127</v>
      </c>
      <c r="N539" s="263">
        <f t="shared" si="445"/>
        <v>13.176471714794138</v>
      </c>
      <c r="O539" s="264" t="str">
        <f t="shared" si="433"/>
        <v>OK</v>
      </c>
      <c r="P539" s="45"/>
      <c r="Q539" s="45"/>
      <c r="R539" s="45"/>
      <c r="S539" s="45"/>
      <c r="T539" s="32"/>
      <c r="U539" s="32"/>
    </row>
    <row r="540" spans="1:21" ht="14.25" customHeight="1" x14ac:dyDescent="0.2">
      <c r="A540" s="256" t="str">
        <f>IF(N540=MIN(N537:N560),1,"")</f>
        <v/>
      </c>
      <c r="B540" s="257">
        <f t="shared" si="446"/>
        <v>42300.124999999993</v>
      </c>
      <c r="C540" s="258">
        <f>DAY(B540)</f>
        <v>23</v>
      </c>
      <c r="D540" s="259">
        <f>Raw_Data_2!H536</f>
        <v>1078.1850381221007</v>
      </c>
      <c r="E540" s="260">
        <f>Raw_Data_2!E536</f>
        <v>52.078842163085937</v>
      </c>
      <c r="F540" s="261">
        <f>Raw_Data_2!F536</f>
        <v>12.596176969236003</v>
      </c>
      <c r="G540" s="282">
        <f>Raw_Data_2!M536</f>
        <v>2.1736741065979004</v>
      </c>
      <c r="H540" s="262">
        <f>HLOOKUP('Operational Worksheet'!E540,$B$773:$U$775,3)</f>
        <v>4.8999999999999995</v>
      </c>
      <c r="I540" s="262">
        <f t="shared" si="431"/>
        <v>1.5117998695650683</v>
      </c>
      <c r="J540" s="262">
        <f t="shared" si="432"/>
        <v>28.038623851449579</v>
      </c>
      <c r="K540" s="262">
        <f t="shared" si="443"/>
        <v>3.2861602308316722</v>
      </c>
      <c r="L540" s="262">
        <f t="shared" si="443"/>
        <v>60.946830650534245</v>
      </c>
      <c r="M540" s="262">
        <f t="shared" si="444"/>
        <v>64.232990881365922</v>
      </c>
      <c r="N540" s="263">
        <f t="shared" si="445"/>
        <v>13.108773649258353</v>
      </c>
      <c r="O540" s="264" t="str">
        <f t="shared" si="433"/>
        <v>OK</v>
      </c>
      <c r="P540" s="45"/>
      <c r="Q540" s="45"/>
      <c r="R540" s="45"/>
      <c r="S540" s="45"/>
      <c r="T540" s="32"/>
      <c r="U540" s="32"/>
    </row>
    <row r="541" spans="1:21" ht="14.25" customHeight="1" x14ac:dyDescent="0.2">
      <c r="A541" s="256" t="str">
        <f>IF(N541=MIN(N537:N560),1,"")</f>
        <v/>
      </c>
      <c r="B541" s="257">
        <f t="shared" si="446"/>
        <v>42300.166666666657</v>
      </c>
      <c r="C541" s="258">
        <f t="shared" ref="C541:C542" si="448">DAY(B541)</f>
        <v>23</v>
      </c>
      <c r="D541" s="259">
        <f>Raw_Data_2!H537</f>
        <v>1063.1031893335808</v>
      </c>
      <c r="E541" s="260">
        <f>Raw_Data_2!E537</f>
        <v>52.078842163085937</v>
      </c>
      <c r="F541" s="261">
        <f>Raw_Data_2!F537</f>
        <v>12.595421276108423</v>
      </c>
      <c r="G541" s="282">
        <f>Raw_Data_2!M537</f>
        <v>2.1736741065979004</v>
      </c>
      <c r="H541" s="262">
        <f>HLOOKUP('Operational Worksheet'!E541,$B$773:$U$775,3)</f>
        <v>4.8999999999999995</v>
      </c>
      <c r="I541" s="262">
        <f t="shared" si="431"/>
        <v>1.5332472109521047</v>
      </c>
      <c r="J541" s="262">
        <f t="shared" si="432"/>
        <v>28.434691350714171</v>
      </c>
      <c r="K541" s="262">
        <f t="shared" si="443"/>
        <v>3.3327797614600385</v>
      </c>
      <c r="L541" s="262">
        <f t="shared" si="443"/>
        <v>61.807752318150669</v>
      </c>
      <c r="M541" s="262">
        <f t="shared" si="444"/>
        <v>65.140532079610708</v>
      </c>
      <c r="N541" s="263">
        <f t="shared" si="445"/>
        <v>13.293986138696065</v>
      </c>
      <c r="O541" s="264" t="str">
        <f t="shared" si="433"/>
        <v>OK</v>
      </c>
      <c r="P541" s="45"/>
      <c r="Q541" s="45"/>
      <c r="R541" s="45"/>
      <c r="S541" s="45"/>
      <c r="T541" s="32"/>
      <c r="U541" s="32"/>
    </row>
    <row r="542" spans="1:21" ht="14.25" customHeight="1" x14ac:dyDescent="0.2">
      <c r="A542" s="256" t="str">
        <f>IF(N542=MIN(N537:N560),1,"")</f>
        <v/>
      </c>
      <c r="B542" s="257">
        <f t="shared" si="446"/>
        <v>42300.208333333321</v>
      </c>
      <c r="C542" s="258">
        <f t="shared" si="448"/>
        <v>23</v>
      </c>
      <c r="D542" s="259">
        <f>Raw_Data_2!H538</f>
        <v>1072.8299324595473</v>
      </c>
      <c r="E542" s="260">
        <f>Raw_Data_2!E538</f>
        <v>52.078842163085937</v>
      </c>
      <c r="F542" s="261">
        <f>Raw_Data_2!F538</f>
        <v>12.602098237315813</v>
      </c>
      <c r="G542" s="282">
        <f>Raw_Data_2!M538</f>
        <v>2.1736741065979004</v>
      </c>
      <c r="H542" s="262">
        <f>HLOOKUP('Operational Worksheet'!E542,$B$773:$U$775,3)</f>
        <v>4.8999999999999995</v>
      </c>
      <c r="I542" s="263">
        <f t="shared" si="431"/>
        <v>1.5193461243788158</v>
      </c>
      <c r="J542" s="262">
        <f t="shared" si="432"/>
        <v>28.191826919126704</v>
      </c>
      <c r="K542" s="262">
        <f>I542*$G542</f>
        <v>3.3025633295221049</v>
      </c>
      <c r="L542" s="262">
        <f>J542*$G542</f>
        <v>61.279844191795377</v>
      </c>
      <c r="M542" s="262">
        <f>K542+L542</f>
        <v>64.582407521317478</v>
      </c>
      <c r="N542" s="263">
        <f t="shared" si="445"/>
        <v>13.180083167615813</v>
      </c>
      <c r="O542" s="264" t="str">
        <f t="shared" si="433"/>
        <v>OK</v>
      </c>
      <c r="P542" s="45"/>
      <c r="Q542" s="45"/>
      <c r="R542" s="45"/>
      <c r="S542" s="45"/>
      <c r="T542" s="32"/>
      <c r="U542" s="32"/>
    </row>
    <row r="543" spans="1:21" ht="14.25" customHeight="1" x14ac:dyDescent="0.2">
      <c r="A543" s="256" t="str">
        <f>IF(N543=MIN(N537:N560),1,"")</f>
        <v/>
      </c>
      <c r="B543" s="257">
        <f t="shared" si="446"/>
        <v>42300.249999999985</v>
      </c>
      <c r="C543" s="258">
        <f>DAY(B543)</f>
        <v>23</v>
      </c>
      <c r="D543" s="259">
        <f>Raw_Data_2!H539</f>
        <v>1068.6934720262143</v>
      </c>
      <c r="E543" s="260">
        <f>Raw_Data_2!E539</f>
        <v>52.078842163085937</v>
      </c>
      <c r="F543" s="261">
        <f>Raw_Data_2!F539</f>
        <v>12.590127015831737</v>
      </c>
      <c r="G543" s="282">
        <f>Raw_Data_2!M539</f>
        <v>2.1736741065979004</v>
      </c>
      <c r="H543" s="262">
        <f>HLOOKUP('Operational Worksheet'!E543,$B$773:$U$775,3)</f>
        <v>4.8999999999999995</v>
      </c>
      <c r="I543" s="262">
        <f t="shared" si="431"/>
        <v>1.5252268706288281</v>
      </c>
      <c r="J543" s="262">
        <f t="shared" si="432"/>
        <v>28.274061392652523</v>
      </c>
      <c r="K543" s="262">
        <f>I543*$G543</f>
        <v>3.3153461553732293</v>
      </c>
      <c r="L543" s="262">
        <f>J543*$G543</f>
        <v>61.45859513756816</v>
      </c>
      <c r="M543" s="262">
        <f>K543+L543</f>
        <v>64.773941292941387</v>
      </c>
      <c r="N543" s="263">
        <f>IF(D543&gt;0,M543/H543,"PO")</f>
        <v>13.219171692437019</v>
      </c>
      <c r="O543" s="264" t="str">
        <f t="shared" si="433"/>
        <v>OK</v>
      </c>
      <c r="P543" s="45"/>
      <c r="Q543" s="45"/>
      <c r="R543" s="45"/>
      <c r="S543" s="45"/>
      <c r="T543" s="32"/>
      <c r="U543" s="32"/>
    </row>
    <row r="544" spans="1:21" ht="14.25" customHeight="1" x14ac:dyDescent="0.2">
      <c r="A544" s="256" t="str">
        <f>IF(N544=MIN(N537:N560),1,"")</f>
        <v/>
      </c>
      <c r="B544" s="257">
        <f t="shared" si="446"/>
        <v>42300.29166666665</v>
      </c>
      <c r="C544" s="258">
        <f t="shared" ref="C544:C548" si="449">DAY(B544)</f>
        <v>23</v>
      </c>
      <c r="D544" s="259">
        <f>Raw_Data_2!H540</f>
        <v>1059.8313048398675</v>
      </c>
      <c r="E544" s="260">
        <f>Raw_Data_2!E540</f>
        <v>52.078842163085937</v>
      </c>
      <c r="F544" s="261">
        <f>Raw_Data_2!F540</f>
        <v>12.601743328026137</v>
      </c>
      <c r="G544" s="282">
        <f>Raw_Data_2!M540</f>
        <v>2.3660838603973389</v>
      </c>
      <c r="H544" s="262">
        <f>HLOOKUP('Operational Worksheet'!E544,$B$773:$U$775,3)</f>
        <v>4.8999999999999995</v>
      </c>
      <c r="I544" s="262">
        <f t="shared" si="431"/>
        <v>1.5379806130998186</v>
      </c>
      <c r="J544" s="262">
        <f t="shared" si="432"/>
        <v>28.536790571431933</v>
      </c>
      <c r="K544" s="262">
        <f t="shared" ref="K544:L547" si="450">I544*$G544</f>
        <v>3.6389911062594846</v>
      </c>
      <c r="L544" s="262">
        <f t="shared" si="450"/>
        <v>67.520439598604042</v>
      </c>
      <c r="M544" s="262">
        <f t="shared" ref="M544:M547" si="451">K544+L544</f>
        <v>71.159430704863524</v>
      </c>
      <c r="N544" s="263">
        <f t="shared" ref="N544:N548" si="452">IF(D544&gt;0,M544/H544,"PO")</f>
        <v>14.522332796910925</v>
      </c>
      <c r="O544" s="264" t="str">
        <f t="shared" si="433"/>
        <v>OK</v>
      </c>
      <c r="P544" s="45"/>
      <c r="Q544" s="45"/>
      <c r="R544" s="45"/>
      <c r="S544" s="45"/>
      <c r="T544" s="32"/>
      <c r="U544" s="32"/>
    </row>
    <row r="545" spans="1:21" ht="14.25" customHeight="1" x14ac:dyDescent="0.2">
      <c r="A545" s="256" t="str">
        <f>IF(N545=MIN(N537:N560),1,"")</f>
        <v/>
      </c>
      <c r="B545" s="257">
        <f t="shared" si="446"/>
        <v>42300.333333333314</v>
      </c>
      <c r="C545" s="258">
        <f t="shared" si="449"/>
        <v>23</v>
      </c>
      <c r="D545" s="259">
        <f>Raw_Data_2!H541</f>
        <v>1050.4685705925326</v>
      </c>
      <c r="E545" s="260">
        <f>Raw_Data_2!E541</f>
        <v>52.078842163085937</v>
      </c>
      <c r="F545" s="261">
        <f>Raw_Data_2!F541</f>
        <v>12.589621494039427</v>
      </c>
      <c r="G545" s="282">
        <f>Raw_Data_2!M541</f>
        <v>2.4211955070495605</v>
      </c>
      <c r="H545" s="262">
        <f>HLOOKUP('Operational Worksheet'!E545,$B$773:$U$775,3)</f>
        <v>4.8999999999999995</v>
      </c>
      <c r="I545" s="262">
        <f t="shared" si="431"/>
        <v>1.551688499428949</v>
      </c>
      <c r="J545" s="262">
        <f t="shared" si="432"/>
        <v>28.763441793076542</v>
      </c>
      <c r="K545" s="262">
        <f t="shared" si="450"/>
        <v>3.7569412231578458</v>
      </c>
      <c r="L545" s="262">
        <f t="shared" si="450"/>
        <v>69.641916036678481</v>
      </c>
      <c r="M545" s="262">
        <f t="shared" si="451"/>
        <v>73.398857259836333</v>
      </c>
      <c r="N545" s="263">
        <f t="shared" si="452"/>
        <v>14.979358624456395</v>
      </c>
      <c r="O545" s="264" t="str">
        <f t="shared" si="433"/>
        <v>OK</v>
      </c>
      <c r="P545" s="45"/>
      <c r="Q545" s="45"/>
      <c r="R545" s="45"/>
      <c r="S545" s="45"/>
      <c r="T545" s="32"/>
      <c r="U545" s="32"/>
    </row>
    <row r="546" spans="1:21" ht="14.25" customHeight="1" x14ac:dyDescent="0.2">
      <c r="A546" s="256" t="str">
        <f>IF(N546=MIN(N537:N560),1,"")</f>
        <v/>
      </c>
      <c r="B546" s="257">
        <f t="shared" si="446"/>
        <v>42300.374999999978</v>
      </c>
      <c r="C546" s="258">
        <f t="shared" si="449"/>
        <v>23</v>
      </c>
      <c r="D546" s="259">
        <f>Raw_Data_2!H542</f>
        <v>1072.532926322971</v>
      </c>
      <c r="E546" s="260">
        <f>Raw_Data_2!E542</f>
        <v>51.822381501890817</v>
      </c>
      <c r="F546" s="261">
        <f>Raw_Data_2!F542</f>
        <v>12.590260213337475</v>
      </c>
      <c r="G546" s="282">
        <f>Raw_Data_2!M542</f>
        <v>2.4211955070495605</v>
      </c>
      <c r="H546" s="262">
        <f>HLOOKUP('Operational Worksheet'!E546,$B$773:$U$775,3)</f>
        <v>4.8999999999999995</v>
      </c>
      <c r="I546" s="262">
        <f t="shared" si="431"/>
        <v>1.5197668621589333</v>
      </c>
      <c r="J546" s="262">
        <f t="shared" si="432"/>
        <v>28.173143938436844</v>
      </c>
      <c r="K546" s="262">
        <f t="shared" si="450"/>
        <v>3.6796526984220179</v>
      </c>
      <c r="L546" s="262">
        <f t="shared" si="450"/>
        <v>68.212689523203849</v>
      </c>
      <c r="M546" s="262">
        <f t="shared" si="451"/>
        <v>71.892342221625867</v>
      </c>
      <c r="N546" s="263">
        <f t="shared" si="452"/>
        <v>14.671906575842016</v>
      </c>
      <c r="O546" s="264" t="str">
        <f t="shared" si="433"/>
        <v>OK</v>
      </c>
      <c r="P546" s="45"/>
      <c r="Q546" s="45"/>
      <c r="R546" s="45"/>
      <c r="S546" s="45"/>
      <c r="T546" s="32"/>
      <c r="U546" s="32"/>
    </row>
    <row r="547" spans="1:21" ht="14.25" customHeight="1" x14ac:dyDescent="0.2">
      <c r="A547" s="256" t="str">
        <f>IF(N547=MIN(N537:N560),1,"")</f>
        <v/>
      </c>
      <c r="B547" s="257">
        <f t="shared" si="446"/>
        <v>42300.416666666642</v>
      </c>
      <c r="C547" s="258">
        <f t="shared" si="449"/>
        <v>23</v>
      </c>
      <c r="D547" s="259">
        <f>Raw_Data_2!H543</f>
        <v>1061.8526802190172</v>
      </c>
      <c r="E547" s="260">
        <f>Raw_Data_2!E543</f>
        <v>51.478187561035156</v>
      </c>
      <c r="F547" s="261">
        <f>Raw_Data_2!F543</f>
        <v>12.59681576710118</v>
      </c>
      <c r="G547" s="282">
        <f>Raw_Data_2!M543</f>
        <v>2.4211955070495605</v>
      </c>
      <c r="H547" s="262">
        <f>HLOOKUP('Operational Worksheet'!E547,$B$773:$U$775,3)</f>
        <v>5.25</v>
      </c>
      <c r="I547" s="262">
        <f t="shared" si="431"/>
        <v>1.5350528659623452</v>
      </c>
      <c r="J547" s="262">
        <f t="shared" si="432"/>
        <v>28.471329784473603</v>
      </c>
      <c r="K547" s="262">
        <f t="shared" si="450"/>
        <v>3.7166631021515815</v>
      </c>
      <c r="L547" s="262">
        <f t="shared" si="450"/>
        <v>68.934655753893821</v>
      </c>
      <c r="M547" s="262">
        <f t="shared" si="451"/>
        <v>72.651318856045407</v>
      </c>
      <c r="N547" s="263">
        <f t="shared" si="452"/>
        <v>13.838346448770555</v>
      </c>
      <c r="O547" s="264" t="str">
        <f t="shared" si="433"/>
        <v>OK</v>
      </c>
      <c r="P547" s="45"/>
      <c r="Q547" s="45"/>
      <c r="R547" s="45"/>
      <c r="S547" s="45"/>
      <c r="T547" s="32"/>
      <c r="U547" s="32"/>
    </row>
    <row r="548" spans="1:21" ht="14.25" customHeight="1" x14ac:dyDescent="0.2">
      <c r="A548" s="256" t="str">
        <f>IF(N548=MIN(N537:N560),1,"")</f>
        <v/>
      </c>
      <c r="B548" s="257">
        <f t="shared" si="446"/>
        <v>42300.458333333307</v>
      </c>
      <c r="C548" s="258">
        <f t="shared" si="449"/>
        <v>23</v>
      </c>
      <c r="D548" s="259">
        <f>Raw_Data_2!H544</f>
        <v>1057.1514610370975</v>
      </c>
      <c r="E548" s="260">
        <f>Raw_Data_2!E544</f>
        <v>51.478187561035156</v>
      </c>
      <c r="F548" s="261">
        <f>Raw_Data_2!F544</f>
        <v>12.586917902480495</v>
      </c>
      <c r="G548" s="282">
        <f>Raw_Data_2!M544</f>
        <v>2.4211955070495605</v>
      </c>
      <c r="H548" s="262">
        <f>HLOOKUP('Operational Worksheet'!E548,$B$773:$U$775,3)</f>
        <v>5.25</v>
      </c>
      <c r="I548" s="263">
        <f t="shared" si="431"/>
        <v>1.541879342815192</v>
      </c>
      <c r="J548" s="262">
        <f t="shared" si="432"/>
        <v>28.575472937735562</v>
      </c>
      <c r="K548" s="262">
        <f>I548*$G548</f>
        <v>3.7331913372366721</v>
      </c>
      <c r="L548" s="262">
        <f>J548*$G548</f>
        <v>69.186806688661648</v>
      </c>
      <c r="M548" s="262">
        <f>K548+L548</f>
        <v>72.919998025898323</v>
      </c>
      <c r="N548" s="263">
        <f t="shared" si="452"/>
        <v>13.889523433504442</v>
      </c>
      <c r="O548" s="264" t="str">
        <f t="shared" si="433"/>
        <v>OK</v>
      </c>
      <c r="P548" s="45"/>
      <c r="Q548" s="45"/>
      <c r="R548" s="45"/>
      <c r="S548" s="45"/>
      <c r="T548" s="32"/>
      <c r="U548" s="32"/>
    </row>
    <row r="549" spans="1:21" ht="14.25" customHeight="1" x14ac:dyDescent="0.2">
      <c r="A549" s="256" t="str">
        <f>IF(N549=MIN(N537:N560),1,"")</f>
        <v/>
      </c>
      <c r="B549" s="257">
        <f t="shared" si="446"/>
        <v>42300.499999999971</v>
      </c>
      <c r="C549" s="258">
        <f>DAY(B549)</f>
        <v>23</v>
      </c>
      <c r="D549" s="259">
        <f>Raw_Data_2!H545</f>
        <v>1045.2672544801076</v>
      </c>
      <c r="E549" s="260">
        <f>Raw_Data_2!E545</f>
        <v>51.478187561035156</v>
      </c>
      <c r="F549" s="261">
        <f>Raw_Data_2!F545</f>
        <v>12.600370172627239</v>
      </c>
      <c r="G549" s="282">
        <f>Raw_Data_2!M545</f>
        <v>2.4625027179718018</v>
      </c>
      <c r="H549" s="262">
        <f>HLOOKUP('Operational Worksheet'!E549,$B$773:$U$775,3)</f>
        <v>5.25</v>
      </c>
      <c r="I549" s="262">
        <f t="shared" si="431"/>
        <v>1.5594097997556857</v>
      </c>
      <c r="J549" s="262">
        <f t="shared" si="432"/>
        <v>28.931250151279741</v>
      </c>
      <c r="K549" s="262">
        <f>I549*$G549</f>
        <v>3.8400508703302392</v>
      </c>
      <c r="L549" s="262">
        <f>J549*$G549</f>
        <v>71.24328213184846</v>
      </c>
      <c r="M549" s="262">
        <f>K549+L549</f>
        <v>75.083333002178705</v>
      </c>
      <c r="N549" s="263">
        <f>IF(D549&gt;0,M549/H549,"PO")</f>
        <v>14.30158723851023</v>
      </c>
      <c r="O549" s="264" t="str">
        <f t="shared" si="433"/>
        <v>OK</v>
      </c>
      <c r="P549" s="45"/>
      <c r="Q549" s="45"/>
      <c r="R549" s="45"/>
      <c r="S549" s="45"/>
      <c r="T549" s="32"/>
      <c r="U549" s="32"/>
    </row>
    <row r="550" spans="1:21" ht="14.25" customHeight="1" x14ac:dyDescent="0.2">
      <c r="A550" s="256" t="str">
        <f>IF(N550=MIN(N537:N560),1,"")</f>
        <v/>
      </c>
      <c r="B550" s="257">
        <f t="shared" si="446"/>
        <v>42300.541666666635</v>
      </c>
      <c r="C550" s="258">
        <f t="shared" ref="C550:C554" si="453">DAY(B550)</f>
        <v>23</v>
      </c>
      <c r="D550" s="259">
        <f>Raw_Data_2!H546</f>
        <v>1061.3745726017844</v>
      </c>
      <c r="E550" s="260">
        <f>Raw_Data_2!E546</f>
        <v>51.478187561035156</v>
      </c>
      <c r="F550" s="261">
        <f>Raw_Data_2!F546</f>
        <v>12.59998832811541</v>
      </c>
      <c r="G550" s="282">
        <f>Raw_Data_2!M546</f>
        <v>2.4625027179718018</v>
      </c>
      <c r="H550" s="262">
        <f>HLOOKUP('Operational Worksheet'!E550,$B$773:$U$775,3)</f>
        <v>5.25</v>
      </c>
      <c r="I550" s="262">
        <f t="shared" si="431"/>
        <v>1.5357443470728005</v>
      </c>
      <c r="J550" s="262">
        <f t="shared" si="432"/>
        <v>28.49132885607829</v>
      </c>
      <c r="K550" s="262">
        <f t="shared" ref="K550:L553" si="454">I550*$G550</f>
        <v>3.7817746287766014</v>
      </c>
      <c r="L550" s="262">
        <f t="shared" si="454"/>
        <v>70.159974746721218</v>
      </c>
      <c r="M550" s="262">
        <f t="shared" ref="M550:M553" si="455">K550+L550</f>
        <v>73.941749375497821</v>
      </c>
      <c r="N550" s="263">
        <f t="shared" ref="N550:N554" si="456">IF(D550&gt;0,M550/H550,"PO")</f>
        <v>14.084142738190062</v>
      </c>
      <c r="O550" s="264" t="str">
        <f t="shared" si="433"/>
        <v>OK</v>
      </c>
      <c r="P550" s="45"/>
      <c r="Q550" s="45"/>
      <c r="R550" s="45"/>
      <c r="S550" s="45"/>
      <c r="T550" s="32"/>
      <c r="U550" s="32"/>
    </row>
    <row r="551" spans="1:21" ht="14.25" customHeight="1" x14ac:dyDescent="0.2">
      <c r="A551" s="256" t="str">
        <f>IF(N551=MIN(N537:N560),1,"")</f>
        <v/>
      </c>
      <c r="B551" s="257">
        <f t="shared" si="446"/>
        <v>42300.583333333299</v>
      </c>
      <c r="C551" s="258">
        <f t="shared" si="453"/>
        <v>23</v>
      </c>
      <c r="D551" s="259">
        <f>Raw_Data_2!H547</f>
        <v>1064.379431082891</v>
      </c>
      <c r="E551" s="260">
        <f>Raw_Data_2!E547</f>
        <v>51.478187561035156</v>
      </c>
      <c r="F551" s="261">
        <f>Raw_Data_2!F547</f>
        <v>12.598625101919174</v>
      </c>
      <c r="G551" s="282">
        <f>Raw_Data_2!M547</f>
        <v>2.4625027179718018</v>
      </c>
      <c r="H551" s="262">
        <f>HLOOKUP('Operational Worksheet'!E551,$B$773:$U$775,3)</f>
        <v>5.25</v>
      </c>
      <c r="I551" s="262">
        <f t="shared" si="431"/>
        <v>1.5314087743518787</v>
      </c>
      <c r="J551" s="262">
        <f t="shared" si="432"/>
        <v>28.407820896955368</v>
      </c>
      <c r="K551" s="262">
        <f t="shared" si="454"/>
        <v>3.7710982691673669</v>
      </c>
      <c r="L551" s="262">
        <f t="shared" si="454"/>
        <v>69.954336170408737</v>
      </c>
      <c r="M551" s="262">
        <f t="shared" si="455"/>
        <v>73.725434439576105</v>
      </c>
      <c r="N551" s="263">
        <f t="shared" si="456"/>
        <v>14.042939893252591</v>
      </c>
      <c r="O551" s="264" t="str">
        <f t="shared" si="433"/>
        <v>OK</v>
      </c>
      <c r="P551" s="45"/>
      <c r="Q551" s="45"/>
      <c r="R551" s="45"/>
      <c r="S551" s="45"/>
      <c r="T551" s="32"/>
      <c r="U551" s="32"/>
    </row>
    <row r="552" spans="1:21" ht="14.25" customHeight="1" x14ac:dyDescent="0.2">
      <c r="A552" s="256" t="str">
        <f>IF(N552=MIN(N537:N560),1,"")</f>
        <v/>
      </c>
      <c r="B552" s="257">
        <f t="shared" si="446"/>
        <v>42300.624999999964</v>
      </c>
      <c r="C552" s="258">
        <f t="shared" si="453"/>
        <v>23</v>
      </c>
      <c r="D552" s="259">
        <f>Raw_Data_2!H548</f>
        <v>1061.5800057783083</v>
      </c>
      <c r="E552" s="260">
        <f>Raw_Data_2!E548</f>
        <v>51.478187561035156</v>
      </c>
      <c r="F552" s="261">
        <f>Raw_Data_2!F548</f>
        <v>12.589913659499222</v>
      </c>
      <c r="G552" s="282">
        <f>Raw_Data_2!M548</f>
        <v>2.4625027179718018</v>
      </c>
      <c r="H552" s="262">
        <f>HLOOKUP('Operational Worksheet'!E552,$B$773:$U$775,3)</f>
        <v>5.25</v>
      </c>
      <c r="I552" s="262">
        <f t="shared" si="431"/>
        <v>1.5354471553040872</v>
      </c>
      <c r="J552" s="262">
        <f t="shared" si="432"/>
        <v>28.463038695463293</v>
      </c>
      <c r="K552" s="262">
        <f t="shared" si="454"/>
        <v>3.7810427932383859</v>
      </c>
      <c r="L552" s="262">
        <f t="shared" si="454"/>
        <v>70.090310149314931</v>
      </c>
      <c r="M552" s="262">
        <f t="shared" si="455"/>
        <v>73.871352942553315</v>
      </c>
      <c r="N552" s="263">
        <f t="shared" si="456"/>
        <v>14.070733893819678</v>
      </c>
      <c r="O552" s="264" t="str">
        <f t="shared" si="433"/>
        <v>OK</v>
      </c>
      <c r="P552" s="45"/>
      <c r="Q552" s="45"/>
      <c r="R552" s="45"/>
      <c r="S552" s="45"/>
      <c r="T552" s="32"/>
      <c r="U552" s="32"/>
    </row>
    <row r="553" spans="1:21" ht="14.25" customHeight="1" x14ac:dyDescent="0.2">
      <c r="A553" s="256" t="str">
        <f>IF(N553=MIN(N537:N560),1,"")</f>
        <v/>
      </c>
      <c r="B553" s="257">
        <f t="shared" si="446"/>
        <v>42300.666666666628</v>
      </c>
      <c r="C553" s="258">
        <f t="shared" si="453"/>
        <v>23</v>
      </c>
      <c r="D553" s="259">
        <f>Raw_Data_2!H549</f>
        <v>1066.1744458404626</v>
      </c>
      <c r="E553" s="260">
        <f>Raw_Data_2!E549</f>
        <v>51.478187561035156</v>
      </c>
      <c r="F553" s="261">
        <f>Raw_Data_2!F549</f>
        <v>12.589775459794467</v>
      </c>
      <c r="G553" s="282">
        <f>Raw_Data_2!M549</f>
        <v>2.4625027179718018</v>
      </c>
      <c r="H553" s="262">
        <f>HLOOKUP('Operational Worksheet'!E553,$B$773:$U$775,3)</f>
        <v>5.25</v>
      </c>
      <c r="I553" s="262">
        <f t="shared" si="431"/>
        <v>1.5288304895687828</v>
      </c>
      <c r="J553" s="262">
        <f t="shared" si="432"/>
        <v>28.340072510074044</v>
      </c>
      <c r="K553" s="262">
        <f t="shared" si="454"/>
        <v>3.764749235881288</v>
      </c>
      <c r="L553" s="262">
        <f t="shared" si="454"/>
        <v>69.787505583575282</v>
      </c>
      <c r="M553" s="262">
        <f t="shared" si="455"/>
        <v>73.552254819456564</v>
      </c>
      <c r="N553" s="263">
        <f t="shared" si="456"/>
        <v>14.009953298944108</v>
      </c>
      <c r="O553" s="264" t="str">
        <f t="shared" si="433"/>
        <v>OK</v>
      </c>
      <c r="P553" s="45"/>
      <c r="Q553" s="45"/>
      <c r="R553" s="45"/>
      <c r="S553" s="45"/>
      <c r="T553" s="32"/>
      <c r="U553" s="32"/>
    </row>
    <row r="554" spans="1:21" ht="14.25" customHeight="1" x14ac:dyDescent="0.2">
      <c r="A554" s="256" t="str">
        <f>IF(N554=MIN(N537:N560),1,"")</f>
        <v/>
      </c>
      <c r="B554" s="257">
        <f t="shared" si="446"/>
        <v>42300.708333333292</v>
      </c>
      <c r="C554" s="258">
        <f t="shared" si="453"/>
        <v>23</v>
      </c>
      <c r="D554" s="259">
        <f>Raw_Data_2!H550</f>
        <v>1064.8669456766172</v>
      </c>
      <c r="E554" s="260">
        <f>Raw_Data_2!E550</f>
        <v>50.89835979164971</v>
      </c>
      <c r="F554" s="261">
        <f>Raw_Data_2!F550</f>
        <v>12.591581807416807</v>
      </c>
      <c r="G554" s="282">
        <f>Raw_Data_2!M550</f>
        <v>2.4622888565063477</v>
      </c>
      <c r="H554" s="262">
        <f>HLOOKUP('Operational Worksheet'!E554,$B$773:$U$775,3)</f>
        <v>5.25</v>
      </c>
      <c r="I554" s="263">
        <f t="shared" si="431"/>
        <v>1.5307076688010979</v>
      </c>
      <c r="J554" s="262">
        <f t="shared" si="432"/>
        <v>28.378941106673807</v>
      </c>
      <c r="K554" s="262">
        <f>I554*$G554</f>
        <v>3.7690444354577526</v>
      </c>
      <c r="L554" s="262">
        <f>J554*$G554</f>
        <v>69.877150446412827</v>
      </c>
      <c r="M554" s="262">
        <f>K554+L554</f>
        <v>73.646194881870585</v>
      </c>
      <c r="N554" s="263">
        <f t="shared" si="456"/>
        <v>14.027846644165825</v>
      </c>
      <c r="O554" s="264" t="str">
        <f t="shared" si="433"/>
        <v>OK</v>
      </c>
      <c r="P554" s="45"/>
      <c r="Q554" s="45"/>
      <c r="R554" s="45"/>
      <c r="S554" s="45"/>
      <c r="T554" s="32"/>
      <c r="U554" s="32"/>
    </row>
    <row r="555" spans="1:21" ht="14.25" customHeight="1" x14ac:dyDescent="0.2">
      <c r="A555" s="256" t="str">
        <f>IF(N555=MIN(N537:N560),1,"")</f>
        <v/>
      </c>
      <c r="B555" s="257">
        <f>B554+1/24</f>
        <v>42300.749999999956</v>
      </c>
      <c r="C555" s="258">
        <f>DAY(B555)</f>
        <v>23</v>
      </c>
      <c r="D555" s="259">
        <f>Raw_Data_2!H551</f>
        <v>1066.7278011982978</v>
      </c>
      <c r="E555" s="260">
        <f>Raw_Data_2!E551</f>
        <v>50.128486633300781</v>
      </c>
      <c r="F555" s="261">
        <f>Raw_Data_2!F551</f>
        <v>12.606250185919867</v>
      </c>
      <c r="G555" s="282">
        <f>Raw_Data_2!M551</f>
        <v>2.4622888565063477</v>
      </c>
      <c r="H555" s="262">
        <f>HLOOKUP('Operational Worksheet'!E555,$B$773:$U$775,3)</f>
        <v>5.25</v>
      </c>
      <c r="I555" s="262">
        <f t="shared" si="431"/>
        <v>1.5280374226386113</v>
      </c>
      <c r="J555" s="262">
        <f t="shared" si="432"/>
        <v>28.362437364265784</v>
      </c>
      <c r="K555" s="262">
        <f>I555*$G555</f>
        <v>3.762469518087733</v>
      </c>
      <c r="L555" s="262">
        <f>J555*$G555</f>
        <v>69.836513465390908</v>
      </c>
      <c r="M555" s="262">
        <f>K555+L555</f>
        <v>73.598982983478635</v>
      </c>
      <c r="N555" s="263">
        <f>IF(D555&gt;0,M555/H555,"PO")</f>
        <v>14.018853901614978</v>
      </c>
      <c r="O555" s="264" t="str">
        <f t="shared" si="433"/>
        <v>OK</v>
      </c>
      <c r="P555" s="45"/>
      <c r="Q555" s="45"/>
      <c r="R555" s="45"/>
      <c r="S555" s="45"/>
      <c r="T555" s="32"/>
      <c r="U555" s="32"/>
    </row>
    <row r="556" spans="1:21" ht="14.25" customHeight="1" x14ac:dyDescent="0.2">
      <c r="A556" s="256" t="str">
        <f>IF(N556=MIN(N537:N560),1,"")</f>
        <v/>
      </c>
      <c r="B556" s="257">
        <f t="shared" ref="B556:B560" si="457">B555+1/24</f>
        <v>42300.791666666621</v>
      </c>
      <c r="C556" s="258">
        <f t="shared" ref="C556:C560" si="458">DAY(B556)</f>
        <v>23</v>
      </c>
      <c r="D556" s="259">
        <f>Raw_Data_2!H552</f>
        <v>1068.5782116172368</v>
      </c>
      <c r="E556" s="260">
        <f>Raw_Data_2!E552</f>
        <v>50.128486633300781</v>
      </c>
      <c r="F556" s="261">
        <f>Raw_Data_2!F552</f>
        <v>12.602316269953516</v>
      </c>
      <c r="G556" s="282">
        <f>Raw_Data_2!M552</f>
        <v>2.4414210319519043</v>
      </c>
      <c r="H556" s="262">
        <f>HLOOKUP('Operational Worksheet'!E556,$B$773:$U$775,3)</f>
        <v>5.25</v>
      </c>
      <c r="I556" s="262">
        <f t="shared" si="431"/>
        <v>1.5253913866848183</v>
      </c>
      <c r="J556" s="262">
        <f t="shared" si="432"/>
        <v>28.304487887801283</v>
      </c>
      <c r="K556" s="262">
        <f t="shared" ref="K556:L559" si="459">I556*$G556</f>
        <v>3.7241226134105956</v>
      </c>
      <c r="L556" s="262">
        <f t="shared" si="459"/>
        <v>69.103172027905984</v>
      </c>
      <c r="M556" s="262">
        <f t="shared" ref="M556:M559" si="460">K556+L556</f>
        <v>72.827294641316584</v>
      </c>
      <c r="N556" s="263">
        <f t="shared" ref="N556:N560" si="461">IF(D556&gt;0,M556/H556,"PO")</f>
        <v>13.871865645965064</v>
      </c>
      <c r="O556" s="264" t="str">
        <f t="shared" si="433"/>
        <v>OK</v>
      </c>
      <c r="P556" s="45"/>
      <c r="Q556" s="45"/>
      <c r="R556" s="45"/>
      <c r="S556" s="45"/>
      <c r="T556" s="32"/>
      <c r="U556" s="32"/>
    </row>
    <row r="557" spans="1:21" ht="14.25" customHeight="1" x14ac:dyDescent="0.2">
      <c r="A557" s="256" t="str">
        <f>IF(N557=MIN(N537:N560),1,"")</f>
        <v/>
      </c>
      <c r="B557" s="257">
        <f t="shared" si="457"/>
        <v>42300.833333333285</v>
      </c>
      <c r="C557" s="258">
        <f t="shared" si="458"/>
        <v>23</v>
      </c>
      <c r="D557" s="259">
        <f>Raw_Data_2!H553</f>
        <v>1074.8833006605785</v>
      </c>
      <c r="E557" s="260">
        <f>Raw_Data_2!E553</f>
        <v>50.128486633300781</v>
      </c>
      <c r="F557" s="261">
        <f>Raw_Data_2!F553</f>
        <v>12.592496098346446</v>
      </c>
      <c r="G557" s="282">
        <f>Raw_Data_2!M553</f>
        <v>2.4414210319519043</v>
      </c>
      <c r="H557" s="262">
        <f>HLOOKUP('Operational Worksheet'!E557,$B$773:$U$775,3)</f>
        <v>5.25</v>
      </c>
      <c r="I557" s="262">
        <f t="shared" si="431"/>
        <v>1.5164436911414196</v>
      </c>
      <c r="J557" s="262">
        <f t="shared" si="432"/>
        <v>28.116531922542936</v>
      </c>
      <c r="K557" s="262">
        <f t="shared" si="459"/>
        <v>3.7022775213234396</v>
      </c>
      <c r="L557" s="262">
        <f t="shared" si="459"/>
        <v>68.644292381243432</v>
      </c>
      <c r="M557" s="262">
        <f t="shared" si="460"/>
        <v>72.34656990256687</v>
      </c>
      <c r="N557" s="263">
        <f t="shared" si="461"/>
        <v>13.780299029060355</v>
      </c>
      <c r="O557" s="264" t="str">
        <f t="shared" si="433"/>
        <v>OK</v>
      </c>
      <c r="P557" s="45"/>
      <c r="Q557" s="45"/>
      <c r="R557" s="45"/>
      <c r="S557" s="45"/>
      <c r="T557" s="32"/>
      <c r="U557" s="32"/>
    </row>
    <row r="558" spans="1:21" ht="14.25" customHeight="1" x14ac:dyDescent="0.2">
      <c r="A558" s="256" t="str">
        <f>IF(N558=MIN(N537:N560),1,"")</f>
        <v/>
      </c>
      <c r="B558" s="257">
        <f t="shared" si="457"/>
        <v>42300.874999999949</v>
      </c>
      <c r="C558" s="258">
        <f t="shared" si="458"/>
        <v>23</v>
      </c>
      <c r="D558" s="259">
        <f>Raw_Data_2!H554</f>
        <v>1062.5003488148075</v>
      </c>
      <c r="E558" s="260">
        <f>Raw_Data_2!E554</f>
        <v>50.128486633300781</v>
      </c>
      <c r="F558" s="261">
        <f>Raw_Data_2!F554</f>
        <v>12.601004884980259</v>
      </c>
      <c r="G558" s="282">
        <f>Raw_Data_2!M554</f>
        <v>2.4414210319519043</v>
      </c>
      <c r="H558" s="262">
        <f>HLOOKUP('Operational Worksheet'!E558,$B$773:$U$775,3)</f>
        <v>5.25</v>
      </c>
      <c r="I558" s="262">
        <f t="shared" si="431"/>
        <v>1.5341171434138579</v>
      </c>
      <c r="J558" s="262">
        <f t="shared" si="432"/>
        <v>28.46343698398525</v>
      </c>
      <c r="K558" s="262">
        <f t="shared" si="459"/>
        <v>3.7454258594085683</v>
      </c>
      <c r="L558" s="262">
        <f t="shared" si="459"/>
        <v>69.491233694339272</v>
      </c>
      <c r="M558" s="262">
        <f t="shared" si="460"/>
        <v>73.236659553747842</v>
      </c>
      <c r="N558" s="263">
        <f t="shared" si="461"/>
        <v>13.94983991499959</v>
      </c>
      <c r="O558" s="264" t="str">
        <f t="shared" si="433"/>
        <v>OK</v>
      </c>
      <c r="P558" s="45"/>
      <c r="Q558" s="45"/>
      <c r="R558" s="45"/>
      <c r="S558" s="45"/>
      <c r="T558" s="32"/>
      <c r="U558" s="32"/>
    </row>
    <row r="559" spans="1:21" ht="14.25" customHeight="1" x14ac:dyDescent="0.2">
      <c r="A559" s="256" t="str">
        <f>IF(N559=MIN(N537:N560),1,"")</f>
        <v/>
      </c>
      <c r="B559" s="257">
        <f t="shared" si="457"/>
        <v>42300.916666666613</v>
      </c>
      <c r="C559" s="258">
        <f t="shared" si="458"/>
        <v>23</v>
      </c>
      <c r="D559" s="259">
        <f>Raw_Data_2!H555</f>
        <v>1066.6225648467764</v>
      </c>
      <c r="E559" s="260">
        <f>Raw_Data_2!E555</f>
        <v>50.128486633300781</v>
      </c>
      <c r="F559" s="261">
        <f>Raw_Data_2!F555</f>
        <v>12.601370250197252</v>
      </c>
      <c r="G559" s="282">
        <f>Raw_Data_2!M555</f>
        <v>2.4414210319519043</v>
      </c>
      <c r="H559" s="262">
        <f>HLOOKUP('Operational Worksheet'!E559,$B$773:$U$775,3)</f>
        <v>5.25</v>
      </c>
      <c r="I559" s="262">
        <f t="shared" si="431"/>
        <v>1.5281881836375311</v>
      </c>
      <c r="J559" s="262">
        <f t="shared" si="432"/>
        <v>28.354255382566325</v>
      </c>
      <c r="K559" s="262">
        <f t="shared" si="459"/>
        <v>3.7309507723130473</v>
      </c>
      <c r="L559" s="262">
        <f t="shared" si="459"/>
        <v>69.224675436332916</v>
      </c>
      <c r="M559" s="262">
        <f t="shared" si="460"/>
        <v>72.955626208645967</v>
      </c>
      <c r="N559" s="263">
        <f t="shared" si="461"/>
        <v>13.896309754027802</v>
      </c>
      <c r="O559" s="264" t="str">
        <f t="shared" si="433"/>
        <v>OK</v>
      </c>
      <c r="P559" s="45"/>
      <c r="Q559" s="45"/>
      <c r="R559" s="45"/>
      <c r="S559" s="45"/>
      <c r="T559" s="32"/>
      <c r="U559" s="32"/>
    </row>
    <row r="560" spans="1:21" ht="14.25" customHeight="1" x14ac:dyDescent="0.2">
      <c r="A560" s="265" t="str">
        <f>IF(N560=MIN(N537:N560),1,"")</f>
        <v/>
      </c>
      <c r="B560" s="266">
        <f t="shared" si="457"/>
        <v>42300.958333333278</v>
      </c>
      <c r="C560" s="267">
        <f t="shared" si="458"/>
        <v>23</v>
      </c>
      <c r="D560" s="259">
        <f>Raw_Data_2!H556</f>
        <v>1060.068986226883</v>
      </c>
      <c r="E560" s="260">
        <f>Raw_Data_2!E556</f>
        <v>50.128486633300781</v>
      </c>
      <c r="F560" s="261">
        <f>Raw_Data_2!F556</f>
        <v>12.603729265936479</v>
      </c>
      <c r="G560" s="282">
        <f>Raw_Data_2!M556</f>
        <v>2.4414210319519043</v>
      </c>
      <c r="H560" s="268">
        <f>HLOOKUP('Operational Worksheet'!E560,$B$773:$U$775,3)</f>
        <v>5.25</v>
      </c>
      <c r="I560" s="269">
        <f t="shared" si="431"/>
        <v>1.5376357776503582</v>
      </c>
      <c r="J560" s="268">
        <f t="shared" si="432"/>
        <v>28.534888418831137</v>
      </c>
      <c r="K560" s="268">
        <f>I560*$G560</f>
        <v>3.7540163270373061</v>
      </c>
      <c r="L560" s="268">
        <f>J560*$G560</f>
        <v>69.665676730135161</v>
      </c>
      <c r="M560" s="268">
        <f>K560+L560</f>
        <v>73.419693057172466</v>
      </c>
      <c r="N560" s="269">
        <f t="shared" si="461"/>
        <v>13.984703439461422</v>
      </c>
      <c r="O560" s="270" t="str">
        <f t="shared" si="433"/>
        <v>OK</v>
      </c>
      <c r="P560" s="45"/>
      <c r="Q560" s="45"/>
      <c r="R560" s="45"/>
      <c r="S560" s="45"/>
      <c r="T560" s="32"/>
      <c r="U560" s="32"/>
    </row>
    <row r="561" spans="1:21" ht="14.25" customHeight="1" x14ac:dyDescent="0.2">
      <c r="A561" s="247" t="str">
        <f>IF(N561=MIN(N561:N584),1,"")</f>
        <v/>
      </c>
      <c r="B561" s="248">
        <f>'Turbidity Daily Data Sheet'!B39</f>
        <v>42301</v>
      </c>
      <c r="C561" s="249">
        <f>DAY(B561)</f>
        <v>24</v>
      </c>
      <c r="D561" s="259">
        <f>Raw_Data_2!H557</f>
        <v>1064.5535474836079</v>
      </c>
      <c r="E561" s="260">
        <f>Raw_Data_2!E557</f>
        <v>50.128486633300781</v>
      </c>
      <c r="F561" s="261">
        <f>Raw_Data_2!F557</f>
        <v>12.595467634561857</v>
      </c>
      <c r="G561" s="282">
        <f>Raw_Data_2!M557</f>
        <v>2.4414210319519043</v>
      </c>
      <c r="H561" s="253">
        <f>HLOOKUP('Operational Worksheet'!E561,$B$773:$U$775,3)</f>
        <v>5.25</v>
      </c>
      <c r="I561" s="253">
        <f t="shared" si="431"/>
        <v>1.5311582999774833</v>
      </c>
      <c r="J561" s="253">
        <f t="shared" si="432"/>
        <v>28.396056163078004</v>
      </c>
      <c r="K561" s="253">
        <f>I561*$G561</f>
        <v>3.7382020768127506</v>
      </c>
      <c r="L561" s="253">
        <f>J561*$G561</f>
        <v>69.32672874102613</v>
      </c>
      <c r="M561" s="253">
        <f>K561+L561</f>
        <v>73.064930817838885</v>
      </c>
      <c r="N561" s="254">
        <f>IF(D561&gt;0,M561/H561,"PO")</f>
        <v>13.91712967958836</v>
      </c>
      <c r="O561" s="255" t="str">
        <f t="shared" si="433"/>
        <v>OK</v>
      </c>
      <c r="P561" s="45"/>
      <c r="Q561" s="45"/>
      <c r="R561" s="45"/>
      <c r="S561" s="45"/>
      <c r="T561" s="32"/>
      <c r="U561" s="32"/>
    </row>
    <row r="562" spans="1:21" ht="14.25" customHeight="1" x14ac:dyDescent="0.2">
      <c r="A562" s="256" t="str">
        <f>IF(N562=MIN(N561:N584),1,"")</f>
        <v/>
      </c>
      <c r="B562" s="257">
        <f>B561+1/24</f>
        <v>42301.041666666664</v>
      </c>
      <c r="C562" s="258">
        <f>DAY(B562)</f>
        <v>24</v>
      </c>
      <c r="D562" s="259">
        <f>Raw_Data_2!H558</f>
        <v>1062.5719022765777</v>
      </c>
      <c r="E562" s="260">
        <f>Raw_Data_2!E558</f>
        <v>50.708441508585615</v>
      </c>
      <c r="F562" s="261">
        <f>Raw_Data_2!F558</f>
        <v>12.606330547475288</v>
      </c>
      <c r="G562" s="282">
        <f>Raw_Data_2!M558</f>
        <v>2.4414210319519043</v>
      </c>
      <c r="H562" s="262">
        <f>HLOOKUP('Operational Worksheet'!E562,$B$773:$U$775,3)</f>
        <v>5.25</v>
      </c>
      <c r="I562" s="262">
        <f t="shared" si="431"/>
        <v>1.5340138361532978</v>
      </c>
      <c r="J562" s="262">
        <f t="shared" si="432"/>
        <v>28.473549177348321</v>
      </c>
      <c r="K562" s="262">
        <f t="shared" ref="K562:L565" si="462">I562*$G562</f>
        <v>3.7451736428898839</v>
      </c>
      <c r="L562" s="262">
        <f t="shared" si="462"/>
        <v>69.515921815895041</v>
      </c>
      <c r="M562" s="262">
        <f t="shared" ref="M562:M565" si="463">K562+L562</f>
        <v>73.261095458784922</v>
      </c>
      <c r="N562" s="263">
        <f t="shared" ref="N562:N566" si="464">IF(D562&gt;0,M562/H562,"PO")</f>
        <v>13.954494373101889</v>
      </c>
      <c r="O562" s="264" t="str">
        <f t="shared" si="433"/>
        <v>OK</v>
      </c>
      <c r="P562" s="45"/>
      <c r="Q562" s="45"/>
      <c r="R562" s="45"/>
      <c r="S562" s="45"/>
      <c r="T562" s="32"/>
      <c r="U562" s="32"/>
    </row>
    <row r="563" spans="1:21" ht="14.25" customHeight="1" x14ac:dyDescent="0.2">
      <c r="A563" s="256" t="str">
        <f>IF(N563=MIN(N561:N584),1,"")</f>
        <v/>
      </c>
      <c r="B563" s="257">
        <f t="shared" ref="B563:B578" si="465">B562+1/24</f>
        <v>42301.083333333328</v>
      </c>
      <c r="C563" s="258">
        <f t="shared" ref="C563" si="466">DAY(B563)</f>
        <v>24</v>
      </c>
      <c r="D563" s="259">
        <f>Raw_Data_2!H559</f>
        <v>1069.1974057680934</v>
      </c>
      <c r="E563" s="260">
        <f>Raw_Data_2!E559</f>
        <v>51.396919250488281</v>
      </c>
      <c r="F563" s="261">
        <f>Raw_Data_2!F559</f>
        <v>12.606629220020508</v>
      </c>
      <c r="G563" s="282">
        <f>Raw_Data_2!M559</f>
        <v>2.4414210319519043</v>
      </c>
      <c r="H563" s="262">
        <f>HLOOKUP('Operational Worksheet'!E563,$B$773:$U$775,3)</f>
        <v>5.25</v>
      </c>
      <c r="I563" s="262">
        <f t="shared" si="431"/>
        <v>1.5245080012413943</v>
      </c>
      <c r="J563" s="262">
        <f t="shared" si="432"/>
        <v>28.297777346657405</v>
      </c>
      <c r="K563" s="262">
        <f t="shared" si="462"/>
        <v>3.7219658976096999</v>
      </c>
      <c r="L563" s="262">
        <f t="shared" si="462"/>
        <v>69.086788771621542</v>
      </c>
      <c r="M563" s="262">
        <f t="shared" si="463"/>
        <v>72.808754669231249</v>
      </c>
      <c r="N563" s="263">
        <f t="shared" si="464"/>
        <v>13.868334222710715</v>
      </c>
      <c r="O563" s="264" t="str">
        <f t="shared" si="433"/>
        <v>OK</v>
      </c>
      <c r="P563" s="45"/>
      <c r="Q563" s="45"/>
      <c r="R563" s="45"/>
      <c r="S563" s="45"/>
      <c r="T563" s="32"/>
      <c r="U563" s="32"/>
    </row>
    <row r="564" spans="1:21" ht="14.25" customHeight="1" x14ac:dyDescent="0.2">
      <c r="A564" s="256" t="str">
        <f>IF(N564=MIN(N561:N584),1,"")</f>
        <v/>
      </c>
      <c r="B564" s="257">
        <f t="shared" si="465"/>
        <v>42301.124999999993</v>
      </c>
      <c r="C564" s="258">
        <f>DAY(B564)</f>
        <v>24</v>
      </c>
      <c r="D564" s="259">
        <f>Raw_Data_2!H560</f>
        <v>1062.5992376871234</v>
      </c>
      <c r="E564" s="260">
        <f>Raw_Data_2!E560</f>
        <v>51.396919250488281</v>
      </c>
      <c r="F564" s="261">
        <f>Raw_Data_2!F560</f>
        <v>12.584462658581204</v>
      </c>
      <c r="G564" s="282">
        <f>Raw_Data_2!M560</f>
        <v>2.3795673847198486</v>
      </c>
      <c r="H564" s="262">
        <f>HLOOKUP('Operational Worksheet'!E564,$B$773:$U$775,3)</f>
        <v>5.25</v>
      </c>
      <c r="I564" s="262">
        <f t="shared" si="431"/>
        <v>1.5339743735821734</v>
      </c>
      <c r="J564" s="262">
        <f t="shared" si="432"/>
        <v>28.423425605249601</v>
      </c>
      <c r="K564" s="262">
        <f t="shared" si="462"/>
        <v>3.6501953883722003</v>
      </c>
      <c r="L564" s="262">
        <f t="shared" si="462"/>
        <v>67.635456532262978</v>
      </c>
      <c r="M564" s="262">
        <f t="shared" si="463"/>
        <v>71.285651920635175</v>
      </c>
      <c r="N564" s="263">
        <f t="shared" si="464"/>
        <v>13.578219413454319</v>
      </c>
      <c r="O564" s="264" t="str">
        <f t="shared" si="433"/>
        <v>OK</v>
      </c>
      <c r="P564" s="45"/>
      <c r="Q564" s="45"/>
      <c r="R564" s="45"/>
      <c r="S564" s="45"/>
      <c r="T564" s="32"/>
      <c r="U564" s="32"/>
    </row>
    <row r="565" spans="1:21" ht="14.25" customHeight="1" x14ac:dyDescent="0.2">
      <c r="A565" s="256" t="str">
        <f>IF(N565=MIN(N561:N584),1,"")</f>
        <v/>
      </c>
      <c r="B565" s="257">
        <f t="shared" si="465"/>
        <v>42301.166666666657</v>
      </c>
      <c r="C565" s="258">
        <f t="shared" ref="C565:C566" si="467">DAY(B565)</f>
        <v>24</v>
      </c>
      <c r="D565" s="259">
        <f>Raw_Data_2!H561</f>
        <v>1059.4813006103182</v>
      </c>
      <c r="E565" s="260">
        <f>Raw_Data_2!E561</f>
        <v>51.396919250488281</v>
      </c>
      <c r="F565" s="261">
        <f>Raw_Data_2!F561</f>
        <v>12.597670896944734</v>
      </c>
      <c r="G565" s="282">
        <f>Raw_Data_2!M561</f>
        <v>2.3795673847198486</v>
      </c>
      <c r="H565" s="262">
        <f>HLOOKUP('Operational Worksheet'!E565,$B$773:$U$775,3)</f>
        <v>5.25</v>
      </c>
      <c r="I565" s="262">
        <f t="shared" si="431"/>
        <v>1.5384886916465939</v>
      </c>
      <c r="J565" s="262">
        <f t="shared" si="432"/>
        <v>28.536992710726196</v>
      </c>
      <c r="K565" s="262">
        <f t="shared" si="462"/>
        <v>3.6609375124025472</v>
      </c>
      <c r="L565" s="262">
        <f t="shared" si="462"/>
        <v>67.905697112432122</v>
      </c>
      <c r="M565" s="262">
        <f t="shared" si="463"/>
        <v>71.566634624834663</v>
      </c>
      <c r="N565" s="263">
        <f t="shared" si="464"/>
        <v>13.631739928539936</v>
      </c>
      <c r="O565" s="264" t="str">
        <f t="shared" si="433"/>
        <v>OK</v>
      </c>
      <c r="P565" s="45"/>
      <c r="Q565" s="45"/>
      <c r="R565" s="45"/>
      <c r="S565" s="45"/>
      <c r="T565" s="32"/>
      <c r="U565" s="32"/>
    </row>
    <row r="566" spans="1:21" ht="14.25" customHeight="1" x14ac:dyDescent="0.2">
      <c r="A566" s="256" t="str">
        <f>IF(N566=MIN(N561:N584),1,"")</f>
        <v/>
      </c>
      <c r="B566" s="257">
        <f t="shared" si="465"/>
        <v>42301.208333333321</v>
      </c>
      <c r="C566" s="258">
        <f t="shared" si="467"/>
        <v>24</v>
      </c>
      <c r="D566" s="259">
        <f>Raw_Data_2!H562</f>
        <v>1064.9252878838772</v>
      </c>
      <c r="E566" s="260">
        <f>Raw_Data_2!E562</f>
        <v>51.396919250488281</v>
      </c>
      <c r="F566" s="261">
        <f>Raw_Data_2!F562</f>
        <v>12.6101964702736</v>
      </c>
      <c r="G566" s="282">
        <f>Raw_Data_2!M562</f>
        <v>2.3795673847198486</v>
      </c>
      <c r="H566" s="262">
        <f>HLOOKUP('Operational Worksheet'!E566,$B$773:$U$775,3)</f>
        <v>5.25</v>
      </c>
      <c r="I566" s="263">
        <f t="shared" si="431"/>
        <v>1.5306238085856594</v>
      </c>
      <c r="J566" s="262">
        <f t="shared" si="432"/>
        <v>28.419337838051952</v>
      </c>
      <c r="K566" s="262">
        <f>I566*$G566</f>
        <v>3.6422224931861118</v>
      </c>
      <c r="L566" s="262">
        <f>J566*$G566</f>
        <v>67.625729414763114</v>
      </c>
      <c r="M566" s="262">
        <f>K566+L566</f>
        <v>71.267951907949225</v>
      </c>
      <c r="N566" s="263">
        <f t="shared" si="464"/>
        <v>13.574847982466519</v>
      </c>
      <c r="O566" s="264" t="str">
        <f t="shared" si="433"/>
        <v>OK</v>
      </c>
      <c r="P566" s="45"/>
      <c r="Q566" s="45"/>
      <c r="R566" s="45"/>
      <c r="S566" s="45"/>
      <c r="T566" s="32"/>
      <c r="U566" s="32"/>
    </row>
    <row r="567" spans="1:21" ht="14.25" customHeight="1" x14ac:dyDescent="0.2">
      <c r="A567" s="256" t="str">
        <f>IF(N567=MIN(N561:N584),1,"")</f>
        <v/>
      </c>
      <c r="B567" s="257">
        <f t="shared" si="465"/>
        <v>42301.249999999985</v>
      </c>
      <c r="C567" s="258">
        <f>DAY(B567)</f>
        <v>24</v>
      </c>
      <c r="D567" s="259">
        <f>Raw_Data_2!H563</f>
        <v>1062.4125629670204</v>
      </c>
      <c r="E567" s="260">
        <f>Raw_Data_2!E563</f>
        <v>51.396919250488281</v>
      </c>
      <c r="F567" s="261">
        <f>Raw_Data_2!F563</f>
        <v>12.600726171451411</v>
      </c>
      <c r="G567" s="282">
        <f>Raw_Data_2!M563</f>
        <v>2.3795673847198486</v>
      </c>
      <c r="H567" s="262">
        <f>HLOOKUP('Operational Worksheet'!E567,$B$773:$U$775,3)</f>
        <v>5.25</v>
      </c>
      <c r="I567" s="262">
        <f t="shared" si="431"/>
        <v>1.534243905632918</v>
      </c>
      <c r="J567" s="262">
        <f t="shared" si="432"/>
        <v>28.465159266402761</v>
      </c>
      <c r="K567" s="262">
        <f>I567*$G567</f>
        <v>3.6508367580492891</v>
      </c>
      <c r="L567" s="262">
        <f>J567*$G567</f>
        <v>67.734764591187982</v>
      </c>
      <c r="M567" s="262">
        <f>K567+L567</f>
        <v>71.385601349237277</v>
      </c>
      <c r="N567" s="263">
        <f>IF(D567&gt;0,M567/H567,"PO")</f>
        <v>13.597257399854719</v>
      </c>
      <c r="O567" s="264" t="str">
        <f t="shared" si="433"/>
        <v>OK</v>
      </c>
      <c r="P567" s="45"/>
      <c r="Q567" s="45"/>
      <c r="R567" s="45"/>
      <c r="S567" s="45"/>
      <c r="T567" s="32"/>
      <c r="U567" s="32"/>
    </row>
    <row r="568" spans="1:21" ht="14.25" customHeight="1" x14ac:dyDescent="0.2">
      <c r="A568" s="256" t="str">
        <f>IF(N568=MIN(N561:N584),1,"")</f>
        <v/>
      </c>
      <c r="B568" s="257">
        <f t="shared" si="465"/>
        <v>42301.29166666665</v>
      </c>
      <c r="C568" s="258">
        <f t="shared" ref="C568:C572" si="468">DAY(B568)</f>
        <v>24</v>
      </c>
      <c r="D568" s="259">
        <f>Raw_Data_2!H564</f>
        <v>893.51428069510564</v>
      </c>
      <c r="E568" s="260">
        <f>Raw_Data_2!E564</f>
        <v>51.694478201990123</v>
      </c>
      <c r="F568" s="261">
        <f>Raw_Data_2!F564</f>
        <v>12.604955911873446</v>
      </c>
      <c r="G568" s="282">
        <f>Raw_Data_2!M564</f>
        <v>2.3795673847198486</v>
      </c>
      <c r="H568" s="262">
        <f>HLOOKUP('Operational Worksheet'!E568,$B$773:$U$775,3)</f>
        <v>5.25</v>
      </c>
      <c r="I568" s="262">
        <f t="shared" si="431"/>
        <v>1.8242573568403948</v>
      </c>
      <c r="J568" s="262">
        <f t="shared" si="432"/>
        <v>33.857202780197248</v>
      </c>
      <c r="K568" s="262">
        <f t="shared" ref="K568:L571" si="469">I568*$G568</f>
        <v>4.3409433076726422</v>
      </c>
      <c r="L568" s="262">
        <f t="shared" si="469"/>
        <v>80.565495473603548</v>
      </c>
      <c r="M568" s="262">
        <f t="shared" ref="M568:M571" si="470">K568+L568</f>
        <v>84.906438781276194</v>
      </c>
      <c r="N568" s="263">
        <f t="shared" ref="N568:N572" si="471">IF(D568&gt;0,M568/H568,"PO")</f>
        <v>16.17265500595737</v>
      </c>
      <c r="O568" s="264" t="str">
        <f t="shared" si="433"/>
        <v>OK</v>
      </c>
      <c r="P568" s="45"/>
      <c r="Q568" s="45"/>
      <c r="R568" s="45"/>
      <c r="S568" s="45"/>
      <c r="T568" s="32"/>
      <c r="U568" s="32"/>
    </row>
    <row r="569" spans="1:21" ht="14.25" customHeight="1" x14ac:dyDescent="0.2">
      <c r="A569" s="256" t="str">
        <f>IF(N569=MIN(N561:N584),1,"")</f>
        <v/>
      </c>
      <c r="B569" s="257">
        <f t="shared" si="465"/>
        <v>42301.333333333314</v>
      </c>
      <c r="C569" s="258">
        <f t="shared" si="468"/>
        <v>24</v>
      </c>
      <c r="D569" s="259">
        <f>Raw_Data_2!H565</f>
        <v>1063.6456534261577</v>
      </c>
      <c r="E569" s="260">
        <f>Raw_Data_2!E565</f>
        <v>51.849178314208984</v>
      </c>
      <c r="F569" s="261">
        <f>Raw_Data_2!F565</f>
        <v>12.588407435995208</v>
      </c>
      <c r="G569" s="282">
        <f>Raw_Data_2!M565</f>
        <v>2.3795673847198486</v>
      </c>
      <c r="H569" s="262">
        <f>HLOOKUP('Operational Worksheet'!E569,$B$773:$U$775,3)</f>
        <v>4.8999999999999995</v>
      </c>
      <c r="I569" s="262">
        <f t="shared" si="431"/>
        <v>1.5324652479418615</v>
      </c>
      <c r="J569" s="262">
        <f t="shared" si="432"/>
        <v>28.404363567011881</v>
      </c>
      <c r="K569" s="262">
        <f t="shared" si="469"/>
        <v>3.6466043222190696</v>
      </c>
      <c r="L569" s="262">
        <f t="shared" si="469"/>
        <v>67.590097127786208</v>
      </c>
      <c r="M569" s="262">
        <f t="shared" si="470"/>
        <v>71.236701450005285</v>
      </c>
      <c r="N569" s="263">
        <f t="shared" si="471"/>
        <v>14.538102336735774</v>
      </c>
      <c r="O569" s="264" t="str">
        <f t="shared" si="433"/>
        <v>OK</v>
      </c>
      <c r="P569" s="45"/>
      <c r="Q569" s="45"/>
      <c r="R569" s="45"/>
      <c r="S569" s="45"/>
      <c r="T569" s="32"/>
      <c r="U569" s="32"/>
    </row>
    <row r="570" spans="1:21" ht="14.25" customHeight="1" x14ac:dyDescent="0.2">
      <c r="A570" s="256" t="str">
        <f>IF(N570=MIN(N561:N584),1,"")</f>
        <v/>
      </c>
      <c r="B570" s="257">
        <f t="shared" si="465"/>
        <v>42301.374999999978</v>
      </c>
      <c r="C570" s="258">
        <f t="shared" si="468"/>
        <v>24</v>
      </c>
      <c r="D570" s="259">
        <f>Raw_Data_2!H566</f>
        <v>1060.0932448432582</v>
      </c>
      <c r="E570" s="260">
        <f>Raw_Data_2!E566</f>
        <v>51.849178314208984</v>
      </c>
      <c r="F570" s="261">
        <f>Raw_Data_2!F566</f>
        <v>12.591866706584824</v>
      </c>
      <c r="G570" s="282">
        <f>Raw_Data_2!M566</f>
        <v>2.3795673847198486</v>
      </c>
      <c r="H570" s="262">
        <f>HLOOKUP('Operational Worksheet'!E570,$B$773:$U$775,3)</f>
        <v>4.8999999999999995</v>
      </c>
      <c r="I570" s="262">
        <f t="shared" si="431"/>
        <v>1.5376005912017734</v>
      </c>
      <c r="J570" s="262">
        <f t="shared" si="432"/>
        <v>28.50737917896258</v>
      </c>
      <c r="K570" s="262">
        <f t="shared" si="469"/>
        <v>3.658824217549697</v>
      </c>
      <c r="L570" s="262">
        <f t="shared" si="469"/>
        <v>67.835229718101047</v>
      </c>
      <c r="M570" s="262">
        <f t="shared" si="470"/>
        <v>71.49405393565074</v>
      </c>
      <c r="N570" s="263">
        <f t="shared" si="471"/>
        <v>14.590623252173621</v>
      </c>
      <c r="O570" s="264" t="str">
        <f t="shared" si="433"/>
        <v>OK</v>
      </c>
      <c r="P570" s="45"/>
      <c r="Q570" s="45"/>
      <c r="R570" s="45"/>
      <c r="S570" s="45"/>
      <c r="T570" s="32"/>
      <c r="U570" s="32"/>
    </row>
    <row r="571" spans="1:21" ht="14.25" customHeight="1" x14ac:dyDescent="0.2">
      <c r="A571" s="256" t="str">
        <f>IF(N571=MIN(N561:N584),1,"")</f>
        <v/>
      </c>
      <c r="B571" s="257">
        <f t="shared" si="465"/>
        <v>42301.416666666642</v>
      </c>
      <c r="C571" s="258">
        <f t="shared" si="468"/>
        <v>24</v>
      </c>
      <c r="D571" s="259">
        <f>Raw_Data_2!H567</f>
        <v>1059.4643003288099</v>
      </c>
      <c r="E571" s="260">
        <f>Raw_Data_2!E567</f>
        <v>51.849178314208984</v>
      </c>
      <c r="F571" s="261">
        <f>Raw_Data_2!F567</f>
        <v>12.587261547388765</v>
      </c>
      <c r="G571" s="282">
        <f>Raw_Data_2!M567</f>
        <v>2.4211955070495605</v>
      </c>
      <c r="H571" s="262">
        <f>HLOOKUP('Operational Worksheet'!E571,$B$773:$U$775,3)</f>
        <v>4.8999999999999995</v>
      </c>
      <c r="I571" s="262">
        <f t="shared" si="431"/>
        <v>1.5385133784065415</v>
      </c>
      <c r="J571" s="262">
        <f t="shared" si="432"/>
        <v>28.513870362934732</v>
      </c>
      <c r="K571" s="262">
        <f t="shared" si="469"/>
        <v>3.7250416793335583</v>
      </c>
      <c r="L571" s="262">
        <f t="shared" si="469"/>
        <v>69.037654811331194</v>
      </c>
      <c r="M571" s="262">
        <f t="shared" si="470"/>
        <v>72.762696490664752</v>
      </c>
      <c r="N571" s="263">
        <f t="shared" si="471"/>
        <v>14.849529896054033</v>
      </c>
      <c r="O571" s="264" t="str">
        <f t="shared" si="433"/>
        <v>OK</v>
      </c>
      <c r="P571" s="45"/>
      <c r="Q571" s="45"/>
      <c r="R571" s="45"/>
      <c r="S571" s="45"/>
      <c r="T571" s="32"/>
      <c r="U571" s="32"/>
    </row>
    <row r="572" spans="1:21" ht="14.25" customHeight="1" x14ac:dyDescent="0.2">
      <c r="A572" s="256" t="str">
        <f>IF(N572=MIN(N561:N584),1,"")</f>
        <v/>
      </c>
      <c r="B572" s="257">
        <f t="shared" si="465"/>
        <v>42301.458333333307</v>
      </c>
      <c r="C572" s="258">
        <f t="shared" si="468"/>
        <v>24</v>
      </c>
      <c r="D572" s="259">
        <f>Raw_Data_2!H568</f>
        <v>1076.0107987025795</v>
      </c>
      <c r="E572" s="260">
        <f>Raw_Data_2!E568</f>
        <v>51.849178314208984</v>
      </c>
      <c r="F572" s="261">
        <f>Raw_Data_2!F568</f>
        <v>12.610672484275764</v>
      </c>
      <c r="G572" s="282">
        <f>Raw_Data_2!M568</f>
        <v>2.4211955070495605</v>
      </c>
      <c r="H572" s="262">
        <f>HLOOKUP('Operational Worksheet'!E572,$B$773:$U$775,3)</f>
        <v>4.8999999999999995</v>
      </c>
      <c r="I572" s="263">
        <f t="shared" si="431"/>
        <v>1.5148546854412648</v>
      </c>
      <c r="J572" s="262">
        <f t="shared" si="432"/>
        <v>28.127611729134291</v>
      </c>
      <c r="K572" s="262">
        <f>I572*$G572</f>
        <v>3.6677593582233654</v>
      </c>
      <c r="L572" s="262">
        <f>J572*$G572</f>
        <v>68.102447142614466</v>
      </c>
      <c r="M572" s="262">
        <f>K572+L572</f>
        <v>71.77020650083783</v>
      </c>
      <c r="N572" s="263">
        <f t="shared" si="471"/>
        <v>14.646980918538334</v>
      </c>
      <c r="O572" s="264" t="str">
        <f t="shared" si="433"/>
        <v>OK</v>
      </c>
      <c r="P572" s="45"/>
      <c r="Q572" s="45"/>
      <c r="R572" s="45"/>
      <c r="S572" s="45"/>
      <c r="T572" s="32"/>
      <c r="U572" s="32"/>
    </row>
    <row r="573" spans="1:21" ht="14.25" customHeight="1" x14ac:dyDescent="0.2">
      <c r="A573" s="256" t="str">
        <f>IF(N573=MIN(N561:N584),1,"")</f>
        <v/>
      </c>
      <c r="B573" s="257">
        <f t="shared" si="465"/>
        <v>42301.499999999971</v>
      </c>
      <c r="C573" s="258">
        <f>DAY(B573)</f>
        <v>24</v>
      </c>
      <c r="D573" s="259">
        <f>Raw_Data_2!H569</f>
        <v>1051.2753709316844</v>
      </c>
      <c r="E573" s="260">
        <f>Raw_Data_2!E569</f>
        <v>51.849178314208984</v>
      </c>
      <c r="F573" s="261">
        <f>Raw_Data_2!F569</f>
        <v>12.582893101665178</v>
      </c>
      <c r="G573" s="282">
        <f>Raw_Data_2!M569</f>
        <v>2.4760932922363281</v>
      </c>
      <c r="H573" s="262">
        <f>HLOOKUP('Operational Worksheet'!E573,$B$773:$U$775,3)</f>
        <v>4.8999999999999995</v>
      </c>
      <c r="I573" s="262">
        <f t="shared" si="431"/>
        <v>1.5504976574838099</v>
      </c>
      <c r="J573" s="262">
        <f t="shared" si="432"/>
        <v>28.726006790430997</v>
      </c>
      <c r="K573" s="262">
        <f>I573*$G573</f>
        <v>3.8391768493238012</v>
      </c>
      <c r="L573" s="262">
        <f>J573*$G573</f>
        <v>71.128272726521402</v>
      </c>
      <c r="M573" s="262">
        <f>K573+L573</f>
        <v>74.967449575845208</v>
      </c>
      <c r="N573" s="263">
        <f>IF(D573&gt;0,M573/H573,"PO")</f>
        <v>15.299479505274533</v>
      </c>
      <c r="O573" s="264" t="str">
        <f t="shared" si="433"/>
        <v>OK</v>
      </c>
      <c r="P573" s="45"/>
      <c r="Q573" s="45"/>
      <c r="R573" s="45"/>
      <c r="S573" s="45"/>
      <c r="T573" s="32"/>
      <c r="U573" s="32"/>
    </row>
    <row r="574" spans="1:21" ht="14.25" customHeight="1" x14ac:dyDescent="0.2">
      <c r="A574" s="256" t="str">
        <f>IF(N574=MIN(N561:N584),1,"")</f>
        <v/>
      </c>
      <c r="B574" s="257">
        <f t="shared" si="465"/>
        <v>42301.541666666635</v>
      </c>
      <c r="C574" s="258">
        <f t="shared" ref="C574:C578" si="472">DAY(B574)</f>
        <v>24</v>
      </c>
      <c r="D574" s="259">
        <f>Raw_Data_2!H570</f>
        <v>1069.5631225986733</v>
      </c>
      <c r="E574" s="260">
        <f>Raw_Data_2!E570</f>
        <v>51.849178314208984</v>
      </c>
      <c r="F574" s="261">
        <f>Raw_Data_2!F570</f>
        <v>12.602663355114197</v>
      </c>
      <c r="G574" s="282">
        <f>Raw_Data_2!M570</f>
        <v>2.4760932922363281</v>
      </c>
      <c r="H574" s="262">
        <f>HLOOKUP('Operational Worksheet'!E574,$B$773:$U$775,3)</f>
        <v>4.8999999999999995</v>
      </c>
      <c r="I574" s="262">
        <f t="shared" si="431"/>
        <v>1.5239867246354346</v>
      </c>
      <c r="J574" s="262">
        <f t="shared" si="432"/>
        <v>28.279202426861598</v>
      </c>
      <c r="K574" s="262">
        <f t="shared" ref="K574:L577" si="473">I574*$G574</f>
        <v>3.7735333063270118</v>
      </c>
      <c r="L574" s="262">
        <f t="shared" si="473"/>
        <v>70.0219434389453</v>
      </c>
      <c r="M574" s="262">
        <f t="shared" ref="M574:M577" si="474">K574+L574</f>
        <v>73.79547674527231</v>
      </c>
      <c r="N574" s="263">
        <f t="shared" ref="N574:N578" si="475">IF(D574&gt;0,M574/H574,"PO")</f>
        <v>15.060301376586187</v>
      </c>
      <c r="O574" s="264" t="str">
        <f t="shared" si="433"/>
        <v>OK</v>
      </c>
      <c r="P574" s="45"/>
      <c r="Q574" s="45"/>
      <c r="R574" s="45"/>
      <c r="S574" s="45"/>
      <c r="T574" s="32"/>
      <c r="U574" s="32"/>
    </row>
    <row r="575" spans="1:21" ht="14.25" customHeight="1" x14ac:dyDescent="0.2">
      <c r="A575" s="256" t="str">
        <f>IF(N575=MIN(N561:N584),1,"")</f>
        <v/>
      </c>
      <c r="B575" s="257">
        <f t="shared" si="465"/>
        <v>42301.583333333299</v>
      </c>
      <c r="C575" s="258">
        <f t="shared" si="472"/>
        <v>24</v>
      </c>
      <c r="D575" s="259">
        <f>Raw_Data_2!H571</f>
        <v>1071.0923269098068</v>
      </c>
      <c r="E575" s="260">
        <f>Raw_Data_2!E571</f>
        <v>51.245000633955001</v>
      </c>
      <c r="F575" s="261">
        <f>Raw_Data_2!F571</f>
        <v>12.593261497049332</v>
      </c>
      <c r="G575" s="282">
        <f>Raw_Data_2!M571</f>
        <v>2.4760932922363281</v>
      </c>
      <c r="H575" s="262">
        <f>HLOOKUP('Operational Worksheet'!E575,$B$773:$U$775,3)</f>
        <v>5.25</v>
      </c>
      <c r="I575" s="262">
        <f t="shared" si="431"/>
        <v>1.5218109205419197</v>
      </c>
      <c r="J575" s="262">
        <f t="shared" si="432"/>
        <v>28.217761283116211</v>
      </c>
      <c r="K575" s="262">
        <f t="shared" si="473"/>
        <v>3.7681458124058391</v>
      </c>
      <c r="L575" s="262">
        <f t="shared" si="473"/>
        <v>69.869809435050016</v>
      </c>
      <c r="M575" s="262">
        <f t="shared" si="474"/>
        <v>73.637955247455849</v>
      </c>
      <c r="N575" s="263">
        <f t="shared" si="475"/>
        <v>14.026277189991591</v>
      </c>
      <c r="O575" s="264" t="str">
        <f t="shared" si="433"/>
        <v>OK</v>
      </c>
      <c r="P575" s="45"/>
      <c r="Q575" s="45"/>
      <c r="R575" s="45"/>
      <c r="S575" s="45"/>
      <c r="T575" s="32"/>
      <c r="U575" s="32"/>
    </row>
    <row r="576" spans="1:21" ht="14.25" customHeight="1" x14ac:dyDescent="0.2">
      <c r="A576" s="256" t="str">
        <f>IF(N576=MIN(N561:N584),1,"")</f>
        <v/>
      </c>
      <c r="B576" s="257">
        <f t="shared" si="465"/>
        <v>42301.624999999964</v>
      </c>
      <c r="C576" s="258">
        <f t="shared" si="472"/>
        <v>24</v>
      </c>
      <c r="D576" s="259">
        <f>Raw_Data_2!H572</f>
        <v>1068.6581934575668</v>
      </c>
      <c r="E576" s="260">
        <f>Raw_Data_2!E572</f>
        <v>50.83160400390625</v>
      </c>
      <c r="F576" s="261">
        <f>Raw_Data_2!F572</f>
        <v>12.606622957633073</v>
      </c>
      <c r="G576" s="282">
        <f>Raw_Data_2!M572</f>
        <v>2.4760932922363281</v>
      </c>
      <c r="H576" s="262">
        <f>HLOOKUP('Operational Worksheet'!E576,$B$773:$U$775,3)</f>
        <v>5.25</v>
      </c>
      <c r="I576" s="262">
        <f t="shared" si="431"/>
        <v>1.5252772214530561</v>
      </c>
      <c r="J576" s="262">
        <f t="shared" si="432"/>
        <v>28.31204147738633</v>
      </c>
      <c r="K576" s="262">
        <f t="shared" si="473"/>
        <v>3.7767286968407765</v>
      </c>
      <c r="L576" s="262">
        <f t="shared" si="473"/>
        <v>70.103255991672995</v>
      </c>
      <c r="M576" s="262">
        <f t="shared" si="474"/>
        <v>73.879984688513773</v>
      </c>
      <c r="N576" s="263">
        <f t="shared" si="475"/>
        <v>14.072378035907386</v>
      </c>
      <c r="O576" s="264" t="str">
        <f t="shared" si="433"/>
        <v>OK</v>
      </c>
      <c r="P576" s="45"/>
      <c r="Q576" s="45"/>
      <c r="R576" s="45"/>
      <c r="S576" s="45"/>
      <c r="T576" s="32"/>
      <c r="U576" s="32"/>
    </row>
    <row r="577" spans="1:21" ht="14.25" customHeight="1" x14ac:dyDescent="0.2">
      <c r="A577" s="256" t="str">
        <f>IF(N577=MIN(N561:N584),1,"")</f>
        <v/>
      </c>
      <c r="B577" s="257">
        <f t="shared" si="465"/>
        <v>42301.666666666628</v>
      </c>
      <c r="C577" s="258">
        <f t="shared" si="472"/>
        <v>24</v>
      </c>
      <c r="D577" s="259">
        <f>Raw_Data_2!H573</f>
        <v>1055.4659180310991</v>
      </c>
      <c r="E577" s="260">
        <f>Raw_Data_2!E573</f>
        <v>50.83160400390625</v>
      </c>
      <c r="F577" s="261">
        <f>Raw_Data_2!F573</f>
        <v>12.586261456324523</v>
      </c>
      <c r="G577" s="282">
        <f>Raw_Data_2!M573</f>
        <v>2.4760932922363281</v>
      </c>
      <c r="H577" s="262">
        <f>HLOOKUP('Operational Worksheet'!E577,$B$773:$U$775,3)</f>
        <v>5.25</v>
      </c>
      <c r="I577" s="262">
        <f t="shared" si="431"/>
        <v>1.5443416714399036</v>
      </c>
      <c r="J577" s="262">
        <f t="shared" si="432"/>
        <v>28.619614313580151</v>
      </c>
      <c r="K577" s="262">
        <f t="shared" si="473"/>
        <v>3.8239340535733848</v>
      </c>
      <c r="L577" s="262">
        <f t="shared" si="473"/>
        <v>70.864835028246617</v>
      </c>
      <c r="M577" s="262">
        <f t="shared" si="474"/>
        <v>74.688769081819999</v>
      </c>
      <c r="N577" s="263">
        <f t="shared" si="475"/>
        <v>14.226432206060952</v>
      </c>
      <c r="O577" s="264" t="str">
        <f t="shared" si="433"/>
        <v>OK</v>
      </c>
      <c r="P577" s="45"/>
      <c r="Q577" s="45"/>
      <c r="R577" s="45"/>
      <c r="S577" s="45"/>
      <c r="T577" s="32"/>
      <c r="U577" s="32"/>
    </row>
    <row r="578" spans="1:21" ht="14.25" customHeight="1" x14ac:dyDescent="0.2">
      <c r="A578" s="256" t="str">
        <f>IF(N578=MIN(N561:N584),1,"")</f>
        <v/>
      </c>
      <c r="B578" s="257">
        <f t="shared" si="465"/>
        <v>42301.708333333292</v>
      </c>
      <c r="C578" s="258">
        <f t="shared" si="472"/>
        <v>24</v>
      </c>
      <c r="D578" s="259">
        <f>Raw_Data_2!H574</f>
        <v>1067.7768701373545</v>
      </c>
      <c r="E578" s="260">
        <f>Raw_Data_2!E574</f>
        <v>50.83160400390625</v>
      </c>
      <c r="F578" s="261">
        <f>Raw_Data_2!F574</f>
        <v>12.59342358392106</v>
      </c>
      <c r="G578" s="282">
        <f>Raw_Data_2!M574</f>
        <v>2.4760932922363281</v>
      </c>
      <c r="H578" s="262">
        <f>HLOOKUP('Operational Worksheet'!E578,$B$773:$U$775,3)</f>
        <v>5.25</v>
      </c>
      <c r="I578" s="263">
        <f t="shared" si="431"/>
        <v>1.5265361571189713</v>
      </c>
      <c r="J578" s="262">
        <f t="shared" si="432"/>
        <v>28.305742001624946</v>
      </c>
      <c r="K578" s="262">
        <f>I578*$G578</f>
        <v>3.7798459389985064</v>
      </c>
      <c r="L578" s="262">
        <f>J578*$G578</f>
        <v>70.087657901995627</v>
      </c>
      <c r="M578" s="262">
        <f>K578+L578</f>
        <v>73.867503840994132</v>
      </c>
      <c r="N578" s="263">
        <f t="shared" si="475"/>
        <v>14.070000731617929</v>
      </c>
      <c r="O578" s="264" t="str">
        <f t="shared" si="433"/>
        <v>OK</v>
      </c>
      <c r="P578" s="45"/>
      <c r="Q578" s="45"/>
      <c r="R578" s="45"/>
      <c r="S578" s="45"/>
      <c r="T578" s="32"/>
      <c r="U578" s="32"/>
    </row>
    <row r="579" spans="1:21" ht="14.25" customHeight="1" x14ac:dyDescent="0.2">
      <c r="A579" s="256">
        <f>IF(N579=MIN(N561:N584),1,"")</f>
        <v>1</v>
      </c>
      <c r="B579" s="257">
        <f>B578+1/24</f>
        <v>42301.749999999956</v>
      </c>
      <c r="C579" s="258">
        <f>DAY(B579)</f>
        <v>24</v>
      </c>
      <c r="D579" s="259">
        <f>Raw_Data_2!H575</f>
        <v>1057.0776964761271</v>
      </c>
      <c r="E579" s="260">
        <f>Raw_Data_2!E575</f>
        <v>50.83160400390625</v>
      </c>
      <c r="F579" s="261">
        <f>Raw_Data_2!F575</f>
        <v>12.592366247471441</v>
      </c>
      <c r="G579" s="282">
        <f>Raw_Data_2!M575</f>
        <v>2.036268949508667</v>
      </c>
      <c r="H579" s="262">
        <f>HLOOKUP('Operational Worksheet'!E579,$B$773:$U$775,3)</f>
        <v>5.25</v>
      </c>
      <c r="I579" s="262">
        <f t="shared" si="431"/>
        <v>1.5419869376052167</v>
      </c>
      <c r="J579" s="262">
        <f t="shared" si="432"/>
        <v>28.589836957754766</v>
      </c>
      <c r="K579" s="262">
        <f>I579*$G579</f>
        <v>3.139900121593461</v>
      </c>
      <c r="L579" s="262">
        <f>J579*$G579</f>
        <v>58.216597268591364</v>
      </c>
      <c r="M579" s="262">
        <f>K579+L579</f>
        <v>61.356497390184828</v>
      </c>
      <c r="N579" s="263">
        <f>IF(D579&gt;0,M579/H579,"PO")</f>
        <v>11.686951883844729</v>
      </c>
      <c r="O579" s="264" t="str">
        <f t="shared" si="433"/>
        <v>OK</v>
      </c>
      <c r="P579" s="45"/>
      <c r="Q579" s="45"/>
      <c r="R579" s="45"/>
      <c r="S579" s="45"/>
      <c r="T579" s="32"/>
      <c r="U579" s="32"/>
    </row>
    <row r="580" spans="1:21" ht="14.25" customHeight="1" x14ac:dyDescent="0.2">
      <c r="A580" s="256" t="str">
        <f>IF(N580=MIN(N561:N584),1,"")</f>
        <v/>
      </c>
      <c r="B580" s="257">
        <f t="shared" ref="B580:B584" si="476">B579+1/24</f>
        <v>42301.791666666621</v>
      </c>
      <c r="C580" s="258">
        <f t="shared" ref="C580:C584" si="477">DAY(B580)</f>
        <v>24</v>
      </c>
      <c r="D580" s="259">
        <f>Raw_Data_2!H576</f>
        <v>1061.9131175360023</v>
      </c>
      <c r="E580" s="260">
        <f>Raw_Data_2!E576</f>
        <v>50.83160400390625</v>
      </c>
      <c r="F580" s="261">
        <f>Raw_Data_2!F576</f>
        <v>12.604166344452171</v>
      </c>
      <c r="G580" s="282">
        <f>Raw_Data_2!M576</f>
        <v>2.4964258670806885</v>
      </c>
      <c r="H580" s="262">
        <f>HLOOKUP('Operational Worksheet'!E580,$B$773:$U$775,3)</f>
        <v>5.25</v>
      </c>
      <c r="I580" s="262">
        <f t="shared" si="431"/>
        <v>1.5349655005506961</v>
      </c>
      <c r="J580" s="262">
        <f t="shared" si="432"/>
        <v>28.486322211439898</v>
      </c>
      <c r="K580" s="262">
        <f t="shared" ref="K580:L583" si="478">I580*$G580</f>
        <v>3.8319275806512145</v>
      </c>
      <c r="L580" s="262">
        <f t="shared" si="478"/>
        <v>71.11399162663372</v>
      </c>
      <c r="M580" s="262">
        <f t="shared" ref="M580:M583" si="479">K580+L580</f>
        <v>74.945919207284931</v>
      </c>
      <c r="N580" s="263">
        <f t="shared" ref="N580:N584" si="480">IF(D580&gt;0,M580/H580,"PO")</f>
        <v>14.275413182339987</v>
      </c>
      <c r="O580" s="264" t="str">
        <f t="shared" si="433"/>
        <v>OK</v>
      </c>
      <c r="P580" s="45"/>
      <c r="Q580" s="45"/>
      <c r="R580" s="45"/>
      <c r="S580" s="45"/>
      <c r="T580" s="32"/>
      <c r="U580" s="32"/>
    </row>
    <row r="581" spans="1:21" ht="14.25" customHeight="1" x14ac:dyDescent="0.2">
      <c r="A581" s="256" t="str">
        <f>IF(N581=MIN(N561:N584),1,"")</f>
        <v/>
      </c>
      <c r="B581" s="257">
        <f t="shared" si="476"/>
        <v>42301.833333333285</v>
      </c>
      <c r="C581" s="258">
        <f t="shared" si="477"/>
        <v>24</v>
      </c>
      <c r="D581" s="259">
        <f>Raw_Data_2!H577</f>
        <v>1062.2551383769141</v>
      </c>
      <c r="E581" s="260">
        <f>Raw_Data_2!E577</f>
        <v>50.83160400390625</v>
      </c>
      <c r="F581" s="261">
        <f>Raw_Data_2!F577</f>
        <v>12.585542320755323</v>
      </c>
      <c r="G581" s="282">
        <f>Raw_Data_2!M577</f>
        <v>2.4964258670806885</v>
      </c>
      <c r="H581" s="262">
        <f>HLOOKUP('Operational Worksheet'!E581,$B$773:$U$775,3)</f>
        <v>5.25</v>
      </c>
      <c r="I581" s="262">
        <f t="shared" si="431"/>
        <v>1.5344712782378993</v>
      </c>
      <c r="J581" s="262">
        <f t="shared" si="432"/>
        <v>28.435072214350821</v>
      </c>
      <c r="K581" s="262">
        <f t="shared" si="478"/>
        <v>3.8306937912854599</v>
      </c>
      <c r="L581" s="262">
        <f t="shared" si="478"/>
        <v>70.986049808212741</v>
      </c>
      <c r="M581" s="262">
        <f t="shared" si="479"/>
        <v>74.816743599498196</v>
      </c>
      <c r="N581" s="263">
        <f t="shared" si="480"/>
        <v>14.250808304666323</v>
      </c>
      <c r="O581" s="264" t="str">
        <f t="shared" si="433"/>
        <v>OK</v>
      </c>
      <c r="P581" s="45"/>
      <c r="Q581" s="45"/>
      <c r="R581" s="45"/>
      <c r="S581" s="45"/>
      <c r="T581" s="32"/>
      <c r="U581" s="32"/>
    </row>
    <row r="582" spans="1:21" ht="14.25" customHeight="1" x14ac:dyDescent="0.2">
      <c r="A582" s="256" t="str">
        <f>IF(N582=MIN(N561:N584),1,"")</f>
        <v/>
      </c>
      <c r="B582" s="257">
        <f t="shared" si="476"/>
        <v>42301.874999999949</v>
      </c>
      <c r="C582" s="258">
        <f t="shared" si="477"/>
        <v>24</v>
      </c>
      <c r="D582" s="259">
        <f>Raw_Data_2!H578</f>
        <v>1059.1786533987004</v>
      </c>
      <c r="E582" s="260">
        <f>Raw_Data_2!E578</f>
        <v>50.83160400390625</v>
      </c>
      <c r="F582" s="261">
        <f>Raw_Data_2!F578</f>
        <v>12.59143678574827</v>
      </c>
      <c r="G582" s="282">
        <f>Raw_Data_2!M578</f>
        <v>2.4964258670806885</v>
      </c>
      <c r="H582" s="262">
        <f>HLOOKUP('Operational Worksheet'!E582,$B$773:$U$775,3)</f>
        <v>5.25</v>
      </c>
      <c r="I582" s="262">
        <f t="shared" si="431"/>
        <v>1.5389282957786619</v>
      </c>
      <c r="J582" s="262">
        <f t="shared" si="432"/>
        <v>28.531020889467001</v>
      </c>
      <c r="K582" s="262">
        <f t="shared" si="478"/>
        <v>3.8418204051642522</v>
      </c>
      <c r="L582" s="262">
        <f t="shared" si="478"/>
        <v>71.225578562684888</v>
      </c>
      <c r="M582" s="262">
        <f t="shared" si="479"/>
        <v>75.067398967849144</v>
      </c>
      <c r="N582" s="263">
        <f t="shared" si="480"/>
        <v>14.298552184352218</v>
      </c>
      <c r="O582" s="264" t="str">
        <f t="shared" si="433"/>
        <v>OK</v>
      </c>
      <c r="P582" s="45"/>
      <c r="Q582" s="45"/>
      <c r="R582" s="45"/>
      <c r="S582" s="45"/>
      <c r="T582" s="32"/>
      <c r="U582" s="32"/>
    </row>
    <row r="583" spans="1:21" ht="14.25" customHeight="1" x14ac:dyDescent="0.2">
      <c r="A583" s="256" t="str">
        <f>IF(N583=MIN(N561:N584),1,"")</f>
        <v/>
      </c>
      <c r="B583" s="257">
        <f t="shared" si="476"/>
        <v>42301.916666666613</v>
      </c>
      <c r="C583" s="258">
        <f t="shared" si="477"/>
        <v>24</v>
      </c>
      <c r="D583" s="259">
        <f>Raw_Data_2!H579</f>
        <v>1054.0846095982276</v>
      </c>
      <c r="E583" s="260">
        <f>Raw_Data_2!E579</f>
        <v>49.717145622787477</v>
      </c>
      <c r="F583" s="261">
        <f>Raw_Data_2!F579</f>
        <v>12.590160403096938</v>
      </c>
      <c r="G583" s="282">
        <f>Raw_Data_2!M579</f>
        <v>2.4964258670806885</v>
      </c>
      <c r="H583" s="262">
        <f>HLOOKUP('Operational Worksheet'!E583,$B$773:$U$775,3)</f>
        <v>5.6000000000000005</v>
      </c>
      <c r="I583" s="262">
        <f t="shared" si="431"/>
        <v>1.5463654294518985</v>
      </c>
      <c r="J583" s="262">
        <f t="shared" si="432"/>
        <v>28.665995777084586</v>
      </c>
      <c r="K583" s="262">
        <f t="shared" si="478"/>
        <v>3.860386658043057</v>
      </c>
      <c r="L583" s="262">
        <f t="shared" si="478"/>
        <v>71.562533363539742</v>
      </c>
      <c r="M583" s="262">
        <f t="shared" si="479"/>
        <v>75.422920021582797</v>
      </c>
      <c r="N583" s="263">
        <f t="shared" si="480"/>
        <v>13.468378575282641</v>
      </c>
      <c r="O583" s="264" t="str">
        <f t="shared" si="433"/>
        <v>OK</v>
      </c>
      <c r="P583" s="45"/>
      <c r="Q583" s="45"/>
      <c r="R583" s="45"/>
      <c r="S583" s="45"/>
      <c r="T583" s="32"/>
      <c r="U583" s="32"/>
    </row>
    <row r="584" spans="1:21" ht="14.25" customHeight="1" x14ac:dyDescent="0.2">
      <c r="A584" s="265" t="str">
        <f>IF(N584=MIN(N561:N584),1,"")</f>
        <v/>
      </c>
      <c r="B584" s="266">
        <f t="shared" si="476"/>
        <v>42301.958333333278</v>
      </c>
      <c r="C584" s="267">
        <f t="shared" si="477"/>
        <v>24</v>
      </c>
      <c r="D584" s="259">
        <f>Raw_Data_2!H580</f>
        <v>1059.307122039057</v>
      </c>
      <c r="E584" s="260">
        <f>Raw_Data_2!E580</f>
        <v>49.132110595703125</v>
      </c>
      <c r="F584" s="261">
        <f>Raw_Data_2!F580</f>
        <v>12.589252833255397</v>
      </c>
      <c r="G584" s="282">
        <f>Raw_Data_2!M580</f>
        <v>2.2011761665344238</v>
      </c>
      <c r="H584" s="268">
        <f>HLOOKUP('Operational Worksheet'!E584,$B$773:$U$775,3)</f>
        <v>5.6000000000000005</v>
      </c>
      <c r="I584" s="269">
        <f t="shared" si="431"/>
        <v>1.5387416605511137</v>
      </c>
      <c r="J584" s="268">
        <f t="shared" si="432"/>
        <v>28.522612725999348</v>
      </c>
      <c r="K584" s="268">
        <f>I584*$G584</f>
        <v>3.3870414696587141</v>
      </c>
      <c r="L584" s="268">
        <f>J584*$G584</f>
        <v>62.783295339761217</v>
      </c>
      <c r="M584" s="268">
        <f>K584+L584</f>
        <v>66.170336809419936</v>
      </c>
      <c r="N584" s="269">
        <f t="shared" si="480"/>
        <v>11.816131573110702</v>
      </c>
      <c r="O584" s="270" t="str">
        <f t="shared" si="433"/>
        <v>OK</v>
      </c>
      <c r="P584" s="45"/>
      <c r="Q584" s="45"/>
      <c r="R584" s="45"/>
      <c r="S584" s="45"/>
      <c r="T584" s="32"/>
      <c r="U584" s="32"/>
    </row>
    <row r="585" spans="1:21" ht="14.25" customHeight="1" x14ac:dyDescent="0.2">
      <c r="A585" s="247" t="str">
        <f>IF(N585=MIN(N585:N608),1,"")</f>
        <v/>
      </c>
      <c r="B585" s="248">
        <f>'Turbidity Daily Data Sheet'!B40</f>
        <v>42302</v>
      </c>
      <c r="C585" s="249">
        <f>DAY(B585)</f>
        <v>25</v>
      </c>
      <c r="D585" s="259">
        <f>Raw_Data_2!H581</f>
        <v>1057.2319076470185</v>
      </c>
      <c r="E585" s="260">
        <f>Raw_Data_2!E581</f>
        <v>49.132110595703125</v>
      </c>
      <c r="F585" s="261">
        <f>Raw_Data_2!F581</f>
        <v>12.602646126818922</v>
      </c>
      <c r="G585" s="282">
        <f>Raw_Data_2!M581</f>
        <v>2.2011761665344238</v>
      </c>
      <c r="H585" s="253">
        <f>HLOOKUP('Operational Worksheet'!E585,$B$773:$U$775,3)</f>
        <v>5.6000000000000005</v>
      </c>
      <c r="I585" s="253">
        <f t="shared" ref="I585:I648" si="481">$G$768/D585*$H$768</f>
        <v>1.5417620185411709</v>
      </c>
      <c r="J585" s="253">
        <f t="shared" ref="J585:J648" si="482">$G$769*F585/D585*$H$769</f>
        <v>28.609002892924281</v>
      </c>
      <c r="K585" s="253">
        <f>I585*$G585</f>
        <v>3.3936898096808297</v>
      </c>
      <c r="L585" s="253">
        <f>J585*$G585</f>
        <v>62.973455316219308</v>
      </c>
      <c r="M585" s="253">
        <f>K585+L585</f>
        <v>66.367145125900137</v>
      </c>
      <c r="N585" s="254">
        <f>IF(D585&gt;0,M585/H585,"PO")</f>
        <v>11.851275915339309</v>
      </c>
      <c r="O585" s="255" t="str">
        <f t="shared" ref="O585:O648" si="483">+IF(N585&gt;=1, "OK","Alarm")</f>
        <v>OK</v>
      </c>
      <c r="P585" s="45"/>
      <c r="Q585" s="45"/>
      <c r="R585" s="45"/>
      <c r="S585" s="45"/>
      <c r="T585" s="32"/>
      <c r="U585" s="32"/>
    </row>
    <row r="586" spans="1:21" ht="14.25" customHeight="1" x14ac:dyDescent="0.2">
      <c r="A586" s="256" t="str">
        <f>IF(N586=MIN(N585:N608),1,"")</f>
        <v/>
      </c>
      <c r="B586" s="257">
        <f>B585+1/24</f>
        <v>42302.041666666664</v>
      </c>
      <c r="C586" s="258">
        <f>DAY(B586)</f>
        <v>25</v>
      </c>
      <c r="D586" s="259">
        <f>Raw_Data_2!H582</f>
        <v>1057.6452610104457</v>
      </c>
      <c r="E586" s="260">
        <f>Raw_Data_2!E582</f>
        <v>49.132110595703125</v>
      </c>
      <c r="F586" s="261">
        <f>Raw_Data_2!F582</f>
        <v>12.594674267810982</v>
      </c>
      <c r="G586" s="282">
        <f>Raw_Data_2!M582</f>
        <v>2.2011761665344238</v>
      </c>
      <c r="H586" s="262">
        <f>HLOOKUP('Operational Worksheet'!E586,$B$773:$U$775,3)</f>
        <v>5.6000000000000005</v>
      </c>
      <c r="I586" s="262">
        <f t="shared" si="481"/>
        <v>1.5411594606330881</v>
      </c>
      <c r="J586" s="262">
        <f t="shared" si="482"/>
        <v>28.579732124803446</v>
      </c>
      <c r="K586" s="262">
        <f t="shared" ref="K586:L589" si="484">I586*$G586</f>
        <v>3.3923634735746009</v>
      </c>
      <c r="L586" s="262">
        <f t="shared" si="484"/>
        <v>62.90902519905557</v>
      </c>
      <c r="M586" s="262">
        <f t="shared" ref="M586:M589" si="485">K586+L586</f>
        <v>66.301388672630168</v>
      </c>
      <c r="N586" s="263">
        <f t="shared" ref="N586:N590" si="486">IF(D586&gt;0,M586/H586,"PO")</f>
        <v>11.839533691541101</v>
      </c>
      <c r="O586" s="264" t="str">
        <f t="shared" si="483"/>
        <v>OK</v>
      </c>
      <c r="P586" s="45"/>
      <c r="Q586" s="45"/>
      <c r="R586" s="45"/>
      <c r="S586" s="45"/>
      <c r="T586" s="32"/>
      <c r="U586" s="32"/>
    </row>
    <row r="587" spans="1:21" ht="14.25" customHeight="1" x14ac:dyDescent="0.2">
      <c r="A587" s="256" t="str">
        <f>IF(N587=MIN(N585:N608),1,"")</f>
        <v/>
      </c>
      <c r="B587" s="257">
        <f t="shared" ref="B587:B602" si="487">B586+1/24</f>
        <v>42302.083333333328</v>
      </c>
      <c r="C587" s="258">
        <f t="shared" ref="C587" si="488">DAY(B587)</f>
        <v>25</v>
      </c>
      <c r="D587" s="259">
        <f>Raw_Data_2!H583</f>
        <v>1060.4003826889123</v>
      </c>
      <c r="E587" s="260">
        <f>Raw_Data_2!E583</f>
        <v>49.132110595703125</v>
      </c>
      <c r="F587" s="261">
        <f>Raw_Data_2!F583</f>
        <v>12.588078284622563</v>
      </c>
      <c r="G587" s="282">
        <f>Raw_Data_2!M583</f>
        <v>2.2011761665344238</v>
      </c>
      <c r="H587" s="262">
        <f>HLOOKUP('Operational Worksheet'!E587,$B$773:$U$775,3)</f>
        <v>5.6000000000000005</v>
      </c>
      <c r="I587" s="262">
        <f t="shared" si="481"/>
        <v>1.5371552355221945</v>
      </c>
      <c r="J587" s="262">
        <f t="shared" si="482"/>
        <v>28.490547887662551</v>
      </c>
      <c r="K587" s="262">
        <f t="shared" si="484"/>
        <v>3.3835494686950636</v>
      </c>
      <c r="L587" s="262">
        <f t="shared" si="484"/>
        <v>62.71271498183048</v>
      </c>
      <c r="M587" s="262">
        <f t="shared" si="485"/>
        <v>66.096264450525538</v>
      </c>
      <c r="N587" s="263">
        <f t="shared" si="486"/>
        <v>11.802904366165274</v>
      </c>
      <c r="O587" s="264" t="str">
        <f t="shared" si="483"/>
        <v>OK</v>
      </c>
      <c r="P587" s="45"/>
      <c r="Q587" s="45"/>
      <c r="R587" s="45"/>
      <c r="S587" s="45"/>
      <c r="T587" s="32"/>
      <c r="U587" s="32"/>
    </row>
    <row r="588" spans="1:21" ht="14.25" customHeight="1" x14ac:dyDescent="0.2">
      <c r="A588" s="256">
        <f>IF(N588=MIN(N585:N608),1,"")</f>
        <v>1</v>
      </c>
      <c r="B588" s="257">
        <f t="shared" si="487"/>
        <v>42302.124999999993</v>
      </c>
      <c r="C588" s="258">
        <f>DAY(B588)</f>
        <v>25</v>
      </c>
      <c r="D588" s="259">
        <f>Raw_Data_2!H584</f>
        <v>1066.0083743860796</v>
      </c>
      <c r="E588" s="260">
        <f>Raw_Data_2!E584</f>
        <v>49.132110595703125</v>
      </c>
      <c r="F588" s="261">
        <f>Raw_Data_2!F584</f>
        <v>12.597525553263296</v>
      </c>
      <c r="G588" s="282">
        <f>Raw_Data_2!M584</f>
        <v>2.2011761665344238</v>
      </c>
      <c r="H588" s="262">
        <f>HLOOKUP('Operational Worksheet'!E588,$B$773:$U$775,3)</f>
        <v>5.6000000000000005</v>
      </c>
      <c r="I588" s="262">
        <f t="shared" si="481"/>
        <v>1.5290686632163903</v>
      </c>
      <c r="J588" s="262">
        <f t="shared" si="482"/>
        <v>28.361936035675033</v>
      </c>
      <c r="K588" s="262">
        <f t="shared" si="484"/>
        <v>3.3657494984665699</v>
      </c>
      <c r="L588" s="262">
        <f t="shared" si="484"/>
        <v>62.429617638501703</v>
      </c>
      <c r="M588" s="262">
        <f t="shared" si="485"/>
        <v>65.795367136968267</v>
      </c>
      <c r="N588" s="263">
        <f t="shared" si="486"/>
        <v>11.749172703030046</v>
      </c>
      <c r="O588" s="264" t="str">
        <f t="shared" si="483"/>
        <v>OK</v>
      </c>
      <c r="P588" s="45"/>
      <c r="Q588" s="45"/>
      <c r="R588" s="45"/>
      <c r="S588" s="45"/>
      <c r="T588" s="32"/>
      <c r="U588" s="32"/>
    </row>
    <row r="589" spans="1:21" ht="14.25" customHeight="1" x14ac:dyDescent="0.2">
      <c r="A589" s="256" t="str">
        <f>IF(N589=MIN(N585:N608),1,"")</f>
        <v/>
      </c>
      <c r="B589" s="257">
        <f t="shared" si="487"/>
        <v>42302.166666666657</v>
      </c>
      <c r="C589" s="258">
        <f t="shared" ref="C589:C590" si="489">DAY(B589)</f>
        <v>25</v>
      </c>
      <c r="D589" s="259">
        <f>Raw_Data_2!H585</f>
        <v>1069.0120162118615</v>
      </c>
      <c r="E589" s="260">
        <f>Raw_Data_2!E585</f>
        <v>48.548457615333128</v>
      </c>
      <c r="F589" s="261">
        <f>Raw_Data_2!F585</f>
        <v>12.597903994785415</v>
      </c>
      <c r="G589" s="282">
        <f>Raw_Data_2!M585</f>
        <v>2.4963188171386719</v>
      </c>
      <c r="H589" s="262">
        <f>HLOOKUP('Operational Worksheet'!E589,$B$773:$U$775,3)</f>
        <v>5.6000000000000005</v>
      </c>
      <c r="I589" s="262">
        <f t="shared" si="481"/>
        <v>1.5247723835472393</v>
      </c>
      <c r="J589" s="262">
        <f t="shared" si="482"/>
        <v>28.283096100851406</v>
      </c>
      <c r="K589" s="262">
        <f t="shared" si="484"/>
        <v>3.8063179929023576</v>
      </c>
      <c r="L589" s="262">
        <f t="shared" si="484"/>
        <v>70.603625003496759</v>
      </c>
      <c r="M589" s="262">
        <f t="shared" si="485"/>
        <v>74.40994299639911</v>
      </c>
      <c r="N589" s="263">
        <f t="shared" si="486"/>
        <v>13.287489820785554</v>
      </c>
      <c r="O589" s="264" t="str">
        <f t="shared" si="483"/>
        <v>OK</v>
      </c>
      <c r="P589" s="45"/>
      <c r="Q589" s="45"/>
      <c r="R589" s="45"/>
      <c r="S589" s="45"/>
      <c r="T589" s="32"/>
      <c r="U589" s="32"/>
    </row>
    <row r="590" spans="1:21" ht="14.25" customHeight="1" x14ac:dyDescent="0.2">
      <c r="A590" s="256" t="str">
        <f>IF(N590=MIN(N585:N608),1,"")</f>
        <v/>
      </c>
      <c r="B590" s="257">
        <f t="shared" si="487"/>
        <v>42302.208333333321</v>
      </c>
      <c r="C590" s="258">
        <f t="shared" si="489"/>
        <v>25</v>
      </c>
      <c r="D590" s="259">
        <f>Raw_Data_2!H586</f>
        <v>1064.1169494548119</v>
      </c>
      <c r="E590" s="260">
        <f>Raw_Data_2!E586</f>
        <v>48.489063262939453</v>
      </c>
      <c r="F590" s="261">
        <f>Raw_Data_2!F586</f>
        <v>12.597883391625086</v>
      </c>
      <c r="G590" s="282">
        <f>Raw_Data_2!M586</f>
        <v>2.4963188171386719</v>
      </c>
      <c r="H590" s="262">
        <f>HLOOKUP('Operational Worksheet'!E590,$B$773:$U$775,3)</f>
        <v>5.6000000000000005</v>
      </c>
      <c r="I590" s="263">
        <f t="shared" si="481"/>
        <v>1.5317865210540174</v>
      </c>
      <c r="J590" s="262">
        <f t="shared" si="482"/>
        <v>28.413155297818271</v>
      </c>
      <c r="K590" s="262">
        <f>I590*$G590</f>
        <v>3.8238275163465261</v>
      </c>
      <c r="L590" s="262">
        <f>J590*$G590</f>
        <v>70.928294224227088</v>
      </c>
      <c r="M590" s="262">
        <f>K590+L590</f>
        <v>74.752121740573614</v>
      </c>
      <c r="N590" s="263">
        <f t="shared" si="486"/>
        <v>13.348593167959573</v>
      </c>
      <c r="O590" s="264" t="str">
        <f t="shared" si="483"/>
        <v>OK</v>
      </c>
      <c r="P590" s="45"/>
      <c r="Q590" s="45"/>
      <c r="R590" s="45"/>
      <c r="S590" s="45"/>
      <c r="T590" s="32"/>
      <c r="U590" s="32"/>
    </row>
    <row r="591" spans="1:21" ht="14.25" customHeight="1" x14ac:dyDescent="0.2">
      <c r="A591" s="256" t="str">
        <f>IF(N591=MIN(N585:N608),1,"")</f>
        <v/>
      </c>
      <c r="B591" s="257">
        <f t="shared" si="487"/>
        <v>42302.249999999985</v>
      </c>
      <c r="C591" s="258">
        <f>DAY(B591)</f>
        <v>25</v>
      </c>
      <c r="D591" s="259">
        <f>Raw_Data_2!H587</f>
        <v>1065.2372989832477</v>
      </c>
      <c r="E591" s="260">
        <f>Raw_Data_2!E587</f>
        <v>48.489063262939453</v>
      </c>
      <c r="F591" s="261">
        <f>Raw_Data_2!F587</f>
        <v>12.594326016961732</v>
      </c>
      <c r="G591" s="282">
        <f>Raw_Data_2!M587</f>
        <v>2.4963188171386719</v>
      </c>
      <c r="H591" s="262">
        <f>HLOOKUP('Operational Worksheet'!E591,$B$773:$U$775,3)</f>
        <v>5.6000000000000005</v>
      </c>
      <c r="I591" s="262">
        <f t="shared" si="481"/>
        <v>1.5301754844256856</v>
      </c>
      <c r="J591" s="262">
        <f t="shared" si="482"/>
        <v>28.375257296715727</v>
      </c>
      <c r="K591" s="262">
        <f>I591*$G591</f>
        <v>3.8198058552961216</v>
      </c>
      <c r="L591" s="262">
        <f>J591*$G591</f>
        <v>70.833688730942868</v>
      </c>
      <c r="M591" s="262">
        <f>K591+L591</f>
        <v>74.653494586238992</v>
      </c>
      <c r="N591" s="263">
        <f>IF(D591&gt;0,M591/H591,"PO")</f>
        <v>13.330981176114104</v>
      </c>
      <c r="O591" s="264" t="str">
        <f t="shared" si="483"/>
        <v>OK</v>
      </c>
      <c r="P591" s="45"/>
      <c r="Q591" s="45"/>
      <c r="R591" s="45"/>
      <c r="S591" s="45"/>
      <c r="T591" s="32"/>
      <c r="U591" s="32"/>
    </row>
    <row r="592" spans="1:21" ht="14.25" customHeight="1" x14ac:dyDescent="0.2">
      <c r="A592" s="256" t="str">
        <f>IF(N592=MIN(N585:N608),1,"")</f>
        <v/>
      </c>
      <c r="B592" s="257">
        <f t="shared" si="487"/>
        <v>42302.29166666665</v>
      </c>
      <c r="C592" s="258">
        <f t="shared" ref="C592:C596" si="490">DAY(B592)</f>
        <v>25</v>
      </c>
      <c r="D592" s="259">
        <f>Raw_Data_2!H588</f>
        <v>1025.3722505116048</v>
      </c>
      <c r="E592" s="260">
        <f>Raw_Data_2!E588</f>
        <v>48.489063262939453</v>
      </c>
      <c r="F592" s="261">
        <f>Raw_Data_2!F588</f>
        <v>12.592609728276466</v>
      </c>
      <c r="G592" s="282">
        <f>Raw_Data_2!M588</f>
        <v>2.4963188171386719</v>
      </c>
      <c r="H592" s="262">
        <f>HLOOKUP('Operational Worksheet'!E592,$B$773:$U$775,3)</f>
        <v>5.6000000000000005</v>
      </c>
      <c r="I592" s="262">
        <f t="shared" si="481"/>
        <v>1.589666581270089</v>
      </c>
      <c r="J592" s="262">
        <f t="shared" si="482"/>
        <v>29.474430708246942</v>
      </c>
      <c r="K592" s="262">
        <f t="shared" ref="K592:L595" si="491">I592*$G592</f>
        <v>3.9683145998010247</v>
      </c>
      <c r="L592" s="262">
        <f t="shared" si="491"/>
        <v>73.577576001446758</v>
      </c>
      <c r="M592" s="262">
        <f t="shared" ref="M592:M595" si="492">K592+L592</f>
        <v>77.545890601247777</v>
      </c>
      <c r="N592" s="263">
        <f t="shared" ref="N592:N596" si="493">IF(D592&gt;0,M592/H592,"PO")</f>
        <v>13.84748046450853</v>
      </c>
      <c r="O592" s="264" t="str">
        <f t="shared" si="483"/>
        <v>OK</v>
      </c>
      <c r="P592" s="45"/>
      <c r="Q592" s="45"/>
      <c r="R592" s="45"/>
      <c r="S592" s="45"/>
      <c r="T592" s="32"/>
      <c r="U592" s="32"/>
    </row>
    <row r="593" spans="1:21" ht="14.25" customHeight="1" x14ac:dyDescent="0.2">
      <c r="A593" s="256" t="str">
        <f>IF(N593=MIN(N585:N608),1,"")</f>
        <v/>
      </c>
      <c r="B593" s="257">
        <f t="shared" si="487"/>
        <v>42302.333333333314</v>
      </c>
      <c r="C593" s="258">
        <f t="shared" si="490"/>
        <v>25</v>
      </c>
      <c r="D593" s="259">
        <f>Raw_Data_2!H589</f>
        <v>1022.5816705277506</v>
      </c>
      <c r="E593" s="260">
        <f>Raw_Data_2!E589</f>
        <v>48.489063262939453</v>
      </c>
      <c r="F593" s="261">
        <f>Raw_Data_2!F589</f>
        <v>12.587777629458904</v>
      </c>
      <c r="G593" s="282">
        <f>Raw_Data_2!M589</f>
        <v>2.5033817291259766</v>
      </c>
      <c r="H593" s="262">
        <f>HLOOKUP('Operational Worksheet'!E593,$B$773:$U$775,3)</f>
        <v>5.6000000000000005</v>
      </c>
      <c r="I593" s="262">
        <f t="shared" si="481"/>
        <v>1.5940047108010091</v>
      </c>
      <c r="J593" s="262">
        <f t="shared" si="482"/>
        <v>29.543524181408177</v>
      </c>
      <c r="K593" s="262">
        <f t="shared" si="491"/>
        <v>3.9904022691599823</v>
      </c>
      <c r="L593" s="262">
        <f t="shared" si="491"/>
        <v>73.958718649728709</v>
      </c>
      <c r="M593" s="262">
        <f t="shared" si="492"/>
        <v>77.949120918888696</v>
      </c>
      <c r="N593" s="263">
        <f t="shared" si="493"/>
        <v>13.91948587837298</v>
      </c>
      <c r="O593" s="264" t="str">
        <f t="shared" si="483"/>
        <v>OK</v>
      </c>
      <c r="P593" s="45"/>
      <c r="Q593" s="45"/>
      <c r="R593" s="45"/>
      <c r="S593" s="45"/>
      <c r="T593" s="32"/>
      <c r="U593" s="32"/>
    </row>
    <row r="594" spans="1:21" ht="14.25" customHeight="1" x14ac:dyDescent="0.2">
      <c r="A594" s="256" t="str">
        <f>IF(N594=MIN(N585:N608),1,"")</f>
        <v/>
      </c>
      <c r="B594" s="257">
        <f t="shared" si="487"/>
        <v>42302.374999999978</v>
      </c>
      <c r="C594" s="258">
        <f t="shared" si="490"/>
        <v>25</v>
      </c>
      <c r="D594" s="259">
        <f>Raw_Data_2!H590</f>
        <v>1084.5936067679511</v>
      </c>
      <c r="E594" s="260">
        <f>Raw_Data_2!E590</f>
        <v>48.489063262939453</v>
      </c>
      <c r="F594" s="261">
        <f>Raw_Data_2!F590</f>
        <v>12.585145008744664</v>
      </c>
      <c r="G594" s="282">
        <f>Raw_Data_2!M590</f>
        <v>2.5033817291259766</v>
      </c>
      <c r="H594" s="262">
        <f>HLOOKUP('Operational Worksheet'!E594,$B$773:$U$775,3)</f>
        <v>5.6000000000000005</v>
      </c>
      <c r="I594" s="262">
        <f t="shared" si="481"/>
        <v>1.5028670552994867</v>
      </c>
      <c r="J594" s="262">
        <f t="shared" si="482"/>
        <v>27.848539611988897</v>
      </c>
      <c r="K594" s="262">
        <f t="shared" si="491"/>
        <v>3.7622499275420935</v>
      </c>
      <c r="L594" s="262">
        <f t="shared" si="491"/>
        <v>69.715525247494014</v>
      </c>
      <c r="M594" s="262">
        <f t="shared" si="492"/>
        <v>73.477775175036101</v>
      </c>
      <c r="N594" s="263">
        <f t="shared" si="493"/>
        <v>13.121031281256446</v>
      </c>
      <c r="O594" s="264" t="str">
        <f t="shared" si="483"/>
        <v>OK</v>
      </c>
      <c r="P594" s="45"/>
      <c r="Q594" s="45"/>
      <c r="R594" s="45"/>
      <c r="S594" s="45"/>
      <c r="T594" s="32"/>
      <c r="U594" s="32"/>
    </row>
    <row r="595" spans="1:21" ht="14.25" customHeight="1" x14ac:dyDescent="0.2">
      <c r="A595" s="256" t="str">
        <f>IF(N595=MIN(N585:N608),1,"")</f>
        <v/>
      </c>
      <c r="B595" s="257">
        <f t="shared" si="487"/>
        <v>42302.416666666642</v>
      </c>
      <c r="C595" s="258">
        <f t="shared" si="490"/>
        <v>25</v>
      </c>
      <c r="D595" s="259">
        <f>Raw_Data_2!H591</f>
        <v>1278.0254246980096</v>
      </c>
      <c r="E595" s="260">
        <f>Raw_Data_2!E591</f>
        <v>51.518219741770423</v>
      </c>
      <c r="F595" s="261">
        <f>Raw_Data_2!F591</f>
        <v>12.600288405564626</v>
      </c>
      <c r="G595" s="282">
        <f>Raw_Data_2!M591</f>
        <v>2.5033817291259766</v>
      </c>
      <c r="H595" s="262">
        <f>HLOOKUP('Operational Worksheet'!E595,$B$773:$U$775,3)</f>
        <v>5.25</v>
      </c>
      <c r="I595" s="262">
        <f t="shared" si="481"/>
        <v>1.2754049868649209</v>
      </c>
      <c r="J595" s="262">
        <f t="shared" si="482"/>
        <v>23.662042701928883</v>
      </c>
      <c r="K595" s="262">
        <f t="shared" si="491"/>
        <v>3.1928255413537991</v>
      </c>
      <c r="L595" s="262">
        <f t="shared" si="491"/>
        <v>59.235125373807421</v>
      </c>
      <c r="M595" s="262">
        <f t="shared" si="492"/>
        <v>62.427950915161219</v>
      </c>
      <c r="N595" s="263">
        <f t="shared" si="493"/>
        <v>11.891038269554517</v>
      </c>
      <c r="O595" s="264" t="str">
        <f t="shared" si="483"/>
        <v>OK</v>
      </c>
      <c r="P595" s="45"/>
      <c r="Q595" s="45"/>
      <c r="R595" s="45"/>
      <c r="S595" s="45"/>
      <c r="T595" s="32"/>
      <c r="U595" s="32"/>
    </row>
    <row r="596" spans="1:21" ht="14.25" customHeight="1" x14ac:dyDescent="0.2">
      <c r="A596" s="256" t="str">
        <f>IF(N596=MIN(N585:N608),1,"")</f>
        <v/>
      </c>
      <c r="B596" s="257">
        <f t="shared" si="487"/>
        <v>42302.458333333307</v>
      </c>
      <c r="C596" s="258">
        <f t="shared" si="490"/>
        <v>25</v>
      </c>
      <c r="D596" s="259">
        <f>Raw_Data_2!H592</f>
        <v>1317.9978478969374</v>
      </c>
      <c r="E596" s="260">
        <f>Raw_Data_2!E592</f>
        <v>52.121234893798828</v>
      </c>
      <c r="F596" s="261">
        <f>Raw_Data_2!F592</f>
        <v>12.61327106045008</v>
      </c>
      <c r="G596" s="282">
        <f>Raw_Data_2!M592</f>
        <v>2.5033817291259766</v>
      </c>
      <c r="H596" s="262">
        <f>HLOOKUP('Operational Worksheet'!E596,$B$773:$U$775,3)</f>
        <v>4.8999999999999995</v>
      </c>
      <c r="I596" s="263">
        <f t="shared" si="481"/>
        <v>1.2367243259166991</v>
      </c>
      <c r="J596" s="262">
        <f t="shared" si="482"/>
        <v>22.968057643935804</v>
      </c>
      <c r="K596" s="262">
        <f>I596*$G596</f>
        <v>3.0959930814655041</v>
      </c>
      <c r="L596" s="262">
        <f>J596*$G596</f>
        <v>57.497815859341117</v>
      </c>
      <c r="M596" s="262">
        <f>K596+L596</f>
        <v>60.593808940806618</v>
      </c>
      <c r="N596" s="263">
        <f t="shared" si="493"/>
        <v>12.366083457307475</v>
      </c>
      <c r="O596" s="264" t="str">
        <f t="shared" si="483"/>
        <v>OK</v>
      </c>
      <c r="P596" s="45"/>
      <c r="Q596" s="45"/>
      <c r="R596" s="45"/>
      <c r="S596" s="45"/>
      <c r="T596" s="32"/>
      <c r="U596" s="32"/>
    </row>
    <row r="597" spans="1:21" ht="14.25" customHeight="1" x14ac:dyDescent="0.2">
      <c r="A597" s="256" t="str">
        <f>IF(N597=MIN(N585:N608),1,"")</f>
        <v/>
      </c>
      <c r="B597" s="257">
        <f t="shared" si="487"/>
        <v>42302.499999999971</v>
      </c>
      <c r="C597" s="258">
        <f>DAY(B597)</f>
        <v>25</v>
      </c>
      <c r="D597" s="259">
        <f>Raw_Data_2!H593</f>
        <v>1312.1681387336414</v>
      </c>
      <c r="E597" s="260">
        <f>Raw_Data_2!E593</f>
        <v>52.121234893798828</v>
      </c>
      <c r="F597" s="261">
        <f>Raw_Data_2!F593</f>
        <v>12.603522469505998</v>
      </c>
      <c r="G597" s="282">
        <f>Raw_Data_2!M593</f>
        <v>2.5033817291259766</v>
      </c>
      <c r="H597" s="262">
        <f>HLOOKUP('Operational Worksheet'!E597,$B$773:$U$775,3)</f>
        <v>4.8999999999999995</v>
      </c>
      <c r="I597" s="262">
        <f t="shared" si="481"/>
        <v>1.2422188528164497</v>
      </c>
      <c r="J597" s="262">
        <f t="shared" si="482"/>
        <v>23.052269776956205</v>
      </c>
      <c r="K597" s="262">
        <f>I597*$G597</f>
        <v>3.1097479797165311</v>
      </c>
      <c r="L597" s="262">
        <f>J597*$G597</f>
        <v>57.708630974515117</v>
      </c>
      <c r="M597" s="262">
        <f>K597+L597</f>
        <v>60.818378954231648</v>
      </c>
      <c r="N597" s="263">
        <f>IF(D597&gt;0,M597/H597,"PO")</f>
        <v>12.411914072292173</v>
      </c>
      <c r="O597" s="264" t="str">
        <f t="shared" si="483"/>
        <v>OK</v>
      </c>
      <c r="P597" s="45"/>
      <c r="Q597" s="45"/>
      <c r="R597" s="45"/>
      <c r="S597" s="45"/>
      <c r="T597" s="32"/>
      <c r="U597" s="32"/>
    </row>
    <row r="598" spans="1:21" ht="14.25" customHeight="1" x14ac:dyDescent="0.2">
      <c r="A598" s="256" t="str">
        <f>IF(N598=MIN(N585:N608),1,"")</f>
        <v/>
      </c>
      <c r="B598" s="257">
        <f t="shared" si="487"/>
        <v>42302.541666666635</v>
      </c>
      <c r="C598" s="258">
        <f t="shared" ref="C598:C602" si="494">DAY(B598)</f>
        <v>25</v>
      </c>
      <c r="D598" s="259">
        <f>Raw_Data_2!H594</f>
        <v>986.66978476501515</v>
      </c>
      <c r="E598" s="260">
        <f>Raw_Data_2!E594</f>
        <v>52.121234893798828</v>
      </c>
      <c r="F598" s="261">
        <f>Raw_Data_2!F594</f>
        <v>12.606225598998602</v>
      </c>
      <c r="G598" s="282">
        <f>Raw_Data_2!M594</f>
        <v>2.3867371082305908</v>
      </c>
      <c r="H598" s="262">
        <f>HLOOKUP('Operational Worksheet'!E598,$B$773:$U$775,3)</f>
        <v>4.8999999999999995</v>
      </c>
      <c r="I598" s="262">
        <f t="shared" si="481"/>
        <v>1.6520218062502037</v>
      </c>
      <c r="J598" s="262">
        <f t="shared" si="482"/>
        <v>30.663695093087448</v>
      </c>
      <c r="K598" s="262">
        <f t="shared" ref="K598:L601" si="495">I598*$G598</f>
        <v>3.9429417485834883</v>
      </c>
      <c r="L598" s="262">
        <f t="shared" si="495"/>
        <v>73.18617895414009</v>
      </c>
      <c r="M598" s="262">
        <f t="shared" ref="M598:M601" si="496">K598+L598</f>
        <v>77.129120702723583</v>
      </c>
      <c r="N598" s="263">
        <f t="shared" ref="N598:N602" si="497">IF(D598&gt;0,M598/H598,"PO")</f>
        <v>15.740636878106855</v>
      </c>
      <c r="O598" s="264" t="str">
        <f t="shared" si="483"/>
        <v>OK</v>
      </c>
      <c r="P598" s="45"/>
      <c r="Q598" s="45"/>
      <c r="R598" s="45"/>
      <c r="S598" s="45"/>
      <c r="T598" s="32"/>
      <c r="U598" s="32"/>
    </row>
    <row r="599" spans="1:21" ht="14.25" customHeight="1" x14ac:dyDescent="0.2">
      <c r="A599" s="256" t="str">
        <f>IF(N599=MIN(N585:N608),1,"")</f>
        <v/>
      </c>
      <c r="B599" s="257">
        <f t="shared" si="487"/>
        <v>42302.583333333299</v>
      </c>
      <c r="C599" s="258">
        <f t="shared" si="494"/>
        <v>25</v>
      </c>
      <c r="D599" s="259">
        <f>Raw_Data_2!H595</f>
        <v>850.69519467943815</v>
      </c>
      <c r="E599" s="260">
        <f>Raw_Data_2!E595</f>
        <v>52.121234893798828</v>
      </c>
      <c r="F599" s="261">
        <f>Raw_Data_2!F595</f>
        <v>12.592497573178344</v>
      </c>
      <c r="G599" s="282">
        <f>Raw_Data_2!M595</f>
        <v>2.3867371082305908</v>
      </c>
      <c r="H599" s="262">
        <f>HLOOKUP('Operational Worksheet'!E599,$B$773:$U$775,3)</f>
        <v>4.8999999999999995</v>
      </c>
      <c r="I599" s="262">
        <f t="shared" si="481"/>
        <v>1.9160799428451245</v>
      </c>
      <c r="J599" s="262">
        <f t="shared" si="482"/>
        <v>35.526231210247254</v>
      </c>
      <c r="K599" s="262">
        <f t="shared" si="495"/>
        <v>4.5731791019248078</v>
      </c>
      <c r="L599" s="262">
        <f t="shared" si="495"/>
        <v>84.791774345076888</v>
      </c>
      <c r="M599" s="262">
        <f t="shared" si="496"/>
        <v>89.364953447001696</v>
      </c>
      <c r="N599" s="263">
        <f t="shared" si="497"/>
        <v>18.237745601428919</v>
      </c>
      <c r="O599" s="264" t="str">
        <f t="shared" si="483"/>
        <v>OK</v>
      </c>
      <c r="P599" s="45"/>
      <c r="Q599" s="45"/>
      <c r="R599" s="45"/>
      <c r="S599" s="45"/>
      <c r="T599" s="32"/>
      <c r="U599" s="32"/>
    </row>
    <row r="600" spans="1:21" ht="14.25" customHeight="1" x14ac:dyDescent="0.2">
      <c r="A600" s="256" t="str">
        <f>IF(N600=MIN(N585:N608),1,"")</f>
        <v/>
      </c>
      <c r="B600" s="257">
        <f t="shared" si="487"/>
        <v>42302.624999999964</v>
      </c>
      <c r="C600" s="258">
        <f t="shared" si="494"/>
        <v>25</v>
      </c>
      <c r="D600" s="259">
        <f>Raw_Data_2!H596</f>
        <v>864.55989989260365</v>
      </c>
      <c r="E600" s="260">
        <f>Raw_Data_2!E596</f>
        <v>52.121234893798828</v>
      </c>
      <c r="F600" s="261">
        <f>Raw_Data_2!F596</f>
        <v>12.5887264966525</v>
      </c>
      <c r="G600" s="282">
        <f>Raw_Data_2!M596</f>
        <v>2.3867371082305908</v>
      </c>
      <c r="H600" s="262">
        <f>HLOOKUP('Operational Worksheet'!E600,$B$773:$U$775,3)</f>
        <v>4.8999999999999995</v>
      </c>
      <c r="I600" s="262">
        <f t="shared" si="481"/>
        <v>1.8853523049154604</v>
      </c>
      <c r="J600" s="262">
        <f t="shared" si="482"/>
        <v>34.946038551775388</v>
      </c>
      <c r="K600" s="262">
        <f t="shared" si="495"/>
        <v>4.4998403082298051</v>
      </c>
      <c r="L600" s="262">
        <f t="shared" si="495"/>
        <v>83.407006997179138</v>
      </c>
      <c r="M600" s="262">
        <f t="shared" si="496"/>
        <v>87.906847305408945</v>
      </c>
      <c r="N600" s="263">
        <f t="shared" si="497"/>
        <v>17.940172919471216</v>
      </c>
      <c r="O600" s="264" t="str">
        <f t="shared" si="483"/>
        <v>OK</v>
      </c>
      <c r="P600" s="45"/>
      <c r="Q600" s="45"/>
      <c r="R600" s="45"/>
      <c r="S600" s="45"/>
      <c r="T600" s="32"/>
      <c r="U600" s="32"/>
    </row>
    <row r="601" spans="1:21" ht="14.25" customHeight="1" x14ac:dyDescent="0.2">
      <c r="A601" s="256" t="str">
        <f>IF(N601=MIN(N585:N608),1,"")</f>
        <v/>
      </c>
      <c r="B601" s="257">
        <f t="shared" si="487"/>
        <v>42302.666666666628</v>
      </c>
      <c r="C601" s="258">
        <f t="shared" si="494"/>
        <v>25</v>
      </c>
      <c r="D601" s="259">
        <f>Raw_Data_2!H597</f>
        <v>860.70061873251154</v>
      </c>
      <c r="E601" s="260">
        <f>Raw_Data_2!E597</f>
        <v>52.121234893798828</v>
      </c>
      <c r="F601" s="261">
        <f>Raw_Data_2!F597</f>
        <v>12.595708815271589</v>
      </c>
      <c r="G601" s="282">
        <f>Raw_Data_2!M597</f>
        <v>2.3867371082305908</v>
      </c>
      <c r="H601" s="262">
        <f>HLOOKUP('Operational Worksheet'!E601,$B$773:$U$775,3)</f>
        <v>4.8999999999999995</v>
      </c>
      <c r="I601" s="262">
        <f t="shared" si="481"/>
        <v>1.8938060046946141</v>
      </c>
      <c r="J601" s="262">
        <f t="shared" si="482"/>
        <v>35.122202190546581</v>
      </c>
      <c r="K601" s="262">
        <f t="shared" si="495"/>
        <v>4.5200170671945523</v>
      </c>
      <c r="L601" s="262">
        <f t="shared" si="495"/>
        <v>83.827463290955265</v>
      </c>
      <c r="M601" s="262">
        <f t="shared" si="496"/>
        <v>88.347480358149824</v>
      </c>
      <c r="N601" s="263">
        <f t="shared" si="497"/>
        <v>18.030098032275475</v>
      </c>
      <c r="O601" s="264" t="str">
        <f t="shared" si="483"/>
        <v>OK</v>
      </c>
      <c r="P601" s="45"/>
      <c r="Q601" s="45"/>
      <c r="R601" s="45"/>
      <c r="S601" s="45"/>
      <c r="T601" s="32"/>
      <c r="U601" s="32"/>
    </row>
    <row r="602" spans="1:21" ht="14.25" customHeight="1" x14ac:dyDescent="0.2">
      <c r="A602" s="256" t="str">
        <f>IF(N602=MIN(N585:N608),1,"")</f>
        <v/>
      </c>
      <c r="B602" s="257">
        <f t="shared" si="487"/>
        <v>42302.708333333292</v>
      </c>
      <c r="C602" s="258">
        <f t="shared" si="494"/>
        <v>25</v>
      </c>
      <c r="D602" s="259">
        <f>Raw_Data_2!H598</f>
        <v>864.58720673598418</v>
      </c>
      <c r="E602" s="260">
        <f>Raw_Data_2!E598</f>
        <v>52.121234893798828</v>
      </c>
      <c r="F602" s="261">
        <f>Raw_Data_2!F598</f>
        <v>12.599099677943387</v>
      </c>
      <c r="G602" s="282">
        <f>Raw_Data_2!M598</f>
        <v>2.5035955905914307</v>
      </c>
      <c r="H602" s="262">
        <f>HLOOKUP('Operational Worksheet'!E602,$B$773:$U$775,3)</f>
        <v>4.8999999999999995</v>
      </c>
      <c r="I602" s="263">
        <f t="shared" si="481"/>
        <v>1.8852927585565664</v>
      </c>
      <c r="J602" s="262">
        <f t="shared" si="482"/>
        <v>34.973729649804717</v>
      </c>
      <c r="K602" s="262">
        <f>I602*$G602</f>
        <v>4.7200106372961743</v>
      </c>
      <c r="L602" s="262">
        <f>J602*$G602</f>
        <v>87.560075337787865</v>
      </c>
      <c r="M602" s="262">
        <f>K602+L602</f>
        <v>92.280085975084035</v>
      </c>
      <c r="N602" s="263">
        <f t="shared" si="497"/>
        <v>18.832670607160008</v>
      </c>
      <c r="O602" s="264" t="str">
        <f t="shared" si="483"/>
        <v>OK</v>
      </c>
      <c r="P602" s="45"/>
      <c r="Q602" s="45"/>
      <c r="R602" s="45"/>
      <c r="S602" s="45"/>
      <c r="T602" s="32"/>
      <c r="U602" s="32"/>
    </row>
    <row r="603" spans="1:21" ht="14.25" customHeight="1" x14ac:dyDescent="0.2">
      <c r="A603" s="256" t="str">
        <f>IF(N603=MIN(N585:N608),1,"")</f>
        <v/>
      </c>
      <c r="B603" s="257">
        <f>B602+1/24</f>
        <v>42302.749999999956</v>
      </c>
      <c r="C603" s="258">
        <f>DAY(B603)</f>
        <v>25</v>
      </c>
      <c r="D603" s="259">
        <f>Raw_Data_2!H599</f>
        <v>856.44443378813889</v>
      </c>
      <c r="E603" s="260">
        <f>Raw_Data_2!E599</f>
        <v>51.071658258501685</v>
      </c>
      <c r="F603" s="261">
        <f>Raw_Data_2!F599</f>
        <v>12.590773821843994</v>
      </c>
      <c r="G603" s="282">
        <f>Raw_Data_2!M599</f>
        <v>2.5035955905914307</v>
      </c>
      <c r="H603" s="262">
        <f>HLOOKUP('Operational Worksheet'!E603,$B$773:$U$775,3)</f>
        <v>5.25</v>
      </c>
      <c r="I603" s="262">
        <f t="shared" si="481"/>
        <v>1.9032174601104568</v>
      </c>
      <c r="J603" s="262">
        <f t="shared" si="482"/>
        <v>35.282916182628448</v>
      </c>
      <c r="K603" s="262">
        <f>I603*$G603</f>
        <v>4.7648868410691616</v>
      </c>
      <c r="L603" s="262">
        <f>J603*$G603</f>
        <v>88.334153378035609</v>
      </c>
      <c r="M603" s="262">
        <f>K603+L603</f>
        <v>93.099040219104765</v>
      </c>
      <c r="N603" s="263">
        <f>IF(D603&gt;0,M603/H603,"PO")</f>
        <v>17.733150517924717</v>
      </c>
      <c r="O603" s="264" t="str">
        <f t="shared" si="483"/>
        <v>OK</v>
      </c>
      <c r="P603" s="45"/>
      <c r="Q603" s="45"/>
      <c r="R603" s="45"/>
      <c r="S603" s="45"/>
      <c r="T603" s="32"/>
      <c r="U603" s="32"/>
    </row>
    <row r="604" spans="1:21" ht="14.25" customHeight="1" x14ac:dyDescent="0.2">
      <c r="A604" s="256" t="str">
        <f>IF(N604=MIN(N585:N608),1,"")</f>
        <v/>
      </c>
      <c r="B604" s="257">
        <f t="shared" ref="B604:B608" si="498">B603+1/24</f>
        <v>42302.791666666621</v>
      </c>
      <c r="C604" s="258">
        <f t="shared" ref="C604:C608" si="499">DAY(B604)</f>
        <v>25</v>
      </c>
      <c r="D604" s="259">
        <f>Raw_Data_2!H600</f>
        <v>860.36165681365117</v>
      </c>
      <c r="E604" s="260">
        <f>Raw_Data_2!E600</f>
        <v>50.866935729980469</v>
      </c>
      <c r="F604" s="261">
        <f>Raw_Data_2!F600</f>
        <v>12.587249502080811</v>
      </c>
      <c r="G604" s="282">
        <f>Raw_Data_2!M600</f>
        <v>2.5035955905914307</v>
      </c>
      <c r="H604" s="262">
        <f>HLOOKUP('Operational Worksheet'!E604,$B$773:$U$775,3)</f>
        <v>5.25</v>
      </c>
      <c r="I604" s="262">
        <f t="shared" si="481"/>
        <v>1.8945521189736696</v>
      </c>
      <c r="J604" s="262">
        <f t="shared" si="482"/>
        <v>35.112442036148423</v>
      </c>
      <c r="K604" s="262">
        <f t="shared" ref="K604:L607" si="500">I604*$G604</f>
        <v>4.7431923312081308</v>
      </c>
      <c r="L604" s="262">
        <f t="shared" si="500"/>
        <v>87.907355056598391</v>
      </c>
      <c r="M604" s="262">
        <f t="shared" ref="M604:M607" si="501">K604+L604</f>
        <v>92.650547387806526</v>
      </c>
      <c r="N604" s="263">
        <f t="shared" ref="N604:N608" si="502">IF(D604&gt;0,M604/H604,"PO")</f>
        <v>17.647723311963148</v>
      </c>
      <c r="O604" s="264" t="str">
        <f t="shared" si="483"/>
        <v>OK</v>
      </c>
      <c r="P604" s="45"/>
      <c r="Q604" s="45"/>
      <c r="R604" s="45"/>
      <c r="S604" s="45"/>
      <c r="T604" s="32"/>
      <c r="U604" s="32"/>
    </row>
    <row r="605" spans="1:21" ht="14.25" customHeight="1" x14ac:dyDescent="0.2">
      <c r="A605" s="256" t="str">
        <f>IF(N605=MIN(N585:N608),1,"")</f>
        <v/>
      </c>
      <c r="B605" s="257">
        <f t="shared" si="498"/>
        <v>42302.833333333285</v>
      </c>
      <c r="C605" s="258">
        <f t="shared" si="499"/>
        <v>25</v>
      </c>
      <c r="D605" s="259">
        <f>Raw_Data_2!H601</f>
        <v>866.32661649130443</v>
      </c>
      <c r="E605" s="260">
        <f>Raw_Data_2!E601</f>
        <v>50.866935729980469</v>
      </c>
      <c r="F605" s="261">
        <f>Raw_Data_2!F601</f>
        <v>12.585186272319159</v>
      </c>
      <c r="G605" s="282">
        <f>Raw_Data_2!M601</f>
        <v>2.5035955905914307</v>
      </c>
      <c r="H605" s="262">
        <f>HLOOKUP('Operational Worksheet'!E605,$B$773:$U$775,3)</f>
        <v>5.25</v>
      </c>
      <c r="I605" s="262">
        <f t="shared" si="481"/>
        <v>1.8815074695518843</v>
      </c>
      <c r="J605" s="262">
        <f t="shared" si="482"/>
        <v>34.864964874213989</v>
      </c>
      <c r="K605" s="262">
        <f t="shared" si="500"/>
        <v>4.7105338044349381</v>
      </c>
      <c r="L605" s="262">
        <f t="shared" si="500"/>
        <v>87.287772325207257</v>
      </c>
      <c r="M605" s="262">
        <f t="shared" si="501"/>
        <v>91.998306129642202</v>
      </c>
      <c r="N605" s="263">
        <f t="shared" si="502"/>
        <v>17.523486881836611</v>
      </c>
      <c r="O605" s="264" t="str">
        <f t="shared" si="483"/>
        <v>OK</v>
      </c>
      <c r="P605" s="45"/>
      <c r="Q605" s="45"/>
      <c r="R605" s="45"/>
      <c r="S605" s="45"/>
      <c r="T605" s="32"/>
      <c r="U605" s="32"/>
    </row>
    <row r="606" spans="1:21" ht="14.25" customHeight="1" x14ac:dyDescent="0.2">
      <c r="A606" s="256" t="str">
        <f>IF(N606=MIN(N585:N608),1,"")</f>
        <v/>
      </c>
      <c r="B606" s="257">
        <f t="shared" si="498"/>
        <v>42302.874999999949</v>
      </c>
      <c r="C606" s="258">
        <f t="shared" si="499"/>
        <v>25</v>
      </c>
      <c r="D606" s="259">
        <f>Raw_Data_2!H602</f>
        <v>866.31748069907303</v>
      </c>
      <c r="E606" s="260">
        <f>Raw_Data_2!E602</f>
        <v>50.866935729980469</v>
      </c>
      <c r="F606" s="261">
        <f>Raw_Data_2!F602</f>
        <v>12.590187664174238</v>
      </c>
      <c r="G606" s="282">
        <f>Raw_Data_2!M602</f>
        <v>2.5035955905914307</v>
      </c>
      <c r="H606" s="262">
        <f>HLOOKUP('Operational Worksheet'!E606,$B$773:$U$775,3)</f>
        <v>5.25</v>
      </c>
      <c r="I606" s="262">
        <f t="shared" si="481"/>
        <v>1.8815273110784687</v>
      </c>
      <c r="J606" s="262">
        <f t="shared" si="482"/>
        <v>34.879188135087695</v>
      </c>
      <c r="K606" s="262">
        <f t="shared" si="500"/>
        <v>4.7105834795934056</v>
      </c>
      <c r="L606" s="262">
        <f t="shared" si="500"/>
        <v>87.323381618414501</v>
      </c>
      <c r="M606" s="262">
        <f t="shared" si="501"/>
        <v>92.033965098007911</v>
      </c>
      <c r="N606" s="263">
        <f t="shared" si="502"/>
        <v>17.530279066287221</v>
      </c>
      <c r="O606" s="264" t="str">
        <f t="shared" si="483"/>
        <v>OK</v>
      </c>
      <c r="P606" s="45"/>
      <c r="Q606" s="45"/>
      <c r="R606" s="45"/>
      <c r="S606" s="45"/>
      <c r="T606" s="32"/>
      <c r="U606" s="32"/>
    </row>
    <row r="607" spans="1:21" ht="14.25" customHeight="1" x14ac:dyDescent="0.2">
      <c r="A607" s="256" t="str">
        <f>IF(N607=MIN(N585:N608),1,"")</f>
        <v/>
      </c>
      <c r="B607" s="257">
        <f t="shared" si="498"/>
        <v>42302.916666666613</v>
      </c>
      <c r="C607" s="258">
        <f t="shared" si="499"/>
        <v>25</v>
      </c>
      <c r="D607" s="259">
        <f>Raw_Data_2!H603</f>
        <v>867.91698252714377</v>
      </c>
      <c r="E607" s="260">
        <f>Raw_Data_2!E603</f>
        <v>50.866935729980469</v>
      </c>
      <c r="F607" s="261">
        <f>Raw_Data_2!F603</f>
        <v>12.583703977423244</v>
      </c>
      <c r="G607" s="282">
        <f>Raw_Data_2!M603</f>
        <v>2.5035955905914307</v>
      </c>
      <c r="H607" s="262">
        <f>HLOOKUP('Operational Worksheet'!E607,$B$773:$U$775,3)</f>
        <v>5.25</v>
      </c>
      <c r="I607" s="262">
        <f t="shared" si="481"/>
        <v>1.8780598061969853</v>
      </c>
      <c r="J607" s="262">
        <f t="shared" si="482"/>
        <v>34.796979611896539</v>
      </c>
      <c r="K607" s="262">
        <f t="shared" si="500"/>
        <v>4.7019022496617691</v>
      </c>
      <c r="L607" s="262">
        <f t="shared" si="500"/>
        <v>87.117564722244083</v>
      </c>
      <c r="M607" s="262">
        <f t="shared" si="501"/>
        <v>91.819466971905854</v>
      </c>
      <c r="N607" s="263">
        <f t="shared" si="502"/>
        <v>17.489422280363019</v>
      </c>
      <c r="O607" s="264" t="str">
        <f t="shared" si="483"/>
        <v>OK</v>
      </c>
      <c r="P607" s="45"/>
      <c r="Q607" s="45"/>
      <c r="R607" s="45"/>
      <c r="S607" s="45"/>
      <c r="T607" s="32"/>
      <c r="U607" s="32"/>
    </row>
    <row r="608" spans="1:21" ht="14.25" customHeight="1" x14ac:dyDescent="0.2">
      <c r="A608" s="265" t="str">
        <f>IF(N608=MIN(N585:N608),1,"")</f>
        <v/>
      </c>
      <c r="B608" s="266">
        <f t="shared" si="498"/>
        <v>42302.958333333278</v>
      </c>
      <c r="C608" s="267">
        <f t="shared" si="499"/>
        <v>25</v>
      </c>
      <c r="D608" s="259">
        <f>Raw_Data_2!H604</f>
        <v>864.6676600801427</v>
      </c>
      <c r="E608" s="260">
        <f>Raw_Data_2!E604</f>
        <v>50.866935729980469</v>
      </c>
      <c r="F608" s="261">
        <f>Raw_Data_2!F604</f>
        <v>12.592961603241761</v>
      </c>
      <c r="G608" s="282">
        <f>Raw_Data_2!M604</f>
        <v>2.4485909938812256</v>
      </c>
      <c r="H608" s="268">
        <f>HLOOKUP('Operational Worksheet'!E608,$B$773:$U$775,3)</f>
        <v>5.25</v>
      </c>
      <c r="I608" s="269">
        <f t="shared" si="481"/>
        <v>1.8851173407467576</v>
      </c>
      <c r="J608" s="268">
        <f t="shared" si="482"/>
        <v>34.953438463257619</v>
      </c>
      <c r="K608" s="268">
        <f>I608*$G608</f>
        <v>4.6158813429618366</v>
      </c>
      <c r="L608" s="268">
        <f>J608*$G608</f>
        <v>85.586674626314235</v>
      </c>
      <c r="M608" s="268">
        <f>K608+L608</f>
        <v>90.202555969276077</v>
      </c>
      <c r="N608" s="269">
        <f t="shared" si="502"/>
        <v>17.181439232243061</v>
      </c>
      <c r="O608" s="270" t="str">
        <f t="shared" si="483"/>
        <v>OK</v>
      </c>
      <c r="P608" s="45"/>
      <c r="Q608" s="45"/>
      <c r="R608" s="45"/>
      <c r="S608" s="45"/>
      <c r="T608" s="32"/>
      <c r="U608" s="32"/>
    </row>
    <row r="609" spans="1:21" ht="14.25" customHeight="1" x14ac:dyDescent="0.2">
      <c r="A609" s="247" t="str">
        <f>IF(N609=MIN(N609:N632),1,"")</f>
        <v/>
      </c>
      <c r="B609" s="248">
        <f>'Turbidity Daily Data Sheet'!B41</f>
        <v>42303</v>
      </c>
      <c r="C609" s="249">
        <f>DAY(B609)</f>
        <v>26</v>
      </c>
      <c r="D609" s="259">
        <f>Raw_Data_2!H605</f>
        <v>859.83469606657263</v>
      </c>
      <c r="E609" s="260">
        <f>Raw_Data_2!E605</f>
        <v>50.866935729980469</v>
      </c>
      <c r="F609" s="261">
        <f>Raw_Data_2!F605</f>
        <v>12.582325211131042</v>
      </c>
      <c r="G609" s="282">
        <f>Raw_Data_2!M605</f>
        <v>2.4485909938812256</v>
      </c>
      <c r="H609" s="253">
        <f>HLOOKUP('Operational Worksheet'!E609,$B$773:$U$775,3)</f>
        <v>5.25</v>
      </c>
      <c r="I609" s="253">
        <f t="shared" si="481"/>
        <v>1.8957132195951736</v>
      </c>
      <c r="J609" s="253">
        <f t="shared" si="482"/>
        <v>35.120216298385401</v>
      </c>
      <c r="K609" s="253">
        <f>I609*$G609</f>
        <v>4.6418263164823239</v>
      </c>
      <c r="L609" s="253">
        <f>J609*$G609</f>
        <v>85.995045331387132</v>
      </c>
      <c r="M609" s="253">
        <f>K609+L609</f>
        <v>90.636871647869455</v>
      </c>
      <c r="N609" s="254">
        <f>IF(D609&gt;0,M609/H609,"PO")</f>
        <v>17.264166028165612</v>
      </c>
      <c r="O609" s="255" t="str">
        <f t="shared" si="483"/>
        <v>OK</v>
      </c>
      <c r="P609" s="45"/>
      <c r="Q609" s="45"/>
      <c r="R609" s="45"/>
      <c r="S609" s="45"/>
      <c r="T609" s="32"/>
      <c r="U609" s="32"/>
    </row>
    <row r="610" spans="1:21" ht="14.25" customHeight="1" x14ac:dyDescent="0.2">
      <c r="A610" s="256" t="str">
        <f>IF(N610=MIN(N609:N632),1,"")</f>
        <v/>
      </c>
      <c r="B610" s="257">
        <f>B609+1/24</f>
        <v>42303.041666666664</v>
      </c>
      <c r="C610" s="258">
        <f>DAY(B610)</f>
        <v>26</v>
      </c>
      <c r="D610" s="259">
        <f>Raw_Data_2!H606</f>
        <v>860.72874404524066</v>
      </c>
      <c r="E610" s="260">
        <f>Raw_Data_2!E606</f>
        <v>50.866935729980469</v>
      </c>
      <c r="F610" s="261">
        <f>Raw_Data_2!F606</f>
        <v>12.587918250068295</v>
      </c>
      <c r="G610" s="282">
        <f>Raw_Data_2!M606</f>
        <v>2.4485909938812256</v>
      </c>
      <c r="H610" s="262">
        <f>HLOOKUP('Operational Worksheet'!E610,$B$773:$U$775,3)</f>
        <v>5.25</v>
      </c>
      <c r="I610" s="262">
        <f t="shared" si="481"/>
        <v>1.8937441223809366</v>
      </c>
      <c r="J610" s="262">
        <f t="shared" si="482"/>
        <v>35.09933182686413</v>
      </c>
      <c r="K610" s="262">
        <f t="shared" ref="K610:L613" si="503">I610*$G610</f>
        <v>4.6370048027774668</v>
      </c>
      <c r="L610" s="262">
        <f t="shared" si="503"/>
        <v>85.943907802508178</v>
      </c>
      <c r="M610" s="262">
        <f t="shared" ref="M610:M613" si="504">K610+L610</f>
        <v>90.580912605285647</v>
      </c>
      <c r="N610" s="263">
        <f t="shared" ref="N610:N614" si="505">IF(D610&gt;0,M610/H610,"PO")</f>
        <v>17.253507162911554</v>
      </c>
      <c r="O610" s="264" t="str">
        <f t="shared" si="483"/>
        <v>OK</v>
      </c>
      <c r="P610" s="45"/>
      <c r="Q610" s="45"/>
      <c r="R610" s="45"/>
      <c r="S610" s="45"/>
      <c r="T610" s="32"/>
      <c r="U610" s="32"/>
    </row>
    <row r="611" spans="1:21" ht="14.25" customHeight="1" x14ac:dyDescent="0.2">
      <c r="A611" s="256" t="str">
        <f>IF(N611=MIN(N609:N632),1,"")</f>
        <v/>
      </c>
      <c r="B611" s="257">
        <f t="shared" ref="B611:B626" si="506">B610+1/24</f>
        <v>42303.083333333328</v>
      </c>
      <c r="C611" s="258">
        <f t="shared" ref="C611" si="507">DAY(B611)</f>
        <v>26</v>
      </c>
      <c r="D611" s="259">
        <f>Raw_Data_2!H607</f>
        <v>864.37638260640472</v>
      </c>
      <c r="E611" s="260">
        <f>Raw_Data_2!E607</f>
        <v>49.713074319314956</v>
      </c>
      <c r="F611" s="261">
        <f>Raw_Data_2!F607</f>
        <v>12.57296909665982</v>
      </c>
      <c r="G611" s="282">
        <f>Raw_Data_2!M607</f>
        <v>2.4485909938812256</v>
      </c>
      <c r="H611" s="262">
        <f>HLOOKUP('Operational Worksheet'!E611,$B$773:$U$775,3)</f>
        <v>5.6000000000000005</v>
      </c>
      <c r="I611" s="262">
        <f t="shared" si="481"/>
        <v>1.8857525874144843</v>
      </c>
      <c r="J611" s="262">
        <f t="shared" si="482"/>
        <v>34.909706511178321</v>
      </c>
      <c r="K611" s="262">
        <f t="shared" si="503"/>
        <v>4.6174368022313246</v>
      </c>
      <c r="L611" s="262">
        <f t="shared" si="503"/>
        <v>85.479592962308018</v>
      </c>
      <c r="M611" s="262">
        <f t="shared" si="504"/>
        <v>90.097029764539343</v>
      </c>
      <c r="N611" s="263">
        <f t="shared" si="505"/>
        <v>16.088755315096311</v>
      </c>
      <c r="O611" s="264" t="str">
        <f t="shared" si="483"/>
        <v>OK</v>
      </c>
      <c r="P611" s="45"/>
      <c r="Q611" s="45"/>
      <c r="R611" s="45"/>
      <c r="S611" s="45"/>
      <c r="T611" s="32"/>
      <c r="U611" s="32"/>
    </row>
    <row r="612" spans="1:21" ht="14.25" customHeight="1" x14ac:dyDescent="0.2">
      <c r="A612" s="256">
        <f>IF(N612=MIN(N609:N632),1,"")</f>
        <v>1</v>
      </c>
      <c r="B612" s="257">
        <f t="shared" si="506"/>
        <v>42303.124999999993</v>
      </c>
      <c r="C612" s="258">
        <f>DAY(B612)</f>
        <v>26</v>
      </c>
      <c r="D612" s="259">
        <f>Raw_Data_2!H608</f>
        <v>869.59651491168529</v>
      </c>
      <c r="E612" s="260">
        <f>Raw_Data_2!E608</f>
        <v>49.506633758544922</v>
      </c>
      <c r="F612" s="261">
        <f>Raw_Data_2!F608</f>
        <v>12.58815256063011</v>
      </c>
      <c r="G612" s="282">
        <f>Raw_Data_2!M608</f>
        <v>2.0705132484436035</v>
      </c>
      <c r="H612" s="262">
        <f>HLOOKUP('Operational Worksheet'!E612,$B$773:$U$775,3)</f>
        <v>5.6000000000000005</v>
      </c>
      <c r="I612" s="262">
        <f t="shared" si="481"/>
        <v>1.8744325351459579</v>
      </c>
      <c r="J612" s="262">
        <f t="shared" si="482"/>
        <v>34.742050626295921</v>
      </c>
      <c r="K612" s="262">
        <f t="shared" si="503"/>
        <v>3.8810373973334364</v>
      </c>
      <c r="L612" s="262">
        <f t="shared" si="503"/>
        <v>71.933876099844099</v>
      </c>
      <c r="M612" s="262">
        <f t="shared" si="504"/>
        <v>75.814913497177542</v>
      </c>
      <c r="N612" s="263">
        <f t="shared" si="505"/>
        <v>13.538377410210273</v>
      </c>
      <c r="O612" s="264" t="str">
        <f t="shared" si="483"/>
        <v>OK</v>
      </c>
      <c r="P612" s="45"/>
      <c r="Q612" s="45"/>
      <c r="R612" s="45"/>
      <c r="S612" s="45"/>
      <c r="T612" s="32"/>
      <c r="U612" s="32"/>
    </row>
    <row r="613" spans="1:21" ht="14.25" customHeight="1" x14ac:dyDescent="0.2">
      <c r="A613" s="256" t="str">
        <f>IF(N613=MIN(N609:N632),1,"")</f>
        <v/>
      </c>
      <c r="B613" s="257">
        <f t="shared" si="506"/>
        <v>42303.166666666657</v>
      </c>
      <c r="C613" s="258">
        <f t="shared" ref="C613:C614" si="508">DAY(B613)</f>
        <v>26</v>
      </c>
      <c r="D613" s="259">
        <f>Raw_Data_2!H609</f>
        <v>859.5855850155499</v>
      </c>
      <c r="E613" s="260">
        <f>Raw_Data_2!E609</f>
        <v>49.506633758544922</v>
      </c>
      <c r="F613" s="261">
        <f>Raw_Data_2!F609</f>
        <v>12.592550803572601</v>
      </c>
      <c r="G613" s="282">
        <f>Raw_Data_2!M609</f>
        <v>2.5033817291259766</v>
      </c>
      <c r="H613" s="262">
        <f>HLOOKUP('Operational Worksheet'!E613,$B$773:$U$775,3)</f>
        <v>5.6000000000000005</v>
      </c>
      <c r="I613" s="262">
        <f t="shared" si="481"/>
        <v>1.8962626042298201</v>
      </c>
      <c r="J613" s="262">
        <f t="shared" si="482"/>
        <v>35.1589445605088</v>
      </c>
      <c r="K613" s="262">
        <f t="shared" si="503"/>
        <v>4.7470691570537742</v>
      </c>
      <c r="L613" s="262">
        <f t="shared" si="503"/>
        <v>88.016259428130866</v>
      </c>
      <c r="M613" s="262">
        <f t="shared" si="504"/>
        <v>92.763328585184638</v>
      </c>
      <c r="N613" s="263">
        <f t="shared" si="505"/>
        <v>16.564880104497256</v>
      </c>
      <c r="O613" s="264" t="str">
        <f t="shared" si="483"/>
        <v>OK</v>
      </c>
      <c r="P613" s="45"/>
      <c r="Q613" s="45"/>
      <c r="R613" s="45"/>
      <c r="S613" s="45"/>
      <c r="T613" s="32"/>
      <c r="U613" s="32"/>
    </row>
    <row r="614" spans="1:21" ht="14.25" customHeight="1" x14ac:dyDescent="0.2">
      <c r="A614" s="256" t="str">
        <f>IF(N614=MIN(N609:N632),1,"")</f>
        <v/>
      </c>
      <c r="B614" s="257">
        <f t="shared" si="506"/>
        <v>42303.208333333321</v>
      </c>
      <c r="C614" s="258">
        <f t="shared" si="508"/>
        <v>26</v>
      </c>
      <c r="D614" s="259">
        <f>Raw_Data_2!H610</f>
        <v>863.6764129617394</v>
      </c>
      <c r="E614" s="260">
        <f>Raw_Data_2!E610</f>
        <v>49.506633758544922</v>
      </c>
      <c r="F614" s="261">
        <f>Raw_Data_2!F610</f>
        <v>12.579402921012241</v>
      </c>
      <c r="G614" s="282">
        <f>Raw_Data_2!M610</f>
        <v>2.5033817291259766</v>
      </c>
      <c r="H614" s="262">
        <f>HLOOKUP('Operational Worksheet'!E614,$B$773:$U$775,3)</f>
        <v>5.6000000000000005</v>
      </c>
      <c r="I614" s="263">
        <f t="shared" si="481"/>
        <v>1.8872809023582868</v>
      </c>
      <c r="J614" s="262">
        <f t="shared" si="482"/>
        <v>34.955877638129742</v>
      </c>
      <c r="K614" s="262">
        <f>I614*$G614</f>
        <v>4.7245845286921213</v>
      </c>
      <c r="L614" s="262">
        <f>J614*$G614</f>
        <v>87.507905404857297</v>
      </c>
      <c r="M614" s="262">
        <f>K614+L614</f>
        <v>92.232489933549417</v>
      </c>
      <c r="N614" s="263">
        <f t="shared" si="505"/>
        <v>16.470087488133824</v>
      </c>
      <c r="O614" s="264" t="str">
        <f t="shared" si="483"/>
        <v>OK</v>
      </c>
      <c r="P614" s="45"/>
      <c r="Q614" s="45"/>
      <c r="R614" s="45"/>
      <c r="S614" s="45"/>
      <c r="T614" s="32"/>
      <c r="U614" s="32"/>
    </row>
    <row r="615" spans="1:21" ht="14.25" customHeight="1" x14ac:dyDescent="0.2">
      <c r="A615" s="256" t="str">
        <f>IF(N615=MIN(N609:N632),1,"")</f>
        <v/>
      </c>
      <c r="B615" s="257">
        <f t="shared" si="506"/>
        <v>42303.249999999985</v>
      </c>
      <c r="C615" s="258">
        <f>DAY(B615)</f>
        <v>26</v>
      </c>
      <c r="D615" s="259">
        <f>Raw_Data_2!H611</f>
        <v>860.56663094301848</v>
      </c>
      <c r="E615" s="260">
        <f>Raw_Data_2!E611</f>
        <v>49.506633758544922</v>
      </c>
      <c r="F615" s="261">
        <f>Raw_Data_2!F611</f>
        <v>12.590849527937042</v>
      </c>
      <c r="G615" s="282">
        <f>Raw_Data_2!M611</f>
        <v>2.5033817291259766</v>
      </c>
      <c r="H615" s="262">
        <f>HLOOKUP('Operational Worksheet'!E615,$B$773:$U$775,3)</f>
        <v>5.6000000000000005</v>
      </c>
      <c r="I615" s="262">
        <f t="shared" si="481"/>
        <v>1.8941008649310838</v>
      </c>
      <c r="J615" s="262">
        <f t="shared" si="482"/>
        <v>35.114118745152403</v>
      </c>
      <c r="K615" s="262">
        <f>I615*$G615</f>
        <v>4.7416574983901842</v>
      </c>
      <c r="L615" s="262">
        <f>J615*$G615</f>
        <v>87.904043300974493</v>
      </c>
      <c r="M615" s="262">
        <f>K615+L615</f>
        <v>92.645700799364676</v>
      </c>
      <c r="N615" s="263">
        <f>IF(D615&gt;0,M615/H615,"PO")</f>
        <v>16.543875142743691</v>
      </c>
      <c r="O615" s="264" t="str">
        <f t="shared" si="483"/>
        <v>OK</v>
      </c>
      <c r="P615" s="45"/>
      <c r="Q615" s="45"/>
      <c r="R615" s="45"/>
      <c r="S615" s="45"/>
      <c r="T615" s="32"/>
      <c r="U615" s="32"/>
    </row>
    <row r="616" spans="1:21" ht="14.25" customHeight="1" x14ac:dyDescent="0.2">
      <c r="A616" s="256" t="str">
        <f>IF(N616=MIN(N609:N632),1,"")</f>
        <v/>
      </c>
      <c r="B616" s="257">
        <f t="shared" si="506"/>
        <v>42303.29166666665</v>
      </c>
      <c r="C616" s="258">
        <f t="shared" ref="C616:C620" si="509">DAY(B616)</f>
        <v>26</v>
      </c>
      <c r="D616" s="259">
        <f>Raw_Data_2!H612</f>
        <v>859.09501905314983</v>
      </c>
      <c r="E616" s="260">
        <f>Raw_Data_2!E612</f>
        <v>49.320624546623229</v>
      </c>
      <c r="F616" s="261">
        <f>Raw_Data_2!F612</f>
        <v>12.592550118973522</v>
      </c>
      <c r="G616" s="282">
        <f>Raw_Data_2!M612</f>
        <v>2.5033817291259766</v>
      </c>
      <c r="H616" s="262">
        <f>HLOOKUP('Operational Worksheet'!E616,$B$773:$U$775,3)</f>
        <v>5.6000000000000005</v>
      </c>
      <c r="I616" s="262">
        <f t="shared" si="481"/>
        <v>1.8973454202964672</v>
      </c>
      <c r="J616" s="262">
        <f t="shared" si="482"/>
        <v>35.179019334608313</v>
      </c>
      <c r="K616" s="262">
        <f t="shared" ref="K616:L619" si="510">I616*$G616</f>
        <v>4.7497798590110225</v>
      </c>
      <c r="L616" s="262">
        <f t="shared" si="510"/>
        <v>88.066514250827922</v>
      </c>
      <c r="M616" s="262">
        <f t="shared" ref="M616:M619" si="511">K616+L616</f>
        <v>92.81629410983895</v>
      </c>
      <c r="N616" s="263">
        <f t="shared" ref="N616:N620" si="512">IF(D616&gt;0,M616/H616,"PO")</f>
        <v>16.574338233899812</v>
      </c>
      <c r="O616" s="264" t="str">
        <f t="shared" si="483"/>
        <v>OK</v>
      </c>
      <c r="P616" s="45"/>
      <c r="Q616" s="45"/>
      <c r="R616" s="45"/>
      <c r="S616" s="45"/>
      <c r="T616" s="32"/>
      <c r="U616" s="32"/>
    </row>
    <row r="617" spans="1:21" ht="14.25" customHeight="1" x14ac:dyDescent="0.2">
      <c r="A617" s="256" t="str">
        <f>IF(N617=MIN(N609:N632),1,"")</f>
        <v/>
      </c>
      <c r="B617" s="257">
        <f t="shared" si="506"/>
        <v>42303.333333333314</v>
      </c>
      <c r="C617" s="258">
        <f t="shared" si="509"/>
        <v>26</v>
      </c>
      <c r="D617" s="259">
        <f>Raw_Data_2!H613</f>
        <v>854.43315758364372</v>
      </c>
      <c r="E617" s="260">
        <f>Raw_Data_2!E613</f>
        <v>49.220443725585938</v>
      </c>
      <c r="F617" s="261">
        <f>Raw_Data_2!F613</f>
        <v>12.581425517456003</v>
      </c>
      <c r="G617" s="282">
        <f>Raw_Data_2!M613</f>
        <v>2.5033817291259766</v>
      </c>
      <c r="H617" s="262">
        <f>HLOOKUP('Operational Worksheet'!E617,$B$773:$U$775,3)</f>
        <v>5.6000000000000005</v>
      </c>
      <c r="I617" s="262">
        <f t="shared" si="481"/>
        <v>1.9076975015923736</v>
      </c>
      <c r="J617" s="262">
        <f t="shared" si="482"/>
        <v>35.339711449503831</v>
      </c>
      <c r="K617" s="262">
        <f t="shared" si="510"/>
        <v>4.7756950701856216</v>
      </c>
      <c r="L617" s="262">
        <f t="shared" si="510"/>
        <v>88.468787955271978</v>
      </c>
      <c r="M617" s="262">
        <f t="shared" si="511"/>
        <v>93.244483025457598</v>
      </c>
      <c r="N617" s="263">
        <f t="shared" si="512"/>
        <v>16.650800540260285</v>
      </c>
      <c r="O617" s="264" t="str">
        <f t="shared" si="483"/>
        <v>OK</v>
      </c>
      <c r="P617" s="45"/>
      <c r="Q617" s="45"/>
      <c r="R617" s="45"/>
      <c r="S617" s="45"/>
      <c r="T617" s="32"/>
      <c r="U617" s="32"/>
    </row>
    <row r="618" spans="1:21" ht="14.25" customHeight="1" x14ac:dyDescent="0.2">
      <c r="A618" s="256" t="str">
        <f>IF(N618=MIN(N609:N632),1,"")</f>
        <v/>
      </c>
      <c r="B618" s="257">
        <f t="shared" si="506"/>
        <v>42303.374999999978</v>
      </c>
      <c r="C618" s="258">
        <f t="shared" si="509"/>
        <v>26</v>
      </c>
      <c r="D618" s="259">
        <f>Raw_Data_2!H614</f>
        <v>861.77462812438125</v>
      </c>
      <c r="E618" s="260">
        <f>Raw_Data_2!E614</f>
        <v>49.220443725585938</v>
      </c>
      <c r="F618" s="261">
        <f>Raw_Data_2!F614</f>
        <v>12.577894508394667</v>
      </c>
      <c r="G618" s="282">
        <f>Raw_Data_2!M614</f>
        <v>2.5033817291259766</v>
      </c>
      <c r="H618" s="262">
        <f>HLOOKUP('Operational Worksheet'!E618,$B$773:$U$775,3)</f>
        <v>5.6000000000000005</v>
      </c>
      <c r="I618" s="262">
        <f t="shared" si="481"/>
        <v>1.8914457989412281</v>
      </c>
      <c r="J618" s="262">
        <f t="shared" si="482"/>
        <v>35.02881824897527</v>
      </c>
      <c r="K618" s="262">
        <f t="shared" si="510"/>
        <v>4.7350108547015557</v>
      </c>
      <c r="L618" s="262">
        <f t="shared" si="510"/>
        <v>87.690503597359267</v>
      </c>
      <c r="M618" s="262">
        <f t="shared" si="511"/>
        <v>92.425514452060824</v>
      </c>
      <c r="N618" s="263">
        <f t="shared" si="512"/>
        <v>16.504556152153718</v>
      </c>
      <c r="O618" s="264" t="str">
        <f t="shared" si="483"/>
        <v>OK</v>
      </c>
      <c r="P618" s="45"/>
      <c r="Q618" s="45"/>
      <c r="R618" s="45"/>
      <c r="S618" s="45"/>
      <c r="T618" s="32"/>
      <c r="U618" s="32"/>
    </row>
    <row r="619" spans="1:21" ht="14.25" customHeight="1" x14ac:dyDescent="0.2">
      <c r="A619" s="256" t="str">
        <f>IF(N619=MIN(N609:N632),1,"")</f>
        <v/>
      </c>
      <c r="B619" s="257">
        <f t="shared" si="506"/>
        <v>42303.416666666642</v>
      </c>
      <c r="C619" s="258">
        <f t="shared" si="509"/>
        <v>26</v>
      </c>
      <c r="D619" s="259">
        <f>Raw_Data_2!H615</f>
        <v>864.11090910604662</v>
      </c>
      <c r="E619" s="260">
        <f>Raw_Data_2!E615</f>
        <v>49.220443725585938</v>
      </c>
      <c r="F619" s="261">
        <f>Raw_Data_2!F615</f>
        <v>12.59759088502725</v>
      </c>
      <c r="G619" s="282">
        <f>Raw_Data_2!M615</f>
        <v>2.5033817291259766</v>
      </c>
      <c r="H619" s="262">
        <f>HLOOKUP('Operational Worksheet'!E619,$B$773:$U$775,3)</f>
        <v>5.6000000000000005</v>
      </c>
      <c r="I619" s="262">
        <f t="shared" si="481"/>
        <v>1.8863319312636533</v>
      </c>
      <c r="J619" s="262">
        <f t="shared" si="482"/>
        <v>34.988816603812779</v>
      </c>
      <c r="K619" s="262">
        <f t="shared" si="510"/>
        <v>4.7222088917923468</v>
      </c>
      <c r="L619" s="262">
        <f t="shared" si="510"/>
        <v>87.590364209724513</v>
      </c>
      <c r="M619" s="262">
        <f t="shared" si="511"/>
        <v>92.312573101516861</v>
      </c>
      <c r="N619" s="263">
        <f t="shared" si="512"/>
        <v>16.484388053842295</v>
      </c>
      <c r="O619" s="264" t="str">
        <f t="shared" si="483"/>
        <v>OK</v>
      </c>
      <c r="P619" s="45"/>
      <c r="Q619" s="45"/>
      <c r="R619" s="45"/>
      <c r="S619" s="45"/>
      <c r="T619" s="32"/>
      <c r="U619" s="32"/>
    </row>
    <row r="620" spans="1:21" ht="14.25" customHeight="1" x14ac:dyDescent="0.2">
      <c r="A620" s="256" t="str">
        <f>IF(N620=MIN(N609:N632),1,"")</f>
        <v/>
      </c>
      <c r="B620" s="257">
        <f t="shared" si="506"/>
        <v>42303.458333333307</v>
      </c>
      <c r="C620" s="258">
        <f t="shared" si="509"/>
        <v>26</v>
      </c>
      <c r="D620" s="259">
        <f>Raw_Data_2!H616</f>
        <v>865.68096143836988</v>
      </c>
      <c r="E620" s="260">
        <f>Raw_Data_2!E616</f>
        <v>49.220443725585938</v>
      </c>
      <c r="F620" s="261">
        <f>Raw_Data_2!F616</f>
        <v>12.58164530313174</v>
      </c>
      <c r="G620" s="282">
        <f>Raw_Data_2!M616</f>
        <v>2.5033817291259766</v>
      </c>
      <c r="H620" s="262">
        <f>HLOOKUP('Operational Worksheet'!E620,$B$773:$U$775,3)</f>
        <v>5.6000000000000005</v>
      </c>
      <c r="I620" s="263">
        <f t="shared" si="481"/>
        <v>1.88291076344301</v>
      </c>
      <c r="J620" s="262">
        <f t="shared" si="482"/>
        <v>34.881151454854887</v>
      </c>
      <c r="K620" s="262">
        <f>I620*$G620</f>
        <v>4.7136444027778754</v>
      </c>
      <c r="L620" s="262">
        <f>J620*$G620</f>
        <v>87.320837242959698</v>
      </c>
      <c r="M620" s="262">
        <f>K620+L620</f>
        <v>92.034481645737571</v>
      </c>
      <c r="N620" s="263">
        <f t="shared" si="512"/>
        <v>16.43472886531028</v>
      </c>
      <c r="O620" s="264" t="str">
        <f t="shared" si="483"/>
        <v>OK</v>
      </c>
      <c r="P620" s="45"/>
      <c r="Q620" s="45"/>
      <c r="R620" s="45"/>
      <c r="S620" s="45"/>
      <c r="T620" s="32"/>
      <c r="U620" s="32"/>
    </row>
    <row r="621" spans="1:21" ht="14.25" customHeight="1" x14ac:dyDescent="0.2">
      <c r="A621" s="256" t="str">
        <f>IF(N621=MIN(N609:N632),1,"")</f>
        <v/>
      </c>
      <c r="B621" s="257">
        <f t="shared" si="506"/>
        <v>42303.499999999971</v>
      </c>
      <c r="C621" s="258">
        <f>DAY(B621)</f>
        <v>26</v>
      </c>
      <c r="D621" s="259">
        <f>Raw_Data_2!H617</f>
        <v>864.10753564934669</v>
      </c>
      <c r="E621" s="260">
        <f>Raw_Data_2!E617</f>
        <v>50.427068868360521</v>
      </c>
      <c r="F621" s="261">
        <f>Raw_Data_2!F617</f>
        <v>12.599105885203679</v>
      </c>
      <c r="G621" s="282">
        <f>Raw_Data_2!M617</f>
        <v>2.4554398059844971</v>
      </c>
      <c r="H621" s="262">
        <f>HLOOKUP('Operational Worksheet'!E621,$B$773:$U$775,3)</f>
        <v>5.25</v>
      </c>
      <c r="I621" s="262">
        <f t="shared" si="481"/>
        <v>1.8863392954617759</v>
      </c>
      <c r="J621" s="262">
        <f t="shared" si="482"/>
        <v>34.993161009487245</v>
      </c>
      <c r="K621" s="262">
        <f>I621*$G621</f>
        <v>4.6317925936695961</v>
      </c>
      <c r="L621" s="262">
        <f>J621*$G621</f>
        <v>85.923600479919628</v>
      </c>
      <c r="M621" s="262">
        <f>K621+L621</f>
        <v>90.555393073589229</v>
      </c>
      <c r="N621" s="263">
        <f>IF(D621&gt;0,M621/H621,"PO")</f>
        <v>17.248646299731281</v>
      </c>
      <c r="O621" s="264" t="str">
        <f t="shared" si="483"/>
        <v>OK</v>
      </c>
      <c r="P621" s="45"/>
      <c r="Q621" s="45"/>
      <c r="R621" s="45"/>
      <c r="S621" s="45"/>
      <c r="T621" s="32"/>
      <c r="U621" s="32"/>
    </row>
    <row r="622" spans="1:21" ht="14.25" customHeight="1" x14ac:dyDescent="0.2">
      <c r="A622" s="256" t="str">
        <f>IF(N622=MIN(N609:N632),1,"")</f>
        <v/>
      </c>
      <c r="B622" s="257">
        <f t="shared" si="506"/>
        <v>42303.541666666635</v>
      </c>
      <c r="C622" s="258">
        <f t="shared" ref="C622:C626" si="513">DAY(B622)</f>
        <v>26</v>
      </c>
      <c r="D622" s="259">
        <f>Raw_Data_2!H618</f>
        <v>859.72854015287589</v>
      </c>
      <c r="E622" s="260">
        <f>Raw_Data_2!E618</f>
        <v>51.096599578857422</v>
      </c>
      <c r="F622" s="261">
        <f>Raw_Data_2!F618</f>
        <v>12.588085787109799</v>
      </c>
      <c r="G622" s="282">
        <f>Raw_Data_2!M618</f>
        <v>2.4554398059844971</v>
      </c>
      <c r="H622" s="262">
        <f>HLOOKUP('Operational Worksheet'!E622,$B$773:$U$775,3)</f>
        <v>5.25</v>
      </c>
      <c r="I622" s="262">
        <f t="shared" si="481"/>
        <v>1.8959472948404799</v>
      </c>
      <c r="J622" s="262">
        <f t="shared" si="482"/>
        <v>35.140633907176515</v>
      </c>
      <c r="K622" s="262">
        <f t="shared" ref="K622:L625" si="514">I622*$G622</f>
        <v>4.6553844577999399</v>
      </c>
      <c r="L622" s="262">
        <f t="shared" si="514"/>
        <v>86.285711303209737</v>
      </c>
      <c r="M622" s="262">
        <f t="shared" ref="M622:M625" si="515">K622+L622</f>
        <v>90.941095761009677</v>
      </c>
      <c r="N622" s="263">
        <f t="shared" ref="N622:N626" si="516">IF(D622&gt;0,M622/H622,"PO")</f>
        <v>17.322113478287559</v>
      </c>
      <c r="O622" s="264" t="str">
        <f t="shared" si="483"/>
        <v>OK</v>
      </c>
      <c r="P622" s="45"/>
      <c r="Q622" s="45"/>
      <c r="R622" s="45"/>
      <c r="S622" s="45"/>
      <c r="T622" s="32"/>
      <c r="U622" s="32"/>
    </row>
    <row r="623" spans="1:21" ht="14.25" customHeight="1" x14ac:dyDescent="0.2">
      <c r="A623" s="256" t="str">
        <f>IF(N623=MIN(N609:N632),1,"")</f>
        <v/>
      </c>
      <c r="B623" s="257">
        <f t="shared" si="506"/>
        <v>42303.583333333299</v>
      </c>
      <c r="C623" s="258">
        <f t="shared" si="513"/>
        <v>26</v>
      </c>
      <c r="D623" s="259">
        <f>Raw_Data_2!H619</f>
        <v>858.33175600067148</v>
      </c>
      <c r="E623" s="260">
        <f>Raw_Data_2!E619</f>
        <v>51.096599578857422</v>
      </c>
      <c r="F623" s="261">
        <f>Raw_Data_2!F619</f>
        <v>12.596075482963455</v>
      </c>
      <c r="G623" s="282">
        <f>Raw_Data_2!M619</f>
        <v>2.4554398059844971</v>
      </c>
      <c r="H623" s="262">
        <f>HLOOKUP('Operational Worksheet'!E623,$B$773:$U$775,3)</f>
        <v>5.25</v>
      </c>
      <c r="I623" s="262">
        <f t="shared" si="481"/>
        <v>1.8990326160071898</v>
      </c>
      <c r="J623" s="262">
        <f t="shared" si="482"/>
        <v>35.22015927730471</v>
      </c>
      <c r="K623" s="262">
        <f t="shared" si="514"/>
        <v>4.6629602782069259</v>
      </c>
      <c r="L623" s="262">
        <f t="shared" si="514"/>
        <v>86.480981062608166</v>
      </c>
      <c r="M623" s="262">
        <f t="shared" si="515"/>
        <v>91.14394134081509</v>
      </c>
      <c r="N623" s="263">
        <f t="shared" si="516"/>
        <v>17.360750731583828</v>
      </c>
      <c r="O623" s="264" t="str">
        <f t="shared" si="483"/>
        <v>OK</v>
      </c>
      <c r="P623" s="45"/>
      <c r="Q623" s="45"/>
      <c r="R623" s="45"/>
      <c r="S623" s="45"/>
      <c r="T623" s="32"/>
      <c r="U623" s="32"/>
    </row>
    <row r="624" spans="1:21" ht="14.25" customHeight="1" x14ac:dyDescent="0.2">
      <c r="A624" s="256" t="str">
        <f>IF(N624=MIN(N609:N632),1,"")</f>
        <v/>
      </c>
      <c r="B624" s="257">
        <f t="shared" si="506"/>
        <v>42303.624999999964</v>
      </c>
      <c r="C624" s="258">
        <f t="shared" si="513"/>
        <v>26</v>
      </c>
      <c r="D624" s="259">
        <f>Raw_Data_2!H620</f>
        <v>865.33566150533034</v>
      </c>
      <c r="E624" s="260">
        <f>Raw_Data_2!E620</f>
        <v>51.096599578857422</v>
      </c>
      <c r="F624" s="261">
        <f>Raw_Data_2!F620</f>
        <v>12.589586465321116</v>
      </c>
      <c r="G624" s="282">
        <f>Raw_Data_2!M620</f>
        <v>2.4554398059844971</v>
      </c>
      <c r="H624" s="262">
        <f>HLOOKUP('Operational Worksheet'!E624,$B$773:$U$775,3)</f>
        <v>5.25</v>
      </c>
      <c r="I624" s="262">
        <f t="shared" si="481"/>
        <v>1.8836621123004065</v>
      </c>
      <c r="J624" s="262">
        <f t="shared" si="482"/>
        <v>34.91709501976252</v>
      </c>
      <c r="K624" s="262">
        <f t="shared" si="514"/>
        <v>4.6252189315672583</v>
      </c>
      <c r="L624" s="262">
        <f t="shared" si="514"/>
        <v>85.736825020867926</v>
      </c>
      <c r="M624" s="262">
        <f t="shared" si="515"/>
        <v>90.362043952435187</v>
      </c>
      <c r="N624" s="263">
        <f t="shared" si="516"/>
        <v>17.211817895701941</v>
      </c>
      <c r="O624" s="264" t="str">
        <f t="shared" si="483"/>
        <v>OK</v>
      </c>
      <c r="P624" s="45"/>
      <c r="Q624" s="45"/>
      <c r="R624" s="45"/>
      <c r="S624" s="45"/>
      <c r="T624" s="32"/>
      <c r="U624" s="32"/>
    </row>
    <row r="625" spans="1:21" ht="14.25" customHeight="1" x14ac:dyDescent="0.2">
      <c r="A625" s="256" t="str">
        <f>IF(N625=MIN(N609:N632),1,"")</f>
        <v/>
      </c>
      <c r="B625" s="257">
        <f t="shared" si="506"/>
        <v>42303.666666666628</v>
      </c>
      <c r="C625" s="258">
        <f t="shared" si="513"/>
        <v>26</v>
      </c>
      <c r="D625" s="259">
        <f>Raw_Data_2!H621</f>
        <v>863.37341619845915</v>
      </c>
      <c r="E625" s="260">
        <f>Raw_Data_2!E621</f>
        <v>51.096599578857422</v>
      </c>
      <c r="F625" s="261">
        <f>Raw_Data_2!F621</f>
        <v>12.58564297541645</v>
      </c>
      <c r="G625" s="282">
        <f>Raw_Data_2!M621</f>
        <v>2.4554398059844971</v>
      </c>
      <c r="H625" s="262">
        <f>HLOOKUP('Operational Worksheet'!E625,$B$773:$U$775,3)</f>
        <v>5.25</v>
      </c>
      <c r="I625" s="262">
        <f t="shared" si="481"/>
        <v>1.8879432345474492</v>
      </c>
      <c r="J625" s="262">
        <f t="shared" si="482"/>
        <v>34.985491299927034</v>
      </c>
      <c r="K625" s="262">
        <f t="shared" si="514"/>
        <v>4.6357309695469322</v>
      </c>
      <c r="L625" s="262">
        <f t="shared" si="514"/>
        <v>85.904767969765146</v>
      </c>
      <c r="M625" s="262">
        <f t="shared" si="515"/>
        <v>90.540498939312073</v>
      </c>
      <c r="N625" s="263">
        <f t="shared" si="516"/>
        <v>17.245809321773727</v>
      </c>
      <c r="O625" s="264" t="str">
        <f t="shared" si="483"/>
        <v>OK</v>
      </c>
      <c r="P625" s="45"/>
      <c r="Q625" s="45"/>
      <c r="R625" s="45"/>
      <c r="S625" s="45"/>
      <c r="T625" s="32"/>
      <c r="U625" s="32"/>
    </row>
    <row r="626" spans="1:21" ht="14.25" customHeight="1" x14ac:dyDescent="0.2">
      <c r="A626" s="256" t="str">
        <f>IF(N626=MIN(N609:N632),1,"")</f>
        <v/>
      </c>
      <c r="B626" s="257">
        <f t="shared" si="506"/>
        <v>42303.708333333292</v>
      </c>
      <c r="C626" s="258">
        <f t="shared" si="513"/>
        <v>26</v>
      </c>
      <c r="D626" s="259">
        <f>Raw_Data_2!H622</f>
        <v>858.96414163640361</v>
      </c>
      <c r="E626" s="260">
        <f>Raw_Data_2!E622</f>
        <v>51.096599578857422</v>
      </c>
      <c r="F626" s="261">
        <f>Raw_Data_2!F622</f>
        <v>12.579426774648296</v>
      </c>
      <c r="G626" s="282">
        <f>Raw_Data_2!M622</f>
        <v>2.4554398059844971</v>
      </c>
      <c r="H626" s="262">
        <f>HLOOKUP('Operational Worksheet'!E626,$B$773:$U$775,3)</f>
        <v>5.25</v>
      </c>
      <c r="I626" s="263">
        <f t="shared" si="481"/>
        <v>1.8976345123030445</v>
      </c>
      <c r="J626" s="262">
        <f t="shared" si="482"/>
        <v>35.147711989047721</v>
      </c>
      <c r="K626" s="262">
        <f>I626*$G626</f>
        <v>4.6595273187188733</v>
      </c>
      <c r="L626" s="262">
        <f>J626*$G626</f>
        <v>86.303091107186319</v>
      </c>
      <c r="M626" s="262">
        <f>K626+L626</f>
        <v>90.962618425905191</v>
      </c>
      <c r="N626" s="263">
        <f t="shared" si="516"/>
        <v>17.326213033505752</v>
      </c>
      <c r="O626" s="264" t="str">
        <f t="shared" si="483"/>
        <v>OK</v>
      </c>
      <c r="P626" s="45"/>
      <c r="Q626" s="45"/>
      <c r="R626" s="45"/>
      <c r="S626" s="45"/>
      <c r="T626" s="32"/>
      <c r="U626" s="32"/>
    </row>
    <row r="627" spans="1:21" ht="14.25" customHeight="1" x14ac:dyDescent="0.2">
      <c r="A627" s="256" t="str">
        <f>IF(N627=MIN(N609:N632),1,"")</f>
        <v/>
      </c>
      <c r="B627" s="257">
        <f>B626+1/24</f>
        <v>42303.749999999956</v>
      </c>
      <c r="C627" s="258">
        <f>DAY(B627)</f>
        <v>26</v>
      </c>
      <c r="D627" s="259">
        <f>Raw_Data_2!H623</f>
        <v>855.50157023009024</v>
      </c>
      <c r="E627" s="260">
        <f>Raw_Data_2!E623</f>
        <v>51.096599578857422</v>
      </c>
      <c r="F627" s="261">
        <f>Raw_Data_2!F623</f>
        <v>12.590348815742068</v>
      </c>
      <c r="G627" s="282">
        <f>Raw_Data_2!M623</f>
        <v>2.4279375076293945</v>
      </c>
      <c r="H627" s="262">
        <f>HLOOKUP('Operational Worksheet'!E627,$B$773:$U$775,3)</f>
        <v>5.25</v>
      </c>
      <c r="I627" s="262">
        <f t="shared" si="481"/>
        <v>1.9053150300607931</v>
      </c>
      <c r="J627" s="262">
        <f t="shared" si="482"/>
        <v>35.320609814490503</v>
      </c>
      <c r="K627" s="262">
        <f>I627*$G627</f>
        <v>4.6259858253346264</v>
      </c>
      <c r="L627" s="262">
        <f>J627*$G627</f>
        <v>85.756233360944407</v>
      </c>
      <c r="M627" s="262">
        <f>K627+L627</f>
        <v>90.382219186279031</v>
      </c>
      <c r="N627" s="263">
        <f>IF(D627&gt;0,M627/H627,"PO")</f>
        <v>17.215660797386484</v>
      </c>
      <c r="O627" s="264" t="str">
        <f t="shared" si="483"/>
        <v>OK</v>
      </c>
      <c r="P627" s="45"/>
      <c r="Q627" s="45"/>
      <c r="R627" s="45"/>
      <c r="S627" s="45"/>
      <c r="T627" s="32"/>
      <c r="U627" s="32"/>
    </row>
    <row r="628" spans="1:21" ht="14.25" customHeight="1" x14ac:dyDescent="0.2">
      <c r="A628" s="256" t="str">
        <f>IF(N628=MIN(N609:N632),1,"")</f>
        <v/>
      </c>
      <c r="B628" s="257">
        <f t="shared" ref="B628:B632" si="517">B627+1/24</f>
        <v>42303.791666666621</v>
      </c>
      <c r="C628" s="258">
        <f t="shared" ref="C628:C632" si="518">DAY(B628)</f>
        <v>26</v>
      </c>
      <c r="D628" s="259">
        <f>Raw_Data_2!H624</f>
        <v>863.59646008452523</v>
      </c>
      <c r="E628" s="260">
        <f>Raw_Data_2!E624</f>
        <v>51.096599578857422</v>
      </c>
      <c r="F628" s="261">
        <f>Raw_Data_2!F624</f>
        <v>12.594828354676565</v>
      </c>
      <c r="G628" s="282">
        <f>Raw_Data_2!M624</f>
        <v>2.4279375076293945</v>
      </c>
      <c r="H628" s="262">
        <f>HLOOKUP('Operational Worksheet'!E628,$B$773:$U$775,3)</f>
        <v>5.25</v>
      </c>
      <c r="I628" s="262">
        <f t="shared" si="481"/>
        <v>1.8874556292651574</v>
      </c>
      <c r="J628" s="262">
        <f t="shared" si="482"/>
        <v>35.001982347478823</v>
      </c>
      <c r="K628" s="262">
        <f t="shared" ref="K628:L631" si="519">I628*$G628</f>
        <v>4.5826243162791167</v>
      </c>
      <c r="L628" s="262">
        <f t="shared" si="519"/>
        <v>84.982625782825792</v>
      </c>
      <c r="M628" s="262">
        <f t="shared" ref="M628:M631" si="520">K628+L628</f>
        <v>89.565250099104915</v>
      </c>
      <c r="N628" s="263">
        <f t="shared" ref="N628:N632" si="521">IF(D628&gt;0,M628/H628,"PO")</f>
        <v>17.060047637924747</v>
      </c>
      <c r="O628" s="264" t="str">
        <f t="shared" si="483"/>
        <v>OK</v>
      </c>
      <c r="P628" s="45"/>
      <c r="Q628" s="45"/>
      <c r="R628" s="45"/>
      <c r="S628" s="45"/>
      <c r="T628" s="32"/>
      <c r="U628" s="32"/>
    </row>
    <row r="629" spans="1:21" ht="14.25" customHeight="1" x14ac:dyDescent="0.2">
      <c r="A629" s="256" t="str">
        <f>IF(N629=MIN(N609:N632),1,"")</f>
        <v/>
      </c>
      <c r="B629" s="257">
        <f t="shared" si="517"/>
        <v>42303.833333333285</v>
      </c>
      <c r="C629" s="258">
        <f t="shared" si="518"/>
        <v>26</v>
      </c>
      <c r="D629" s="259">
        <f>Raw_Data_2!H625</f>
        <v>858.77093159814626</v>
      </c>
      <c r="E629" s="260">
        <f>Raw_Data_2!E625</f>
        <v>50.543681521815195</v>
      </c>
      <c r="F629" s="261">
        <f>Raw_Data_2!F625</f>
        <v>12.573778918605381</v>
      </c>
      <c r="G629" s="282">
        <f>Raw_Data_2!M625</f>
        <v>2.4279375076293945</v>
      </c>
      <c r="H629" s="262">
        <f>HLOOKUP('Operational Worksheet'!E629,$B$773:$U$775,3)</f>
        <v>5.25</v>
      </c>
      <c r="I629" s="262">
        <f t="shared" si="481"/>
        <v>1.8980614504110196</v>
      </c>
      <c r="J629" s="262">
        <f t="shared" si="482"/>
        <v>35.139835658496636</v>
      </c>
      <c r="K629" s="262">
        <f t="shared" si="519"/>
        <v>4.6083745872383641</v>
      </c>
      <c r="L629" s="262">
        <f t="shared" si="519"/>
        <v>85.317325007196843</v>
      </c>
      <c r="M629" s="262">
        <f t="shared" si="520"/>
        <v>89.925699594435201</v>
      </c>
      <c r="N629" s="263">
        <f t="shared" si="521"/>
        <v>17.128704684654323</v>
      </c>
      <c r="O629" s="264" t="str">
        <f t="shared" si="483"/>
        <v>OK</v>
      </c>
      <c r="P629" s="45"/>
      <c r="Q629" s="45"/>
      <c r="R629" s="45"/>
      <c r="S629" s="45"/>
      <c r="T629" s="32"/>
      <c r="U629" s="32"/>
    </row>
    <row r="630" spans="1:21" ht="14.25" customHeight="1" x14ac:dyDescent="0.2">
      <c r="A630" s="256" t="str">
        <f>IF(N630=MIN(N609:N632),1,"")</f>
        <v/>
      </c>
      <c r="B630" s="257">
        <f t="shared" si="517"/>
        <v>42303.874999999949</v>
      </c>
      <c r="C630" s="258">
        <f t="shared" si="518"/>
        <v>26</v>
      </c>
      <c r="D630" s="259">
        <f>Raw_Data_2!H626</f>
        <v>862.53759603784363</v>
      </c>
      <c r="E630" s="260">
        <f>Raw_Data_2!E626</f>
        <v>50.467681884765625</v>
      </c>
      <c r="F630" s="261">
        <f>Raw_Data_2!F626</f>
        <v>12.595565627279283</v>
      </c>
      <c r="G630" s="282">
        <f>Raw_Data_2!M626</f>
        <v>2.4279375076293945</v>
      </c>
      <c r="H630" s="262">
        <f>HLOOKUP('Operational Worksheet'!E630,$B$773:$U$775,3)</f>
        <v>5.25</v>
      </c>
      <c r="I630" s="262">
        <f t="shared" si="481"/>
        <v>1.8897726980105851</v>
      </c>
      <c r="J630" s="262">
        <f t="shared" si="482"/>
        <v>35.047002755974916</v>
      </c>
      <c r="K630" s="262">
        <f t="shared" si="519"/>
        <v>4.5882500143938962</v>
      </c>
      <c r="L630" s="262">
        <f t="shared" si="519"/>
        <v>85.091932521222262</v>
      </c>
      <c r="M630" s="262">
        <f t="shared" si="520"/>
        <v>89.680182535616154</v>
      </c>
      <c r="N630" s="263">
        <f t="shared" si="521"/>
        <v>17.081939530593552</v>
      </c>
      <c r="O630" s="264" t="str">
        <f t="shared" si="483"/>
        <v>OK</v>
      </c>
      <c r="P630" s="45"/>
      <c r="Q630" s="45"/>
      <c r="R630" s="45"/>
      <c r="S630" s="45"/>
      <c r="T630" s="32"/>
      <c r="U630" s="32"/>
    </row>
    <row r="631" spans="1:21" ht="14.25" customHeight="1" x14ac:dyDescent="0.2">
      <c r="A631" s="256" t="str">
        <f>IF(N631=MIN(N609:N632),1,"")</f>
        <v/>
      </c>
      <c r="B631" s="257">
        <f t="shared" si="517"/>
        <v>42303.916666666613</v>
      </c>
      <c r="C631" s="258">
        <f t="shared" si="518"/>
        <v>26</v>
      </c>
      <c r="D631" s="259">
        <f>Raw_Data_2!H627</f>
        <v>1010.2128114343009</v>
      </c>
      <c r="E631" s="260">
        <f>Raw_Data_2!E627</f>
        <v>50.467681884765625</v>
      </c>
      <c r="F631" s="261">
        <f>Raw_Data_2!F627</f>
        <v>12.590641554775504</v>
      </c>
      <c r="G631" s="282">
        <f>Raw_Data_2!M627</f>
        <v>2.4279375076293945</v>
      </c>
      <c r="H631" s="262">
        <f>HLOOKUP('Operational Worksheet'!E631,$B$773:$U$775,3)</f>
        <v>5.25</v>
      </c>
      <c r="I631" s="262">
        <f t="shared" si="481"/>
        <v>1.6135214100935078</v>
      </c>
      <c r="J631" s="262">
        <f t="shared" si="482"/>
        <v>29.912053568750849</v>
      </c>
      <c r="K631" s="262">
        <f t="shared" si="519"/>
        <v>3.9175291509290977</v>
      </c>
      <c r="L631" s="262">
        <f t="shared" si="519"/>
        <v>72.624596789789877</v>
      </c>
      <c r="M631" s="262">
        <f t="shared" si="520"/>
        <v>76.542125940718975</v>
      </c>
      <c r="N631" s="263">
        <f t="shared" si="521"/>
        <v>14.579452560136948</v>
      </c>
      <c r="O631" s="264" t="str">
        <f t="shared" si="483"/>
        <v>OK</v>
      </c>
      <c r="P631" s="45"/>
      <c r="Q631" s="45"/>
      <c r="R631" s="45"/>
      <c r="S631" s="45"/>
      <c r="T631" s="32"/>
      <c r="U631" s="32"/>
    </row>
    <row r="632" spans="1:21" ht="14.25" customHeight="1" x14ac:dyDescent="0.2">
      <c r="A632" s="265" t="str">
        <f>IF(N632=MIN(N609:N632),1,"")</f>
        <v/>
      </c>
      <c r="B632" s="266">
        <f t="shared" si="517"/>
        <v>42303.958333333278</v>
      </c>
      <c r="C632" s="267">
        <f t="shared" si="518"/>
        <v>26</v>
      </c>
      <c r="D632" s="259">
        <f>Raw_Data_2!H628</f>
        <v>1067.8196704083164</v>
      </c>
      <c r="E632" s="260">
        <f>Raw_Data_2!E628</f>
        <v>50.467681884765625</v>
      </c>
      <c r="F632" s="261">
        <f>Raw_Data_2!F628</f>
        <v>12.597926462479698</v>
      </c>
      <c r="G632" s="282">
        <f>Raw_Data_2!M628</f>
        <v>2.4279375076293945</v>
      </c>
      <c r="H632" s="268">
        <f>HLOOKUP('Operational Worksheet'!E632,$B$773:$U$775,3)</f>
        <v>5.25</v>
      </c>
      <c r="I632" s="269">
        <f t="shared" si="481"/>
        <v>1.5264749706068959</v>
      </c>
      <c r="J632" s="268">
        <f t="shared" si="482"/>
        <v>28.314727989970354</v>
      </c>
      <c r="K632" s="268">
        <f>I632*$G632</f>
        <v>3.7061858355939599</v>
      </c>
      <c r="L632" s="268">
        <f>J632*$G632</f>
        <v>68.746390105172878</v>
      </c>
      <c r="M632" s="268">
        <f>K632+L632</f>
        <v>72.452575940766835</v>
      </c>
      <c r="N632" s="269">
        <f t="shared" si="521"/>
        <v>13.800490655384159</v>
      </c>
      <c r="O632" s="270" t="str">
        <f t="shared" si="483"/>
        <v>OK</v>
      </c>
      <c r="P632" s="45"/>
      <c r="Q632" s="45"/>
      <c r="R632" s="45"/>
      <c r="S632" s="45"/>
      <c r="T632" s="32"/>
      <c r="U632" s="32"/>
    </row>
    <row r="633" spans="1:21" ht="14.25" customHeight="1" x14ac:dyDescent="0.2">
      <c r="A633" s="247" t="str">
        <f>IF(N633=MIN(N633:N656),1,"")</f>
        <v/>
      </c>
      <c r="B633" s="248">
        <f>'Turbidity Daily Data Sheet'!B42</f>
        <v>42304</v>
      </c>
      <c r="C633" s="249">
        <f>DAY(B633)</f>
        <v>27</v>
      </c>
      <c r="D633" s="259">
        <f>Raw_Data_2!H629</f>
        <v>1066.4843743935394</v>
      </c>
      <c r="E633" s="260">
        <f>Raw_Data_2!E629</f>
        <v>50.467681884765625</v>
      </c>
      <c r="F633" s="261">
        <f>Raw_Data_2!F629</f>
        <v>12.594836104558837</v>
      </c>
      <c r="G633" s="282">
        <f>Raw_Data_2!M629</f>
        <v>2.4279375076293945</v>
      </c>
      <c r="H633" s="253">
        <f>HLOOKUP('Operational Worksheet'!E633,$B$773:$U$775,3)</f>
        <v>5.25</v>
      </c>
      <c r="I633" s="253">
        <f t="shared" si="481"/>
        <v>1.5283861996823966</v>
      </c>
      <c r="J633" s="253">
        <f t="shared" si="482"/>
        <v>28.343225064249307</v>
      </c>
      <c r="K633" s="253">
        <f>I633*$G633</f>
        <v>3.7108261803520404</v>
      </c>
      <c r="L633" s="253">
        <f>J633*$G633</f>
        <v>68.815579220672447</v>
      </c>
      <c r="M633" s="253">
        <f>K633+L633</f>
        <v>72.526405401024491</v>
      </c>
      <c r="N633" s="254">
        <f>IF(D633&gt;0,M633/H633,"PO")</f>
        <v>13.81455340971895</v>
      </c>
      <c r="O633" s="255" t="str">
        <f t="shared" si="483"/>
        <v>OK</v>
      </c>
      <c r="P633" s="45"/>
      <c r="Q633" s="45"/>
      <c r="R633" s="45"/>
      <c r="S633" s="45"/>
      <c r="T633" s="32"/>
      <c r="U633" s="32"/>
    </row>
    <row r="634" spans="1:21" ht="14.25" customHeight="1" x14ac:dyDescent="0.2">
      <c r="A634" s="256" t="str">
        <f>IF(N634=MIN(N633:N656),1,"")</f>
        <v/>
      </c>
      <c r="B634" s="257">
        <f>B633+1/24</f>
        <v>42304.041666666664</v>
      </c>
      <c r="C634" s="258">
        <f>DAY(B634)</f>
        <v>27</v>
      </c>
      <c r="D634" s="259">
        <f>Raw_Data_2!H630</f>
        <v>1060.3064763705527</v>
      </c>
      <c r="E634" s="260">
        <f>Raw_Data_2!E630</f>
        <v>50.467681884765625</v>
      </c>
      <c r="F634" s="261">
        <f>Raw_Data_2!F630</f>
        <v>12.593583196740944</v>
      </c>
      <c r="G634" s="282">
        <f>Raw_Data_2!M630</f>
        <v>2.2834694385528564</v>
      </c>
      <c r="H634" s="262">
        <f>HLOOKUP('Operational Worksheet'!E634,$B$773:$U$775,3)</f>
        <v>5.25</v>
      </c>
      <c r="I634" s="262">
        <f t="shared" si="481"/>
        <v>1.5372913740747092</v>
      </c>
      <c r="J634" s="262">
        <f t="shared" si="482"/>
        <v>28.505531509755169</v>
      </c>
      <c r="K634" s="262">
        <f t="shared" ref="K634:L637" si="522">I634*$G634</f>
        <v>3.5103578708505254</v>
      </c>
      <c r="L634" s="262">
        <f t="shared" si="522"/>
        <v>65.091510032231398</v>
      </c>
      <c r="M634" s="262">
        <f t="shared" ref="M634:M637" si="523">K634+L634</f>
        <v>68.601867903081924</v>
      </c>
      <c r="N634" s="263">
        <f t="shared" ref="N634:N638" si="524">IF(D634&gt;0,M634/H634,"PO")</f>
        <v>13.067022457729891</v>
      </c>
      <c r="O634" s="264" t="str">
        <f t="shared" si="483"/>
        <v>OK</v>
      </c>
      <c r="P634" s="45"/>
      <c r="Q634" s="45"/>
      <c r="R634" s="45"/>
      <c r="S634" s="45"/>
      <c r="T634" s="32"/>
      <c r="U634" s="32"/>
    </row>
    <row r="635" spans="1:21" ht="14.25" customHeight="1" x14ac:dyDescent="0.2">
      <c r="A635" s="256" t="str">
        <f>IF(N635=MIN(N633:N656),1,"")</f>
        <v/>
      </c>
      <c r="B635" s="257">
        <f t="shared" ref="B635:B650" si="525">B634+1/24</f>
        <v>42304.083333333328</v>
      </c>
      <c r="C635" s="258">
        <f t="shared" ref="C635" si="526">DAY(B635)</f>
        <v>27</v>
      </c>
      <c r="D635" s="259">
        <f>Raw_Data_2!H631</f>
        <v>1173.9060489360938</v>
      </c>
      <c r="E635" s="260">
        <f>Raw_Data_2!E631</f>
        <v>50.467681884765625</v>
      </c>
      <c r="F635" s="261">
        <f>Raw_Data_2!F631</f>
        <v>12.593277785876595</v>
      </c>
      <c r="G635" s="282">
        <f>Raw_Data_2!M631</f>
        <v>2.2834694385528564</v>
      </c>
      <c r="H635" s="262">
        <f>HLOOKUP('Operational Worksheet'!E635,$B$773:$U$775,3)</f>
        <v>5.25</v>
      </c>
      <c r="I635" s="262">
        <f t="shared" si="481"/>
        <v>1.3885267917967219</v>
      </c>
      <c r="J635" s="262">
        <f t="shared" si="482"/>
        <v>25.746410211869676</v>
      </c>
      <c r="K635" s="262">
        <f t="shared" si="522"/>
        <v>3.1706584936796594</v>
      </c>
      <c r="L635" s="262">
        <f t="shared" si="522"/>
        <v>58.791140871249581</v>
      </c>
      <c r="M635" s="262">
        <f t="shared" si="523"/>
        <v>61.961799364929242</v>
      </c>
      <c r="N635" s="263">
        <f t="shared" si="524"/>
        <v>11.80224749808176</v>
      </c>
      <c r="O635" s="264" t="str">
        <f t="shared" si="483"/>
        <v>OK</v>
      </c>
      <c r="P635" s="45"/>
      <c r="Q635" s="45"/>
      <c r="R635" s="45"/>
      <c r="S635" s="45"/>
      <c r="T635" s="32"/>
      <c r="U635" s="32"/>
    </row>
    <row r="636" spans="1:21" ht="14.25" customHeight="1" x14ac:dyDescent="0.2">
      <c r="A636" s="256" t="str">
        <f>IF(N636=MIN(N633:N656),1,"")</f>
        <v/>
      </c>
      <c r="B636" s="257">
        <f t="shared" si="525"/>
        <v>42304.124999999993</v>
      </c>
      <c r="C636" s="258">
        <f>DAY(B636)</f>
        <v>27</v>
      </c>
      <c r="D636" s="259">
        <f>Raw_Data_2!H632</f>
        <v>1253.6828499972023</v>
      </c>
      <c r="E636" s="260">
        <f>Raw_Data_2!E632</f>
        <v>50.218637298647565</v>
      </c>
      <c r="F636" s="261">
        <f>Raw_Data_2!F632</f>
        <v>12.601109780347612</v>
      </c>
      <c r="G636" s="282">
        <f>Raw_Data_2!M632</f>
        <v>2.2834694385528564</v>
      </c>
      <c r="H636" s="262">
        <f>HLOOKUP('Operational Worksheet'!E636,$B$773:$U$775,3)</f>
        <v>5.25</v>
      </c>
      <c r="I636" s="262">
        <f t="shared" si="481"/>
        <v>1.3001693370884331</v>
      </c>
      <c r="J636" s="262">
        <f t="shared" si="482"/>
        <v>24.123057496480673</v>
      </c>
      <c r="K636" s="262">
        <f t="shared" si="522"/>
        <v>2.9688969461849637</v>
      </c>
      <c r="L636" s="262">
        <f t="shared" si="522"/>
        <v>55.084264557666998</v>
      </c>
      <c r="M636" s="262">
        <f t="shared" si="523"/>
        <v>58.05316150385196</v>
      </c>
      <c r="N636" s="263">
        <f t="shared" si="524"/>
        <v>11.057745048352754</v>
      </c>
      <c r="O636" s="264" t="str">
        <f t="shared" si="483"/>
        <v>OK</v>
      </c>
      <c r="P636" s="45"/>
      <c r="Q636" s="45"/>
      <c r="R636" s="45"/>
      <c r="S636" s="45"/>
      <c r="T636" s="32"/>
      <c r="U636" s="32"/>
    </row>
    <row r="637" spans="1:21" ht="14.25" customHeight="1" x14ac:dyDescent="0.2">
      <c r="A637" s="256" t="str">
        <f>IF(N637=MIN(N633:N656),1,"")</f>
        <v/>
      </c>
      <c r="B637" s="257">
        <f t="shared" si="525"/>
        <v>42304.166666666657</v>
      </c>
      <c r="C637" s="258">
        <f t="shared" ref="C637:C638" si="527">DAY(B637)</f>
        <v>27</v>
      </c>
      <c r="D637" s="259">
        <f>Raw_Data_2!H633</f>
        <v>1252.2101271333652</v>
      </c>
      <c r="E637" s="260">
        <f>Raw_Data_2!E633</f>
        <v>50.202682495117187</v>
      </c>
      <c r="F637" s="261">
        <f>Raw_Data_2!F633</f>
        <v>12.597568642549513</v>
      </c>
      <c r="G637" s="282">
        <f>Raw_Data_2!M633</f>
        <v>2.2834694385528564</v>
      </c>
      <c r="H637" s="262">
        <f>HLOOKUP('Operational Worksheet'!E637,$B$773:$U$775,3)</f>
        <v>5.25</v>
      </c>
      <c r="I637" s="262">
        <f t="shared" si="481"/>
        <v>1.3016984647229248</v>
      </c>
      <c r="J637" s="262">
        <f t="shared" si="482"/>
        <v>24.144641611654031</v>
      </c>
      <c r="K637" s="262">
        <f t="shared" si="522"/>
        <v>2.9723886624059723</v>
      </c>
      <c r="L637" s="262">
        <f t="shared" si="522"/>
        <v>55.133551225023567</v>
      </c>
      <c r="M637" s="262">
        <f t="shared" si="523"/>
        <v>58.105939887429543</v>
      </c>
      <c r="N637" s="263">
        <f t="shared" si="524"/>
        <v>11.067798073796103</v>
      </c>
      <c r="O637" s="264" t="str">
        <f t="shared" si="483"/>
        <v>OK</v>
      </c>
      <c r="P637" s="45"/>
      <c r="Q637" s="45"/>
      <c r="R637" s="45"/>
      <c r="S637" s="45"/>
      <c r="T637" s="32"/>
      <c r="U637" s="32"/>
    </row>
    <row r="638" spans="1:21" ht="14.25" customHeight="1" x14ac:dyDescent="0.2">
      <c r="A638" s="256" t="str">
        <f>IF(N638=MIN(N633:N656),1,"")</f>
        <v/>
      </c>
      <c r="B638" s="257">
        <f t="shared" si="525"/>
        <v>42304.208333333321</v>
      </c>
      <c r="C638" s="258">
        <f t="shared" si="527"/>
        <v>27</v>
      </c>
      <c r="D638" s="259">
        <f>Raw_Data_2!H634</f>
        <v>1249.157124564158</v>
      </c>
      <c r="E638" s="260">
        <f>Raw_Data_2!E634</f>
        <v>50.202682495117187</v>
      </c>
      <c r="F638" s="261">
        <f>Raw_Data_2!F634</f>
        <v>12.602418455306688</v>
      </c>
      <c r="G638" s="282">
        <f>Raw_Data_2!M634</f>
        <v>2.2834694385528564</v>
      </c>
      <c r="H638" s="262">
        <f>HLOOKUP('Operational Worksheet'!E638,$B$773:$U$775,3)</f>
        <v>5.25</v>
      </c>
      <c r="I638" s="263">
        <f t="shared" si="481"/>
        <v>1.3048798809587077</v>
      </c>
      <c r="J638" s="262">
        <f t="shared" si="482"/>
        <v>24.212970248469805</v>
      </c>
      <c r="K638" s="262">
        <f>I638*$G638</f>
        <v>2.9796533291516982</v>
      </c>
      <c r="L638" s="262">
        <f>J638*$G638</f>
        <v>55.289577578970366</v>
      </c>
      <c r="M638" s="262">
        <f>K638+L638</f>
        <v>58.269230908122061</v>
      </c>
      <c r="N638" s="263">
        <f t="shared" si="524"/>
        <v>11.098901125356583</v>
      </c>
      <c r="O638" s="264" t="str">
        <f t="shared" si="483"/>
        <v>OK</v>
      </c>
      <c r="P638" s="45"/>
      <c r="Q638" s="45"/>
      <c r="R638" s="45"/>
      <c r="S638" s="45"/>
      <c r="T638" s="32"/>
      <c r="U638" s="32"/>
    </row>
    <row r="639" spans="1:21" ht="14.25" customHeight="1" x14ac:dyDescent="0.2">
      <c r="A639" s="256" t="str">
        <f>IF(N639=MIN(N633:N656),1,"")</f>
        <v/>
      </c>
      <c r="B639" s="257">
        <f t="shared" si="525"/>
        <v>42304.249999999985</v>
      </c>
      <c r="C639" s="258">
        <f>DAY(B639)</f>
        <v>27</v>
      </c>
      <c r="D639" s="259">
        <f>Raw_Data_2!H635</f>
        <v>1239.2510898116054</v>
      </c>
      <c r="E639" s="260">
        <f>Raw_Data_2!E635</f>
        <v>50.202682495117187</v>
      </c>
      <c r="F639" s="261">
        <f>Raw_Data_2!F635</f>
        <v>12.609835704891154</v>
      </c>
      <c r="G639" s="282">
        <f>Raw_Data_2!M635</f>
        <v>2.2834694385528564</v>
      </c>
      <c r="H639" s="262">
        <f>HLOOKUP('Operational Worksheet'!E639,$B$773:$U$775,3)</f>
        <v>5.25</v>
      </c>
      <c r="I639" s="262">
        <f t="shared" si="481"/>
        <v>1.315310523751726</v>
      </c>
      <c r="J639" s="262">
        <f t="shared" si="482"/>
        <v>24.420882854611431</v>
      </c>
      <c r="K639" s="262">
        <f>I639*$G639</f>
        <v>3.0034713831940172</v>
      </c>
      <c r="L639" s="262">
        <f>J639*$G639</f>
        <v>55.764339660984646</v>
      </c>
      <c r="M639" s="262">
        <f>K639+L639</f>
        <v>58.767811044178664</v>
      </c>
      <c r="N639" s="263">
        <f>IF(D639&gt;0,M639/H639,"PO")</f>
        <v>11.193868770319746</v>
      </c>
      <c r="O639" s="264" t="str">
        <f t="shared" si="483"/>
        <v>OK</v>
      </c>
      <c r="P639" s="45"/>
      <c r="Q639" s="45"/>
      <c r="R639" s="45"/>
      <c r="S639" s="45"/>
      <c r="T639" s="32"/>
      <c r="U639" s="32"/>
    </row>
    <row r="640" spans="1:21" ht="14.25" customHeight="1" x14ac:dyDescent="0.2">
      <c r="A640" s="256" t="str">
        <f>IF(N640=MIN(N633:N656),1,"")</f>
        <v/>
      </c>
      <c r="B640" s="257">
        <f t="shared" si="525"/>
        <v>42304.29166666665</v>
      </c>
      <c r="C640" s="258">
        <f t="shared" ref="C640:C644" si="528">DAY(B640)</f>
        <v>27</v>
      </c>
      <c r="D640" s="259">
        <f>Raw_Data_2!H636</f>
        <v>1227.3322270242309</v>
      </c>
      <c r="E640" s="260">
        <f>Raw_Data_2!E636</f>
        <v>50.202682495117187</v>
      </c>
      <c r="F640" s="261">
        <f>Raw_Data_2!F636</f>
        <v>12.594181110819449</v>
      </c>
      <c r="G640" s="282">
        <f>Raw_Data_2!M636</f>
        <v>2.2834694385528564</v>
      </c>
      <c r="H640" s="262">
        <f>HLOOKUP('Operational Worksheet'!E640,$B$773:$U$775,3)</f>
        <v>5.25</v>
      </c>
      <c r="I640" s="262">
        <f t="shared" si="481"/>
        <v>1.3280837609487943</v>
      </c>
      <c r="J640" s="262">
        <f t="shared" si="482"/>
        <v>24.62742686978261</v>
      </c>
      <c r="K640" s="262">
        <f t="shared" ref="K640:L643" si="529">I640*$G640</f>
        <v>3.0326386799649092</v>
      </c>
      <c r="L640" s="262">
        <f t="shared" si="529"/>
        <v>56.235976607344028</v>
      </c>
      <c r="M640" s="262">
        <f t="shared" ref="M640:M643" si="530">K640+L640</f>
        <v>59.26861528730894</v>
      </c>
      <c r="N640" s="263">
        <f t="shared" ref="N640:N644" si="531">IF(D640&gt;0,M640/H640,"PO")</f>
        <v>11.289260054725512</v>
      </c>
      <c r="O640" s="264" t="str">
        <f t="shared" si="483"/>
        <v>OK</v>
      </c>
      <c r="P640" s="45"/>
      <c r="Q640" s="45"/>
      <c r="R640" s="45"/>
      <c r="S640" s="45"/>
      <c r="T640" s="32"/>
      <c r="U640" s="32"/>
    </row>
    <row r="641" spans="1:21" ht="14.25" customHeight="1" x14ac:dyDescent="0.2">
      <c r="A641" s="256" t="str">
        <f>IF(N641=MIN(N633:N656),1,"")</f>
        <v/>
      </c>
      <c r="B641" s="257">
        <f t="shared" si="525"/>
        <v>42304.333333333314</v>
      </c>
      <c r="C641" s="258">
        <f t="shared" si="528"/>
        <v>27</v>
      </c>
      <c r="D641" s="259">
        <f>Raw_Data_2!H637</f>
        <v>1250.1860060103859</v>
      </c>
      <c r="E641" s="260">
        <f>Raw_Data_2!E637</f>
        <v>50.202682495117187</v>
      </c>
      <c r="F641" s="261">
        <f>Raw_Data_2!F637</f>
        <v>12.596911378115546</v>
      </c>
      <c r="G641" s="282">
        <f>Raw_Data_2!M637</f>
        <v>2.4417421817779541</v>
      </c>
      <c r="H641" s="262">
        <f>HLOOKUP('Operational Worksheet'!E641,$B$773:$U$775,3)</f>
        <v>5.25</v>
      </c>
      <c r="I641" s="262">
        <f t="shared" si="481"/>
        <v>1.3038059873999732</v>
      </c>
      <c r="J641" s="262">
        <f t="shared" si="482"/>
        <v>24.182471377964021</v>
      </c>
      <c r="K641" s="262">
        <f t="shared" si="529"/>
        <v>3.1835580762891702</v>
      </c>
      <c r="L641" s="262">
        <f t="shared" si="529"/>
        <v>59.047360423212794</v>
      </c>
      <c r="M641" s="262">
        <f t="shared" si="530"/>
        <v>62.230918499501968</v>
      </c>
      <c r="N641" s="263">
        <f t="shared" si="531"/>
        <v>11.853508285619423</v>
      </c>
      <c r="O641" s="264" t="str">
        <f t="shared" si="483"/>
        <v>OK</v>
      </c>
      <c r="P641" s="45"/>
      <c r="Q641" s="45"/>
      <c r="R641" s="45"/>
      <c r="S641" s="45"/>
      <c r="T641" s="32"/>
      <c r="U641" s="32"/>
    </row>
    <row r="642" spans="1:21" ht="14.25" customHeight="1" x14ac:dyDescent="0.2">
      <c r="A642" s="256" t="str">
        <f>IF(N642=MIN(N633:N656),1,"")</f>
        <v/>
      </c>
      <c r="B642" s="257">
        <f t="shared" si="525"/>
        <v>42304.374999999978</v>
      </c>
      <c r="C642" s="258">
        <f t="shared" si="528"/>
        <v>27</v>
      </c>
      <c r="D642" s="259">
        <f>Raw_Data_2!H638</f>
        <v>1258.5997811713833</v>
      </c>
      <c r="E642" s="260">
        <f>Raw_Data_2!E638</f>
        <v>50.202682495117187</v>
      </c>
      <c r="F642" s="261">
        <f>Raw_Data_2!F638</f>
        <v>12.598839038691256</v>
      </c>
      <c r="G642" s="282">
        <f>Raw_Data_2!M638</f>
        <v>2.3385813236236572</v>
      </c>
      <c r="H642" s="262">
        <f>HLOOKUP('Operational Worksheet'!E642,$B$773:$U$775,3)</f>
        <v>5.25</v>
      </c>
      <c r="I642" s="262">
        <f t="shared" si="481"/>
        <v>1.2950900074708047</v>
      </c>
      <c r="J642" s="262">
        <f t="shared" si="482"/>
        <v>24.024486691644846</v>
      </c>
      <c r="K642" s="262">
        <f t="shared" si="529"/>
        <v>3.0286733038828468</v>
      </c>
      <c r="L642" s="262">
        <f t="shared" si="529"/>
        <v>56.183215886725741</v>
      </c>
      <c r="M642" s="262">
        <f t="shared" si="530"/>
        <v>59.211889190608588</v>
      </c>
      <c r="N642" s="263">
        <f t="shared" si="531"/>
        <v>11.278455083925445</v>
      </c>
      <c r="O642" s="264" t="str">
        <f t="shared" si="483"/>
        <v>OK</v>
      </c>
      <c r="P642" s="45"/>
      <c r="Q642" s="45"/>
      <c r="R642" s="45"/>
      <c r="S642" s="45"/>
      <c r="T642" s="32"/>
      <c r="U642" s="32"/>
    </row>
    <row r="643" spans="1:21" ht="14.25" customHeight="1" x14ac:dyDescent="0.2">
      <c r="A643" s="256" t="str">
        <f>IF(N643=MIN(N633:N656),1,"")</f>
        <v/>
      </c>
      <c r="B643" s="257">
        <f t="shared" si="525"/>
        <v>42304.416666666642</v>
      </c>
      <c r="C643" s="258">
        <f t="shared" si="528"/>
        <v>27</v>
      </c>
      <c r="D643" s="259">
        <f>Raw_Data_2!H639</f>
        <v>1250.8035927723861</v>
      </c>
      <c r="E643" s="260">
        <f>Raw_Data_2!E639</f>
        <v>50.211977585466173</v>
      </c>
      <c r="F643" s="261">
        <f>Raw_Data_2!F639</f>
        <v>12.597251384319197</v>
      </c>
      <c r="G643" s="282">
        <f>Raw_Data_2!M639</f>
        <v>2.4417421817779541</v>
      </c>
      <c r="H643" s="262">
        <f>HLOOKUP('Operational Worksheet'!E643,$B$773:$U$775,3)</f>
        <v>5.25</v>
      </c>
      <c r="I643" s="262">
        <f t="shared" si="481"/>
        <v>1.3031622306001944</v>
      </c>
      <c r="J643" s="262">
        <f t="shared" si="482"/>
        <v>24.171183627122641</v>
      </c>
      <c r="K643" s="262">
        <f t="shared" si="529"/>
        <v>3.181986188156344</v>
      </c>
      <c r="L643" s="262">
        <f t="shared" si="529"/>
        <v>59.019798645846002</v>
      </c>
      <c r="M643" s="262">
        <f t="shared" si="530"/>
        <v>62.201784834002346</v>
      </c>
      <c r="N643" s="263">
        <f t="shared" si="531"/>
        <v>11.847959016000447</v>
      </c>
      <c r="O643" s="264" t="str">
        <f t="shared" si="483"/>
        <v>OK</v>
      </c>
      <c r="P643" s="45"/>
      <c r="Q643" s="45"/>
      <c r="R643" s="45"/>
      <c r="S643" s="45"/>
      <c r="T643" s="32"/>
      <c r="U643" s="32"/>
    </row>
    <row r="644" spans="1:21" ht="14.25" customHeight="1" x14ac:dyDescent="0.2">
      <c r="A644" s="256" t="str">
        <f>IF(N644=MIN(N633:N656),1,"")</f>
        <v/>
      </c>
      <c r="B644" s="257">
        <f t="shared" si="525"/>
        <v>42304.458333333307</v>
      </c>
      <c r="C644" s="258">
        <f t="shared" si="528"/>
        <v>27</v>
      </c>
      <c r="D644" s="259">
        <f>Raw_Data_2!H640</f>
        <v>1245.6836087216695</v>
      </c>
      <c r="E644" s="260">
        <f>Raw_Data_2!E640</f>
        <v>50.234481811523438</v>
      </c>
      <c r="F644" s="261">
        <f>Raw_Data_2!F640</f>
        <v>12.583591515928109</v>
      </c>
      <c r="G644" s="282">
        <f>Raw_Data_2!M640</f>
        <v>2.4417421817779541</v>
      </c>
      <c r="H644" s="262">
        <f>HLOOKUP('Operational Worksheet'!E644,$B$773:$U$775,3)</f>
        <v>5.25</v>
      </c>
      <c r="I644" s="263">
        <f t="shared" si="481"/>
        <v>1.3085184621420194</v>
      </c>
      <c r="J644" s="262">
        <f t="shared" si="482"/>
        <v>24.244213720705194</v>
      </c>
      <c r="K644" s="262">
        <f>I644*$G644</f>
        <v>3.1950647246473878</v>
      </c>
      <c r="L644" s="262">
        <f>J644*$G644</f>
        <v>59.198119305885712</v>
      </c>
      <c r="M644" s="262">
        <f>K644+L644</f>
        <v>62.393184030533099</v>
      </c>
      <c r="N644" s="263">
        <f t="shared" si="531"/>
        <v>11.884416005815828</v>
      </c>
      <c r="O644" s="264" t="str">
        <f t="shared" si="483"/>
        <v>OK</v>
      </c>
      <c r="P644" s="45"/>
      <c r="Q644" s="45"/>
      <c r="R644" s="45"/>
      <c r="S644" s="45"/>
      <c r="T644" s="32"/>
      <c r="U644" s="32"/>
    </row>
    <row r="645" spans="1:21" ht="14.25" customHeight="1" x14ac:dyDescent="0.2">
      <c r="A645" s="256" t="str">
        <f>IF(N645=MIN(N633:N656),1,"")</f>
        <v/>
      </c>
      <c r="B645" s="257">
        <f t="shared" si="525"/>
        <v>42304.499999999971</v>
      </c>
      <c r="C645" s="258">
        <f>DAY(B645)</f>
        <v>27</v>
      </c>
      <c r="D645" s="259">
        <f>Raw_Data_2!H641</f>
        <v>1246.3770228424412</v>
      </c>
      <c r="E645" s="260">
        <f>Raw_Data_2!E641</f>
        <v>50.234481811523438</v>
      </c>
      <c r="F645" s="261">
        <f>Raw_Data_2!F641</f>
        <v>12.589368162538475</v>
      </c>
      <c r="G645" s="282">
        <f>Raw_Data_2!M641</f>
        <v>2.4417421817779541</v>
      </c>
      <c r="H645" s="262">
        <f>HLOOKUP('Operational Worksheet'!E645,$B$773:$U$775,3)</f>
        <v>5.25</v>
      </c>
      <c r="I645" s="262">
        <f t="shared" si="481"/>
        <v>1.3077904760171866</v>
      </c>
      <c r="J645" s="262">
        <f t="shared" si="482"/>
        <v>24.241849004233334</v>
      </c>
      <c r="K645" s="262">
        <f>I645*$G645</f>
        <v>3.1932871702186341</v>
      </c>
      <c r="L645" s="262">
        <f>J645*$G645</f>
        <v>59.192345277928425</v>
      </c>
      <c r="M645" s="262">
        <f>K645+L645</f>
        <v>62.385632448147057</v>
      </c>
      <c r="N645" s="263">
        <f>IF(D645&gt;0,M645/H645,"PO")</f>
        <v>11.882977609170869</v>
      </c>
      <c r="O645" s="264" t="str">
        <f t="shared" si="483"/>
        <v>OK</v>
      </c>
      <c r="P645" s="45"/>
      <c r="Q645" s="45"/>
      <c r="R645" s="45"/>
      <c r="S645" s="45"/>
      <c r="T645" s="32"/>
      <c r="U645" s="32"/>
    </row>
    <row r="646" spans="1:21" ht="14.25" customHeight="1" x14ac:dyDescent="0.2">
      <c r="A646" s="256" t="str">
        <f>IF(N646=MIN(N633:N656),1,"")</f>
        <v/>
      </c>
      <c r="B646" s="257">
        <f t="shared" si="525"/>
        <v>42304.541666666635</v>
      </c>
      <c r="C646" s="258">
        <f t="shared" ref="C646:C650" si="532">DAY(B646)</f>
        <v>27</v>
      </c>
      <c r="D646" s="259">
        <f>Raw_Data_2!H642</f>
        <v>1265.1257469890677</v>
      </c>
      <c r="E646" s="260">
        <f>Raw_Data_2!E642</f>
        <v>50.186270224753486</v>
      </c>
      <c r="F646" s="261">
        <f>Raw_Data_2!F642</f>
        <v>12.595846736699473</v>
      </c>
      <c r="G646" s="282">
        <f>Raw_Data_2!M642</f>
        <v>2.4072837829589844</v>
      </c>
      <c r="H646" s="262">
        <f>HLOOKUP('Operational Worksheet'!E646,$B$773:$U$775,3)</f>
        <v>5.25</v>
      </c>
      <c r="I646" s="262">
        <f t="shared" si="481"/>
        <v>1.2884094754053608</v>
      </c>
      <c r="J646" s="262">
        <f t="shared" si="482"/>
        <v>23.894883366356751</v>
      </c>
      <c r="K646" s="262">
        <f t="shared" ref="K646:L649" si="533">I646*$G646</f>
        <v>3.1015672359540174</v>
      </c>
      <c r="L646" s="262">
        <f t="shared" si="533"/>
        <v>57.521765223526991</v>
      </c>
      <c r="M646" s="262">
        <f t="shared" ref="M646:M649" si="534">K646+L646</f>
        <v>60.623332459481006</v>
      </c>
      <c r="N646" s="263">
        <f t="shared" ref="N646:N650" si="535">IF(D646&gt;0,M646/H646,"PO")</f>
        <v>11.547301420853525</v>
      </c>
      <c r="O646" s="264" t="str">
        <f t="shared" si="483"/>
        <v>OK</v>
      </c>
      <c r="P646" s="45"/>
      <c r="Q646" s="45"/>
      <c r="R646" s="45"/>
      <c r="S646" s="45"/>
      <c r="T646" s="32"/>
      <c r="U646" s="32"/>
    </row>
    <row r="647" spans="1:21" ht="14.25" customHeight="1" x14ac:dyDescent="0.2">
      <c r="A647" s="256" t="str">
        <f>IF(N647=MIN(N633:N656),1,"")</f>
        <v/>
      </c>
      <c r="B647" s="257">
        <f t="shared" si="525"/>
        <v>42304.583333333299</v>
      </c>
      <c r="C647" s="258">
        <f t="shared" si="532"/>
        <v>27</v>
      </c>
      <c r="D647" s="259">
        <f>Raw_Data_2!H643</f>
        <v>1261.5688173550925</v>
      </c>
      <c r="E647" s="260">
        <f>Raw_Data_2!E643</f>
        <v>50.181488037109375</v>
      </c>
      <c r="F647" s="261">
        <f>Raw_Data_2!F643</f>
        <v>12.600140906049146</v>
      </c>
      <c r="G647" s="282">
        <f>Raw_Data_2!M643</f>
        <v>2.2011761665344238</v>
      </c>
      <c r="H647" s="262">
        <f>HLOOKUP('Operational Worksheet'!E647,$B$773:$U$775,3)</f>
        <v>5.25</v>
      </c>
      <c r="I647" s="262">
        <f t="shared" si="481"/>
        <v>1.2920420809205888</v>
      </c>
      <c r="J647" s="262">
        <f t="shared" si="482"/>
        <v>23.970422983280056</v>
      </c>
      <c r="K647" s="262">
        <f t="shared" si="533"/>
        <v>2.8440122346819416</v>
      </c>
      <c r="L647" s="262">
        <f t="shared" si="533"/>
        <v>52.763123772545043</v>
      </c>
      <c r="M647" s="262">
        <f t="shared" si="534"/>
        <v>55.607136007226984</v>
      </c>
      <c r="N647" s="263">
        <f t="shared" si="535"/>
        <v>10.591835429947997</v>
      </c>
      <c r="O647" s="264" t="str">
        <f t="shared" si="483"/>
        <v>OK</v>
      </c>
      <c r="P647" s="45"/>
      <c r="Q647" s="45"/>
      <c r="R647" s="45"/>
      <c r="S647" s="45"/>
      <c r="T647" s="32"/>
      <c r="U647" s="32"/>
    </row>
    <row r="648" spans="1:21" ht="14.25" customHeight="1" x14ac:dyDescent="0.2">
      <c r="A648" s="256" t="str">
        <f>IF(N648=MIN(N633:N656),1,"")</f>
        <v/>
      </c>
      <c r="B648" s="257">
        <f t="shared" si="525"/>
        <v>42304.624999999964</v>
      </c>
      <c r="C648" s="258">
        <f t="shared" si="532"/>
        <v>27</v>
      </c>
      <c r="D648" s="259">
        <f>Raw_Data_2!H644</f>
        <v>1228.8581199112616</v>
      </c>
      <c r="E648" s="260">
        <f>Raw_Data_2!E644</f>
        <v>50.181488037109375</v>
      </c>
      <c r="F648" s="261">
        <f>Raw_Data_2!F644</f>
        <v>12.624999072204963</v>
      </c>
      <c r="G648" s="282">
        <f>Raw_Data_2!M644</f>
        <v>2.2011761665344238</v>
      </c>
      <c r="H648" s="262">
        <f>HLOOKUP('Operational Worksheet'!E648,$B$773:$U$775,3)</f>
        <v>5.25</v>
      </c>
      <c r="I648" s="262">
        <f t="shared" si="481"/>
        <v>1.3264346579877795</v>
      </c>
      <c r="J648" s="262">
        <f t="shared" si="482"/>
        <v>24.657035081869282</v>
      </c>
      <c r="K648" s="262">
        <f t="shared" si="533"/>
        <v>2.9197163556279402</v>
      </c>
      <c r="L648" s="262">
        <f t="shared" si="533"/>
        <v>54.274477959613826</v>
      </c>
      <c r="M648" s="262">
        <f t="shared" si="534"/>
        <v>57.194194315241766</v>
      </c>
      <c r="N648" s="263">
        <f t="shared" si="535"/>
        <v>10.894132250522242</v>
      </c>
      <c r="O648" s="264" t="str">
        <f t="shared" si="483"/>
        <v>OK</v>
      </c>
      <c r="P648" s="45"/>
      <c r="Q648" s="45"/>
      <c r="R648" s="45"/>
      <c r="S648" s="45"/>
      <c r="T648" s="32"/>
      <c r="U648" s="32"/>
    </row>
    <row r="649" spans="1:21" ht="14.25" customHeight="1" x14ac:dyDescent="0.2">
      <c r="A649" s="256" t="str">
        <f>IF(N649=MIN(N633:N656),1,"")</f>
        <v/>
      </c>
      <c r="B649" s="257">
        <f t="shared" si="525"/>
        <v>42304.666666666628</v>
      </c>
      <c r="C649" s="258">
        <f t="shared" si="532"/>
        <v>27</v>
      </c>
      <c r="D649" s="259">
        <f>Raw_Data_2!H645</f>
        <v>1245.0777885387508</v>
      </c>
      <c r="E649" s="260">
        <f>Raw_Data_2!E645</f>
        <v>49.80134814628601</v>
      </c>
      <c r="F649" s="261">
        <f>Raw_Data_2!F645</f>
        <v>12.585988054988649</v>
      </c>
      <c r="G649" s="282">
        <f>Raw_Data_2!M645</f>
        <v>2.4072837829589844</v>
      </c>
      <c r="H649" s="262">
        <f>HLOOKUP('Operational Worksheet'!E649,$B$773:$U$775,3)</f>
        <v>5.6000000000000005</v>
      </c>
      <c r="I649" s="262">
        <f t="shared" ref="I649:I712" si="536">$G$768/D649*$H$768</f>
        <v>1.3091551507902184</v>
      </c>
      <c r="J649" s="262">
        <f t="shared" ref="J649:J712" si="537">$G$769*F649/D649*$H$769</f>
        <v>24.260629825726458</v>
      </c>
      <c r="K649" s="262">
        <f t="shared" si="533"/>
        <v>3.1515079638745167</v>
      </c>
      <c r="L649" s="262">
        <f t="shared" si="533"/>
        <v>58.402220743842349</v>
      </c>
      <c r="M649" s="262">
        <f t="shared" si="534"/>
        <v>61.553728707716864</v>
      </c>
      <c r="N649" s="263">
        <f t="shared" si="535"/>
        <v>10.991737269235154</v>
      </c>
      <c r="O649" s="264" t="str">
        <f t="shared" ref="O649:O712" si="538">+IF(N649&gt;=1, "OK","Alarm")</f>
        <v>OK</v>
      </c>
      <c r="P649" s="45"/>
      <c r="Q649" s="45"/>
      <c r="R649" s="45"/>
      <c r="S649" s="45"/>
      <c r="T649" s="32"/>
      <c r="U649" s="32"/>
    </row>
    <row r="650" spans="1:21" ht="14.25" customHeight="1" x14ac:dyDescent="0.2">
      <c r="A650" s="256" t="str">
        <f>IF(N650=MIN(N633:N656),1,"")</f>
        <v/>
      </c>
      <c r="B650" s="257">
        <f t="shared" si="525"/>
        <v>42304.708333333292</v>
      </c>
      <c r="C650" s="258">
        <f t="shared" si="532"/>
        <v>27</v>
      </c>
      <c r="D650" s="259">
        <f>Raw_Data_2!H646</f>
        <v>1250.1059674978294</v>
      </c>
      <c r="E650" s="260">
        <f>Raw_Data_2!E646</f>
        <v>48.958984375</v>
      </c>
      <c r="F650" s="261">
        <f>Raw_Data_2!F646</f>
        <v>12.59930160224676</v>
      </c>
      <c r="G650" s="282">
        <f>Raw_Data_2!M646</f>
        <v>2.2354207038879395</v>
      </c>
      <c r="H650" s="262">
        <f>HLOOKUP('Operational Worksheet'!E650,$B$773:$U$775,3)</f>
        <v>5.6000000000000005</v>
      </c>
      <c r="I650" s="263">
        <f t="shared" si="536"/>
        <v>1.3038894640768366</v>
      </c>
      <c r="J650" s="262">
        <f t="shared" si="537"/>
        <v>24.188608511257847</v>
      </c>
      <c r="K650" s="262">
        <f>I650*$G650</f>
        <v>2.9147415035787101</v>
      </c>
      <c r="L650" s="262">
        <f>J650*$G650</f>
        <v>54.07171626430582</v>
      </c>
      <c r="M650" s="262">
        <f>K650+L650</f>
        <v>56.986457767884531</v>
      </c>
      <c r="N650" s="263">
        <f t="shared" si="535"/>
        <v>10.176153172836523</v>
      </c>
      <c r="O650" s="264" t="str">
        <f t="shared" si="538"/>
        <v>OK</v>
      </c>
      <c r="P650" s="45"/>
      <c r="Q650" s="45"/>
      <c r="R650" s="45"/>
      <c r="S650" s="45"/>
      <c r="T650" s="32"/>
      <c r="U650" s="32"/>
    </row>
    <row r="651" spans="1:21" ht="14.25" customHeight="1" x14ac:dyDescent="0.2">
      <c r="A651" s="256" t="str">
        <f>IF(N651=MIN(N633:N656),1,"")</f>
        <v/>
      </c>
      <c r="B651" s="257">
        <f>B650+1/24</f>
        <v>42304.749999999956</v>
      </c>
      <c r="C651" s="258">
        <f>DAY(B651)</f>
        <v>27</v>
      </c>
      <c r="D651" s="259">
        <f>Raw_Data_2!H647</f>
        <v>1245.0658444049498</v>
      </c>
      <c r="E651" s="260">
        <f>Raw_Data_2!E647</f>
        <v>48.958984375</v>
      </c>
      <c r="F651" s="261">
        <f>Raw_Data_2!F647</f>
        <v>12.607816796218025</v>
      </c>
      <c r="G651" s="282">
        <f>Raw_Data_2!M647</f>
        <v>2.4139187335968018</v>
      </c>
      <c r="H651" s="262">
        <f>HLOOKUP('Operational Worksheet'!E651,$B$773:$U$775,3)</f>
        <v>5.6000000000000005</v>
      </c>
      <c r="I651" s="262">
        <f t="shared" si="536"/>
        <v>1.3091677097439136</v>
      </c>
      <c r="J651" s="262">
        <f t="shared" si="537"/>
        <v>24.302939838000881</v>
      </c>
      <c r="K651" s="262">
        <f>I651*$G651</f>
        <v>3.1602244599708533</v>
      </c>
      <c r="L651" s="262">
        <f>J651*$G651</f>
        <v>58.665321756426351</v>
      </c>
      <c r="M651" s="262">
        <f>K651+L651</f>
        <v>61.825546216397207</v>
      </c>
      <c r="N651" s="263">
        <f>IF(D651&gt;0,M651/H651,"PO")</f>
        <v>11.040276110070929</v>
      </c>
      <c r="O651" s="264" t="str">
        <f t="shared" si="538"/>
        <v>OK</v>
      </c>
      <c r="P651" s="45"/>
      <c r="Q651" s="45"/>
      <c r="R651" s="45"/>
      <c r="S651" s="45"/>
      <c r="T651" s="32"/>
      <c r="U651" s="32"/>
    </row>
    <row r="652" spans="1:21" ht="14.25" customHeight="1" x14ac:dyDescent="0.2">
      <c r="A652" s="256" t="str">
        <f>IF(N652=MIN(N633:N656),1,"")</f>
        <v/>
      </c>
      <c r="B652" s="257">
        <f t="shared" ref="B652:B656" si="539">B651+1/24</f>
        <v>42304.791666666621</v>
      </c>
      <c r="C652" s="258">
        <f t="shared" ref="C652:C656" si="540">DAY(B652)</f>
        <v>27</v>
      </c>
      <c r="D652" s="259">
        <f>Raw_Data_2!H648</f>
        <v>1251.6711139069539</v>
      </c>
      <c r="E652" s="260">
        <f>Raw_Data_2!E648</f>
        <v>48.958984375</v>
      </c>
      <c r="F652" s="261">
        <f>Raw_Data_2!F648</f>
        <v>12.594416704578133</v>
      </c>
      <c r="G652" s="282">
        <f>Raw_Data_2!M648</f>
        <v>2.4139187335968018</v>
      </c>
      <c r="H652" s="262">
        <f>HLOOKUP('Operational Worksheet'!E652,$B$773:$U$775,3)</f>
        <v>5.6000000000000005</v>
      </c>
      <c r="I652" s="262">
        <f t="shared" si="536"/>
        <v>1.3022590214710108</v>
      </c>
      <c r="J652" s="262">
        <f t="shared" si="537"/>
        <v>24.148995495021456</v>
      </c>
      <c r="K652" s="262">
        <f t="shared" ref="K652:L655" si="541">I652*$G652</f>
        <v>3.1435474479243126</v>
      </c>
      <c r="L652" s="262">
        <f t="shared" si="541"/>
        <v>58.293712622977061</v>
      </c>
      <c r="M652" s="262">
        <f t="shared" ref="M652:M655" si="542">K652+L652</f>
        <v>61.437260070901374</v>
      </c>
      <c r="N652" s="263">
        <f t="shared" ref="N652:N656" si="543">IF(D652&gt;0,M652/H652,"PO")</f>
        <v>10.970939298375244</v>
      </c>
      <c r="O652" s="264" t="str">
        <f t="shared" si="538"/>
        <v>OK</v>
      </c>
      <c r="P652" s="45"/>
      <c r="Q652" s="45"/>
      <c r="R652" s="45"/>
      <c r="S652" s="45"/>
      <c r="T652" s="32"/>
      <c r="U652" s="32"/>
    </row>
    <row r="653" spans="1:21" ht="14.25" customHeight="1" x14ac:dyDescent="0.2">
      <c r="A653" s="256" t="str">
        <f>IF(N653=MIN(N633:N656),1,"")</f>
        <v/>
      </c>
      <c r="B653" s="257">
        <f t="shared" si="539"/>
        <v>42304.833333333285</v>
      </c>
      <c r="C653" s="258">
        <f t="shared" si="540"/>
        <v>27</v>
      </c>
      <c r="D653" s="259">
        <f>Raw_Data_2!H649</f>
        <v>1262.723695527844</v>
      </c>
      <c r="E653" s="260">
        <f>Raw_Data_2!E649</f>
        <v>48.958984375</v>
      </c>
      <c r="F653" s="261">
        <f>Raw_Data_2!F649</f>
        <v>12.596190331473085</v>
      </c>
      <c r="G653" s="282">
        <f>Raw_Data_2!M649</f>
        <v>2.4139187335968018</v>
      </c>
      <c r="H653" s="262">
        <f>HLOOKUP('Operational Worksheet'!E653,$B$773:$U$775,3)</f>
        <v>5.6000000000000005</v>
      </c>
      <c r="I653" s="262">
        <f t="shared" si="536"/>
        <v>1.2908603883596459</v>
      </c>
      <c r="J653" s="262">
        <f t="shared" si="537"/>
        <v>23.940991130999798</v>
      </c>
      <c r="K653" s="262">
        <f t="shared" si="541"/>
        <v>3.1160320739193921</v>
      </c>
      <c r="L653" s="262">
        <f t="shared" si="541"/>
        <v>57.791606991995295</v>
      </c>
      <c r="M653" s="262">
        <f t="shared" si="542"/>
        <v>60.907639065914687</v>
      </c>
      <c r="N653" s="263">
        <f t="shared" si="543"/>
        <v>10.876364118913337</v>
      </c>
      <c r="O653" s="264" t="str">
        <f t="shared" si="538"/>
        <v>OK</v>
      </c>
      <c r="P653" s="45"/>
      <c r="Q653" s="45"/>
      <c r="R653" s="45"/>
      <c r="S653" s="45"/>
      <c r="T653" s="32"/>
      <c r="U653" s="32"/>
    </row>
    <row r="654" spans="1:21" ht="14.25" customHeight="1" x14ac:dyDescent="0.2">
      <c r="A654" s="256" t="str">
        <f>IF(N654=MIN(N633:N656),1,"")</f>
        <v/>
      </c>
      <c r="B654" s="257">
        <f t="shared" si="539"/>
        <v>42304.874999999949</v>
      </c>
      <c r="C654" s="258">
        <f t="shared" si="540"/>
        <v>27</v>
      </c>
      <c r="D654" s="259">
        <f>Raw_Data_2!H650</f>
        <v>1331.0175970729661</v>
      </c>
      <c r="E654" s="260">
        <f>Raw_Data_2!E650</f>
        <v>48.958984375</v>
      </c>
      <c r="F654" s="261">
        <f>Raw_Data_2!F650</f>
        <v>12.597309166019494</v>
      </c>
      <c r="G654" s="282">
        <f>Raw_Data_2!M650</f>
        <v>2.2903182506561279</v>
      </c>
      <c r="H654" s="262">
        <f>HLOOKUP('Operational Worksheet'!E654,$B$773:$U$775,3)</f>
        <v>5.6000000000000005</v>
      </c>
      <c r="I654" s="262">
        <f t="shared" si="536"/>
        <v>1.2246269347486649</v>
      </c>
      <c r="J654" s="262">
        <f t="shared" si="537"/>
        <v>22.714607278621422</v>
      </c>
      <c r="K654" s="262">
        <f t="shared" si="541"/>
        <v>2.8047854188999382</v>
      </c>
      <c r="L654" s="262">
        <f t="shared" si="541"/>
        <v>52.023679606713166</v>
      </c>
      <c r="M654" s="262">
        <f t="shared" si="542"/>
        <v>54.828465025613106</v>
      </c>
      <c r="N654" s="263">
        <f t="shared" si="543"/>
        <v>9.7907973260023393</v>
      </c>
      <c r="O654" s="264" t="str">
        <f t="shared" si="538"/>
        <v>OK</v>
      </c>
      <c r="P654" s="45"/>
      <c r="Q654" s="45"/>
      <c r="R654" s="45"/>
      <c r="S654" s="45"/>
      <c r="T654" s="32"/>
      <c r="U654" s="32"/>
    </row>
    <row r="655" spans="1:21" ht="14.25" customHeight="1" x14ac:dyDescent="0.2">
      <c r="A655" s="256">
        <f>IF(N655=MIN(N633:N656),1,"")</f>
        <v>1</v>
      </c>
      <c r="B655" s="257">
        <f t="shared" si="539"/>
        <v>42304.916666666613</v>
      </c>
      <c r="C655" s="258">
        <f t="shared" si="540"/>
        <v>27</v>
      </c>
      <c r="D655" s="259">
        <f>Raw_Data_2!H651</f>
        <v>1444.9711734434256</v>
      </c>
      <c r="E655" s="260">
        <f>Raw_Data_2!E651</f>
        <v>48.958984375</v>
      </c>
      <c r="F655" s="261">
        <f>Raw_Data_2!F651</f>
        <v>12.608681718173557</v>
      </c>
      <c r="G655" s="282">
        <f>Raw_Data_2!M651</f>
        <v>2.2903182506561279</v>
      </c>
      <c r="H655" s="262">
        <f>HLOOKUP('Operational Worksheet'!E655,$B$773:$U$775,3)</f>
        <v>5.6000000000000005</v>
      </c>
      <c r="I655" s="262">
        <f t="shared" si="536"/>
        <v>1.1280501853304403</v>
      </c>
      <c r="J655" s="262">
        <f t="shared" si="537"/>
        <v>20.942172881901666</v>
      </c>
      <c r="K655" s="262">
        <f t="shared" si="541"/>
        <v>2.583593927118335</v>
      </c>
      <c r="L655" s="262">
        <f t="shared" si="541"/>
        <v>47.964240759815226</v>
      </c>
      <c r="M655" s="262">
        <f t="shared" si="542"/>
        <v>50.547834686933562</v>
      </c>
      <c r="N655" s="263">
        <f t="shared" si="543"/>
        <v>9.0263990512381351</v>
      </c>
      <c r="O655" s="264" t="str">
        <f t="shared" si="538"/>
        <v>OK</v>
      </c>
      <c r="P655" s="45"/>
      <c r="Q655" s="45"/>
      <c r="R655" s="45"/>
      <c r="S655" s="45"/>
      <c r="T655" s="32"/>
      <c r="U655" s="32"/>
    </row>
    <row r="656" spans="1:21" ht="14.25" customHeight="1" x14ac:dyDescent="0.2">
      <c r="A656" s="265" t="str">
        <f>IF(N656=MIN(N633:N656),1,"")</f>
        <v/>
      </c>
      <c r="B656" s="266">
        <f t="shared" si="539"/>
        <v>42304.958333333278</v>
      </c>
      <c r="C656" s="267">
        <f t="shared" si="540"/>
        <v>27</v>
      </c>
      <c r="D656" s="259">
        <f>Raw_Data_2!H652</f>
        <v>1435.9445410783467</v>
      </c>
      <c r="E656" s="260">
        <f>Raw_Data_2!E652</f>
        <v>48.958984375</v>
      </c>
      <c r="F656" s="261">
        <f>Raw_Data_2!F652</f>
        <v>12.60284149050633</v>
      </c>
      <c r="G656" s="282">
        <f>Raw_Data_2!M652</f>
        <v>2.4139187335968018</v>
      </c>
      <c r="H656" s="268">
        <f>HLOOKUP('Operational Worksheet'!E656,$B$773:$U$775,3)</f>
        <v>5.6000000000000005</v>
      </c>
      <c r="I656" s="269">
        <f t="shared" si="536"/>
        <v>1.1351413326700794</v>
      </c>
      <c r="J656" s="268">
        <f t="shared" si="537"/>
        <v>21.064058333688038</v>
      </c>
      <c r="K656" s="268">
        <f>I656*$G656</f>
        <v>2.7401389282123438</v>
      </c>
      <c r="L656" s="268">
        <f>J656*$G656</f>
        <v>50.846925017265384</v>
      </c>
      <c r="M656" s="268">
        <f>K656+L656</f>
        <v>53.58706394547773</v>
      </c>
      <c r="N656" s="269">
        <f t="shared" si="543"/>
        <v>9.5691185616924503</v>
      </c>
      <c r="O656" s="270" t="str">
        <f t="shared" si="538"/>
        <v>OK</v>
      </c>
      <c r="P656" s="45"/>
      <c r="Q656" s="45"/>
      <c r="R656" s="45"/>
      <c r="S656" s="45"/>
      <c r="T656" s="32"/>
      <c r="U656" s="32"/>
    </row>
    <row r="657" spans="1:21" ht="14.25" customHeight="1" x14ac:dyDescent="0.2">
      <c r="A657" s="247" t="str">
        <f>IF(N657=MIN(N657:N680),1,"")</f>
        <v/>
      </c>
      <c r="B657" s="248">
        <f>'Turbidity Daily Data Sheet'!B43</f>
        <v>42305</v>
      </c>
      <c r="C657" s="249">
        <f>DAY(B657)</f>
        <v>28</v>
      </c>
      <c r="D657" s="259">
        <f>Raw_Data_2!H653</f>
        <v>1433.6896908426497</v>
      </c>
      <c r="E657" s="260">
        <f>Raw_Data_2!E653</f>
        <v>49.044222865782842</v>
      </c>
      <c r="F657" s="261">
        <f>Raw_Data_2!F653</f>
        <v>12.602569556530053</v>
      </c>
      <c r="G657" s="282">
        <f>Raw_Data_2!M653</f>
        <v>2.4139187335968018</v>
      </c>
      <c r="H657" s="253">
        <f>HLOOKUP('Operational Worksheet'!E657,$B$773:$U$775,3)</f>
        <v>5.6000000000000005</v>
      </c>
      <c r="I657" s="253">
        <f t="shared" si="536"/>
        <v>1.1369266378988672</v>
      </c>
      <c r="J657" s="253">
        <f t="shared" si="537"/>
        <v>21.096731830369077</v>
      </c>
      <c r="K657" s="253">
        <f>I657*$G657</f>
        <v>2.744448509949303</v>
      </c>
      <c r="L657" s="253">
        <f>J657*$G657</f>
        <v>50.92579618299586</v>
      </c>
      <c r="M657" s="253">
        <f>K657+L657</f>
        <v>53.670244692945161</v>
      </c>
      <c r="N657" s="254">
        <f>IF(D657&gt;0,M657/H657,"PO")</f>
        <v>9.5839722665973497</v>
      </c>
      <c r="O657" s="255" t="str">
        <f t="shared" si="538"/>
        <v>OK</v>
      </c>
      <c r="P657" s="45"/>
      <c r="Q657" s="45"/>
      <c r="R657" s="45"/>
      <c r="S657" s="45"/>
      <c r="T657" s="32"/>
      <c r="U657" s="32"/>
    </row>
    <row r="658" spans="1:21" ht="14.25" customHeight="1" x14ac:dyDescent="0.2">
      <c r="A658" s="256" t="str">
        <f>IF(N658=MIN(N657:N680),1,"")</f>
        <v/>
      </c>
      <c r="B658" s="257">
        <f>B657+1/24</f>
        <v>42305.041666666664</v>
      </c>
      <c r="C658" s="258">
        <f>DAY(B658)</f>
        <v>28</v>
      </c>
      <c r="D658" s="259">
        <f>Raw_Data_2!H654</f>
        <v>1436.965980855874</v>
      </c>
      <c r="E658" s="260">
        <f>Raw_Data_2!E654</f>
        <v>49.146247863769531</v>
      </c>
      <c r="F658" s="261">
        <f>Raw_Data_2!F654</f>
        <v>12.600697411096625</v>
      </c>
      <c r="G658" s="282">
        <f>Raw_Data_2!M654</f>
        <v>2.4139187335968018</v>
      </c>
      <c r="H658" s="262">
        <f>HLOOKUP('Operational Worksheet'!E658,$B$773:$U$775,3)</f>
        <v>5.6000000000000005</v>
      </c>
      <c r="I658" s="262">
        <f t="shared" si="536"/>
        <v>1.1343344391696404</v>
      </c>
      <c r="J658" s="262">
        <f t="shared" si="537"/>
        <v>21.045504340067676</v>
      </c>
      <c r="K658" s="262">
        <f t="shared" ref="K658:L661" si="544">I658*$G658</f>
        <v>2.7381911528756167</v>
      </c>
      <c r="L658" s="262">
        <f t="shared" si="544"/>
        <v>50.802137184482163</v>
      </c>
      <c r="M658" s="262">
        <f t="shared" ref="M658:M661" si="545">K658+L658</f>
        <v>53.540328337357778</v>
      </c>
      <c r="N658" s="263">
        <f t="shared" ref="N658:N662" si="546">IF(D658&gt;0,M658/H658,"PO")</f>
        <v>9.5607729173853162</v>
      </c>
      <c r="O658" s="264" t="str">
        <f t="shared" si="538"/>
        <v>OK</v>
      </c>
      <c r="P658" s="45"/>
      <c r="Q658" s="45"/>
      <c r="R658" s="45"/>
      <c r="S658" s="45"/>
      <c r="T658" s="32"/>
      <c r="U658" s="32"/>
    </row>
    <row r="659" spans="1:21" ht="14.25" customHeight="1" x14ac:dyDescent="0.2">
      <c r="A659" s="256" t="str">
        <f>IF(N659=MIN(N657:N680),1,"")</f>
        <v/>
      </c>
      <c r="B659" s="257">
        <f t="shared" ref="B659:B674" si="547">B658+1/24</f>
        <v>42305.083333333328</v>
      </c>
      <c r="C659" s="258">
        <f t="shared" ref="C659" si="548">DAY(B659)</f>
        <v>28</v>
      </c>
      <c r="D659" s="259">
        <f>Raw_Data_2!H655</f>
        <v>1430.3751648765588</v>
      </c>
      <c r="E659" s="260">
        <f>Raw_Data_2!E655</f>
        <v>49.146247863769531</v>
      </c>
      <c r="F659" s="261">
        <f>Raw_Data_2!F655</f>
        <v>12.608477042710515</v>
      </c>
      <c r="G659" s="282">
        <f>Raw_Data_2!M655</f>
        <v>2.4139187335968018</v>
      </c>
      <c r="H659" s="262">
        <f>HLOOKUP('Operational Worksheet'!E659,$B$773:$U$775,3)</f>
        <v>5.6000000000000005</v>
      </c>
      <c r="I659" s="262">
        <f t="shared" si="536"/>
        <v>1.139561172498873</v>
      </c>
      <c r="J659" s="262">
        <f t="shared" si="537"/>
        <v>21.155530133324636</v>
      </c>
      <c r="K659" s="262">
        <f t="shared" si="544"/>
        <v>2.7508080623745661</v>
      </c>
      <c r="L659" s="262">
        <f t="shared" si="544"/>
        <v>51.067730508003983</v>
      </c>
      <c r="M659" s="262">
        <f t="shared" si="545"/>
        <v>53.81853857037855</v>
      </c>
      <c r="N659" s="263">
        <f t="shared" si="546"/>
        <v>9.6104533161390258</v>
      </c>
      <c r="O659" s="264" t="str">
        <f t="shared" si="538"/>
        <v>OK</v>
      </c>
      <c r="P659" s="45"/>
      <c r="Q659" s="45"/>
      <c r="R659" s="45"/>
      <c r="S659" s="45"/>
      <c r="T659" s="32"/>
      <c r="U659" s="32"/>
    </row>
    <row r="660" spans="1:21" ht="14.25" customHeight="1" x14ac:dyDescent="0.2">
      <c r="A660" s="256" t="str">
        <f>IF(N660=MIN(N657:N680),1,"")</f>
        <v/>
      </c>
      <c r="B660" s="257">
        <f t="shared" si="547"/>
        <v>42305.124999999993</v>
      </c>
      <c r="C660" s="258">
        <f>DAY(B660)</f>
        <v>28</v>
      </c>
      <c r="D660" s="259">
        <f>Raw_Data_2!H656</f>
        <v>1435.326758495178</v>
      </c>
      <c r="E660" s="260">
        <f>Raw_Data_2!E656</f>
        <v>49.146247863769531</v>
      </c>
      <c r="F660" s="261">
        <f>Raw_Data_2!F656</f>
        <v>12.607429530029297</v>
      </c>
      <c r="G660" s="282">
        <f>Raw_Data_2!M656</f>
        <v>2.3246695995330811</v>
      </c>
      <c r="H660" s="262">
        <f>HLOOKUP('Operational Worksheet'!E660,$B$773:$U$775,3)</f>
        <v>5.6000000000000005</v>
      </c>
      <c r="I660" s="262">
        <f t="shared" si="536"/>
        <v>1.1356299116926665</v>
      </c>
      <c r="J660" s="262">
        <f t="shared" si="537"/>
        <v>21.080796197092543</v>
      </c>
      <c r="K660" s="262">
        <f t="shared" si="544"/>
        <v>2.6399643320323793</v>
      </c>
      <c r="L660" s="262">
        <f t="shared" si="544"/>
        <v>49.005886053333619</v>
      </c>
      <c r="M660" s="262">
        <f t="shared" si="545"/>
        <v>51.645850385365996</v>
      </c>
      <c r="N660" s="263">
        <f t="shared" si="546"/>
        <v>9.2224732831010705</v>
      </c>
      <c r="O660" s="264" t="str">
        <f t="shared" si="538"/>
        <v>OK</v>
      </c>
      <c r="P660" s="45"/>
      <c r="Q660" s="45"/>
      <c r="R660" s="45"/>
      <c r="S660" s="45"/>
      <c r="T660" s="32"/>
      <c r="U660" s="32"/>
    </row>
    <row r="661" spans="1:21" ht="14.25" customHeight="1" x14ac:dyDescent="0.2">
      <c r="A661" s="256" t="str">
        <f>IF(N661=MIN(N657:N680),1,"")</f>
        <v/>
      </c>
      <c r="B661" s="257">
        <f t="shared" si="547"/>
        <v>42305.166666666657</v>
      </c>
      <c r="C661" s="258">
        <f t="shared" ref="C661:C662" si="549">DAY(B661)</f>
        <v>28</v>
      </c>
      <c r="D661" s="259">
        <f>Raw_Data_2!H657</f>
        <v>1438.0228111208428</v>
      </c>
      <c r="E661" s="260">
        <f>Raw_Data_2!E657</f>
        <v>49.146247863769531</v>
      </c>
      <c r="F661" s="261">
        <f>Raw_Data_2!F657</f>
        <v>12.601845891844961</v>
      </c>
      <c r="G661" s="282">
        <f>Raw_Data_2!M657</f>
        <v>2.3246695995330811</v>
      </c>
      <c r="H661" s="262">
        <f>HLOOKUP('Operational Worksheet'!E661,$B$773:$U$775,3)</f>
        <v>5.6000000000000005</v>
      </c>
      <c r="I661" s="262">
        <f t="shared" si="536"/>
        <v>1.1335007952547873</v>
      </c>
      <c r="J661" s="262">
        <f t="shared" si="537"/>
        <v>21.031954365768645</v>
      </c>
      <c r="K661" s="262">
        <f t="shared" si="544"/>
        <v>2.6350148397753754</v>
      </c>
      <c r="L661" s="262">
        <f t="shared" si="544"/>
        <v>48.892344932869428</v>
      </c>
      <c r="M661" s="262">
        <f t="shared" si="545"/>
        <v>51.5273597726448</v>
      </c>
      <c r="N661" s="263">
        <f t="shared" si="546"/>
        <v>9.2013142451151424</v>
      </c>
      <c r="O661" s="264" t="str">
        <f t="shared" si="538"/>
        <v>OK</v>
      </c>
      <c r="P661" s="45"/>
      <c r="Q661" s="45"/>
      <c r="R661" s="45"/>
      <c r="S661" s="45"/>
      <c r="T661" s="32"/>
      <c r="U661" s="32"/>
    </row>
    <row r="662" spans="1:21" ht="14.25" customHeight="1" x14ac:dyDescent="0.2">
      <c r="A662" s="256" t="str">
        <f>IF(N662=MIN(N657:N680),1,"")</f>
        <v/>
      </c>
      <c r="B662" s="257">
        <f t="shared" si="547"/>
        <v>42305.208333333321</v>
      </c>
      <c r="C662" s="258">
        <f t="shared" si="549"/>
        <v>28</v>
      </c>
      <c r="D662" s="259">
        <f>Raw_Data_2!H658</f>
        <v>1445.103162531806</v>
      </c>
      <c r="E662" s="260">
        <f>Raw_Data_2!E658</f>
        <v>49.146247863769531</v>
      </c>
      <c r="F662" s="261">
        <f>Raw_Data_2!F658</f>
        <v>12.610365816732775</v>
      </c>
      <c r="G662" s="282">
        <f>Raw_Data_2!M658</f>
        <v>2.3246695995330811</v>
      </c>
      <c r="H662" s="262">
        <f>HLOOKUP('Operational Worksheet'!E662,$B$773:$U$775,3)</f>
        <v>5.6000000000000005</v>
      </c>
      <c r="I662" s="263">
        <f t="shared" si="536"/>
        <v>1.1279471544054036</v>
      </c>
      <c r="J662" s="262">
        <f t="shared" si="537"/>
        <v>20.943057039010906</v>
      </c>
      <c r="K662" s="262">
        <f>I662*$G662</f>
        <v>2.6221044597260881</v>
      </c>
      <c r="L662" s="262">
        <f>J662*$G662</f>
        <v>48.685688019875954</v>
      </c>
      <c r="M662" s="262">
        <f>K662+L662</f>
        <v>51.307792479602043</v>
      </c>
      <c r="N662" s="263">
        <f t="shared" si="546"/>
        <v>9.1621057999289359</v>
      </c>
      <c r="O662" s="264" t="str">
        <f t="shared" si="538"/>
        <v>OK</v>
      </c>
      <c r="P662" s="45"/>
      <c r="Q662" s="45"/>
      <c r="R662" s="45"/>
      <c r="S662" s="45"/>
      <c r="T662" s="32"/>
      <c r="U662" s="32"/>
    </row>
    <row r="663" spans="1:21" ht="14.25" customHeight="1" x14ac:dyDescent="0.2">
      <c r="A663" s="256" t="str">
        <f>IF(N663=MIN(N657:N680),1,"")</f>
        <v/>
      </c>
      <c r="B663" s="257">
        <f t="shared" si="547"/>
        <v>42305.249999999985</v>
      </c>
      <c r="C663" s="258">
        <f>DAY(B663)</f>
        <v>28</v>
      </c>
      <c r="D663" s="259">
        <f>Raw_Data_2!H659</f>
        <v>1019.9303289080557</v>
      </c>
      <c r="E663" s="260">
        <f>Raw_Data_2!E659</f>
        <v>49.146247863769531</v>
      </c>
      <c r="F663" s="261">
        <f>Raw_Data_2!F659</f>
        <v>12.628364336929586</v>
      </c>
      <c r="G663" s="282">
        <f>Raw_Data_2!M659</f>
        <v>2.3246695995330811</v>
      </c>
      <c r="H663" s="262">
        <f>HLOOKUP('Operational Worksheet'!E663,$B$773:$U$775,3)</f>
        <v>5.6000000000000005</v>
      </c>
      <c r="I663" s="262">
        <f t="shared" si="536"/>
        <v>1.5981483771985574</v>
      </c>
      <c r="J663" s="262">
        <f t="shared" si="537"/>
        <v>29.715828179243417</v>
      </c>
      <c r="K663" s="262">
        <f>I663*$G663</f>
        <v>3.7151669480166136</v>
      </c>
      <c r="L663" s="262">
        <f>J663*$G663</f>
        <v>69.079482393235637</v>
      </c>
      <c r="M663" s="262">
        <f>K663+L663</f>
        <v>72.794649341252253</v>
      </c>
      <c r="N663" s="263">
        <f>IF(D663&gt;0,M663/H663,"PO")</f>
        <v>12.999044525223615</v>
      </c>
      <c r="O663" s="264" t="str">
        <f t="shared" si="538"/>
        <v>OK</v>
      </c>
      <c r="P663" s="45"/>
      <c r="Q663" s="45"/>
      <c r="R663" s="45"/>
      <c r="S663" s="45"/>
      <c r="T663" s="32"/>
      <c r="U663" s="32"/>
    </row>
    <row r="664" spans="1:21" ht="14.25" customHeight="1" x14ac:dyDescent="0.2">
      <c r="A664" s="256" t="str">
        <f>IF(N664=MIN(N657:N680),1,"")</f>
        <v/>
      </c>
      <c r="B664" s="257">
        <f t="shared" si="547"/>
        <v>42305.29166666665</v>
      </c>
      <c r="C664" s="258">
        <f t="shared" ref="C664:C668" si="550">DAY(B664)</f>
        <v>28</v>
      </c>
      <c r="D664" s="259">
        <f>Raw_Data_2!H660</f>
        <v>142.79564829859416</v>
      </c>
      <c r="E664" s="260">
        <f>Raw_Data_2!E660</f>
        <v>49.167815589074031</v>
      </c>
      <c r="F664" s="261">
        <f>Raw_Data_2!F660</f>
        <v>12.648579680019219</v>
      </c>
      <c r="G664" s="282">
        <f>Raw_Data_2!M660</f>
        <v>2.3246695995330811</v>
      </c>
      <c r="H664" s="262">
        <f>HLOOKUP('Operational Worksheet'!E664,$B$773:$U$775,3)</f>
        <v>5.6000000000000005</v>
      </c>
      <c r="I664" s="262">
        <f t="shared" si="536"/>
        <v>11.414913685545748</v>
      </c>
      <c r="J664" s="262">
        <f t="shared" si="537"/>
        <v>212.58764950993952</v>
      </c>
      <c r="K664" s="262">
        <f t="shared" ref="K664:L667" si="551">I664*$G664</f>
        <v>26.535902826082321</v>
      </c>
      <c r="L664" s="262">
        <f t="shared" si="551"/>
        <v>494.19604605195013</v>
      </c>
      <c r="M664" s="262">
        <f t="shared" ref="M664:M667" si="552">K664+L664</f>
        <v>520.73194887803243</v>
      </c>
      <c r="N664" s="263">
        <f t="shared" ref="N664:N668" si="553">IF(D664&gt;0,M664/H664,"PO")</f>
        <v>92.987848013934354</v>
      </c>
      <c r="O664" s="264" t="str">
        <f t="shared" si="538"/>
        <v>OK</v>
      </c>
      <c r="P664" s="45"/>
      <c r="Q664" s="45"/>
      <c r="R664" s="45"/>
      <c r="S664" s="45"/>
      <c r="T664" s="32"/>
      <c r="U664" s="32"/>
    </row>
    <row r="665" spans="1:21" ht="14.25" customHeight="1" x14ac:dyDescent="0.2">
      <c r="A665" s="256" t="str">
        <f>IF(N665=MIN(N657:N680),1,"")</f>
        <v/>
      </c>
      <c r="B665" s="257">
        <f t="shared" si="547"/>
        <v>42305.333333333314</v>
      </c>
      <c r="C665" s="258">
        <f t="shared" si="550"/>
        <v>28</v>
      </c>
      <c r="D665" s="259">
        <f>Raw_Data_2!H661</f>
        <v>838.5438639059787</v>
      </c>
      <c r="E665" s="260">
        <f>Raw_Data_2!E661</f>
        <v>48.623321533203125</v>
      </c>
      <c r="F665" s="261">
        <f>Raw_Data_2!F661</f>
        <v>12.548079618428547</v>
      </c>
      <c r="G665" s="282">
        <f>Raw_Data_2!M661</f>
        <v>2.3659765720367432</v>
      </c>
      <c r="H665" s="262">
        <f>HLOOKUP('Operational Worksheet'!E665,$B$773:$U$775,3)</f>
        <v>5.6000000000000005</v>
      </c>
      <c r="I665" s="262">
        <f t="shared" si="536"/>
        <v>1.9438458381978727</v>
      </c>
      <c r="J665" s="262">
        <f t="shared" si="537"/>
        <v>35.913912653238597</v>
      </c>
      <c r="K665" s="262">
        <f t="shared" si="551"/>
        <v>4.5990937128272922</v>
      </c>
      <c r="L665" s="262">
        <f t="shared" si="551"/>
        <v>84.971475947736465</v>
      </c>
      <c r="M665" s="262">
        <f t="shared" si="552"/>
        <v>89.570569660563763</v>
      </c>
      <c r="N665" s="263">
        <f t="shared" si="553"/>
        <v>15.994744582243527</v>
      </c>
      <c r="O665" s="264" t="str">
        <f t="shared" si="538"/>
        <v>OK</v>
      </c>
      <c r="P665" s="45"/>
      <c r="Q665" s="45"/>
      <c r="R665" s="45"/>
      <c r="S665" s="45"/>
      <c r="T665" s="32"/>
      <c r="U665" s="32"/>
    </row>
    <row r="666" spans="1:21" ht="14.25" customHeight="1" x14ac:dyDescent="0.2">
      <c r="A666" s="256" t="str">
        <f>IF(N666=MIN(N657:N680),1,"")</f>
        <v/>
      </c>
      <c r="B666" s="257">
        <f t="shared" si="547"/>
        <v>42305.374999999978</v>
      </c>
      <c r="C666" s="258">
        <f t="shared" si="550"/>
        <v>28</v>
      </c>
      <c r="D666" s="259">
        <f>Raw_Data_2!H662</f>
        <v>867.87859026180706</v>
      </c>
      <c r="E666" s="260">
        <f>Raw_Data_2!E662</f>
        <v>48.623321533203125</v>
      </c>
      <c r="F666" s="261">
        <f>Raw_Data_2!F662</f>
        <v>12.580857225489618</v>
      </c>
      <c r="G666" s="282">
        <f>Raw_Data_2!M662</f>
        <v>2.3659765720367432</v>
      </c>
      <c r="H666" s="262">
        <f>HLOOKUP('Operational Worksheet'!E666,$B$773:$U$775,3)</f>
        <v>5.6000000000000005</v>
      </c>
      <c r="I666" s="262">
        <f t="shared" si="536"/>
        <v>1.8781428857558162</v>
      </c>
      <c r="J666" s="262">
        <f t="shared" si="537"/>
        <v>34.790646618055924</v>
      </c>
      <c r="K666" s="262">
        <f t="shared" si="551"/>
        <v>4.4436420666357428</v>
      </c>
      <c r="L666" s="262">
        <f t="shared" si="551"/>
        <v>82.313854824329667</v>
      </c>
      <c r="M666" s="262">
        <f t="shared" si="552"/>
        <v>86.757496890965413</v>
      </c>
      <c r="N666" s="263">
        <f t="shared" si="553"/>
        <v>15.492410159100965</v>
      </c>
      <c r="O666" s="264" t="str">
        <f t="shared" si="538"/>
        <v>OK</v>
      </c>
      <c r="P666" s="45"/>
      <c r="Q666" s="45"/>
      <c r="R666" s="45"/>
      <c r="S666" s="45"/>
      <c r="T666" s="32"/>
      <c r="U666" s="32"/>
    </row>
    <row r="667" spans="1:21" ht="14.25" customHeight="1" x14ac:dyDescent="0.2">
      <c r="A667" s="256" t="str">
        <f>IF(N667=MIN(N657:N680),1,"")</f>
        <v/>
      </c>
      <c r="B667" s="257">
        <f t="shared" si="547"/>
        <v>42305.416666666642</v>
      </c>
      <c r="C667" s="258">
        <f t="shared" si="550"/>
        <v>28</v>
      </c>
      <c r="D667" s="259">
        <f>Raw_Data_2!H663</f>
        <v>867.00507924282658</v>
      </c>
      <c r="E667" s="260">
        <f>Raw_Data_2!E663</f>
        <v>48.623321533203125</v>
      </c>
      <c r="F667" s="261">
        <f>Raw_Data_2!F663</f>
        <v>12.589657877225083</v>
      </c>
      <c r="G667" s="282">
        <f>Raw_Data_2!M663</f>
        <v>2.3659765720367432</v>
      </c>
      <c r="H667" s="262">
        <f>HLOOKUP('Operational Worksheet'!E667,$B$773:$U$775,3)</f>
        <v>5.6000000000000005</v>
      </c>
      <c r="I667" s="262">
        <f t="shared" si="536"/>
        <v>1.8800351220819982</v>
      </c>
      <c r="J667" s="262">
        <f t="shared" si="537"/>
        <v>34.850059854006552</v>
      </c>
      <c r="K667" s="262">
        <f t="shared" si="551"/>
        <v>4.4481190534522463</v>
      </c>
      <c r="L667" s="262">
        <f t="shared" si="551"/>
        <v>82.454425148657748</v>
      </c>
      <c r="M667" s="262">
        <f t="shared" si="552"/>
        <v>86.902544202109993</v>
      </c>
      <c r="N667" s="263">
        <f t="shared" si="553"/>
        <v>15.518311464662498</v>
      </c>
      <c r="O667" s="264" t="str">
        <f t="shared" si="538"/>
        <v>OK</v>
      </c>
      <c r="P667" s="45"/>
      <c r="Q667" s="45"/>
      <c r="R667" s="45"/>
      <c r="S667" s="45"/>
      <c r="T667" s="32"/>
      <c r="U667" s="32"/>
    </row>
    <row r="668" spans="1:21" ht="14.25" customHeight="1" x14ac:dyDescent="0.2">
      <c r="A668" s="256" t="str">
        <f>IF(N668=MIN(N657:N680),1,"")</f>
        <v/>
      </c>
      <c r="B668" s="257">
        <f t="shared" si="547"/>
        <v>42305.458333333307</v>
      </c>
      <c r="C668" s="258">
        <f t="shared" si="550"/>
        <v>28</v>
      </c>
      <c r="D668" s="259">
        <f>Raw_Data_2!H664</f>
        <v>867.71838813361705</v>
      </c>
      <c r="E668" s="260">
        <f>Raw_Data_2!E664</f>
        <v>48.623321533203125</v>
      </c>
      <c r="F668" s="261">
        <f>Raw_Data_2!F664</f>
        <v>12.584404917414718</v>
      </c>
      <c r="G668" s="282">
        <f>Raw_Data_2!M664</f>
        <v>2.4348931312561035</v>
      </c>
      <c r="H668" s="262">
        <f>HLOOKUP('Operational Worksheet'!E668,$B$773:$U$775,3)</f>
        <v>5.6000000000000005</v>
      </c>
      <c r="I668" s="263">
        <f t="shared" si="536"/>
        <v>1.8784896370652937</v>
      </c>
      <c r="J668" s="262">
        <f t="shared" si="537"/>
        <v>34.806882295946608</v>
      </c>
      <c r="K668" s="262">
        <f>I668*$G668</f>
        <v>4.5739215144260541</v>
      </c>
      <c r="L668" s="262">
        <f>J668*$G668</f>
        <v>84.751038622840071</v>
      </c>
      <c r="M668" s="262">
        <f>K668+L668</f>
        <v>89.324960137266117</v>
      </c>
      <c r="N668" s="263">
        <f t="shared" si="553"/>
        <v>15.950885738797519</v>
      </c>
      <c r="O668" s="264" t="str">
        <f t="shared" si="538"/>
        <v>OK</v>
      </c>
      <c r="P668" s="45"/>
      <c r="Q668" s="45"/>
      <c r="R668" s="45"/>
      <c r="S668" s="45"/>
      <c r="T668" s="32"/>
      <c r="U668" s="32"/>
    </row>
    <row r="669" spans="1:21" ht="14.25" customHeight="1" x14ac:dyDescent="0.2">
      <c r="A669" s="256" t="str">
        <f>IF(N669=MIN(N657:N680),1,"")</f>
        <v/>
      </c>
      <c r="B669" s="257">
        <f t="shared" si="547"/>
        <v>42305.499999999971</v>
      </c>
      <c r="C669" s="258">
        <f>DAY(B669)</f>
        <v>28</v>
      </c>
      <c r="D669" s="259">
        <f>Raw_Data_2!H665</f>
        <v>870.71157170127458</v>
      </c>
      <c r="E669" s="260">
        <f>Raw_Data_2!E665</f>
        <v>48.778451954689025</v>
      </c>
      <c r="F669" s="261">
        <f>Raw_Data_2!F665</f>
        <v>12.596085027225547</v>
      </c>
      <c r="G669" s="282">
        <f>Raw_Data_2!M665</f>
        <v>2.4348931312561035</v>
      </c>
      <c r="H669" s="262">
        <f>HLOOKUP('Operational Worksheet'!E669,$B$773:$U$775,3)</f>
        <v>5.6000000000000005</v>
      </c>
      <c r="I669" s="262">
        <f t="shared" si="536"/>
        <v>1.8720320861420958</v>
      </c>
      <c r="J669" s="262">
        <f t="shared" si="537"/>
        <v>34.719423799862952</v>
      </c>
      <c r="K669" s="262">
        <f>I669*$G669</f>
        <v>4.5581980680384238</v>
      </c>
      <c r="L669" s="262">
        <f>J669*$G669</f>
        <v>84.538086531455988</v>
      </c>
      <c r="M669" s="262">
        <f>K669+L669</f>
        <v>89.09628459949441</v>
      </c>
      <c r="N669" s="263">
        <f>IF(D669&gt;0,M669/H669,"PO")</f>
        <v>15.910050821338286</v>
      </c>
      <c r="O669" s="264" t="str">
        <f t="shared" si="538"/>
        <v>OK</v>
      </c>
      <c r="P669" s="45"/>
      <c r="Q669" s="45"/>
      <c r="R669" s="45"/>
      <c r="S669" s="45"/>
      <c r="T669" s="32"/>
      <c r="U669" s="32"/>
    </row>
    <row r="670" spans="1:21" ht="14.25" customHeight="1" x14ac:dyDescent="0.2">
      <c r="A670" s="256" t="str">
        <f>IF(N670=MIN(N657:N680),1,"")</f>
        <v/>
      </c>
      <c r="B670" s="257">
        <f t="shared" si="547"/>
        <v>42305.541666666635</v>
      </c>
      <c r="C670" s="258">
        <f t="shared" ref="C670:C674" si="554">DAY(B670)</f>
        <v>28</v>
      </c>
      <c r="D670" s="259">
        <f>Raw_Data_2!H666</f>
        <v>863.40131384849155</v>
      </c>
      <c r="E670" s="260">
        <f>Raw_Data_2!E666</f>
        <v>49.241641998291016</v>
      </c>
      <c r="F670" s="261">
        <f>Raw_Data_2!F666</f>
        <v>12.581017492741214</v>
      </c>
      <c r="G670" s="282">
        <f>Raw_Data_2!M666</f>
        <v>2.4348931312561035</v>
      </c>
      <c r="H670" s="262">
        <f>HLOOKUP('Operational Worksheet'!E670,$B$773:$U$775,3)</f>
        <v>5.6000000000000005</v>
      </c>
      <c r="I670" s="262">
        <f t="shared" si="536"/>
        <v>1.8878822325790787</v>
      </c>
      <c r="J670" s="262">
        <f t="shared" si="537"/>
        <v>34.971503399724256</v>
      </c>
      <c r="K670" s="262">
        <f t="shared" ref="K670:L673" si="555">I670*$G670</f>
        <v>4.5967914807272363</v>
      </c>
      <c r="L670" s="262">
        <f t="shared" si="555"/>
        <v>85.151873417688066</v>
      </c>
      <c r="M670" s="262">
        <f t="shared" ref="M670:M673" si="556">K670+L670</f>
        <v>89.748664898415299</v>
      </c>
      <c r="N670" s="263">
        <f t="shared" ref="N670:N674" si="557">IF(D670&gt;0,M670/H670,"PO")</f>
        <v>16.026547303288446</v>
      </c>
      <c r="O670" s="264" t="str">
        <f t="shared" si="538"/>
        <v>OK</v>
      </c>
      <c r="P670" s="45"/>
      <c r="Q670" s="45"/>
      <c r="R670" s="45"/>
      <c r="S670" s="45"/>
      <c r="T670" s="32"/>
      <c r="U670" s="32"/>
    </row>
    <row r="671" spans="1:21" ht="14.25" customHeight="1" x14ac:dyDescent="0.2">
      <c r="A671" s="256" t="str">
        <f>IF(N671=MIN(N657:N680),1,"")</f>
        <v/>
      </c>
      <c r="B671" s="257">
        <f t="shared" si="547"/>
        <v>42305.583333333299</v>
      </c>
      <c r="C671" s="258">
        <f t="shared" si="554"/>
        <v>28</v>
      </c>
      <c r="D671" s="259">
        <f>Raw_Data_2!H667</f>
        <v>1406.473036590852</v>
      </c>
      <c r="E671" s="260">
        <f>Raw_Data_2!E667</f>
        <v>48.861807912025455</v>
      </c>
      <c r="F671" s="261">
        <f>Raw_Data_2!F667</f>
        <v>12.599797449550893</v>
      </c>
      <c r="G671" s="282">
        <f>Raw_Data_2!M667</f>
        <v>2.4281513690948486</v>
      </c>
      <c r="H671" s="262">
        <f>HLOOKUP('Operational Worksheet'!E671,$B$773:$U$775,3)</f>
        <v>5.6000000000000005</v>
      </c>
      <c r="I671" s="262">
        <f t="shared" si="536"/>
        <v>1.1589273008396626</v>
      </c>
      <c r="J671" s="262">
        <f t="shared" si="537"/>
        <v>21.500244293498621</v>
      </c>
      <c r="K671" s="262">
        <f t="shared" si="555"/>
        <v>2.8140509122152242</v>
      </c>
      <c r="L671" s="262">
        <f t="shared" si="555"/>
        <v>52.205847617132385</v>
      </c>
      <c r="M671" s="262">
        <f t="shared" si="556"/>
        <v>55.019898529347607</v>
      </c>
      <c r="N671" s="263">
        <f t="shared" si="557"/>
        <v>9.8249818802406423</v>
      </c>
      <c r="O671" s="264" t="str">
        <f t="shared" si="538"/>
        <v>OK</v>
      </c>
      <c r="P671" s="45"/>
      <c r="Q671" s="45"/>
      <c r="R671" s="45"/>
      <c r="S671" s="45"/>
      <c r="T671" s="32"/>
      <c r="U671" s="32"/>
    </row>
    <row r="672" spans="1:21" ht="14.25" customHeight="1" x14ac:dyDescent="0.2">
      <c r="A672" s="256" t="str">
        <f>IF(N672=MIN(N657:N680),1,"")</f>
        <v/>
      </c>
      <c r="B672" s="257">
        <f t="shared" si="547"/>
        <v>42305.624999999964</v>
      </c>
      <c r="C672" s="258">
        <f t="shared" si="554"/>
        <v>28</v>
      </c>
      <c r="D672" s="259">
        <f>Raw_Data_2!H668</f>
        <v>1800.8161974551094</v>
      </c>
      <c r="E672" s="260">
        <f>Raw_Data_2!E668</f>
        <v>48.757591247558594</v>
      </c>
      <c r="F672" s="261">
        <f>Raw_Data_2!F668</f>
        <v>12.617761586165162</v>
      </c>
      <c r="G672" s="282">
        <f>Raw_Data_2!M668</f>
        <v>2.4281513690948486</v>
      </c>
      <c r="H672" s="262">
        <f>HLOOKUP('Operational Worksheet'!E672,$B$773:$U$775,3)</f>
        <v>5.6000000000000005</v>
      </c>
      <c r="I672" s="262">
        <f t="shared" si="536"/>
        <v>0.9051451238074687</v>
      </c>
      <c r="J672" s="262">
        <f t="shared" si="537"/>
        <v>16.816056991041847</v>
      </c>
      <c r="K672" s="262">
        <f t="shared" si="555"/>
        <v>2.1978293716026314</v>
      </c>
      <c r="L672" s="262">
        <f t="shared" si="555"/>
        <v>40.831931805575259</v>
      </c>
      <c r="M672" s="262">
        <f t="shared" si="556"/>
        <v>43.029761177177889</v>
      </c>
      <c r="N672" s="263">
        <f t="shared" si="557"/>
        <v>7.6838859244960505</v>
      </c>
      <c r="O672" s="264" t="str">
        <f t="shared" si="538"/>
        <v>OK</v>
      </c>
      <c r="P672" s="45"/>
      <c r="Q672" s="45"/>
      <c r="R672" s="45"/>
      <c r="S672" s="45"/>
      <c r="T672" s="32"/>
      <c r="U672" s="32"/>
    </row>
    <row r="673" spans="1:21" ht="14.25" customHeight="1" x14ac:dyDescent="0.2">
      <c r="A673" s="256" t="str">
        <f>IF(N673=MIN(N657:N680),1,"")</f>
        <v/>
      </c>
      <c r="B673" s="257">
        <f t="shared" si="547"/>
        <v>42305.666666666628</v>
      </c>
      <c r="C673" s="258">
        <f t="shared" si="554"/>
        <v>28</v>
      </c>
      <c r="D673" s="259">
        <f>Raw_Data_2!H669</f>
        <v>1809.4710113060885</v>
      </c>
      <c r="E673" s="260">
        <f>Raw_Data_2!E669</f>
        <v>48.757591247558594</v>
      </c>
      <c r="F673" s="261">
        <f>Raw_Data_2!F669</f>
        <v>12.62952342634307</v>
      </c>
      <c r="G673" s="282">
        <f>Raw_Data_2!M669</f>
        <v>2.4486980438232422</v>
      </c>
      <c r="H673" s="262">
        <f>HLOOKUP('Operational Worksheet'!E673,$B$773:$U$775,3)</f>
        <v>5.6000000000000005</v>
      </c>
      <c r="I673" s="262">
        <f t="shared" si="536"/>
        <v>0.90081575765253896</v>
      </c>
      <c r="J673" s="262">
        <f t="shared" si="537"/>
        <v>16.751225100503149</v>
      </c>
      <c r="K673" s="262">
        <f t="shared" si="555"/>
        <v>2.2058257836089239</v>
      </c>
      <c r="L673" s="262">
        <f t="shared" si="555"/>
        <v>41.018692135244855</v>
      </c>
      <c r="M673" s="262">
        <f t="shared" si="556"/>
        <v>43.224517918853778</v>
      </c>
      <c r="N673" s="263">
        <f t="shared" si="557"/>
        <v>7.7186639140810307</v>
      </c>
      <c r="O673" s="264" t="str">
        <f t="shared" si="538"/>
        <v>OK</v>
      </c>
      <c r="P673" s="45"/>
      <c r="Q673" s="45"/>
      <c r="R673" s="45"/>
      <c r="S673" s="45"/>
      <c r="T673" s="32"/>
      <c r="U673" s="32"/>
    </row>
    <row r="674" spans="1:21" ht="14.25" customHeight="1" x14ac:dyDescent="0.2">
      <c r="A674" s="256" t="str">
        <f>IF(N674=MIN(N657:N680),1,"")</f>
        <v/>
      </c>
      <c r="B674" s="257">
        <f t="shared" si="547"/>
        <v>42305.708333333292</v>
      </c>
      <c r="C674" s="258">
        <f t="shared" si="554"/>
        <v>28</v>
      </c>
      <c r="D674" s="259">
        <f>Raw_Data_2!H670</f>
        <v>1785.0545930463368</v>
      </c>
      <c r="E674" s="260">
        <f>Raw_Data_2!E670</f>
        <v>48.106235200431605</v>
      </c>
      <c r="F674" s="261">
        <f>Raw_Data_2!F670</f>
        <v>12.607624839755696</v>
      </c>
      <c r="G674" s="282">
        <f>Raw_Data_2!M670</f>
        <v>2.4486980438232422</v>
      </c>
      <c r="H674" s="262">
        <f>HLOOKUP('Operational Worksheet'!E674,$B$773:$U$775,3)</f>
        <v>5.9499999999999993</v>
      </c>
      <c r="I674" s="263">
        <f t="shared" si="536"/>
        <v>0.91313733840390621</v>
      </c>
      <c r="J674" s="262">
        <f t="shared" si="537"/>
        <v>16.95090992358698</v>
      </c>
      <c r="K674" s="262">
        <f>I674*$G674</f>
        <v>2.2359976142916071</v>
      </c>
      <c r="L674" s="262">
        <f>J674*$G674</f>
        <v>41.507659970911426</v>
      </c>
      <c r="M674" s="262">
        <f>K674+L674</f>
        <v>43.743657585203032</v>
      </c>
      <c r="N674" s="263">
        <f t="shared" si="557"/>
        <v>7.3518752244038721</v>
      </c>
      <c r="O674" s="264" t="str">
        <f t="shared" si="538"/>
        <v>OK</v>
      </c>
      <c r="P674" s="45"/>
      <c r="Q674" s="45"/>
      <c r="R674" s="45"/>
      <c r="S674" s="45"/>
      <c r="T674" s="32"/>
      <c r="U674" s="32"/>
    </row>
    <row r="675" spans="1:21" ht="14.25" customHeight="1" x14ac:dyDescent="0.2">
      <c r="A675" s="256" t="str">
        <f>IF(N675=MIN(N657:N680),1,"")</f>
        <v/>
      </c>
      <c r="B675" s="257">
        <f>B674+1/24</f>
        <v>42305.749999999956</v>
      </c>
      <c r="C675" s="258">
        <f>DAY(B675)</f>
        <v>28</v>
      </c>
      <c r="D675" s="259">
        <f>Raw_Data_2!H671</f>
        <v>1785.5002220212868</v>
      </c>
      <c r="E675" s="260">
        <f>Raw_Data_2!E671</f>
        <v>46.178318023681641</v>
      </c>
      <c r="F675" s="261">
        <f>Raw_Data_2!F671</f>
        <v>12.608056500922045</v>
      </c>
      <c r="G675" s="282">
        <f>Raw_Data_2!M671</f>
        <v>2.4486980438232422</v>
      </c>
      <c r="H675" s="262">
        <f>HLOOKUP('Operational Worksheet'!E675,$B$773:$U$775,3)</f>
        <v>6.3000000000000007</v>
      </c>
      <c r="I675" s="262">
        <f t="shared" si="536"/>
        <v>0.91290943562849192</v>
      </c>
      <c r="J675" s="262">
        <f t="shared" si="537"/>
        <v>16.947259501294059</v>
      </c>
      <c r="K675" s="262">
        <f>I675*$G675</f>
        <v>2.235439549211268</v>
      </c>
      <c r="L675" s="262">
        <f>J675*$G675</f>
        <v>41.498721188983616</v>
      </c>
      <c r="M675" s="262">
        <f>K675+L675</f>
        <v>43.734160738194888</v>
      </c>
      <c r="N675" s="263">
        <f>IF(D675&gt;0,M675/H675,"PO")</f>
        <v>6.9419302759039496</v>
      </c>
      <c r="O675" s="264" t="str">
        <f t="shared" si="538"/>
        <v>OK</v>
      </c>
      <c r="P675" s="45"/>
      <c r="Q675" s="45"/>
      <c r="R675" s="45"/>
      <c r="S675" s="45"/>
      <c r="T675" s="32"/>
      <c r="U675" s="32"/>
    </row>
    <row r="676" spans="1:21" ht="14.25" customHeight="1" x14ac:dyDescent="0.2">
      <c r="A676" s="256" t="str">
        <f>IF(N676=MIN(N657:N680),1,"")</f>
        <v/>
      </c>
      <c r="B676" s="257">
        <f t="shared" ref="B676:B680" si="558">B675+1/24</f>
        <v>42305.791666666621</v>
      </c>
      <c r="C676" s="258">
        <f t="shared" ref="C676:C680" si="559">DAY(B676)</f>
        <v>28</v>
      </c>
      <c r="D676" s="259">
        <f>Raw_Data_2!H672</f>
        <v>1786.7391401341076</v>
      </c>
      <c r="E676" s="260">
        <f>Raw_Data_2!E672</f>
        <v>46.178318023681641</v>
      </c>
      <c r="F676" s="261">
        <f>Raw_Data_2!F672</f>
        <v>12.620522822397021</v>
      </c>
      <c r="G676" s="282">
        <f>Raw_Data_2!M672</f>
        <v>2.4486980438232422</v>
      </c>
      <c r="H676" s="262">
        <f>HLOOKUP('Operational Worksheet'!E676,$B$773:$U$775,3)</f>
        <v>6.3000000000000007</v>
      </c>
      <c r="I676" s="262">
        <f t="shared" si="536"/>
        <v>0.9122764277037424</v>
      </c>
      <c r="J676" s="262">
        <f t="shared" si="537"/>
        <v>16.95225346184526</v>
      </c>
      <c r="K676" s="262">
        <f t="shared" ref="K676:L679" si="560">I676*$G676</f>
        <v>2.2338895039442095</v>
      </c>
      <c r="L676" s="262">
        <f t="shared" si="560"/>
        <v>41.510949890416271</v>
      </c>
      <c r="M676" s="262">
        <f t="shared" ref="M676:M679" si="561">K676+L676</f>
        <v>43.744839394360483</v>
      </c>
      <c r="N676" s="263">
        <f t="shared" ref="N676:N680" si="562">IF(D676&gt;0,M676/H676,"PO")</f>
        <v>6.9436253006921396</v>
      </c>
      <c r="O676" s="264" t="str">
        <f t="shared" si="538"/>
        <v>OK</v>
      </c>
      <c r="P676" s="45"/>
      <c r="Q676" s="45"/>
      <c r="R676" s="45"/>
      <c r="S676" s="45"/>
      <c r="T676" s="32"/>
      <c r="U676" s="32"/>
    </row>
    <row r="677" spans="1:21" ht="14.25" customHeight="1" x14ac:dyDescent="0.2">
      <c r="A677" s="256" t="str">
        <f>IF(N677=MIN(N657:N680),1,"")</f>
        <v/>
      </c>
      <c r="B677" s="257">
        <f t="shared" si="558"/>
        <v>42305.833333333285</v>
      </c>
      <c r="C677" s="258">
        <f t="shared" si="559"/>
        <v>28</v>
      </c>
      <c r="D677" s="259">
        <f>Raw_Data_2!H673</f>
        <v>1790.2447473949853</v>
      </c>
      <c r="E677" s="260">
        <f>Raw_Data_2!E673</f>
        <v>46.178318023681641</v>
      </c>
      <c r="F677" s="261">
        <f>Raw_Data_2!F673</f>
        <v>12.630114209237099</v>
      </c>
      <c r="G677" s="282">
        <f>Raw_Data_2!M673</f>
        <v>2.4485909938812256</v>
      </c>
      <c r="H677" s="262">
        <f>HLOOKUP('Operational Worksheet'!E677,$B$773:$U$775,3)</f>
        <v>6.3000000000000007</v>
      </c>
      <c r="I677" s="262">
        <f t="shared" si="536"/>
        <v>0.91049003348387969</v>
      </c>
      <c r="J677" s="262">
        <f t="shared" si="537"/>
        <v>16.931916234513146</v>
      </c>
      <c r="K677" s="262">
        <f t="shared" si="560"/>
        <v>2.2294176960072432</v>
      </c>
      <c r="L677" s="262">
        <f t="shared" si="560"/>
        <v>41.459337600980206</v>
      </c>
      <c r="M677" s="262">
        <f t="shared" si="561"/>
        <v>43.688755296987452</v>
      </c>
      <c r="N677" s="263">
        <f t="shared" si="562"/>
        <v>6.9347230630138803</v>
      </c>
      <c r="O677" s="264" t="str">
        <f t="shared" si="538"/>
        <v>OK</v>
      </c>
      <c r="P677" s="45"/>
      <c r="Q677" s="45"/>
      <c r="R677" s="45"/>
      <c r="S677" s="45"/>
      <c r="T677" s="32"/>
      <c r="U677" s="32"/>
    </row>
    <row r="678" spans="1:21" ht="14.25" customHeight="1" x14ac:dyDescent="0.2">
      <c r="A678" s="256" t="str">
        <f>IF(N678=MIN(N657:N680),1,"")</f>
        <v/>
      </c>
      <c r="B678" s="257">
        <f t="shared" si="558"/>
        <v>42305.874999999949</v>
      </c>
      <c r="C678" s="258">
        <f t="shared" si="559"/>
        <v>28</v>
      </c>
      <c r="D678" s="259">
        <f>Raw_Data_2!H674</f>
        <v>1795.041132747803</v>
      </c>
      <c r="E678" s="260">
        <f>Raw_Data_2!E674</f>
        <v>46.178318023681641</v>
      </c>
      <c r="F678" s="261">
        <f>Raw_Data_2!F674</f>
        <v>12.629887368677192</v>
      </c>
      <c r="G678" s="282">
        <f>Raw_Data_2!M674</f>
        <v>2.4485909938812256</v>
      </c>
      <c r="H678" s="262">
        <f>HLOOKUP('Operational Worksheet'!E678,$B$773:$U$775,3)</f>
        <v>6.3000000000000007</v>
      </c>
      <c r="I678" s="262">
        <f t="shared" si="536"/>
        <v>0.90805718613524899</v>
      </c>
      <c r="J678" s="262">
        <f t="shared" si="537"/>
        <v>16.886370530364861</v>
      </c>
      <c r="K678" s="262">
        <f t="shared" si="560"/>
        <v>2.2234606478998984</v>
      </c>
      <c r="L678" s="262">
        <f t="shared" si="560"/>
        <v>41.347814799992733</v>
      </c>
      <c r="M678" s="262">
        <f t="shared" si="561"/>
        <v>43.571275447892631</v>
      </c>
      <c r="N678" s="263">
        <f t="shared" si="562"/>
        <v>6.9160754679194643</v>
      </c>
      <c r="O678" s="264" t="str">
        <f t="shared" si="538"/>
        <v>OK</v>
      </c>
      <c r="P678" s="45"/>
      <c r="Q678" s="45"/>
      <c r="R678" s="45"/>
      <c r="S678" s="45"/>
      <c r="T678" s="32"/>
      <c r="U678" s="32"/>
    </row>
    <row r="679" spans="1:21" ht="14.25" customHeight="1" x14ac:dyDescent="0.2">
      <c r="A679" s="256">
        <f>IF(N679=MIN(N657:N680),1,"")</f>
        <v>1</v>
      </c>
      <c r="B679" s="257">
        <f t="shared" si="558"/>
        <v>42305.916666666613</v>
      </c>
      <c r="C679" s="258">
        <f t="shared" si="559"/>
        <v>28</v>
      </c>
      <c r="D679" s="259">
        <f>Raw_Data_2!H675</f>
        <v>1809.7737732561238</v>
      </c>
      <c r="E679" s="260">
        <f>Raw_Data_2!E675</f>
        <v>46.178318023681641</v>
      </c>
      <c r="F679" s="261">
        <f>Raw_Data_2!F675</f>
        <v>12.630529044422573</v>
      </c>
      <c r="G679" s="282">
        <f>Raw_Data_2!M675</f>
        <v>2.4485909938812256</v>
      </c>
      <c r="H679" s="262">
        <f>HLOOKUP('Operational Worksheet'!E679,$B$773:$U$775,3)</f>
        <v>6.3000000000000007</v>
      </c>
      <c r="I679" s="262">
        <f t="shared" si="536"/>
        <v>0.90066505774770012</v>
      </c>
      <c r="J679" s="262">
        <f t="shared" si="537"/>
        <v>16.749756325662126</v>
      </c>
      <c r="K679" s="262">
        <f t="shared" si="560"/>
        <v>2.2053603489045326</v>
      </c>
      <c r="L679" s="262">
        <f t="shared" si="560"/>
        <v>41.013302488721372</v>
      </c>
      <c r="M679" s="262">
        <f t="shared" si="561"/>
        <v>43.218662837625907</v>
      </c>
      <c r="N679" s="263">
        <f t="shared" si="562"/>
        <v>6.8601052123215718</v>
      </c>
      <c r="O679" s="264" t="str">
        <f t="shared" si="538"/>
        <v>OK</v>
      </c>
      <c r="P679" s="45"/>
      <c r="Q679" s="45"/>
      <c r="R679" s="45"/>
      <c r="S679" s="45"/>
      <c r="T679" s="32"/>
      <c r="U679" s="32"/>
    </row>
    <row r="680" spans="1:21" ht="14.25" customHeight="1" x14ac:dyDescent="0.2">
      <c r="A680" s="265" t="str">
        <f>IF(N680=MIN(N657:N680),1,"")</f>
        <v/>
      </c>
      <c r="B680" s="266">
        <f t="shared" si="558"/>
        <v>42305.958333333278</v>
      </c>
      <c r="C680" s="267">
        <f t="shared" si="559"/>
        <v>28</v>
      </c>
      <c r="D680" s="259">
        <f>Raw_Data_2!H676</f>
        <v>1797.0169086333549</v>
      </c>
      <c r="E680" s="260">
        <f>Raw_Data_2!E676</f>
        <v>46.849844788432648</v>
      </c>
      <c r="F680" s="261">
        <f>Raw_Data_2!F676</f>
        <v>12.619736069569322</v>
      </c>
      <c r="G680" s="282">
        <f>Raw_Data_2!M676</f>
        <v>2.4485909938812256</v>
      </c>
      <c r="H680" s="268">
        <f>HLOOKUP('Operational Worksheet'!E680,$B$773:$U$775,3)</f>
        <v>5.9499999999999993</v>
      </c>
      <c r="I680" s="269">
        <f t="shared" si="536"/>
        <v>0.90705879959673141</v>
      </c>
      <c r="J680" s="268">
        <f t="shared" si="537"/>
        <v>16.854246847348893</v>
      </c>
      <c r="K680" s="268">
        <f>I680*$G680</f>
        <v>2.2210160076132719</v>
      </c>
      <c r="L680" s="268">
        <f>J680*$G680</f>
        <v>41.26915703906954</v>
      </c>
      <c r="M680" s="268">
        <f>K680+L680</f>
        <v>43.490173046682813</v>
      </c>
      <c r="N680" s="269">
        <f t="shared" si="562"/>
        <v>7.3092727809550953</v>
      </c>
      <c r="O680" s="270" t="str">
        <f t="shared" si="538"/>
        <v>OK</v>
      </c>
      <c r="P680" s="45"/>
      <c r="Q680" s="45"/>
      <c r="R680" s="45"/>
      <c r="S680" s="45"/>
      <c r="T680" s="32"/>
      <c r="U680" s="32"/>
    </row>
    <row r="681" spans="1:21" ht="14.25" customHeight="1" x14ac:dyDescent="0.2">
      <c r="A681" s="247" t="str">
        <f>IF(N681=MIN(N681:N704),1,"")</f>
        <v/>
      </c>
      <c r="B681" s="248">
        <f>'Turbidity Daily Data Sheet'!B44</f>
        <v>42306</v>
      </c>
      <c r="C681" s="249">
        <f>DAY(B681)</f>
        <v>29</v>
      </c>
      <c r="D681" s="259">
        <f>Raw_Data_2!H677</f>
        <v>1792.3192235372242</v>
      </c>
      <c r="E681" s="260">
        <f>Raw_Data_2!E677</f>
        <v>47.679946899414063</v>
      </c>
      <c r="F681" s="261">
        <f>Raw_Data_2!F677</f>
        <v>12.617303070751827</v>
      </c>
      <c r="G681" s="282">
        <f>Raw_Data_2!M677</f>
        <v>2.4485909938812256</v>
      </c>
      <c r="H681" s="253">
        <f>HLOOKUP('Operational Worksheet'!E681,$B$773:$U$775,3)</f>
        <v>5.9499999999999993</v>
      </c>
      <c r="I681" s="253">
        <f t="shared" si="536"/>
        <v>0.90943620901589184</v>
      </c>
      <c r="J681" s="253">
        <f t="shared" si="537"/>
        <v>16.895164082457587</v>
      </c>
      <c r="K681" s="253">
        <f>I681*$G681</f>
        <v>2.2268373109057964</v>
      </c>
      <c r="L681" s="253">
        <f>J681*$G681</f>
        <v>41.36934661245121</v>
      </c>
      <c r="M681" s="253">
        <f>K681+L681</f>
        <v>43.596183923357003</v>
      </c>
      <c r="N681" s="254">
        <f>IF(D681&gt;0,M681/H681,"PO")</f>
        <v>7.3270897350179842</v>
      </c>
      <c r="O681" s="255" t="str">
        <f t="shared" si="538"/>
        <v>OK</v>
      </c>
      <c r="P681" s="45"/>
      <c r="Q681" s="45"/>
      <c r="R681" s="45"/>
      <c r="S681" s="45"/>
      <c r="T681" s="32"/>
      <c r="U681" s="32"/>
    </row>
    <row r="682" spans="1:21" ht="14.25" customHeight="1" x14ac:dyDescent="0.2">
      <c r="A682" s="256">
        <f>IF(N682=MIN(N681:N704),1,"")</f>
        <v>1</v>
      </c>
      <c r="B682" s="257">
        <f>B681+1/24</f>
        <v>42306.041666666664</v>
      </c>
      <c r="C682" s="258">
        <f>DAY(B682)</f>
        <v>29</v>
      </c>
      <c r="D682" s="259">
        <f>Raw_Data_2!H678</f>
        <v>1796.5136212319965</v>
      </c>
      <c r="E682" s="260">
        <f>Raw_Data_2!E678</f>
        <v>47.679946899414063</v>
      </c>
      <c r="F682" s="261">
        <f>Raw_Data_2!F678</f>
        <v>12.62720778860834</v>
      </c>
      <c r="G682" s="282">
        <f>Raw_Data_2!M678</f>
        <v>2.283576488494873</v>
      </c>
      <c r="H682" s="262">
        <f>HLOOKUP('Operational Worksheet'!E682,$B$773:$U$775,3)</f>
        <v>5.9499999999999993</v>
      </c>
      <c r="I682" s="262">
        <f t="shared" si="536"/>
        <v>0.90731290914576745</v>
      </c>
      <c r="J682" s="262">
        <f t="shared" si="537"/>
        <v>16.868950134582075</v>
      </c>
      <c r="K682" s="262">
        <f t="shared" ref="K682:L685" si="563">I682*$G682</f>
        <v>2.0719184270331596</v>
      </c>
      <c r="L682" s="262">
        <f t="shared" si="563"/>
        <v>38.521537912924053</v>
      </c>
      <c r="M682" s="262">
        <f t="shared" ref="M682:M685" si="564">K682+L682</f>
        <v>40.593456339957214</v>
      </c>
      <c r="N682" s="263">
        <f t="shared" ref="N682:N686" si="565">IF(D682&gt;0,M682/H682,"PO")</f>
        <v>6.8224296369676001</v>
      </c>
      <c r="O682" s="264" t="str">
        <f t="shared" si="538"/>
        <v>OK</v>
      </c>
      <c r="P682" s="45"/>
      <c r="Q682" s="45"/>
      <c r="R682" s="45"/>
      <c r="S682" s="45"/>
      <c r="T682" s="32"/>
      <c r="U682" s="32"/>
    </row>
    <row r="683" spans="1:21" ht="14.25" customHeight="1" x14ac:dyDescent="0.2">
      <c r="A683" s="256" t="str">
        <f>IF(N683=MIN(N681:N704),1,"")</f>
        <v/>
      </c>
      <c r="B683" s="257">
        <f t="shared" ref="B683:B698" si="566">B682+1/24</f>
        <v>42306.083333333328</v>
      </c>
      <c r="C683" s="258">
        <f t="shared" ref="C683" si="567">DAY(B683)</f>
        <v>29</v>
      </c>
      <c r="D683" s="259">
        <f>Raw_Data_2!H679</f>
        <v>1788.59602703938</v>
      </c>
      <c r="E683" s="260">
        <f>Raw_Data_2!E679</f>
        <v>47.679946899414063</v>
      </c>
      <c r="F683" s="261">
        <f>Raw_Data_2!F679</f>
        <v>12.621663675839105</v>
      </c>
      <c r="G683" s="282">
        <f>Raw_Data_2!M679</f>
        <v>2.4417421817779541</v>
      </c>
      <c r="H683" s="262">
        <f>HLOOKUP('Operational Worksheet'!E683,$B$773:$U$775,3)</f>
        <v>5.9499999999999993</v>
      </c>
      <c r="I683" s="262">
        <f t="shared" si="536"/>
        <v>0.91132931939813133</v>
      </c>
      <c r="J683" s="262">
        <f t="shared" si="537"/>
        <v>16.936184786318382</v>
      </c>
      <c r="K683" s="262">
        <f t="shared" si="563"/>
        <v>2.2252312406654111</v>
      </c>
      <c r="L683" s="262">
        <f t="shared" si="563"/>
        <v>41.353796791139636</v>
      </c>
      <c r="M683" s="262">
        <f t="shared" si="564"/>
        <v>43.579028031805045</v>
      </c>
      <c r="N683" s="263">
        <f t="shared" si="565"/>
        <v>7.3242063919000087</v>
      </c>
      <c r="O683" s="264" t="str">
        <f t="shared" si="538"/>
        <v>OK</v>
      </c>
      <c r="P683" s="45"/>
      <c r="Q683" s="45"/>
      <c r="R683" s="45"/>
      <c r="S683" s="45"/>
      <c r="T683" s="32"/>
      <c r="U683" s="32"/>
    </row>
    <row r="684" spans="1:21" ht="14.25" customHeight="1" x14ac:dyDescent="0.2">
      <c r="A684" s="256" t="str">
        <f>IF(N684=MIN(N681:N704),1,"")</f>
        <v/>
      </c>
      <c r="B684" s="257">
        <f t="shared" si="566"/>
        <v>42306.124999999993</v>
      </c>
      <c r="C684" s="258">
        <f>DAY(B684)</f>
        <v>29</v>
      </c>
      <c r="D684" s="259">
        <f>Raw_Data_2!H680</f>
        <v>1785.9840739680562</v>
      </c>
      <c r="E684" s="260">
        <f>Raw_Data_2!E680</f>
        <v>47.679946899414063</v>
      </c>
      <c r="F684" s="261">
        <f>Raw_Data_2!F680</f>
        <v>12.626641777146657</v>
      </c>
      <c r="G684" s="282">
        <f>Raw_Data_2!M680</f>
        <v>2.4417421817779541</v>
      </c>
      <c r="H684" s="262">
        <f>HLOOKUP('Operational Worksheet'!E684,$B$773:$U$775,3)</f>
        <v>5.9499999999999993</v>
      </c>
      <c r="I684" s="262">
        <f t="shared" si="536"/>
        <v>0.91266211370995343</v>
      </c>
      <c r="J684" s="262">
        <f t="shared" si="537"/>
        <v>16.967643052842803</v>
      </c>
      <c r="K684" s="262">
        <f t="shared" si="563"/>
        <v>2.2284855807562209</v>
      </c>
      <c r="L684" s="262">
        <f t="shared" si="563"/>
        <v>41.430609767477932</v>
      </c>
      <c r="M684" s="262">
        <f t="shared" si="564"/>
        <v>43.659095348234153</v>
      </c>
      <c r="N684" s="263">
        <f t="shared" si="565"/>
        <v>7.3376630837368335</v>
      </c>
      <c r="O684" s="264" t="str">
        <f t="shared" si="538"/>
        <v>OK</v>
      </c>
      <c r="P684" s="45"/>
      <c r="Q684" s="45"/>
      <c r="R684" s="45"/>
      <c r="S684" s="45"/>
      <c r="T684" s="32"/>
      <c r="U684" s="32"/>
    </row>
    <row r="685" spans="1:21" ht="14.25" customHeight="1" x14ac:dyDescent="0.2">
      <c r="A685" s="256" t="str">
        <f>IF(N685=MIN(N681:N704),1,"")</f>
        <v/>
      </c>
      <c r="B685" s="257">
        <f t="shared" si="566"/>
        <v>42306.166666666657</v>
      </c>
      <c r="C685" s="258">
        <f t="shared" ref="C685:C686" si="568">DAY(B685)</f>
        <v>29</v>
      </c>
      <c r="D685" s="259">
        <f>Raw_Data_2!H681</f>
        <v>1789.6335806002039</v>
      </c>
      <c r="E685" s="260">
        <f>Raw_Data_2!E681</f>
        <v>47.679946899414063</v>
      </c>
      <c r="F685" s="261">
        <f>Raw_Data_2!F681</f>
        <v>12.621964536325667</v>
      </c>
      <c r="G685" s="282">
        <f>Raw_Data_2!M681</f>
        <v>2.3522791862487793</v>
      </c>
      <c r="H685" s="262">
        <f>HLOOKUP('Operational Worksheet'!E685,$B$773:$U$775,3)</f>
        <v>5.9499999999999993</v>
      </c>
      <c r="I685" s="262">
        <f t="shared" si="536"/>
        <v>0.91080096935448296</v>
      </c>
      <c r="J685" s="262">
        <f t="shared" si="537"/>
        <v>16.926769376456427</v>
      </c>
      <c r="K685" s="262">
        <f t="shared" si="563"/>
        <v>2.1424581630277624</v>
      </c>
      <c r="L685" s="262">
        <f t="shared" si="563"/>
        <v>39.816487294671681</v>
      </c>
      <c r="M685" s="262">
        <f t="shared" si="564"/>
        <v>41.958945457699443</v>
      </c>
      <c r="N685" s="263">
        <f t="shared" si="565"/>
        <v>7.0519236063360413</v>
      </c>
      <c r="O685" s="264" t="str">
        <f t="shared" si="538"/>
        <v>OK</v>
      </c>
      <c r="P685" s="45"/>
      <c r="Q685" s="45"/>
      <c r="R685" s="45"/>
      <c r="S685" s="45"/>
      <c r="T685" s="32"/>
      <c r="U685" s="32"/>
    </row>
    <row r="686" spans="1:21" ht="14.25" customHeight="1" x14ac:dyDescent="0.2">
      <c r="A686" s="256" t="str">
        <f>IF(N686=MIN(N681:N704),1,"")</f>
        <v/>
      </c>
      <c r="B686" s="257">
        <f t="shared" si="566"/>
        <v>42306.208333333321</v>
      </c>
      <c r="C686" s="258">
        <f t="shared" si="568"/>
        <v>29</v>
      </c>
      <c r="D686" s="259">
        <f>Raw_Data_2!H682</f>
        <v>1651.8278574715559</v>
      </c>
      <c r="E686" s="260">
        <f>Raw_Data_2!E682</f>
        <v>47.679946899414063</v>
      </c>
      <c r="F686" s="261">
        <f>Raw_Data_2!F682</f>
        <v>12.604018831017019</v>
      </c>
      <c r="G686" s="282">
        <f>Raw_Data_2!M682</f>
        <v>2.407390832901001</v>
      </c>
      <c r="H686" s="262">
        <f>HLOOKUP('Operational Worksheet'!E686,$B$773:$U$775,3)</f>
        <v>5.9499999999999993</v>
      </c>
      <c r="I686" s="263">
        <f t="shared" si="536"/>
        <v>0.9867856342458301</v>
      </c>
      <c r="J686" s="262">
        <f t="shared" si="537"/>
        <v>18.312831483992415</v>
      </c>
      <c r="K686" s="262">
        <f>I686*$G686</f>
        <v>2.3755786899218116</v>
      </c>
      <c r="L686" s="262">
        <f>J686*$G686</f>
        <v>44.086142639024175</v>
      </c>
      <c r="M686" s="262">
        <f>K686+L686</f>
        <v>46.461721328945984</v>
      </c>
      <c r="N686" s="263">
        <f t="shared" si="565"/>
        <v>7.8086926603270568</v>
      </c>
      <c r="O686" s="264" t="str">
        <f t="shared" si="538"/>
        <v>OK</v>
      </c>
      <c r="P686" s="45"/>
      <c r="Q686" s="45"/>
      <c r="R686" s="45"/>
      <c r="S686" s="45"/>
      <c r="T686" s="32"/>
      <c r="U686" s="32"/>
    </row>
    <row r="687" spans="1:21" ht="14.25" customHeight="1" x14ac:dyDescent="0.2">
      <c r="A687" s="256" t="str">
        <f>IF(N687=MIN(N681:N704),1,"")</f>
        <v/>
      </c>
      <c r="B687" s="257">
        <f t="shared" si="566"/>
        <v>42306.249999999985</v>
      </c>
      <c r="C687" s="258">
        <f>DAY(B687)</f>
        <v>29</v>
      </c>
      <c r="D687" s="259">
        <f>Raw_Data_2!H683</f>
        <v>1401.0422667584305</v>
      </c>
      <c r="E687" s="260">
        <f>Raw_Data_2!E683</f>
        <v>47.679946899414063</v>
      </c>
      <c r="F687" s="261">
        <f>Raw_Data_2!F683</f>
        <v>12.593822934495874</v>
      </c>
      <c r="G687" s="282">
        <f>Raw_Data_2!M683</f>
        <v>2.407390832901001</v>
      </c>
      <c r="H687" s="262">
        <f>HLOOKUP('Operational Worksheet'!E687,$B$773:$U$775,3)</f>
        <v>5.9499999999999993</v>
      </c>
      <c r="I687" s="262">
        <f t="shared" si="536"/>
        <v>1.1634195760355648</v>
      </c>
      <c r="J687" s="262">
        <f t="shared" si="537"/>
        <v>21.573349898088093</v>
      </c>
      <c r="K687" s="262">
        <f>I687*$G687</f>
        <v>2.8008056221655879</v>
      </c>
      <c r="L687" s="262">
        <f>J687*$G687</f>
        <v>51.935484779623017</v>
      </c>
      <c r="M687" s="262">
        <f>K687+L687</f>
        <v>54.736290401788608</v>
      </c>
      <c r="N687" s="263">
        <f>IF(D687&gt;0,M687/H687,"PO")</f>
        <v>9.1993765381157342</v>
      </c>
      <c r="O687" s="264" t="str">
        <f t="shared" si="538"/>
        <v>OK</v>
      </c>
      <c r="P687" s="45"/>
      <c r="Q687" s="45"/>
      <c r="R687" s="45"/>
      <c r="S687" s="45"/>
      <c r="T687" s="32"/>
      <c r="U687" s="32"/>
    </row>
    <row r="688" spans="1:21" ht="14.25" customHeight="1" x14ac:dyDescent="0.2">
      <c r="A688" s="256" t="str">
        <f>IF(N688=MIN(N681:N704),1,"")</f>
        <v/>
      </c>
      <c r="B688" s="257">
        <f t="shared" si="566"/>
        <v>42306.29166666665</v>
      </c>
      <c r="C688" s="258">
        <f t="shared" ref="C688:C692" si="569">DAY(B688)</f>
        <v>29</v>
      </c>
      <c r="D688" s="259">
        <f>Raw_Data_2!H684</f>
        <v>700.93392351047441</v>
      </c>
      <c r="E688" s="260">
        <f>Raw_Data_2!E684</f>
        <v>47.614168795438339</v>
      </c>
      <c r="F688" s="261">
        <f>Raw_Data_2!F684</f>
        <v>12.568504470065701</v>
      </c>
      <c r="G688" s="282">
        <f>Raw_Data_2!M684</f>
        <v>2.407390832901001</v>
      </c>
      <c r="H688" s="262">
        <f>HLOOKUP('Operational Worksheet'!E688,$B$773:$U$775,3)</f>
        <v>5.9499999999999993</v>
      </c>
      <c r="I688" s="262">
        <f t="shared" si="536"/>
        <v>2.3254688428211621</v>
      </c>
      <c r="J688" s="262">
        <f t="shared" si="537"/>
        <v>43.03459957692705</v>
      </c>
      <c r="K688" s="262">
        <f t="shared" ref="K688:L691" si="570">I688*$G688</f>
        <v>5.5983123744045642</v>
      </c>
      <c r="L688" s="262">
        <f t="shared" si="570"/>
        <v>103.60110051905947</v>
      </c>
      <c r="M688" s="262">
        <f t="shared" ref="M688:M691" si="571">K688+L688</f>
        <v>109.19941289346403</v>
      </c>
      <c r="N688" s="263">
        <f t="shared" ref="N688:N692" si="572">IF(D688&gt;0,M688/H688,"PO")</f>
        <v>18.352842503103201</v>
      </c>
      <c r="O688" s="264" t="str">
        <f t="shared" si="538"/>
        <v>OK</v>
      </c>
      <c r="P688" s="45"/>
      <c r="Q688" s="45"/>
      <c r="R688" s="45"/>
      <c r="S688" s="45"/>
      <c r="T688" s="32"/>
      <c r="U688" s="32"/>
    </row>
    <row r="689" spans="1:21" ht="14.25" customHeight="1" x14ac:dyDescent="0.2">
      <c r="A689" s="256" t="str">
        <f>IF(N689=MIN(N681:N704),1,"")</f>
        <v/>
      </c>
      <c r="B689" s="257">
        <f t="shared" si="566"/>
        <v>42306.333333333314</v>
      </c>
      <c r="C689" s="258">
        <f t="shared" si="569"/>
        <v>29</v>
      </c>
      <c r="D689" s="259">
        <f>Raw_Data_2!H685</f>
        <v>1426.4988950177253</v>
      </c>
      <c r="E689" s="260">
        <f>Raw_Data_2!E685</f>
        <v>47.538616180419922</v>
      </c>
      <c r="F689" s="261">
        <f>Raw_Data_2!F685</f>
        <v>12.586033090924687</v>
      </c>
      <c r="G689" s="282">
        <f>Raw_Data_2!M685</f>
        <v>2.4211955070495605</v>
      </c>
      <c r="H689" s="262">
        <f>HLOOKUP('Operational Worksheet'!E689,$B$773:$U$775,3)</f>
        <v>5.9499999999999993</v>
      </c>
      <c r="I689" s="262">
        <f t="shared" si="536"/>
        <v>1.1426577375510312</v>
      </c>
      <c r="J689" s="262">
        <f t="shared" si="537"/>
        <v>21.175256092886009</v>
      </c>
      <c r="K689" s="262">
        <f t="shared" si="570"/>
        <v>2.7665977802539725</v>
      </c>
      <c r="L689" s="262">
        <f t="shared" si="570"/>
        <v>51.26943491271944</v>
      </c>
      <c r="M689" s="262">
        <f t="shared" si="571"/>
        <v>54.036032692973414</v>
      </c>
      <c r="N689" s="263">
        <f t="shared" si="572"/>
        <v>9.0816861668862892</v>
      </c>
      <c r="O689" s="264" t="str">
        <f t="shared" si="538"/>
        <v>OK</v>
      </c>
      <c r="P689" s="45"/>
      <c r="Q689" s="45"/>
      <c r="R689" s="45"/>
      <c r="S689" s="45"/>
      <c r="T689" s="32"/>
      <c r="U689" s="32"/>
    </row>
    <row r="690" spans="1:21" ht="14.25" customHeight="1" x14ac:dyDescent="0.2">
      <c r="A690" s="256" t="str">
        <f>IF(N690=MIN(N681:N704),1,"")</f>
        <v/>
      </c>
      <c r="B690" s="257">
        <f t="shared" si="566"/>
        <v>42306.374999999978</v>
      </c>
      <c r="C690" s="258">
        <f t="shared" si="569"/>
        <v>29</v>
      </c>
      <c r="D690" s="259">
        <f>Raw_Data_2!H686</f>
        <v>1189.0791674823643</v>
      </c>
      <c r="E690" s="260">
        <f>Raw_Data_2!E686</f>
        <v>47.465272973717582</v>
      </c>
      <c r="F690" s="261">
        <f>Raw_Data_2!F686</f>
        <v>12.615366052061452</v>
      </c>
      <c r="G690" s="282">
        <f>Raw_Data_2!M686</f>
        <v>2.4211955070495605</v>
      </c>
      <c r="H690" s="262">
        <f>HLOOKUP('Operational Worksheet'!E690,$B$773:$U$775,3)</f>
        <v>5.9499999999999993</v>
      </c>
      <c r="I690" s="262">
        <f t="shared" si="536"/>
        <v>1.3708086430033055</v>
      </c>
      <c r="J690" s="262">
        <f t="shared" si="537"/>
        <v>25.462458138134469</v>
      </c>
      <c r="K690" s="262">
        <f t="shared" si="570"/>
        <v>3.3189957274643085</v>
      </c>
      <c r="L690" s="262">
        <f t="shared" si="570"/>
        <v>61.649589242488695</v>
      </c>
      <c r="M690" s="262">
        <f t="shared" si="571"/>
        <v>64.968584969953</v>
      </c>
      <c r="N690" s="263">
        <f t="shared" si="572"/>
        <v>10.919089910916473</v>
      </c>
      <c r="O690" s="264" t="str">
        <f t="shared" si="538"/>
        <v>OK</v>
      </c>
      <c r="P690" s="45"/>
      <c r="Q690" s="45"/>
      <c r="R690" s="45"/>
      <c r="S690" s="45"/>
      <c r="T690" s="32"/>
      <c r="U690" s="32"/>
    </row>
    <row r="691" spans="1:21" ht="14.25" customHeight="1" x14ac:dyDescent="0.2">
      <c r="A691" s="256" t="str">
        <f>IF(N691=MIN(N681:N704),1,"")</f>
        <v/>
      </c>
      <c r="B691" s="257">
        <f t="shared" si="566"/>
        <v>42306.416666666642</v>
      </c>
      <c r="C691" s="258">
        <f t="shared" si="569"/>
        <v>29</v>
      </c>
      <c r="D691" s="259">
        <f>Raw_Data_2!H687</f>
        <v>1064.881273026725</v>
      </c>
      <c r="E691" s="260">
        <f>Raw_Data_2!E687</f>
        <v>47.263023376464844</v>
      </c>
      <c r="F691" s="261">
        <f>Raw_Data_2!F687</f>
        <v>12.600296234081851</v>
      </c>
      <c r="G691" s="282">
        <f>Raw_Data_2!M687</f>
        <v>2.4211955070495605</v>
      </c>
      <c r="H691" s="262">
        <f>HLOOKUP('Operational Worksheet'!E691,$B$773:$U$775,3)</f>
        <v>5.9499999999999993</v>
      </c>
      <c r="I691" s="262">
        <f t="shared" si="536"/>
        <v>1.5306870740312966</v>
      </c>
      <c r="J691" s="262">
        <f t="shared" si="537"/>
        <v>28.398199618857884</v>
      </c>
      <c r="K691" s="262">
        <f t="shared" si="570"/>
        <v>3.7060926663434133</v>
      </c>
      <c r="L691" s="262">
        <f t="shared" si="570"/>
        <v>68.757593325475256</v>
      </c>
      <c r="M691" s="262">
        <f t="shared" si="571"/>
        <v>72.463685991818664</v>
      </c>
      <c r="N691" s="263">
        <f t="shared" si="572"/>
        <v>12.178770754927507</v>
      </c>
      <c r="O691" s="264" t="str">
        <f t="shared" si="538"/>
        <v>OK</v>
      </c>
      <c r="P691" s="45"/>
      <c r="Q691" s="45"/>
      <c r="R691" s="45"/>
      <c r="S691" s="45"/>
      <c r="T691" s="32"/>
      <c r="U691" s="32"/>
    </row>
    <row r="692" spans="1:21" ht="14.25" customHeight="1" x14ac:dyDescent="0.2">
      <c r="A692" s="256" t="str">
        <f>IF(N692=MIN(N681:N704),1,"")</f>
        <v/>
      </c>
      <c r="B692" s="257">
        <f t="shared" si="566"/>
        <v>42306.458333333307</v>
      </c>
      <c r="C692" s="258">
        <f t="shared" si="569"/>
        <v>29</v>
      </c>
      <c r="D692" s="259">
        <f>Raw_Data_2!H688</f>
        <v>1070.2653294910094</v>
      </c>
      <c r="E692" s="260">
        <f>Raw_Data_2!E688</f>
        <v>47.263023376464844</v>
      </c>
      <c r="F692" s="261">
        <f>Raw_Data_2!F688</f>
        <v>12.609103585473433</v>
      </c>
      <c r="G692" s="282">
        <f>Raw_Data_2!M688</f>
        <v>2.3042299747467041</v>
      </c>
      <c r="H692" s="262">
        <f>HLOOKUP('Operational Worksheet'!E692,$B$773:$U$775,3)</f>
        <v>5.9499999999999993</v>
      </c>
      <c r="I692" s="263">
        <f t="shared" si="536"/>
        <v>1.5229868286728356</v>
      </c>
      <c r="J692" s="262">
        <f t="shared" si="537"/>
        <v>28.275090083996265</v>
      </c>
      <c r="K692" s="262">
        <f>I692*$G692</f>
        <v>3.5093119017723708</v>
      </c>
      <c r="L692" s="262">
        <f>J692*$G692</f>
        <v>65.152310110207495</v>
      </c>
      <c r="M692" s="262">
        <f>K692+L692</f>
        <v>68.661622011979858</v>
      </c>
      <c r="N692" s="263">
        <f t="shared" si="572"/>
        <v>11.539768405374767</v>
      </c>
      <c r="O692" s="264" t="str">
        <f t="shared" si="538"/>
        <v>OK</v>
      </c>
      <c r="P692" s="45"/>
      <c r="Q692" s="45"/>
      <c r="R692" s="45"/>
      <c r="S692" s="45"/>
      <c r="T692" s="32"/>
      <c r="U692" s="32"/>
    </row>
    <row r="693" spans="1:21" ht="14.25" customHeight="1" x14ac:dyDescent="0.2">
      <c r="A693" s="256" t="str">
        <f>IF(N693=MIN(N681:N704),1,"")</f>
        <v/>
      </c>
      <c r="B693" s="257">
        <f t="shared" si="566"/>
        <v>42306.499999999971</v>
      </c>
      <c r="C693" s="258">
        <f>DAY(B693)</f>
        <v>29</v>
      </c>
      <c r="D693" s="259">
        <f>Raw_Data_2!H689</f>
        <v>1055.9616660931649</v>
      </c>
      <c r="E693" s="260">
        <f>Raw_Data_2!E689</f>
        <v>47.263023376464844</v>
      </c>
      <c r="F693" s="261">
        <f>Raw_Data_2!F689</f>
        <v>12.600315203348529</v>
      </c>
      <c r="G693" s="282">
        <f>Raw_Data_2!M689</f>
        <v>2.3042299747467041</v>
      </c>
      <c r="H693" s="262">
        <f>HLOOKUP('Operational Worksheet'!E693,$B$773:$U$775,3)</f>
        <v>5.9499999999999993</v>
      </c>
      <c r="I693" s="262">
        <f t="shared" si="536"/>
        <v>1.5436166409625982</v>
      </c>
      <c r="J693" s="262">
        <f t="shared" si="537"/>
        <v>28.638119601368562</v>
      </c>
      <c r="K693" s="262">
        <f>I693*$G693</f>
        <v>3.5568477336238398</v>
      </c>
      <c r="L693" s="262">
        <f>J693*$G693</f>
        <v>65.988813605854574</v>
      </c>
      <c r="M693" s="262">
        <f>K693+L693</f>
        <v>69.545661339478414</v>
      </c>
      <c r="N693" s="263">
        <f>IF(D693&gt;0,M693/H693,"PO")</f>
        <v>11.688346443609818</v>
      </c>
      <c r="O693" s="264" t="str">
        <f t="shared" si="538"/>
        <v>OK</v>
      </c>
      <c r="P693" s="45"/>
      <c r="Q693" s="45"/>
      <c r="R693" s="45"/>
      <c r="S693" s="45"/>
      <c r="T693" s="32"/>
      <c r="U693" s="32"/>
    </row>
    <row r="694" spans="1:21" ht="14.25" customHeight="1" x14ac:dyDescent="0.2">
      <c r="A694" s="256" t="str">
        <f>IF(N694=MIN(N681:N704),1,"")</f>
        <v/>
      </c>
      <c r="B694" s="257">
        <f t="shared" si="566"/>
        <v>42306.541666666635</v>
      </c>
      <c r="C694" s="258">
        <f t="shared" ref="C694:C698" si="573">DAY(B694)</f>
        <v>29</v>
      </c>
      <c r="D694" s="259">
        <f>Raw_Data_2!H690</f>
        <v>1066.59170245669</v>
      </c>
      <c r="E694" s="260">
        <f>Raw_Data_2!E690</f>
        <v>47.263023376464844</v>
      </c>
      <c r="F694" s="261">
        <f>Raw_Data_2!F690</f>
        <v>12.603344863216877</v>
      </c>
      <c r="G694" s="282">
        <f>Raw_Data_2!M690</f>
        <v>2.4005417823791504</v>
      </c>
      <c r="H694" s="262">
        <f>HLOOKUP('Operational Worksheet'!E694,$B$773:$U$775,3)</f>
        <v>5.9499999999999993</v>
      </c>
      <c r="I694" s="262">
        <f t="shared" si="536"/>
        <v>1.528232402563799</v>
      </c>
      <c r="J694" s="262">
        <f t="shared" si="537"/>
        <v>28.359519019367916</v>
      </c>
      <c r="K694" s="262">
        <f t="shared" ref="K694:L697" si="574">I694*$G694</f>
        <v>3.6685857355400735</v>
      </c>
      <c r="L694" s="262">
        <f t="shared" si="574"/>
        <v>68.078210334168872</v>
      </c>
      <c r="M694" s="262">
        <f t="shared" ref="M694:M697" si="575">K694+L694</f>
        <v>71.74679606970895</v>
      </c>
      <c r="N694" s="263">
        <f t="shared" ref="N694:N698" si="576">IF(D694&gt;0,M694/H694,"PO")</f>
        <v>12.058285053732599</v>
      </c>
      <c r="O694" s="264" t="str">
        <f t="shared" si="538"/>
        <v>OK</v>
      </c>
      <c r="P694" s="45"/>
      <c r="Q694" s="45"/>
      <c r="R694" s="45"/>
      <c r="S694" s="45"/>
      <c r="T694" s="32"/>
      <c r="U694" s="32"/>
    </row>
    <row r="695" spans="1:21" ht="14.25" customHeight="1" x14ac:dyDescent="0.2">
      <c r="A695" s="256" t="str">
        <f>IF(N695=MIN(N681:N704),1,"")</f>
        <v/>
      </c>
      <c r="B695" s="257">
        <f t="shared" si="566"/>
        <v>42306.583333333299</v>
      </c>
      <c r="C695" s="258">
        <f t="shared" si="573"/>
        <v>29</v>
      </c>
      <c r="D695" s="259">
        <f>Raw_Data_2!H691</f>
        <v>1075.6633460496776</v>
      </c>
      <c r="E695" s="260">
        <f>Raw_Data_2!E691</f>
        <v>47.263023376464844</v>
      </c>
      <c r="F695" s="261">
        <f>Raw_Data_2!F691</f>
        <v>12.579453834347195</v>
      </c>
      <c r="G695" s="282">
        <f>Raw_Data_2!M691</f>
        <v>2.4005417823791504</v>
      </c>
      <c r="H695" s="262">
        <f>HLOOKUP('Operational Worksheet'!E695,$B$773:$U$775,3)</f>
        <v>5.9499999999999993</v>
      </c>
      <c r="I695" s="262">
        <f t="shared" si="536"/>
        <v>1.5153440023647708</v>
      </c>
      <c r="J695" s="262">
        <f t="shared" si="537"/>
        <v>28.067042828322759</v>
      </c>
      <c r="K695" s="262">
        <f t="shared" si="574"/>
        <v>3.6376465923542827</v>
      </c>
      <c r="L695" s="262">
        <f t="shared" si="574"/>
        <v>67.376109017213864</v>
      </c>
      <c r="M695" s="262">
        <f t="shared" si="575"/>
        <v>71.01375560956815</v>
      </c>
      <c r="N695" s="263">
        <f t="shared" si="576"/>
        <v>11.935084976398009</v>
      </c>
      <c r="O695" s="264" t="str">
        <f t="shared" si="538"/>
        <v>OK</v>
      </c>
      <c r="P695" s="45"/>
      <c r="Q695" s="45"/>
      <c r="R695" s="45"/>
      <c r="S695" s="45"/>
      <c r="T695" s="32"/>
      <c r="U695" s="32"/>
    </row>
    <row r="696" spans="1:21" ht="14.25" customHeight="1" x14ac:dyDescent="0.2">
      <c r="A696" s="256" t="str">
        <f>IF(N696=MIN(N681:N704),1,"")</f>
        <v/>
      </c>
      <c r="B696" s="257">
        <f t="shared" si="566"/>
        <v>42306.624999999964</v>
      </c>
      <c r="C696" s="258">
        <f t="shared" si="573"/>
        <v>29</v>
      </c>
      <c r="D696" s="259">
        <f>Raw_Data_2!H692</f>
        <v>1063.4664065479787</v>
      </c>
      <c r="E696" s="260">
        <f>Raw_Data_2!E692</f>
        <v>47.263023376464844</v>
      </c>
      <c r="F696" s="261">
        <f>Raw_Data_2!F692</f>
        <v>12.600437148622142</v>
      </c>
      <c r="G696" s="282">
        <f>Raw_Data_2!M692</f>
        <v>2.4005417823791504</v>
      </c>
      <c r="H696" s="262">
        <f>HLOOKUP('Operational Worksheet'!E696,$B$773:$U$775,3)</f>
        <v>5.9499999999999993</v>
      </c>
      <c r="I696" s="262">
        <f t="shared" si="536"/>
        <v>1.5327235444051253</v>
      </c>
      <c r="J696" s="262">
        <f t="shared" si="537"/>
        <v>28.436299417163394</v>
      </c>
      <c r="K696" s="262">
        <f t="shared" si="574"/>
        <v>3.6793669091807684</v>
      </c>
      <c r="L696" s="262">
        <f t="shared" si="574"/>
        <v>68.262524887144608</v>
      </c>
      <c r="M696" s="262">
        <f t="shared" si="575"/>
        <v>71.941891796325379</v>
      </c>
      <c r="N696" s="263">
        <f t="shared" si="576"/>
        <v>12.091074251483258</v>
      </c>
      <c r="O696" s="264" t="str">
        <f t="shared" si="538"/>
        <v>OK</v>
      </c>
      <c r="P696" s="45"/>
      <c r="Q696" s="45"/>
      <c r="R696" s="45"/>
      <c r="S696" s="45"/>
      <c r="T696" s="32"/>
      <c r="U696" s="32"/>
    </row>
    <row r="697" spans="1:21" ht="14.25" customHeight="1" x14ac:dyDescent="0.2">
      <c r="A697" s="256" t="str">
        <f>IF(N697=MIN(N681:N704),1,"")</f>
        <v/>
      </c>
      <c r="B697" s="257">
        <f t="shared" si="566"/>
        <v>42306.666666666628</v>
      </c>
      <c r="C697" s="258">
        <f t="shared" si="573"/>
        <v>29</v>
      </c>
      <c r="D697" s="259">
        <f>Raw_Data_2!H693</f>
        <v>1060.2392025097911</v>
      </c>
      <c r="E697" s="260">
        <f>Raw_Data_2!E693</f>
        <v>47.263023376464844</v>
      </c>
      <c r="F697" s="261">
        <f>Raw_Data_2!F693</f>
        <v>12.588618123206563</v>
      </c>
      <c r="G697" s="282">
        <f>Raw_Data_2!M693</f>
        <v>2.4005417823791504</v>
      </c>
      <c r="H697" s="262">
        <f>HLOOKUP('Operational Worksheet'!E697,$B$773:$U$775,3)</f>
        <v>5.9499999999999993</v>
      </c>
      <c r="I697" s="262">
        <f t="shared" si="536"/>
        <v>1.5373889176531814</v>
      </c>
      <c r="J697" s="262">
        <f t="shared" si="537"/>
        <v>28.496101091316458</v>
      </c>
      <c r="K697" s="262">
        <f t="shared" si="574"/>
        <v>3.6905663325931211</v>
      </c>
      <c r="L697" s="262">
        <f t="shared" si="574"/>
        <v>68.406081304605266</v>
      </c>
      <c r="M697" s="262">
        <f t="shared" si="575"/>
        <v>72.096647637198387</v>
      </c>
      <c r="N697" s="263">
        <f t="shared" si="576"/>
        <v>12.117083636503931</v>
      </c>
      <c r="O697" s="264" t="str">
        <f t="shared" si="538"/>
        <v>OK</v>
      </c>
      <c r="P697" s="45"/>
      <c r="Q697" s="45"/>
      <c r="R697" s="45"/>
      <c r="S697" s="45"/>
      <c r="T697" s="32"/>
      <c r="U697" s="32"/>
    </row>
    <row r="698" spans="1:21" ht="14.25" customHeight="1" x14ac:dyDescent="0.2">
      <c r="A698" s="256" t="str">
        <f>IF(N698=MIN(N681:N704),1,"")</f>
        <v/>
      </c>
      <c r="B698" s="257">
        <f t="shared" si="566"/>
        <v>42306.708333333292</v>
      </c>
      <c r="C698" s="258">
        <f t="shared" si="573"/>
        <v>29</v>
      </c>
      <c r="D698" s="259">
        <f>Raw_Data_2!H694</f>
        <v>1059.9666194642948</v>
      </c>
      <c r="E698" s="260">
        <f>Raw_Data_2!E694</f>
        <v>47.479492454255428</v>
      </c>
      <c r="F698" s="261">
        <f>Raw_Data_2!F694</f>
        <v>12.592362176982297</v>
      </c>
      <c r="G698" s="282">
        <f>Raw_Data_2!M694</f>
        <v>2.4005417823791504</v>
      </c>
      <c r="H698" s="262">
        <f>HLOOKUP('Operational Worksheet'!E698,$B$773:$U$775,3)</f>
        <v>5.9499999999999993</v>
      </c>
      <c r="I698" s="263">
        <f t="shared" si="536"/>
        <v>1.5377842755310531</v>
      </c>
      <c r="J698" s="262">
        <f t="shared" si="537"/>
        <v>28.511906573087639</v>
      </c>
      <c r="K698" s="262">
        <f>I698*$G698</f>
        <v>3.6915154056979449</v>
      </c>
      <c r="L698" s="262">
        <f>J698*$G698</f>
        <v>68.444023023987612</v>
      </c>
      <c r="M698" s="262">
        <f>K698+L698</f>
        <v>72.135538429685553</v>
      </c>
      <c r="N698" s="263">
        <f t="shared" si="576"/>
        <v>12.123619904148834</v>
      </c>
      <c r="O698" s="264" t="str">
        <f t="shared" si="538"/>
        <v>OK</v>
      </c>
      <c r="P698" s="45"/>
      <c r="Q698" s="45"/>
      <c r="R698" s="45"/>
      <c r="S698" s="45"/>
      <c r="T698" s="32"/>
      <c r="U698" s="32"/>
    </row>
    <row r="699" spans="1:21" ht="14.25" customHeight="1" x14ac:dyDescent="0.2">
      <c r="A699" s="256" t="str">
        <f>IF(N699=MIN(N681:N704),1,"")</f>
        <v/>
      </c>
      <c r="B699" s="257">
        <f>B698+1/24</f>
        <v>42306.749999999956</v>
      </c>
      <c r="C699" s="258">
        <f>DAY(B699)</f>
        <v>29</v>
      </c>
      <c r="D699" s="259">
        <f>Raw_Data_2!H695</f>
        <v>1062.0748610918852</v>
      </c>
      <c r="E699" s="260">
        <f>Raw_Data_2!E695</f>
        <v>47.863677978515625</v>
      </c>
      <c r="F699" s="261">
        <f>Raw_Data_2!F695</f>
        <v>12.591747056749927</v>
      </c>
      <c r="G699" s="282">
        <f>Raw_Data_2!M695</f>
        <v>2.4005417823791504</v>
      </c>
      <c r="H699" s="262">
        <f>HLOOKUP('Operational Worksheet'!E699,$B$773:$U$775,3)</f>
        <v>5.9499999999999993</v>
      </c>
      <c r="I699" s="262">
        <f t="shared" si="536"/>
        <v>1.5347317404012832</v>
      </c>
      <c r="J699" s="262">
        <f t="shared" si="537"/>
        <v>28.453919816096029</v>
      </c>
      <c r="K699" s="262">
        <f>I699*$G699</f>
        <v>3.6841876675767522</v>
      </c>
      <c r="L699" s="262">
        <f>J699*$G699</f>
        <v>68.304823391004589</v>
      </c>
      <c r="M699" s="262">
        <f>K699+L699</f>
        <v>71.98901105858134</v>
      </c>
      <c r="N699" s="263">
        <f>IF(D699&gt;0,M699/H699,"PO")</f>
        <v>12.098993455223756</v>
      </c>
      <c r="O699" s="264" t="str">
        <f t="shared" si="538"/>
        <v>OK</v>
      </c>
      <c r="P699" s="45"/>
      <c r="Q699" s="45"/>
      <c r="R699" s="45"/>
      <c r="S699" s="45"/>
      <c r="T699" s="32"/>
      <c r="U699" s="32"/>
    </row>
    <row r="700" spans="1:21" ht="14.25" customHeight="1" x14ac:dyDescent="0.2">
      <c r="A700" s="256" t="str">
        <f>IF(N700=MIN(N681:N704),1,"")</f>
        <v/>
      </c>
      <c r="B700" s="257">
        <f t="shared" ref="B700:B704" si="577">B699+1/24</f>
        <v>42306.791666666621</v>
      </c>
      <c r="C700" s="258">
        <f t="shared" ref="C700:C704" si="578">DAY(B700)</f>
        <v>29</v>
      </c>
      <c r="D700" s="259">
        <f>Raw_Data_2!H696</f>
        <v>1059.4104402103001</v>
      </c>
      <c r="E700" s="260">
        <f>Raw_Data_2!E696</f>
        <v>47.863677978515625</v>
      </c>
      <c r="F700" s="261">
        <f>Raw_Data_2!F696</f>
        <v>12.606937834765116</v>
      </c>
      <c r="G700" s="282">
        <f>Raw_Data_2!M696</f>
        <v>2.4005417823791504</v>
      </c>
      <c r="H700" s="262">
        <f>HLOOKUP('Operational Worksheet'!E700,$B$773:$U$775,3)</f>
        <v>5.9499999999999993</v>
      </c>
      <c r="I700" s="262">
        <f t="shared" si="536"/>
        <v>1.5385915959790184</v>
      </c>
      <c r="J700" s="262">
        <f t="shared" si="537"/>
        <v>28.559894876465563</v>
      </c>
      <c r="K700" s="262">
        <f t="shared" ref="K700:L703" si="579">I700*$G700</f>
        <v>3.6934534121650544</v>
      </c>
      <c r="L700" s="262">
        <f t="shared" si="579"/>
        <v>68.559220951311815</v>
      </c>
      <c r="M700" s="262">
        <f t="shared" ref="M700:M703" si="580">K700+L700</f>
        <v>72.252674363476871</v>
      </c>
      <c r="N700" s="263">
        <f t="shared" ref="N700:N704" si="581">IF(D700&gt;0,M700/H700,"PO")</f>
        <v>12.143306615710399</v>
      </c>
      <c r="O700" s="264" t="str">
        <f t="shared" si="538"/>
        <v>OK</v>
      </c>
      <c r="P700" s="45"/>
      <c r="Q700" s="45"/>
      <c r="R700" s="45"/>
      <c r="S700" s="45"/>
      <c r="T700" s="32"/>
      <c r="U700" s="32"/>
    </row>
    <row r="701" spans="1:21" ht="14.25" customHeight="1" x14ac:dyDescent="0.2">
      <c r="A701" s="256" t="str">
        <f>IF(N701=MIN(N681:N704),1,"")</f>
        <v/>
      </c>
      <c r="B701" s="257">
        <f t="shared" si="577"/>
        <v>42306.833333333285</v>
      </c>
      <c r="C701" s="258">
        <f t="shared" si="578"/>
        <v>29</v>
      </c>
      <c r="D701" s="259">
        <f>Raw_Data_2!H697</f>
        <v>1057.8497276454336</v>
      </c>
      <c r="E701" s="260">
        <f>Raw_Data_2!E697</f>
        <v>47.863677978515625</v>
      </c>
      <c r="F701" s="261">
        <f>Raw_Data_2!F697</f>
        <v>12.593736057730252</v>
      </c>
      <c r="G701" s="282">
        <f>Raw_Data_2!M697</f>
        <v>2.4005417823791504</v>
      </c>
      <c r="H701" s="262">
        <f>HLOOKUP('Operational Worksheet'!E701,$B$773:$U$775,3)</f>
        <v>5.9499999999999993</v>
      </c>
      <c r="I701" s="262">
        <f t="shared" si="536"/>
        <v>1.5408615774076539</v>
      </c>
      <c r="J701" s="262">
        <f t="shared" si="537"/>
        <v>28.572079520053819</v>
      </c>
      <c r="K701" s="262">
        <f t="shared" si="579"/>
        <v>3.6989025974297189</v>
      </c>
      <c r="L701" s="262">
        <f t="shared" si="579"/>
        <v>68.588470697348811</v>
      </c>
      <c r="M701" s="262">
        <f t="shared" si="580"/>
        <v>72.287373294778533</v>
      </c>
      <c r="N701" s="263">
        <f t="shared" si="581"/>
        <v>12.149138368870343</v>
      </c>
      <c r="O701" s="264" t="str">
        <f t="shared" si="538"/>
        <v>OK</v>
      </c>
      <c r="P701" s="45"/>
      <c r="Q701" s="45"/>
      <c r="R701" s="45"/>
      <c r="S701" s="45"/>
      <c r="T701" s="32"/>
      <c r="U701" s="32"/>
    </row>
    <row r="702" spans="1:21" ht="14.25" customHeight="1" x14ac:dyDescent="0.2">
      <c r="A702" s="256" t="str">
        <f>IF(N702=MIN(N681:N704),1,"")</f>
        <v/>
      </c>
      <c r="B702" s="257">
        <f t="shared" si="577"/>
        <v>42306.874999999949</v>
      </c>
      <c r="C702" s="258">
        <f t="shared" si="578"/>
        <v>29</v>
      </c>
      <c r="D702" s="259">
        <f>Raw_Data_2!H698</f>
        <v>1065.9025046028135</v>
      </c>
      <c r="E702" s="260">
        <f>Raw_Data_2!E698</f>
        <v>47.863677978515625</v>
      </c>
      <c r="F702" s="261">
        <f>Raw_Data_2!F698</f>
        <v>12.597313888893128</v>
      </c>
      <c r="G702" s="282">
        <f>Raw_Data_2!M698</f>
        <v>2.407390832901001</v>
      </c>
      <c r="H702" s="262">
        <f>HLOOKUP('Operational Worksheet'!E702,$B$773:$U$775,3)</f>
        <v>5.9499999999999993</v>
      </c>
      <c r="I702" s="262">
        <f t="shared" si="536"/>
        <v>1.5292205365512166</v>
      </c>
      <c r="J702" s="262">
        <f t="shared" si="537"/>
        <v>28.364276472555449</v>
      </c>
      <c r="K702" s="262">
        <f t="shared" si="579"/>
        <v>3.6814315011773489</v>
      </c>
      <c r="L702" s="262">
        <f t="shared" si="579"/>
        <v>68.283899161899527</v>
      </c>
      <c r="M702" s="262">
        <f t="shared" si="580"/>
        <v>71.96533066307687</v>
      </c>
      <c r="N702" s="263">
        <f t="shared" si="581"/>
        <v>12.095013556819643</v>
      </c>
      <c r="O702" s="264" t="str">
        <f t="shared" si="538"/>
        <v>OK</v>
      </c>
      <c r="P702" s="45"/>
      <c r="Q702" s="45"/>
      <c r="R702" s="45"/>
      <c r="S702" s="45"/>
      <c r="T702" s="32"/>
      <c r="U702" s="32"/>
    </row>
    <row r="703" spans="1:21" ht="14.25" customHeight="1" x14ac:dyDescent="0.2">
      <c r="A703" s="256" t="str">
        <f>IF(N703=MIN(N681:N704),1,"")</f>
        <v/>
      </c>
      <c r="B703" s="257">
        <f t="shared" si="577"/>
        <v>42306.916666666613</v>
      </c>
      <c r="C703" s="258">
        <f t="shared" si="578"/>
        <v>29</v>
      </c>
      <c r="D703" s="259">
        <f>Raw_Data_2!H699</f>
        <v>1065.9336259301929</v>
      </c>
      <c r="E703" s="260">
        <f>Raw_Data_2!E699</f>
        <v>47.863677978515625</v>
      </c>
      <c r="F703" s="261">
        <f>Raw_Data_2!F699</f>
        <v>12.595086321044763</v>
      </c>
      <c r="G703" s="282">
        <f>Raw_Data_2!M699</f>
        <v>2.0500736236572266</v>
      </c>
      <c r="H703" s="262">
        <f>HLOOKUP('Operational Worksheet'!E703,$B$773:$U$775,3)</f>
        <v>5.9499999999999993</v>
      </c>
      <c r="I703" s="262">
        <f t="shared" si="536"/>
        <v>1.5291758889560985</v>
      </c>
      <c r="J703" s="262">
        <f t="shared" si="537"/>
        <v>28.358432865956939</v>
      </c>
      <c r="K703" s="262">
        <f t="shared" si="579"/>
        <v>3.1349231558814896</v>
      </c>
      <c r="L703" s="262">
        <f t="shared" si="579"/>
        <v>58.136875226752529</v>
      </c>
      <c r="M703" s="262">
        <f t="shared" si="580"/>
        <v>61.271798382634017</v>
      </c>
      <c r="N703" s="263">
        <f t="shared" si="581"/>
        <v>10.297781240778829</v>
      </c>
      <c r="O703" s="264" t="str">
        <f t="shared" si="538"/>
        <v>OK</v>
      </c>
      <c r="P703" s="45"/>
      <c r="Q703" s="45"/>
      <c r="R703" s="45"/>
      <c r="S703" s="45"/>
      <c r="T703" s="32"/>
      <c r="U703" s="32"/>
    </row>
    <row r="704" spans="1:21" ht="14.25" customHeight="1" x14ac:dyDescent="0.2">
      <c r="A704" s="265" t="str">
        <f>IF(N704=MIN(N681:N704),1,"")</f>
        <v/>
      </c>
      <c r="B704" s="266">
        <f t="shared" si="577"/>
        <v>42306.958333333278</v>
      </c>
      <c r="C704" s="267">
        <f t="shared" si="578"/>
        <v>29</v>
      </c>
      <c r="D704" s="259">
        <f>Raw_Data_2!H700</f>
        <v>1073.4449949893526</v>
      </c>
      <c r="E704" s="260">
        <f>Raw_Data_2!E700</f>
        <v>47.863677978515625</v>
      </c>
      <c r="F704" s="261">
        <f>Raw_Data_2!F700</f>
        <v>12.594701533176368</v>
      </c>
      <c r="G704" s="282">
        <f>Raw_Data_2!M700</f>
        <v>2.0500736236572266</v>
      </c>
      <c r="H704" s="268">
        <f>HLOOKUP('Operational Worksheet'!E704,$B$773:$U$775,3)</f>
        <v>5.9499999999999993</v>
      </c>
      <c r="I704" s="269">
        <f t="shared" si="536"/>
        <v>1.5184755694130074</v>
      </c>
      <c r="J704" s="268">
        <f t="shared" si="537"/>
        <v>28.159136071916848</v>
      </c>
      <c r="K704" s="268">
        <f>I704*$G704</f>
        <v>3.1129867130214945</v>
      </c>
      <c r="L704" s="268">
        <f>J704*$G704</f>
        <v>57.728302126011492</v>
      </c>
      <c r="M704" s="268">
        <f>K704+L704</f>
        <v>60.841288839032984</v>
      </c>
      <c r="N704" s="269">
        <f t="shared" si="581"/>
        <v>10.225426695635797</v>
      </c>
      <c r="O704" s="270" t="str">
        <f t="shared" si="538"/>
        <v>OK</v>
      </c>
      <c r="P704" s="45"/>
      <c r="Q704" s="45"/>
      <c r="R704" s="45"/>
      <c r="S704" s="45"/>
      <c r="T704" s="32"/>
      <c r="U704" s="32"/>
    </row>
    <row r="705" spans="1:21" ht="14.25" customHeight="1" x14ac:dyDescent="0.2">
      <c r="A705" s="247" t="str">
        <f>IF(N705=MIN(N705:N728),1,"")</f>
        <v/>
      </c>
      <c r="B705" s="248">
        <f>'Turbidity Daily Data Sheet'!B45</f>
        <v>42307</v>
      </c>
      <c r="C705" s="249">
        <f>DAY(B705)</f>
        <v>30</v>
      </c>
      <c r="D705" s="259">
        <f>Raw_Data_2!H701</f>
        <v>1063.4048409883796</v>
      </c>
      <c r="E705" s="260">
        <f>Raw_Data_2!E701</f>
        <v>47.863677978515625</v>
      </c>
      <c r="F705" s="261">
        <f>Raw_Data_2!F701</f>
        <v>12.603969624528355</v>
      </c>
      <c r="G705" s="282">
        <f>Raw_Data_2!M701</f>
        <v>2.0500736236572266</v>
      </c>
      <c r="H705" s="253">
        <f>HLOOKUP('Operational Worksheet'!E705,$B$773:$U$775,3)</f>
        <v>5.9499999999999993</v>
      </c>
      <c r="I705" s="253">
        <f t="shared" si="536"/>
        <v>1.5328122810546918</v>
      </c>
      <c r="J705" s="253">
        <f t="shared" si="537"/>
        <v>28.445918179902854</v>
      </c>
      <c r="K705" s="253">
        <f>I705*$G705</f>
        <v>3.1423780274080912</v>
      </c>
      <c r="L705" s="253">
        <f>J705*$G705</f>
        <v>58.316226561330424</v>
      </c>
      <c r="M705" s="253">
        <f>K705+L705</f>
        <v>61.458604588738517</v>
      </c>
      <c r="N705" s="254">
        <f>IF(D705&gt;0,M705/H705,"PO")</f>
        <v>10.329177241804794</v>
      </c>
      <c r="O705" s="255" t="str">
        <f t="shared" si="538"/>
        <v>OK</v>
      </c>
      <c r="P705" s="45"/>
      <c r="Q705" s="45"/>
      <c r="R705" s="45"/>
      <c r="S705" s="45"/>
      <c r="T705" s="32"/>
      <c r="U705" s="32"/>
    </row>
    <row r="706" spans="1:21" ht="14.25" customHeight="1" x14ac:dyDescent="0.2">
      <c r="A706" s="256" t="str">
        <f>IF(N706=MIN(N705:N728),1,"")</f>
        <v/>
      </c>
      <c r="B706" s="257">
        <f>B705+1/24</f>
        <v>42307.041666666664</v>
      </c>
      <c r="C706" s="258">
        <f>DAY(B706)</f>
        <v>30</v>
      </c>
      <c r="D706" s="259">
        <f>Raw_Data_2!H702</f>
        <v>1068.9794007831149</v>
      </c>
      <c r="E706" s="260">
        <f>Raw_Data_2!E702</f>
        <v>47.758648160141838</v>
      </c>
      <c r="F706" s="261">
        <f>Raw_Data_2!F702</f>
        <v>12.602626627421907</v>
      </c>
      <c r="G706" s="282">
        <f>Raw_Data_2!M702</f>
        <v>2.0500736236572266</v>
      </c>
      <c r="H706" s="262">
        <f>HLOOKUP('Operational Worksheet'!E706,$B$773:$U$775,3)</f>
        <v>5.9499999999999993</v>
      </c>
      <c r="I706" s="262">
        <f t="shared" si="536"/>
        <v>1.5248189055896602</v>
      </c>
      <c r="J706" s="262">
        <f t="shared" si="537"/>
        <v>28.294561975333373</v>
      </c>
      <c r="K706" s="262">
        <f t="shared" ref="K706:L709" si="582">I706*$G706</f>
        <v>3.1259910192032412</v>
      </c>
      <c r="L706" s="262">
        <f t="shared" si="582"/>
        <v>58.005935198565659</v>
      </c>
      <c r="M706" s="262">
        <f t="shared" ref="M706:M709" si="583">K706+L706</f>
        <v>61.1319262177689</v>
      </c>
      <c r="N706" s="263">
        <f t="shared" ref="N706:N710" si="584">IF(D706&gt;0,M706/H706,"PO")</f>
        <v>10.27427331391074</v>
      </c>
      <c r="O706" s="264" t="str">
        <f t="shared" si="538"/>
        <v>OK</v>
      </c>
      <c r="P706" s="45"/>
      <c r="Q706" s="45"/>
      <c r="R706" s="45"/>
      <c r="S706" s="45"/>
      <c r="T706" s="32"/>
      <c r="U706" s="32"/>
    </row>
    <row r="707" spans="1:21" ht="14.25" customHeight="1" x14ac:dyDescent="0.2">
      <c r="A707" s="256" t="str">
        <f>IF(N707=MIN(N705:N728),1,"")</f>
        <v/>
      </c>
      <c r="B707" s="257">
        <f t="shared" ref="B707:B722" si="585">B706+1/24</f>
        <v>42307.083333333328</v>
      </c>
      <c r="C707" s="258">
        <f t="shared" ref="C707" si="586">DAY(B707)</f>
        <v>30</v>
      </c>
      <c r="D707" s="259">
        <f>Raw_Data_2!H703</f>
        <v>1061.0058219542948</v>
      </c>
      <c r="E707" s="260">
        <f>Raw_Data_2!E703</f>
        <v>47.598682403564453</v>
      </c>
      <c r="F707" s="261">
        <f>Raw_Data_2!F703</f>
        <v>12.58563474999216</v>
      </c>
      <c r="G707" s="282">
        <f>Raw_Data_2!M703</f>
        <v>2.0500736236572266</v>
      </c>
      <c r="H707" s="262">
        <f>HLOOKUP('Operational Worksheet'!E707,$B$773:$U$775,3)</f>
        <v>5.9499999999999993</v>
      </c>
      <c r="I707" s="262">
        <f t="shared" si="536"/>
        <v>1.5362780922329529</v>
      </c>
      <c r="J707" s="262">
        <f t="shared" si="537"/>
        <v>28.468763106638594</v>
      </c>
      <c r="K707" s="262">
        <f t="shared" si="582"/>
        <v>3.1494831954892204</v>
      </c>
      <c r="L707" s="262">
        <f t="shared" si="582"/>
        <v>58.363060343065747</v>
      </c>
      <c r="M707" s="262">
        <f t="shared" si="583"/>
        <v>61.512543538554965</v>
      </c>
      <c r="N707" s="263">
        <f t="shared" si="584"/>
        <v>10.338242611521844</v>
      </c>
      <c r="O707" s="264" t="str">
        <f t="shared" si="538"/>
        <v>OK</v>
      </c>
      <c r="P707" s="45"/>
      <c r="Q707" s="45"/>
      <c r="R707" s="45"/>
      <c r="S707" s="45"/>
      <c r="T707" s="32"/>
      <c r="U707" s="32"/>
    </row>
    <row r="708" spans="1:21" ht="14.25" customHeight="1" x14ac:dyDescent="0.2">
      <c r="A708" s="256" t="str">
        <f>IF(N708=MIN(N705:N728),1,"")</f>
        <v/>
      </c>
      <c r="B708" s="257">
        <f t="shared" si="585"/>
        <v>42307.124999999993</v>
      </c>
      <c r="C708" s="258">
        <f>DAY(B708)</f>
        <v>30</v>
      </c>
      <c r="D708" s="259">
        <f>Raw_Data_2!H704</f>
        <v>1059.7689448072474</v>
      </c>
      <c r="E708" s="260">
        <f>Raw_Data_2!E704</f>
        <v>47.598682403564453</v>
      </c>
      <c r="F708" s="261">
        <f>Raw_Data_2!F704</f>
        <v>12.591257973545922</v>
      </c>
      <c r="G708" s="282">
        <f>Raw_Data_2!M704</f>
        <v>2.0500736236572266</v>
      </c>
      <c r="H708" s="262">
        <f>HLOOKUP('Operational Worksheet'!E708,$B$773:$U$775,3)</f>
        <v>5.9499999999999993</v>
      </c>
      <c r="I708" s="262">
        <f t="shared" si="536"/>
        <v>1.5380711125635667</v>
      </c>
      <c r="J708" s="262">
        <f t="shared" si="537"/>
        <v>28.514724161884647</v>
      </c>
      <c r="K708" s="262">
        <f t="shared" si="582"/>
        <v>3.1531590191756931</v>
      </c>
      <c r="L708" s="262">
        <f t="shared" si="582"/>
        <v>58.457283890141134</v>
      </c>
      <c r="M708" s="262">
        <f t="shared" si="583"/>
        <v>61.610442909316831</v>
      </c>
      <c r="N708" s="263">
        <f t="shared" si="584"/>
        <v>10.354696287280142</v>
      </c>
      <c r="O708" s="264" t="str">
        <f t="shared" si="538"/>
        <v>OK</v>
      </c>
      <c r="P708" s="45"/>
      <c r="Q708" s="45"/>
      <c r="R708" s="45"/>
      <c r="S708" s="45"/>
      <c r="T708" s="32"/>
      <c r="U708" s="32"/>
    </row>
    <row r="709" spans="1:21" ht="14.25" customHeight="1" x14ac:dyDescent="0.2">
      <c r="A709" s="256" t="str">
        <f>IF(N709=MIN(N705:N728),1,"")</f>
        <v/>
      </c>
      <c r="B709" s="257">
        <f t="shared" si="585"/>
        <v>42307.166666666657</v>
      </c>
      <c r="C709" s="258">
        <f t="shared" ref="C709:C710" si="587">DAY(B709)</f>
        <v>30</v>
      </c>
      <c r="D709" s="259">
        <f>Raw_Data_2!H705</f>
        <v>1059.6881486321001</v>
      </c>
      <c r="E709" s="260">
        <f>Raw_Data_2!E705</f>
        <v>47.598682403564453</v>
      </c>
      <c r="F709" s="261">
        <f>Raw_Data_2!F705</f>
        <v>12.597734836240873</v>
      </c>
      <c r="G709" s="282">
        <f>Raw_Data_2!M705</f>
        <v>2.0500736236572266</v>
      </c>
      <c r="H709" s="262">
        <f>HLOOKUP('Operational Worksheet'!E709,$B$773:$U$775,3)</f>
        <v>5.9499999999999993</v>
      </c>
      <c r="I709" s="262">
        <f t="shared" si="536"/>
        <v>1.5381883831616761</v>
      </c>
      <c r="J709" s="262">
        <f t="shared" si="537"/>
        <v>28.531567184181895</v>
      </c>
      <c r="K709" s="262">
        <f t="shared" si="582"/>
        <v>3.1533994325357075</v>
      </c>
      <c r="L709" s="262">
        <f t="shared" si="582"/>
        <v>58.491813325895393</v>
      </c>
      <c r="M709" s="262">
        <f t="shared" si="583"/>
        <v>61.6452127584311</v>
      </c>
      <c r="N709" s="263">
        <f t="shared" si="584"/>
        <v>10.360539959400185</v>
      </c>
      <c r="O709" s="264" t="str">
        <f t="shared" si="538"/>
        <v>OK</v>
      </c>
      <c r="P709" s="45"/>
      <c r="Q709" s="45"/>
      <c r="R709" s="45"/>
      <c r="S709" s="45"/>
      <c r="T709" s="32"/>
      <c r="U709" s="32"/>
    </row>
    <row r="710" spans="1:21" ht="14.25" customHeight="1" x14ac:dyDescent="0.2">
      <c r="A710" s="256" t="str">
        <f>IF(N710=MIN(N705:N728),1,"")</f>
        <v/>
      </c>
      <c r="B710" s="257">
        <f t="shared" si="585"/>
        <v>42307.208333333321</v>
      </c>
      <c r="C710" s="258">
        <f t="shared" si="587"/>
        <v>30</v>
      </c>
      <c r="D710" s="259">
        <f>Raw_Data_2!H706</f>
        <v>1059.816470892283</v>
      </c>
      <c r="E710" s="260">
        <f>Raw_Data_2!E706</f>
        <v>47.598682403564453</v>
      </c>
      <c r="F710" s="261">
        <f>Raw_Data_2!F706</f>
        <v>12.611552332573202</v>
      </c>
      <c r="G710" s="282">
        <f>Raw_Data_2!M706</f>
        <v>2.0500736236572266</v>
      </c>
      <c r="H710" s="262">
        <f>HLOOKUP('Operational Worksheet'!E710,$B$773:$U$775,3)</f>
        <v>5.9499999999999993</v>
      </c>
      <c r="I710" s="263">
        <f t="shared" si="536"/>
        <v>1.538002139773943</v>
      </c>
      <c r="J710" s="262">
        <f t="shared" si="537"/>
        <v>28.559402905573467</v>
      </c>
      <c r="K710" s="262">
        <f>I710*$G710</f>
        <v>3.1530176198789355</v>
      </c>
      <c r="L710" s="262">
        <f>J710*$G710</f>
        <v>58.548878604115721</v>
      </c>
      <c r="M710" s="262">
        <f>K710+L710</f>
        <v>61.701896223994659</v>
      </c>
      <c r="N710" s="263">
        <f t="shared" si="584"/>
        <v>10.370066592268012</v>
      </c>
      <c r="O710" s="264" t="str">
        <f t="shared" si="538"/>
        <v>OK</v>
      </c>
      <c r="P710" s="45"/>
      <c r="Q710" s="45"/>
      <c r="R710" s="45"/>
      <c r="S710" s="45"/>
      <c r="T710" s="32"/>
      <c r="U710" s="32"/>
    </row>
    <row r="711" spans="1:21" ht="14.25" customHeight="1" x14ac:dyDescent="0.2">
      <c r="A711" s="256" t="str">
        <f>IF(N711=MIN(N705:N728),1,"")</f>
        <v/>
      </c>
      <c r="B711" s="257">
        <f t="shared" si="585"/>
        <v>42307.249999999985</v>
      </c>
      <c r="C711" s="258">
        <f>DAY(B711)</f>
        <v>30</v>
      </c>
      <c r="D711" s="259">
        <f>Raw_Data_2!H707</f>
        <v>1058.8629064374454</v>
      </c>
      <c r="E711" s="260">
        <f>Raw_Data_2!E707</f>
        <v>47.598682403564453</v>
      </c>
      <c r="F711" s="261">
        <f>Raw_Data_2!F707</f>
        <v>12.596478541953033</v>
      </c>
      <c r="G711" s="282">
        <f>Raw_Data_2!M707</f>
        <v>2.3866300582885742</v>
      </c>
      <c r="H711" s="262">
        <f>HLOOKUP('Operational Worksheet'!E711,$B$773:$U$775,3)</f>
        <v>5.9499999999999993</v>
      </c>
      <c r="I711" s="262">
        <f t="shared" si="536"/>
        <v>1.5393871955380427</v>
      </c>
      <c r="J711" s="262">
        <f t="shared" si="537"/>
        <v>28.55095623511982</v>
      </c>
      <c r="K711" s="262">
        <f>I711*$G711</f>
        <v>3.6739477522156436</v>
      </c>
      <c r="L711" s="262">
        <f>J711*$G711</f>
        <v>68.140570343618549</v>
      </c>
      <c r="M711" s="262">
        <f>K711+L711</f>
        <v>71.814518095834188</v>
      </c>
      <c r="N711" s="263">
        <f>IF(D711&gt;0,M711/H711,"PO")</f>
        <v>12.06966690686289</v>
      </c>
      <c r="O711" s="264" t="str">
        <f t="shared" si="538"/>
        <v>OK</v>
      </c>
      <c r="P711" s="45"/>
      <c r="Q711" s="45"/>
      <c r="R711" s="45"/>
      <c r="S711" s="45"/>
      <c r="T711" s="32"/>
      <c r="U711" s="32"/>
    </row>
    <row r="712" spans="1:21" ht="14.25" customHeight="1" x14ac:dyDescent="0.2">
      <c r="A712" s="256" t="str">
        <f>IF(N712=MIN(N705:N728),1,"")</f>
        <v/>
      </c>
      <c r="B712" s="257">
        <f t="shared" si="585"/>
        <v>42307.29166666665</v>
      </c>
      <c r="C712" s="258">
        <f t="shared" ref="C712:C716" si="588">DAY(B712)</f>
        <v>30</v>
      </c>
      <c r="D712" s="259">
        <f>Raw_Data_2!H708</f>
        <v>1070.6079801264277</v>
      </c>
      <c r="E712" s="260">
        <f>Raw_Data_2!E708</f>
        <v>47.598682403564453</v>
      </c>
      <c r="F712" s="261">
        <f>Raw_Data_2!F708</f>
        <v>12.594796109377544</v>
      </c>
      <c r="G712" s="282">
        <f>Raw_Data_2!M708</f>
        <v>2.3866300582885742</v>
      </c>
      <c r="H712" s="262">
        <f>HLOOKUP('Operational Worksheet'!E712,$B$773:$U$775,3)</f>
        <v>5.9499999999999993</v>
      </c>
      <c r="I712" s="262">
        <f t="shared" si="536"/>
        <v>1.5224993931088706</v>
      </c>
      <c r="J712" s="262">
        <f t="shared" si="537"/>
        <v>28.233967263102738</v>
      </c>
      <c r="K712" s="262">
        <f t="shared" ref="K712:L715" si="589">I712*$G712</f>
        <v>3.6336428153197429</v>
      </c>
      <c r="L712" s="262">
        <f t="shared" si="589"/>
        <v>67.384034934856587</v>
      </c>
      <c r="M712" s="262">
        <f t="shared" ref="M712:M715" si="590">K712+L712</f>
        <v>71.017677750176333</v>
      </c>
      <c r="N712" s="263">
        <f t="shared" ref="N712:N716" si="591">IF(D712&gt;0,M712/H712,"PO")</f>
        <v>11.935744159693503</v>
      </c>
      <c r="O712" s="264" t="str">
        <f t="shared" si="538"/>
        <v>OK</v>
      </c>
      <c r="P712" s="45"/>
      <c r="Q712" s="45"/>
      <c r="R712" s="45"/>
      <c r="S712" s="45"/>
      <c r="T712" s="32"/>
      <c r="U712" s="32"/>
    </row>
    <row r="713" spans="1:21" ht="14.25" customHeight="1" x14ac:dyDescent="0.2">
      <c r="A713" s="256" t="str">
        <f>IF(N713=MIN(N705:N728),1,"")</f>
        <v/>
      </c>
      <c r="B713" s="257">
        <f t="shared" si="585"/>
        <v>42307.333333333314</v>
      </c>
      <c r="C713" s="258">
        <f t="shared" si="588"/>
        <v>30</v>
      </c>
      <c r="D713" s="259">
        <f>Raw_Data_2!H709</f>
        <v>1068.6860048335602</v>
      </c>
      <c r="E713" s="260">
        <f>Raw_Data_2!E709</f>
        <v>47.598682403564453</v>
      </c>
      <c r="F713" s="261">
        <f>Raw_Data_2!F709</f>
        <v>12.597978185880713</v>
      </c>
      <c r="G713" s="282">
        <f>Raw_Data_2!M709</f>
        <v>2.4004349708557129</v>
      </c>
      <c r="H713" s="262">
        <f>HLOOKUP('Operational Worksheet'!E713,$B$773:$U$775,3)</f>
        <v>5.9499999999999993</v>
      </c>
      <c r="I713" s="262">
        <f t="shared" ref="I713:I752" si="592">$G$768/D713*$H$768</f>
        <v>1.5252375277936387</v>
      </c>
      <c r="J713" s="262">
        <f t="shared" ref="J713:J752" si="593">$G$769*F713/D713*$H$769</f>
        <v>28.291890704438117</v>
      </c>
      <c r="K713" s="262">
        <f t="shared" si="589"/>
        <v>3.6612335005773629</v>
      </c>
      <c r="L713" s="262">
        <f t="shared" si="589"/>
        <v>67.912843838560931</v>
      </c>
      <c r="M713" s="262">
        <f t="shared" si="590"/>
        <v>71.574077339138299</v>
      </c>
      <c r="N713" s="263">
        <f t="shared" si="591"/>
        <v>12.029256695653498</v>
      </c>
      <c r="O713" s="264" t="str">
        <f t="shared" ref="O713:O752" si="594">+IF(N713&gt;=1, "OK","Alarm")</f>
        <v>OK</v>
      </c>
      <c r="P713" s="45"/>
      <c r="Q713" s="45"/>
      <c r="R713" s="45"/>
      <c r="S713" s="45"/>
      <c r="T713" s="32"/>
      <c r="U713" s="32"/>
    </row>
    <row r="714" spans="1:21" ht="14.25" customHeight="1" x14ac:dyDescent="0.2">
      <c r="A714" s="256" t="str">
        <f>IF(N714=MIN(N705:N728),1,"")</f>
        <v/>
      </c>
      <c r="B714" s="257">
        <f t="shared" si="585"/>
        <v>42307.374999999978</v>
      </c>
      <c r="C714" s="258">
        <f t="shared" si="588"/>
        <v>30</v>
      </c>
      <c r="D714" s="259">
        <f>Raw_Data_2!H710</f>
        <v>1062.6366628912356</v>
      </c>
      <c r="E714" s="260">
        <f>Raw_Data_2!E710</f>
        <v>47.388573111394244</v>
      </c>
      <c r="F714" s="261">
        <f>Raw_Data_2!F710</f>
        <v>12.591035140125484</v>
      </c>
      <c r="G714" s="282">
        <f>Raw_Data_2!M710</f>
        <v>2.4004349708557129</v>
      </c>
      <c r="H714" s="262">
        <f>HLOOKUP('Operational Worksheet'!E714,$B$773:$U$775,3)</f>
        <v>5.9499999999999993</v>
      </c>
      <c r="I714" s="262">
        <f t="shared" si="592"/>
        <v>1.533920348244973</v>
      </c>
      <c r="J714" s="262">
        <f t="shared" si="593"/>
        <v>28.437268721824747</v>
      </c>
      <c r="K714" s="262">
        <f t="shared" si="589"/>
        <v>3.6820760464344069</v>
      </c>
      <c r="L714" s="262">
        <f t="shared" si="589"/>
        <v>68.26181431548946</v>
      </c>
      <c r="M714" s="262">
        <f t="shared" si="590"/>
        <v>71.943890361923863</v>
      </c>
      <c r="N714" s="263">
        <f t="shared" si="591"/>
        <v>12.091410144861156</v>
      </c>
      <c r="O714" s="264" t="str">
        <f t="shared" si="594"/>
        <v>OK</v>
      </c>
      <c r="P714" s="45"/>
      <c r="Q714" s="45"/>
      <c r="R714" s="45"/>
      <c r="S714" s="45"/>
      <c r="T714" s="32"/>
      <c r="U714" s="32"/>
    </row>
    <row r="715" spans="1:21" ht="14.25" customHeight="1" x14ac:dyDescent="0.2">
      <c r="A715" s="256" t="str">
        <f>IF(N715=MIN(N705:N728),1,"")</f>
        <v/>
      </c>
      <c r="B715" s="257">
        <f t="shared" si="585"/>
        <v>42307.416666666642</v>
      </c>
      <c r="C715" s="258">
        <f t="shared" si="588"/>
        <v>30</v>
      </c>
      <c r="D715" s="259">
        <f>Raw_Data_2!H711</f>
        <v>1066.8307106034006</v>
      </c>
      <c r="E715" s="260">
        <f>Raw_Data_2!E711</f>
        <v>47.082828521728516</v>
      </c>
      <c r="F715" s="261">
        <f>Raw_Data_2!F711</f>
        <v>12.594337317657999</v>
      </c>
      <c r="G715" s="282">
        <f>Raw_Data_2!M711</f>
        <v>2.4004349708557129</v>
      </c>
      <c r="H715" s="262">
        <f>HLOOKUP('Operational Worksheet'!E715,$B$773:$U$775,3)</f>
        <v>5.9499999999999993</v>
      </c>
      <c r="I715" s="262">
        <f t="shared" si="592"/>
        <v>1.5278900239739726</v>
      </c>
      <c r="J715" s="262">
        <f t="shared" si="593"/>
        <v>28.332901614055622</v>
      </c>
      <c r="K715" s="262">
        <f t="shared" si="589"/>
        <v>3.6676006451686973</v>
      </c>
      <c r="L715" s="262">
        <f t="shared" si="589"/>
        <v>68.011287860193391</v>
      </c>
      <c r="M715" s="262">
        <f t="shared" si="590"/>
        <v>71.678888505362096</v>
      </c>
      <c r="N715" s="263">
        <f t="shared" si="591"/>
        <v>12.046872017707917</v>
      </c>
      <c r="O715" s="264" t="str">
        <f t="shared" si="594"/>
        <v>OK</v>
      </c>
      <c r="P715" s="45"/>
      <c r="Q715" s="45"/>
      <c r="R715" s="45"/>
      <c r="S715" s="45"/>
      <c r="T715" s="32"/>
      <c r="U715" s="32"/>
    </row>
    <row r="716" spans="1:21" ht="14.25" customHeight="1" x14ac:dyDescent="0.2">
      <c r="A716" s="256" t="str">
        <f>IF(N716=MIN(N705:N728),1,"")</f>
        <v/>
      </c>
      <c r="B716" s="257">
        <f t="shared" si="585"/>
        <v>42307.458333333307</v>
      </c>
      <c r="C716" s="258">
        <f t="shared" si="588"/>
        <v>30</v>
      </c>
      <c r="D716" s="259">
        <f>Raw_Data_2!H712</f>
        <v>1067.3283424559531</v>
      </c>
      <c r="E716" s="260">
        <f>Raw_Data_2!E712</f>
        <v>47.230513609924316</v>
      </c>
      <c r="F716" s="261">
        <f>Raw_Data_2!F712</f>
        <v>12.603596848009692</v>
      </c>
      <c r="G716" s="282">
        <f>Raw_Data_2!M712</f>
        <v>2.4004349708557129</v>
      </c>
      <c r="H716" s="262">
        <f>HLOOKUP('Operational Worksheet'!E716,$B$773:$U$775,3)</f>
        <v>5.9499999999999993</v>
      </c>
      <c r="I716" s="263">
        <f t="shared" si="592"/>
        <v>1.5271776595469424</v>
      </c>
      <c r="J716" s="262">
        <f t="shared" si="593"/>
        <v>28.340512691361958</v>
      </c>
      <c r="K716" s="262">
        <f>I716*$G716</f>
        <v>3.6658906606860606</v>
      </c>
      <c r="L716" s="262">
        <f>J716*$G716</f>
        <v>68.029557756325403</v>
      </c>
      <c r="M716" s="262">
        <f>K716+L716</f>
        <v>71.695448417011463</v>
      </c>
      <c r="N716" s="263">
        <f t="shared" si="591"/>
        <v>12.049655196136381</v>
      </c>
      <c r="O716" s="264" t="str">
        <f t="shared" si="594"/>
        <v>OK</v>
      </c>
      <c r="P716" s="45"/>
      <c r="Q716" s="45"/>
      <c r="R716" s="45"/>
      <c r="S716" s="45"/>
      <c r="T716" s="32"/>
      <c r="U716" s="32"/>
    </row>
    <row r="717" spans="1:21" ht="14.25" customHeight="1" x14ac:dyDescent="0.2">
      <c r="A717" s="256" t="str">
        <f>IF(N717=MIN(N705:N728),1,"")</f>
        <v/>
      </c>
      <c r="B717" s="257">
        <f t="shared" si="585"/>
        <v>42307.499999999971</v>
      </c>
      <c r="C717" s="258">
        <f>DAY(B717)</f>
        <v>30</v>
      </c>
      <c r="D717" s="259">
        <f>Raw_Data_2!H713</f>
        <v>1066.0037314393276</v>
      </c>
      <c r="E717" s="260">
        <f>Raw_Data_2!E713</f>
        <v>47.655216217041016</v>
      </c>
      <c r="F717" s="261">
        <f>Raw_Data_2!F713</f>
        <v>12.60153297577752</v>
      </c>
      <c r="G717" s="282">
        <f>Raw_Data_2!M713</f>
        <v>2.4004349708557129</v>
      </c>
      <c r="H717" s="262">
        <f>HLOOKUP('Operational Worksheet'!E717,$B$773:$U$775,3)</f>
        <v>5.9499999999999993</v>
      </c>
      <c r="I717" s="262">
        <f t="shared" si="592"/>
        <v>1.5290753230283347</v>
      </c>
      <c r="J717" s="262">
        <f t="shared" si="593"/>
        <v>28.371081873260206</v>
      </c>
      <c r="K717" s="262">
        <f>I717*$G717</f>
        <v>3.6704458784697103</v>
      </c>
      <c r="L717" s="262">
        <f>J717*$G717</f>
        <v>68.102937089584401</v>
      </c>
      <c r="M717" s="262">
        <f>K717+L717</f>
        <v>71.773382968054108</v>
      </c>
      <c r="N717" s="263">
        <f>IF(D717&gt;0,M717/H717,"PO")</f>
        <v>12.062753440009095</v>
      </c>
      <c r="O717" s="264" t="str">
        <f t="shared" si="594"/>
        <v>OK</v>
      </c>
      <c r="P717" s="45"/>
      <c r="Q717" s="45"/>
      <c r="R717" s="45"/>
      <c r="S717" s="45"/>
      <c r="T717" s="32"/>
      <c r="U717" s="32"/>
    </row>
    <row r="718" spans="1:21" ht="14.25" customHeight="1" x14ac:dyDescent="0.2">
      <c r="A718" s="256" t="str">
        <f>IF(N718=MIN(N705:N728),1,"")</f>
        <v/>
      </c>
      <c r="B718" s="257">
        <f t="shared" si="585"/>
        <v>42307.541666666635</v>
      </c>
      <c r="C718" s="258">
        <f t="shared" ref="C718:C722" si="595">DAY(B718)</f>
        <v>30</v>
      </c>
      <c r="D718" s="259">
        <f>Raw_Data_2!H714</f>
        <v>1064.6664215331184</v>
      </c>
      <c r="E718" s="260">
        <f>Raw_Data_2!E714</f>
        <v>47.655216217041016</v>
      </c>
      <c r="F718" s="261">
        <f>Raw_Data_2!F714</f>
        <v>12.608955283046564</v>
      </c>
      <c r="G718" s="282">
        <f>Raw_Data_2!M714</f>
        <v>2.4004349708557129</v>
      </c>
      <c r="H718" s="262">
        <f>HLOOKUP('Operational Worksheet'!E718,$B$773:$U$775,3)</f>
        <v>5.9499999999999993</v>
      </c>
      <c r="I718" s="262">
        <f t="shared" si="592"/>
        <v>1.5309959692847286</v>
      </c>
      <c r="J718" s="262">
        <f t="shared" si="593"/>
        <v>28.423449887463565</v>
      </c>
      <c r="K718" s="262">
        <f t="shared" ref="K718:L721" si="596">I718*$G718</f>
        <v>3.6750562649102014</v>
      </c>
      <c r="L718" s="262">
        <f t="shared" si="596"/>
        <v>68.228643102232425</v>
      </c>
      <c r="M718" s="262">
        <f t="shared" ref="M718:M721" si="597">K718+L718</f>
        <v>71.903699367142622</v>
      </c>
      <c r="N718" s="263">
        <f t="shared" ref="N718:N722" si="598">IF(D718&gt;0,M718/H718,"PO")</f>
        <v>12.08465535582229</v>
      </c>
      <c r="O718" s="264" t="str">
        <f t="shared" si="594"/>
        <v>OK</v>
      </c>
      <c r="P718" s="45"/>
      <c r="Q718" s="45"/>
      <c r="R718" s="45"/>
      <c r="S718" s="45"/>
      <c r="T718" s="32"/>
      <c r="U718" s="32"/>
    </row>
    <row r="719" spans="1:21" ht="14.25" customHeight="1" x14ac:dyDescent="0.2">
      <c r="A719" s="256" t="str">
        <f>IF(N719=MIN(N705:N728),1,"")</f>
        <v/>
      </c>
      <c r="B719" s="257">
        <f t="shared" si="585"/>
        <v>42307.583333333299</v>
      </c>
      <c r="C719" s="258">
        <f t="shared" si="595"/>
        <v>30</v>
      </c>
      <c r="D719" s="259">
        <f>Raw_Data_2!H715</f>
        <v>1060.758635913493</v>
      </c>
      <c r="E719" s="260">
        <f>Raw_Data_2!E715</f>
        <v>47.866016533671484</v>
      </c>
      <c r="F719" s="261">
        <f>Raw_Data_2!F715</f>
        <v>12.59776145192464</v>
      </c>
      <c r="G719" s="282">
        <f>Raw_Data_2!M715</f>
        <v>2.4004349708557129</v>
      </c>
      <c r="H719" s="262">
        <f>HLOOKUP('Operational Worksheet'!E719,$B$773:$U$775,3)</f>
        <v>5.9499999999999993</v>
      </c>
      <c r="I719" s="262">
        <f t="shared" si="592"/>
        <v>1.5366360874321741</v>
      </c>
      <c r="J719" s="262">
        <f t="shared" si="593"/>
        <v>28.502834161309462</v>
      </c>
      <c r="K719" s="262">
        <f t="shared" si="596"/>
        <v>3.6885950017510876</v>
      </c>
      <c r="L719" s="262">
        <f t="shared" si="596"/>
        <v>68.419199889308089</v>
      </c>
      <c r="M719" s="262">
        <f t="shared" si="597"/>
        <v>72.107794891059172</v>
      </c>
      <c r="N719" s="263">
        <f t="shared" si="598"/>
        <v>12.118957124547761</v>
      </c>
      <c r="O719" s="264" t="str">
        <f t="shared" si="594"/>
        <v>OK</v>
      </c>
      <c r="P719" s="45"/>
      <c r="Q719" s="45"/>
      <c r="R719" s="45"/>
      <c r="S719" s="45"/>
      <c r="T719" s="32"/>
      <c r="U719" s="32"/>
    </row>
    <row r="720" spans="1:21" ht="14.25" customHeight="1" x14ac:dyDescent="0.2">
      <c r="A720" s="256" t="str">
        <f>IF(N720=MIN(N705:N728),1,"")</f>
        <v/>
      </c>
      <c r="B720" s="257">
        <f t="shared" si="585"/>
        <v>42307.624999999964</v>
      </c>
      <c r="C720" s="258">
        <f t="shared" si="595"/>
        <v>30</v>
      </c>
      <c r="D720" s="259">
        <f>Raw_Data_2!H716</f>
        <v>1058.3121875518293</v>
      </c>
      <c r="E720" s="260">
        <f>Raw_Data_2!E716</f>
        <v>48.114540100097656</v>
      </c>
      <c r="F720" s="261">
        <f>Raw_Data_2!F716</f>
        <v>12.589241330301762</v>
      </c>
      <c r="G720" s="282">
        <f>Raw_Data_2!M716</f>
        <v>2.4004349708557129</v>
      </c>
      <c r="H720" s="262">
        <f>HLOOKUP('Operational Worksheet'!E720,$B$773:$U$775,3)</f>
        <v>5.9499999999999993</v>
      </c>
      <c r="I720" s="262">
        <f t="shared" si="592"/>
        <v>1.540188253685941</v>
      </c>
      <c r="J720" s="262">
        <f t="shared" si="593"/>
        <v>28.549401157911671</v>
      </c>
      <c r="K720" s="262">
        <f t="shared" si="596"/>
        <v>3.6971217458489232</v>
      </c>
      <c r="L720" s="262">
        <f t="shared" si="596"/>
        <v>68.530980936439761</v>
      </c>
      <c r="M720" s="262">
        <f t="shared" si="597"/>
        <v>72.228102682288679</v>
      </c>
      <c r="N720" s="263">
        <f t="shared" si="598"/>
        <v>12.139176921393057</v>
      </c>
      <c r="O720" s="264" t="str">
        <f t="shared" si="594"/>
        <v>OK</v>
      </c>
      <c r="P720" s="45"/>
      <c r="Q720" s="45"/>
      <c r="R720" s="45"/>
      <c r="S720" s="45"/>
      <c r="T720" s="32"/>
      <c r="U720" s="32"/>
    </row>
    <row r="721" spans="1:21" ht="14.25" customHeight="1" x14ac:dyDescent="0.2">
      <c r="A721" s="256" t="str">
        <f>IF(N721=MIN(N705:N728),1,"")</f>
        <v/>
      </c>
      <c r="B721" s="257">
        <f t="shared" si="585"/>
        <v>42307.666666666628</v>
      </c>
      <c r="C721" s="258">
        <f t="shared" si="595"/>
        <v>30</v>
      </c>
      <c r="D721" s="259">
        <f>Raw_Data_2!H717</f>
        <v>1063.1418453496296</v>
      </c>
      <c r="E721" s="260">
        <f>Raw_Data_2!E717</f>
        <v>48.114540100097656</v>
      </c>
      <c r="F721" s="261">
        <f>Raw_Data_2!F717</f>
        <v>12.595566042718358</v>
      </c>
      <c r="G721" s="282">
        <f>Raw_Data_2!M717</f>
        <v>2.3590207099914551</v>
      </c>
      <c r="H721" s="262">
        <f>HLOOKUP('Operational Worksheet'!E721,$B$773:$U$775,3)</f>
        <v>5.9499999999999993</v>
      </c>
      <c r="I721" s="262">
        <f t="shared" si="592"/>
        <v>1.5331914618260094</v>
      </c>
      <c r="J721" s="262">
        <f t="shared" si="593"/>
        <v>28.433984265366487</v>
      </c>
      <c r="K721" s="262">
        <f t="shared" si="596"/>
        <v>3.6168304108296296</v>
      </c>
      <c r="L721" s="262">
        <f t="shared" si="596"/>
        <v>67.076357749570718</v>
      </c>
      <c r="M721" s="262">
        <f t="shared" si="597"/>
        <v>70.693188160400354</v>
      </c>
      <c r="N721" s="263">
        <f t="shared" si="598"/>
        <v>11.881208094184935</v>
      </c>
      <c r="O721" s="264" t="str">
        <f t="shared" si="594"/>
        <v>OK</v>
      </c>
      <c r="P721" s="45"/>
      <c r="Q721" s="45"/>
      <c r="R721" s="45"/>
      <c r="S721" s="45"/>
      <c r="T721" s="32"/>
      <c r="U721" s="32"/>
    </row>
    <row r="722" spans="1:21" ht="14.25" customHeight="1" x14ac:dyDescent="0.2">
      <c r="A722" s="256" t="str">
        <f>IF(N722=MIN(N705:N728),1,"")</f>
        <v/>
      </c>
      <c r="B722" s="257">
        <f t="shared" si="585"/>
        <v>42307.708333333292</v>
      </c>
      <c r="C722" s="258">
        <f t="shared" si="595"/>
        <v>30</v>
      </c>
      <c r="D722" s="259">
        <f>Raw_Data_2!H718</f>
        <v>1066.3467872427368</v>
      </c>
      <c r="E722" s="260">
        <f>Raw_Data_2!E718</f>
        <v>48.114540100097656</v>
      </c>
      <c r="F722" s="261">
        <f>Raw_Data_2!F718</f>
        <v>12.588538732793596</v>
      </c>
      <c r="G722" s="282">
        <f>Raw_Data_2!M718</f>
        <v>2.3590207099914551</v>
      </c>
      <c r="H722" s="262">
        <f>HLOOKUP('Operational Worksheet'!E722,$B$773:$U$775,3)</f>
        <v>5.9499999999999993</v>
      </c>
      <c r="I722" s="263">
        <f t="shared" si="592"/>
        <v>1.5285834022295006</v>
      </c>
      <c r="J722" s="262">
        <f t="shared" si="593"/>
        <v>28.332708758681935</v>
      </c>
      <c r="K722" s="262">
        <f>I722*$G722</f>
        <v>3.6059599028085905</v>
      </c>
      <c r="L722" s="262">
        <f>J722*$G722</f>
        <v>66.83744673188697</v>
      </c>
      <c r="M722" s="262">
        <f>K722+L722</f>
        <v>70.443406634695563</v>
      </c>
      <c r="N722" s="263">
        <f t="shared" si="598"/>
        <v>11.839228005831188</v>
      </c>
      <c r="O722" s="264" t="str">
        <f t="shared" si="594"/>
        <v>OK</v>
      </c>
      <c r="P722" s="45"/>
      <c r="Q722" s="45"/>
      <c r="R722" s="45"/>
      <c r="S722" s="45"/>
      <c r="T722" s="32"/>
      <c r="U722" s="32"/>
    </row>
    <row r="723" spans="1:21" ht="14.25" customHeight="1" x14ac:dyDescent="0.2">
      <c r="A723" s="256" t="str">
        <f>IF(N723=MIN(N705:N728),1,"")</f>
        <v/>
      </c>
      <c r="B723" s="257">
        <f>B722+1/24</f>
        <v>42307.749999999956</v>
      </c>
      <c r="C723" s="258">
        <f>DAY(B723)</f>
        <v>30</v>
      </c>
      <c r="D723" s="259">
        <f>Raw_Data_2!H719</f>
        <v>1065.227952817688</v>
      </c>
      <c r="E723" s="260">
        <f>Raw_Data_2!E719</f>
        <v>48.114540100097656</v>
      </c>
      <c r="F723" s="261">
        <f>Raw_Data_2!F719</f>
        <v>12.578635338347754</v>
      </c>
      <c r="G723" s="282">
        <f>Raw_Data_2!M719</f>
        <v>2.3590207099914551</v>
      </c>
      <c r="H723" s="262">
        <f>HLOOKUP('Operational Worksheet'!E723,$B$773:$U$775,3)</f>
        <v>5.9499999999999993</v>
      </c>
      <c r="I723" s="262">
        <f t="shared" si="592"/>
        <v>1.5301889099778174</v>
      </c>
      <c r="J723" s="262">
        <f t="shared" si="593"/>
        <v>28.340154548311368</v>
      </c>
      <c r="K723" s="262">
        <f>I723*$G723</f>
        <v>3.6097473288369217</v>
      </c>
      <c r="L723" s="262">
        <f>J723*$G723</f>
        <v>66.855011503825054</v>
      </c>
      <c r="M723" s="262">
        <f>K723+L723</f>
        <v>70.464758832661971</v>
      </c>
      <c r="N723" s="263">
        <f>IF(D723&gt;0,M723/H723,"PO")</f>
        <v>11.842816610531425</v>
      </c>
      <c r="O723" s="264" t="str">
        <f t="shared" si="594"/>
        <v>OK</v>
      </c>
      <c r="P723" s="45"/>
      <c r="Q723" s="45"/>
      <c r="R723" s="45"/>
      <c r="S723" s="45"/>
      <c r="T723" s="32"/>
      <c r="U723" s="32"/>
    </row>
    <row r="724" spans="1:21" ht="14.25" customHeight="1" x14ac:dyDescent="0.2">
      <c r="A724" s="256" t="str">
        <f>IF(N724=MIN(N705:N728),1,"")</f>
        <v/>
      </c>
      <c r="B724" s="257">
        <f t="shared" ref="B724:B728" si="599">B723+1/24</f>
        <v>42307.791666666621</v>
      </c>
      <c r="C724" s="258">
        <f t="shared" ref="C724:C728" si="600">DAY(B724)</f>
        <v>30</v>
      </c>
      <c r="D724" s="259">
        <f>Raw_Data_2!H720</f>
        <v>1059.9086478211295</v>
      </c>
      <c r="E724" s="260">
        <f>Raw_Data_2!E720</f>
        <v>48.114540100097656</v>
      </c>
      <c r="F724" s="261">
        <f>Raw_Data_2!F720</f>
        <v>12.596025353109837</v>
      </c>
      <c r="G724" s="282">
        <f>Raw_Data_2!M720</f>
        <v>2.0431180000305176</v>
      </c>
      <c r="H724" s="262">
        <f>HLOOKUP('Operational Worksheet'!E724,$B$773:$U$775,3)</f>
        <v>5.9499999999999993</v>
      </c>
      <c r="I724" s="262">
        <f t="shared" si="592"/>
        <v>1.5378683845544765</v>
      </c>
      <c r="J724" s="262">
        <f t="shared" si="593"/>
        <v>28.521760728727735</v>
      </c>
      <c r="K724" s="262">
        <f t="shared" ref="K724:L727" si="601">I724*$G724</f>
        <v>3.1420465781611049</v>
      </c>
      <c r="L724" s="262">
        <f t="shared" si="601"/>
        <v>58.273322737427165</v>
      </c>
      <c r="M724" s="262">
        <f t="shared" ref="M724:M727" si="602">K724+L724</f>
        <v>61.415369315588272</v>
      </c>
      <c r="N724" s="263">
        <f t="shared" ref="N724:N728" si="603">IF(D724&gt;0,M724/H724,"PO")</f>
        <v>10.321910809342567</v>
      </c>
      <c r="O724" s="264" t="str">
        <f t="shared" si="594"/>
        <v>OK</v>
      </c>
      <c r="P724" s="45"/>
      <c r="Q724" s="45"/>
      <c r="R724" s="45"/>
      <c r="S724" s="45"/>
      <c r="T724" s="32"/>
      <c r="U724" s="32"/>
    </row>
    <row r="725" spans="1:21" ht="14.25" customHeight="1" x14ac:dyDescent="0.2">
      <c r="A725" s="256" t="str">
        <f>IF(N725=MIN(N705:N728),1,"")</f>
        <v/>
      </c>
      <c r="B725" s="257">
        <f t="shared" si="599"/>
        <v>42307.833333333285</v>
      </c>
      <c r="C725" s="258">
        <f t="shared" si="600"/>
        <v>30</v>
      </c>
      <c r="D725" s="259">
        <f>Raw_Data_2!H721</f>
        <v>1061.7802612995572</v>
      </c>
      <c r="E725" s="260">
        <f>Raw_Data_2!E721</f>
        <v>48.114540100097656</v>
      </c>
      <c r="F725" s="261">
        <f>Raw_Data_2!F721</f>
        <v>12.584490911112363</v>
      </c>
      <c r="G725" s="282">
        <f>Raw_Data_2!M721</f>
        <v>2.0431180000305176</v>
      </c>
      <c r="H725" s="262">
        <f>HLOOKUP('Operational Worksheet'!E725,$B$773:$U$775,3)</f>
        <v>5.9499999999999993</v>
      </c>
      <c r="I725" s="262">
        <f t="shared" si="592"/>
        <v>1.5351575645274993</v>
      </c>
      <c r="J725" s="262">
        <f t="shared" si="593"/>
        <v>28.445413130682265</v>
      </c>
      <c r="K725" s="262">
        <f t="shared" si="601"/>
        <v>3.1365080529691447</v>
      </c>
      <c r="L725" s="262">
        <f t="shared" si="601"/>
        <v>58.117335585601374</v>
      </c>
      <c r="M725" s="262">
        <f t="shared" si="602"/>
        <v>61.253843638570515</v>
      </c>
      <c r="N725" s="263">
        <f t="shared" si="603"/>
        <v>10.294763636734542</v>
      </c>
      <c r="O725" s="264" t="str">
        <f t="shared" si="594"/>
        <v>OK</v>
      </c>
      <c r="P725" s="45"/>
      <c r="Q725" s="45"/>
      <c r="R725" s="45"/>
      <c r="S725" s="45"/>
      <c r="T725" s="32"/>
      <c r="U725" s="32"/>
    </row>
    <row r="726" spans="1:21" ht="14.25" customHeight="1" x14ac:dyDescent="0.2">
      <c r="A726" s="256" t="str">
        <f>IF(N726=MIN(N705:N728),1,"")</f>
        <v/>
      </c>
      <c r="B726" s="257">
        <f t="shared" si="599"/>
        <v>42307.874999999949</v>
      </c>
      <c r="C726" s="258">
        <f t="shared" si="600"/>
        <v>30</v>
      </c>
      <c r="D726" s="259">
        <f>Raw_Data_2!H722</f>
        <v>1063.4556195299276</v>
      </c>
      <c r="E726" s="260">
        <f>Raw_Data_2!E722</f>
        <v>48.114540100097656</v>
      </c>
      <c r="F726" s="261">
        <f>Raw_Data_2!F722</f>
        <v>12.594962975581224</v>
      </c>
      <c r="G726" s="282">
        <f>Raw_Data_2!M722</f>
        <v>2.0431180000305176</v>
      </c>
      <c r="H726" s="262">
        <f>HLOOKUP('Operational Worksheet'!E726,$B$773:$U$775,3)</f>
        <v>5.9499999999999993</v>
      </c>
      <c r="I726" s="262">
        <f t="shared" si="592"/>
        <v>1.5327390913788188</v>
      </c>
      <c r="J726" s="262">
        <f t="shared" si="593"/>
        <v>28.424233777387329</v>
      </c>
      <c r="K726" s="262">
        <f t="shared" si="601"/>
        <v>3.1315668269464849</v>
      </c>
      <c r="L726" s="262">
        <f t="shared" si="601"/>
        <v>58.07406366765548</v>
      </c>
      <c r="M726" s="262">
        <f t="shared" si="602"/>
        <v>61.205630494601962</v>
      </c>
      <c r="N726" s="263">
        <f t="shared" si="603"/>
        <v>10.286660587328063</v>
      </c>
      <c r="O726" s="264" t="str">
        <f t="shared" si="594"/>
        <v>OK</v>
      </c>
      <c r="P726" s="45"/>
      <c r="Q726" s="45"/>
      <c r="R726" s="45"/>
      <c r="S726" s="45"/>
      <c r="T726" s="32"/>
      <c r="U726" s="32"/>
    </row>
    <row r="727" spans="1:21" ht="14.25" customHeight="1" x14ac:dyDescent="0.2">
      <c r="A727" s="256">
        <f>IF(N727=MIN(N705:N728),1,"")</f>
        <v>1</v>
      </c>
      <c r="B727" s="257">
        <f t="shared" si="599"/>
        <v>42307.916666666613</v>
      </c>
      <c r="C727" s="258">
        <f t="shared" si="600"/>
        <v>30</v>
      </c>
      <c r="D727" s="259">
        <f>Raw_Data_2!H723</f>
        <v>1066.6979785843068</v>
      </c>
      <c r="E727" s="260">
        <f>Raw_Data_2!E723</f>
        <v>47.662950450291106</v>
      </c>
      <c r="F727" s="261">
        <f>Raw_Data_2!F723</f>
        <v>12.597958033065265</v>
      </c>
      <c r="G727" s="282">
        <f>Raw_Data_2!M723</f>
        <v>2.0431180000305176</v>
      </c>
      <c r="H727" s="262">
        <f>HLOOKUP('Operational Worksheet'!E727,$B$773:$U$775,3)</f>
        <v>5.9499999999999993</v>
      </c>
      <c r="I727" s="262">
        <f t="shared" si="592"/>
        <v>1.5280801433253792</v>
      </c>
      <c r="J727" s="262">
        <f t="shared" si="593"/>
        <v>28.344573521629666</v>
      </c>
      <c r="K727" s="262">
        <f t="shared" si="601"/>
        <v>3.1220480463172953</v>
      </c>
      <c r="L727" s="262">
        <f t="shared" si="601"/>
        <v>57.911308365229971</v>
      </c>
      <c r="M727" s="262">
        <f t="shared" si="602"/>
        <v>61.033356411547267</v>
      </c>
      <c r="N727" s="263">
        <f t="shared" si="603"/>
        <v>10.257706959923912</v>
      </c>
      <c r="O727" s="264" t="str">
        <f t="shared" si="594"/>
        <v>OK</v>
      </c>
      <c r="P727" s="45"/>
      <c r="Q727" s="45"/>
      <c r="R727" s="45"/>
      <c r="S727" s="45"/>
      <c r="T727" s="32"/>
      <c r="U727" s="32"/>
    </row>
    <row r="728" spans="1:21" ht="14.25" customHeight="1" x14ac:dyDescent="0.2">
      <c r="A728" s="265" t="str">
        <f>IF(N728=MIN(N705:N728),1,"")</f>
        <v/>
      </c>
      <c r="B728" s="266">
        <f t="shared" si="599"/>
        <v>42307.958333333278</v>
      </c>
      <c r="C728" s="267">
        <f t="shared" si="600"/>
        <v>30</v>
      </c>
      <c r="D728" s="259">
        <f>Raw_Data_2!H724</f>
        <v>1060.5804847038098</v>
      </c>
      <c r="E728" s="260">
        <f>Raw_Data_2!E724</f>
        <v>47.153495788574219</v>
      </c>
      <c r="F728" s="261">
        <f>Raw_Data_2!F724</f>
        <v>12.593423531101545</v>
      </c>
      <c r="G728" s="282">
        <f>Raw_Data_2!M724</f>
        <v>2.0431180000305176</v>
      </c>
      <c r="H728" s="268">
        <f>HLOOKUP('Operational Worksheet'!E728,$B$773:$U$775,3)</f>
        <v>5.9499999999999993</v>
      </c>
      <c r="I728" s="269">
        <f t="shared" si="592"/>
        <v>1.5368942041727394</v>
      </c>
      <c r="J728" s="268">
        <f t="shared" si="593"/>
        <v>28.497805598492111</v>
      </c>
      <c r="K728" s="268">
        <f>I728*$G728</f>
        <v>3.140056212687901</v>
      </c>
      <c r="L728" s="268">
        <f>J728*$G728</f>
        <v>58.224379579649685</v>
      </c>
      <c r="M728" s="268">
        <f>K728+L728</f>
        <v>61.364435792337588</v>
      </c>
      <c r="N728" s="269">
        <f t="shared" si="603"/>
        <v>10.31335055333405</v>
      </c>
      <c r="O728" s="270" t="str">
        <f t="shared" si="594"/>
        <v>OK</v>
      </c>
      <c r="P728" s="45"/>
      <c r="Q728" s="45"/>
      <c r="R728" s="45"/>
      <c r="S728" s="45"/>
      <c r="T728" s="32"/>
      <c r="U728" s="32"/>
    </row>
    <row r="729" spans="1:21" ht="14.25" customHeight="1" x14ac:dyDescent="0.2">
      <c r="A729" s="247" t="str">
        <f>IF(N729=MIN(N729:N752),1,"")</f>
        <v/>
      </c>
      <c r="B729" s="248">
        <f>'Turbidity Daily Data Sheet'!B46</f>
        <v>42308</v>
      </c>
      <c r="C729" s="249">
        <f>DAY(B729)</f>
        <v>31</v>
      </c>
      <c r="D729" s="259">
        <f>Raw_Data_2!H725</f>
        <v>1059.3627857721285</v>
      </c>
      <c r="E729" s="260">
        <f>Raw_Data_2!E725</f>
        <v>47.153495788574219</v>
      </c>
      <c r="F729" s="261">
        <f>Raw_Data_2!F725</f>
        <v>12.606317925037544</v>
      </c>
      <c r="G729" s="282">
        <f>Raw_Data_2!M725</f>
        <v>2.0431180000305176</v>
      </c>
      <c r="H729" s="253">
        <f>HLOOKUP('Operational Worksheet'!E729,$B$773:$U$775,3)</f>
        <v>5.9499999999999993</v>
      </c>
      <c r="I729" s="253">
        <f t="shared" si="592"/>
        <v>1.5386608080743143</v>
      </c>
      <c r="J729" s="253">
        <f t="shared" si="593"/>
        <v>28.559775203013466</v>
      </c>
      <c r="K729" s="253">
        <f>I729*$G729</f>
        <v>3.1436655929181332</v>
      </c>
      <c r="L729" s="253">
        <f>J729*$G729</f>
        <v>58.350990794102039</v>
      </c>
      <c r="M729" s="253">
        <f>K729+L729</f>
        <v>61.494656387020171</v>
      </c>
      <c r="N729" s="254">
        <f>IF(D729&gt;0,M729/H729,"PO")</f>
        <v>10.335236367566417</v>
      </c>
      <c r="O729" s="255" t="str">
        <f t="shared" si="594"/>
        <v>OK</v>
      </c>
      <c r="P729" s="45"/>
      <c r="Q729" s="45"/>
      <c r="R729" s="45"/>
      <c r="S729" s="45"/>
      <c r="T729" s="32"/>
      <c r="U729" s="32"/>
    </row>
    <row r="730" spans="1:21" ht="14.25" customHeight="1" x14ac:dyDescent="0.2">
      <c r="A730" s="256">
        <f>IF(N730=MIN(N729:N752),1,"")</f>
        <v>1</v>
      </c>
      <c r="B730" s="257">
        <f>B729+1/24</f>
        <v>42308.041666666664</v>
      </c>
      <c r="C730" s="258">
        <f>DAY(B730)</f>
        <v>31</v>
      </c>
      <c r="D730" s="259">
        <f>Raw_Data_2!H726</f>
        <v>1063.7898737529333</v>
      </c>
      <c r="E730" s="260">
        <f>Raw_Data_2!E726</f>
        <v>47.153495788574219</v>
      </c>
      <c r="F730" s="261">
        <f>Raw_Data_2!F726</f>
        <v>12.597238443303375</v>
      </c>
      <c r="G730" s="282">
        <f>Raw_Data_2!M726</f>
        <v>2.0431180000305176</v>
      </c>
      <c r="H730" s="262">
        <f>HLOOKUP('Operational Worksheet'!E730,$B$773:$U$775,3)</f>
        <v>5.9499999999999993</v>
      </c>
      <c r="I730" s="262">
        <f t="shared" si="592"/>
        <v>1.5322574882664937</v>
      </c>
      <c r="J730" s="262">
        <f t="shared" si="593"/>
        <v>28.420436225124135</v>
      </c>
      <c r="K730" s="262">
        <f t="shared" ref="K730:L733" si="604">I730*$G730</f>
        <v>3.1305828549588228</v>
      </c>
      <c r="L730" s="262">
        <f t="shared" si="604"/>
        <v>58.066304820270496</v>
      </c>
      <c r="M730" s="262">
        <f t="shared" ref="M730:M733" si="605">K730+L730</f>
        <v>61.19688767522932</v>
      </c>
      <c r="N730" s="263">
        <f t="shared" ref="N730:N734" si="606">IF(D730&gt;0,M730/H730,"PO")</f>
        <v>10.285191205920896</v>
      </c>
      <c r="O730" s="264" t="str">
        <f t="shared" si="594"/>
        <v>OK</v>
      </c>
      <c r="P730" s="45"/>
      <c r="Q730" s="45"/>
      <c r="R730" s="45"/>
      <c r="S730" s="45"/>
      <c r="T730" s="32"/>
      <c r="U730" s="32"/>
    </row>
    <row r="731" spans="1:21" ht="14.25" customHeight="1" x14ac:dyDescent="0.2">
      <c r="A731" s="256" t="str">
        <f>IF(N731=MIN(N729:N752),1,"")</f>
        <v/>
      </c>
      <c r="B731" s="257">
        <f t="shared" ref="B731:B746" si="607">B730+1/24</f>
        <v>42308.083333333328</v>
      </c>
      <c r="C731" s="258">
        <f t="shared" ref="C731" si="608">DAY(B731)</f>
        <v>31</v>
      </c>
      <c r="D731" s="259">
        <f>Raw_Data_2!H727</f>
        <v>1059.2153377180989</v>
      </c>
      <c r="E731" s="260">
        <f>Raw_Data_2!E727</f>
        <v>47.153495788574219</v>
      </c>
      <c r="F731" s="261">
        <f>Raw_Data_2!F727</f>
        <v>12.594392514540882</v>
      </c>
      <c r="G731" s="282">
        <f>Raw_Data_2!M727</f>
        <v>2.0431180000305176</v>
      </c>
      <c r="H731" s="262">
        <f>HLOOKUP('Operational Worksheet'!E731,$B$773:$U$775,3)</f>
        <v>5.9499999999999993</v>
      </c>
      <c r="I731" s="262">
        <f t="shared" si="592"/>
        <v>1.5388749973273239</v>
      </c>
      <c r="J731" s="262">
        <f t="shared" si="593"/>
        <v>28.536729934458947</v>
      </c>
      <c r="K731" s="262">
        <f t="shared" si="604"/>
        <v>3.1441032068363701</v>
      </c>
      <c r="L731" s="262">
        <f t="shared" si="604"/>
        <v>58.303906591102766</v>
      </c>
      <c r="M731" s="262">
        <f t="shared" si="605"/>
        <v>61.448009797939136</v>
      </c>
      <c r="N731" s="263">
        <f t="shared" si="606"/>
        <v>10.327396604695654</v>
      </c>
      <c r="O731" s="264" t="str">
        <f t="shared" si="594"/>
        <v>OK</v>
      </c>
      <c r="P731" s="45"/>
      <c r="Q731" s="45"/>
      <c r="R731" s="45"/>
      <c r="S731" s="45"/>
      <c r="T731" s="32"/>
      <c r="U731" s="32"/>
    </row>
    <row r="732" spans="1:21" ht="14.25" customHeight="1" x14ac:dyDescent="0.2">
      <c r="A732" s="256" t="str">
        <f>IF(N732=MIN(N729:N752),1,"")</f>
        <v/>
      </c>
      <c r="B732" s="257">
        <f t="shared" si="607"/>
        <v>42308.124999999993</v>
      </c>
      <c r="C732" s="258">
        <f>DAY(B732)</f>
        <v>31</v>
      </c>
      <c r="D732" s="259">
        <f>Raw_Data_2!H728</f>
        <v>1062.9980050256347</v>
      </c>
      <c r="E732" s="260">
        <f>Raw_Data_2!E728</f>
        <v>47.153495788574219</v>
      </c>
      <c r="F732" s="261">
        <f>Raw_Data_2!F728</f>
        <v>12.599730364040269</v>
      </c>
      <c r="G732" s="282">
        <f>Raw_Data_2!M728</f>
        <v>2.3247766494750977</v>
      </c>
      <c r="H732" s="262">
        <f>HLOOKUP('Operational Worksheet'!E732,$B$773:$U$775,3)</f>
        <v>5.9499999999999993</v>
      </c>
      <c r="I732" s="262">
        <f t="shared" si="592"/>
        <v>1.5333989267088906</v>
      </c>
      <c r="J732" s="262">
        <f t="shared" si="593"/>
        <v>28.447233890121371</v>
      </c>
      <c r="K732" s="262">
        <f t="shared" si="604"/>
        <v>3.5648100191430054</v>
      </c>
      <c r="L732" s="262">
        <f t="shared" si="604"/>
        <v>66.133465089910814</v>
      </c>
      <c r="M732" s="262">
        <f t="shared" si="605"/>
        <v>69.698275109053824</v>
      </c>
      <c r="N732" s="263">
        <f t="shared" si="606"/>
        <v>11.713995816647703</v>
      </c>
      <c r="O732" s="264" t="str">
        <f t="shared" si="594"/>
        <v>OK</v>
      </c>
      <c r="P732" s="45"/>
      <c r="Q732" s="45"/>
      <c r="R732" s="45"/>
      <c r="S732" s="45"/>
      <c r="T732" s="32"/>
      <c r="U732" s="32"/>
    </row>
    <row r="733" spans="1:21" ht="14.25" customHeight="1" x14ac:dyDescent="0.2">
      <c r="A733" s="256" t="str">
        <f>IF(N733=MIN(N729:N752),1,"")</f>
        <v/>
      </c>
      <c r="B733" s="257">
        <f t="shared" si="607"/>
        <v>42308.166666666657</v>
      </c>
      <c r="C733" s="258">
        <f t="shared" ref="C733:C734" si="609">DAY(B733)</f>
        <v>31</v>
      </c>
      <c r="D733" s="259">
        <f>Raw_Data_2!H729</f>
        <v>1070.0918519744368</v>
      </c>
      <c r="E733" s="260">
        <f>Raw_Data_2!E729</f>
        <v>47.153495788574219</v>
      </c>
      <c r="F733" s="261">
        <f>Raw_Data_2!F729</f>
        <v>12.598929926836755</v>
      </c>
      <c r="G733" s="282">
        <f>Raw_Data_2!M729</f>
        <v>2.3247766494750977</v>
      </c>
      <c r="H733" s="262">
        <f>HLOOKUP('Operational Worksheet'!E733,$B$773:$U$775,3)</f>
        <v>5.9499999999999993</v>
      </c>
      <c r="I733" s="262">
        <f t="shared" si="592"/>
        <v>1.5232337270791019</v>
      </c>
      <c r="J733" s="262">
        <f t="shared" si="593"/>
        <v>28.256856426499123</v>
      </c>
      <c r="K733" s="262">
        <f t="shared" si="604"/>
        <v>3.5411782004064198</v>
      </c>
      <c r="L733" s="262">
        <f t="shared" si="604"/>
        <v>65.690880007895515</v>
      </c>
      <c r="M733" s="262">
        <f t="shared" si="605"/>
        <v>69.232058208301936</v>
      </c>
      <c r="N733" s="263">
        <f t="shared" si="606"/>
        <v>11.635640035008731</v>
      </c>
      <c r="O733" s="264" t="str">
        <f t="shared" si="594"/>
        <v>OK</v>
      </c>
      <c r="P733" s="45"/>
      <c r="Q733" s="45"/>
      <c r="R733" s="45"/>
      <c r="S733" s="45"/>
      <c r="T733" s="32"/>
      <c r="U733" s="32"/>
    </row>
    <row r="734" spans="1:21" ht="14.25" customHeight="1" x14ac:dyDescent="0.2">
      <c r="A734" s="256" t="str">
        <f>IF(N734=MIN(N729:N752),1,"")</f>
        <v/>
      </c>
      <c r="B734" s="257">
        <f t="shared" si="607"/>
        <v>42308.208333333321</v>
      </c>
      <c r="C734" s="258">
        <f t="shared" si="609"/>
        <v>31</v>
      </c>
      <c r="D734" s="259">
        <f>Raw_Data_2!H730</f>
        <v>1061.0567623600598</v>
      </c>
      <c r="E734" s="260">
        <f>Raw_Data_2!E730</f>
        <v>47.236276102751624</v>
      </c>
      <c r="F734" s="261">
        <f>Raw_Data_2!F730</f>
        <v>12.591910216771231</v>
      </c>
      <c r="G734" s="282">
        <f>Raw_Data_2!M730</f>
        <v>2.3247766494750977</v>
      </c>
      <c r="H734" s="262">
        <f>HLOOKUP('Operational Worksheet'!E734,$B$773:$U$775,3)</f>
        <v>5.9499999999999993</v>
      </c>
      <c r="I734" s="263">
        <f t="shared" si="592"/>
        <v>1.5362043368673943</v>
      </c>
      <c r="J734" s="262">
        <f t="shared" si="593"/>
        <v>28.481590799188439</v>
      </c>
      <c r="K734" s="262">
        <f>I734*$G734</f>
        <v>3.5713319711716953</v>
      </c>
      <c r="L734" s="262">
        <f>J734*$G734</f>
        <v>66.21333722985807</v>
      </c>
      <c r="M734" s="262">
        <f>K734+L734</f>
        <v>69.784669201029772</v>
      </c>
      <c r="N734" s="263">
        <f t="shared" si="606"/>
        <v>11.728515832105845</v>
      </c>
      <c r="O734" s="264" t="str">
        <f t="shared" si="594"/>
        <v>OK</v>
      </c>
      <c r="P734" s="45"/>
      <c r="Q734" s="45"/>
      <c r="R734" s="45"/>
      <c r="S734" s="45"/>
      <c r="T734" s="32"/>
      <c r="U734" s="32"/>
    </row>
    <row r="735" spans="1:21" ht="14.25" customHeight="1" x14ac:dyDescent="0.2">
      <c r="A735" s="256" t="str">
        <f>IF(N735=MIN(N729:N752),1,"")</f>
        <v/>
      </c>
      <c r="B735" s="257">
        <f t="shared" si="607"/>
        <v>42308.249999999985</v>
      </c>
      <c r="C735" s="258">
        <f>DAY(B735)</f>
        <v>31</v>
      </c>
      <c r="D735" s="259">
        <f>Raw_Data_2!H731</f>
        <v>1050.128509049038</v>
      </c>
      <c r="E735" s="260">
        <f>Raw_Data_2!E731</f>
        <v>47.591617584228516</v>
      </c>
      <c r="F735" s="261">
        <f>Raw_Data_2!F731</f>
        <v>12.600351583329571</v>
      </c>
      <c r="G735" s="282">
        <f>Raw_Data_2!M731</f>
        <v>2.3247766494750977</v>
      </c>
      <c r="H735" s="262">
        <f>HLOOKUP('Operational Worksheet'!E735,$B$773:$U$775,3)</f>
        <v>5.9499999999999993</v>
      </c>
      <c r="I735" s="262">
        <f t="shared" si="592"/>
        <v>1.5521909803935088</v>
      </c>
      <c r="J735" s="262">
        <f t="shared" si="593"/>
        <v>28.797279132414076</v>
      </c>
      <c r="K735" s="262">
        <f>I735*$G735</f>
        <v>3.6084973467446884</v>
      </c>
      <c r="L735" s="262">
        <f>J735*$G735</f>
        <v>66.947242095452737</v>
      </c>
      <c r="M735" s="262">
        <f>K735+L735</f>
        <v>70.555739442197421</v>
      </c>
      <c r="N735" s="263">
        <f>IF(D735&gt;0,M735/H735,"PO")</f>
        <v>11.858107469276879</v>
      </c>
      <c r="O735" s="264" t="str">
        <f t="shared" si="594"/>
        <v>OK</v>
      </c>
      <c r="P735" s="45"/>
      <c r="Q735" s="45"/>
      <c r="R735" s="45"/>
      <c r="S735" s="45"/>
      <c r="T735" s="32"/>
      <c r="U735" s="32"/>
    </row>
    <row r="736" spans="1:21" ht="14.25" customHeight="1" x14ac:dyDescent="0.2">
      <c r="A736" s="256" t="str">
        <f>IF(N736=MIN(N729:N752),1,"")</f>
        <v/>
      </c>
      <c r="B736" s="257">
        <f t="shared" si="607"/>
        <v>42308.29166666665</v>
      </c>
      <c r="C736" s="258">
        <f t="shared" ref="C736:C740" si="610">DAY(B736)</f>
        <v>31</v>
      </c>
      <c r="D736" s="259">
        <f>Raw_Data_2!H732</f>
        <v>1053.7490012638177</v>
      </c>
      <c r="E736" s="260">
        <f>Raw_Data_2!E732</f>
        <v>47.591617584228516</v>
      </c>
      <c r="F736" s="261">
        <f>Raw_Data_2!F732</f>
        <v>12.593230367006992</v>
      </c>
      <c r="G736" s="282">
        <f>Raw_Data_2!M732</f>
        <v>2.3109719753265381</v>
      </c>
      <c r="H736" s="262">
        <f>HLOOKUP('Operational Worksheet'!E736,$B$773:$U$775,3)</f>
        <v>5.9499999999999993</v>
      </c>
      <c r="I736" s="262">
        <f t="shared" si="592"/>
        <v>1.5468579311060353</v>
      </c>
      <c r="J736" s="262">
        <f t="shared" si="593"/>
        <v>28.682117700294672</v>
      </c>
      <c r="K736" s="262">
        <f t="shared" ref="K736:L739" si="611">I736*$G736</f>
        <v>3.5747453285976363</v>
      </c>
      <c r="L736" s="262">
        <f t="shared" si="611"/>
        <v>66.283570198398237</v>
      </c>
      <c r="M736" s="262">
        <f t="shared" ref="M736:M739" si="612">K736+L736</f>
        <v>69.858315526995881</v>
      </c>
      <c r="N736" s="263">
        <f t="shared" ref="N736:N740" si="613">IF(D736&gt;0,M736/H736,"PO")</f>
        <v>11.740893365881663</v>
      </c>
      <c r="O736" s="264" t="str">
        <f t="shared" si="594"/>
        <v>OK</v>
      </c>
      <c r="P736" s="45"/>
      <c r="Q736" s="45"/>
      <c r="R736" s="45"/>
      <c r="S736" s="45"/>
      <c r="T736" s="32"/>
      <c r="U736" s="32"/>
    </row>
    <row r="737" spans="1:21" ht="14.25" customHeight="1" x14ac:dyDescent="0.2">
      <c r="A737" s="256" t="str">
        <f>IF(N737=MIN(N729:N752),1,"")</f>
        <v/>
      </c>
      <c r="B737" s="257">
        <f t="shared" si="607"/>
        <v>42308.333333333314</v>
      </c>
      <c r="C737" s="258">
        <f t="shared" si="610"/>
        <v>31</v>
      </c>
      <c r="D737" s="259">
        <f>Raw_Data_2!H733</f>
        <v>1059.5837101844788</v>
      </c>
      <c r="E737" s="260">
        <f>Raw_Data_2!E733</f>
        <v>47.591617584228516</v>
      </c>
      <c r="F737" s="261">
        <f>Raw_Data_2!F733</f>
        <v>12.59629460959408</v>
      </c>
      <c r="G737" s="282">
        <f>Raw_Data_2!M733</f>
        <v>2.3109719753265381</v>
      </c>
      <c r="H737" s="262">
        <f>HLOOKUP('Operational Worksheet'!E737,$B$773:$U$775,3)</f>
        <v>5.9499999999999993</v>
      </c>
      <c r="I737" s="262">
        <f t="shared" si="592"/>
        <v>1.538339995540521</v>
      </c>
      <c r="J737" s="262">
        <f t="shared" si="593"/>
        <v>28.531117242036881</v>
      </c>
      <c r="K737" s="262">
        <f t="shared" si="611"/>
        <v>3.5550606182180955</v>
      </c>
      <c r="L737" s="262">
        <f t="shared" si="611"/>
        <v>65.934612371103015</v>
      </c>
      <c r="M737" s="262">
        <f t="shared" si="612"/>
        <v>69.489672989321107</v>
      </c>
      <c r="N737" s="263">
        <f t="shared" si="613"/>
        <v>11.678936636860692</v>
      </c>
      <c r="O737" s="264" t="str">
        <f t="shared" si="594"/>
        <v>OK</v>
      </c>
      <c r="P737" s="45"/>
      <c r="Q737" s="45"/>
      <c r="R737" s="45"/>
      <c r="S737" s="45"/>
      <c r="T737" s="32"/>
      <c r="U737" s="32"/>
    </row>
    <row r="738" spans="1:21" ht="14.25" customHeight="1" x14ac:dyDescent="0.2">
      <c r="A738" s="256" t="str">
        <f>IF(N738=MIN(N729:N752),1,"")</f>
        <v/>
      </c>
      <c r="B738" s="257">
        <f t="shared" si="607"/>
        <v>42308.374999999978</v>
      </c>
      <c r="C738" s="258">
        <f t="shared" si="610"/>
        <v>31</v>
      </c>
      <c r="D738" s="259">
        <f>Raw_Data_2!H734</f>
        <v>1065.4867260267131</v>
      </c>
      <c r="E738" s="260">
        <f>Raw_Data_2!E734</f>
        <v>47.591617584228516</v>
      </c>
      <c r="F738" s="261">
        <f>Raw_Data_2!F734</f>
        <v>12.599574655401707</v>
      </c>
      <c r="G738" s="282">
        <f>Raw_Data_2!M734</f>
        <v>2.3109719753265381</v>
      </c>
      <c r="H738" s="262">
        <f>HLOOKUP('Operational Worksheet'!E738,$B$773:$U$775,3)</f>
        <v>5.9499999999999993</v>
      </c>
      <c r="I738" s="262">
        <f t="shared" si="592"/>
        <v>1.5298172752263213</v>
      </c>
      <c r="J738" s="262">
        <f t="shared" si="593"/>
        <v>28.380437253993502</v>
      </c>
      <c r="K738" s="262">
        <f t="shared" si="611"/>
        <v>3.5353648504184338</v>
      </c>
      <c r="L738" s="262">
        <f t="shared" si="611"/>
        <v>65.586395141492233</v>
      </c>
      <c r="M738" s="262">
        <f t="shared" si="612"/>
        <v>69.121759991910665</v>
      </c>
      <c r="N738" s="263">
        <f t="shared" si="613"/>
        <v>11.617102519648853</v>
      </c>
      <c r="O738" s="264" t="str">
        <f t="shared" si="594"/>
        <v>OK</v>
      </c>
      <c r="P738" s="45"/>
      <c r="Q738" s="45"/>
      <c r="R738" s="45"/>
      <c r="S738" s="45"/>
      <c r="T738" s="32"/>
      <c r="U738" s="32"/>
    </row>
    <row r="739" spans="1:21" ht="14.25" customHeight="1" x14ac:dyDescent="0.2">
      <c r="A739" s="256" t="str">
        <f>IF(N739=MIN(N729:N752),1,"")</f>
        <v/>
      </c>
      <c r="B739" s="257">
        <f t="shared" si="607"/>
        <v>42308.416666666642</v>
      </c>
      <c r="C739" s="258">
        <f t="shared" si="610"/>
        <v>31</v>
      </c>
      <c r="D739" s="259">
        <f>Raw_Data_2!H735</f>
        <v>1066.5653947854444</v>
      </c>
      <c r="E739" s="260">
        <f>Raw_Data_2!E735</f>
        <v>47.591617584228516</v>
      </c>
      <c r="F739" s="261">
        <f>Raw_Data_2!F735</f>
        <v>12.602053709315197</v>
      </c>
      <c r="G739" s="282">
        <f>Raw_Data_2!M735</f>
        <v>2.3109719753265381</v>
      </c>
      <c r="H739" s="262">
        <f>HLOOKUP('Operational Worksheet'!E739,$B$773:$U$775,3)</f>
        <v>5.9499999999999993</v>
      </c>
      <c r="I739" s="262">
        <f t="shared" si="592"/>
        <v>1.5282700976135635</v>
      </c>
      <c r="J739" s="262">
        <f t="shared" si="593"/>
        <v>28.357313157005898</v>
      </c>
      <c r="K739" s="262">
        <f t="shared" si="611"/>
        <v>3.5317893663144981</v>
      </c>
      <c r="L739" s="262">
        <f t="shared" si="611"/>
        <v>65.532956001399143</v>
      </c>
      <c r="M739" s="262">
        <f t="shared" si="612"/>
        <v>69.064745367713641</v>
      </c>
      <c r="N739" s="263">
        <f t="shared" si="613"/>
        <v>11.607520229867839</v>
      </c>
      <c r="O739" s="264" t="str">
        <f t="shared" si="594"/>
        <v>OK</v>
      </c>
      <c r="P739" s="45"/>
      <c r="Q739" s="45"/>
      <c r="R739" s="45"/>
      <c r="S739" s="45"/>
      <c r="T739" s="32"/>
      <c r="U739" s="32"/>
    </row>
    <row r="740" spans="1:21" ht="14.25" customHeight="1" x14ac:dyDescent="0.2">
      <c r="A740" s="256" t="str">
        <f>IF(N740=MIN(N729:N752),1,"")</f>
        <v/>
      </c>
      <c r="B740" s="257">
        <f t="shared" si="607"/>
        <v>42308.458333333307</v>
      </c>
      <c r="C740" s="258">
        <f t="shared" si="610"/>
        <v>31</v>
      </c>
      <c r="D740" s="259">
        <f>Raw_Data_2!H736</f>
        <v>1062.8903281522623</v>
      </c>
      <c r="E740" s="260">
        <f>Raw_Data_2!E736</f>
        <v>47.430506884119247</v>
      </c>
      <c r="F740" s="261">
        <f>Raw_Data_2!F736</f>
        <v>12.600047282087802</v>
      </c>
      <c r="G740" s="282">
        <f>Raw_Data_2!M736</f>
        <v>2.3109719753265381</v>
      </c>
      <c r="H740" s="262">
        <f>HLOOKUP('Operational Worksheet'!E740,$B$773:$U$775,3)</f>
        <v>5.9499999999999993</v>
      </c>
      <c r="I740" s="263">
        <f t="shared" si="592"/>
        <v>1.5335542687961099</v>
      </c>
      <c r="J740" s="262">
        <f t="shared" si="593"/>
        <v>28.450831356778263</v>
      </c>
      <c r="K740" s="262">
        <f>I740*$G740</f>
        <v>3.5440009378301909</v>
      </c>
      <c r="L740" s="262">
        <f>J740*$G740</f>
        <v>65.749073940256068</v>
      </c>
      <c r="M740" s="262">
        <f>K740+L740</f>
        <v>69.293074878086259</v>
      </c>
      <c r="N740" s="263">
        <f t="shared" si="613"/>
        <v>11.645894937493491</v>
      </c>
      <c r="O740" s="264" t="str">
        <f t="shared" si="594"/>
        <v>OK</v>
      </c>
      <c r="P740" s="45"/>
      <c r="Q740" s="45"/>
      <c r="R740" s="45"/>
      <c r="S740" s="45"/>
      <c r="T740" s="32"/>
      <c r="U740" s="32"/>
    </row>
    <row r="741" spans="1:21" ht="14.25" customHeight="1" x14ac:dyDescent="0.2">
      <c r="A741" s="256" t="str">
        <f>IF(N741=MIN(N729:N752),1,"")</f>
        <v/>
      </c>
      <c r="B741" s="257">
        <f t="shared" si="607"/>
        <v>42308.499999999971</v>
      </c>
      <c r="C741" s="258">
        <f>DAY(B741)</f>
        <v>31</v>
      </c>
      <c r="D741" s="259">
        <f>Raw_Data_2!H737</f>
        <v>1060.2384109739007</v>
      </c>
      <c r="E741" s="260">
        <f>Raw_Data_2!E737</f>
        <v>47.344291687011719</v>
      </c>
      <c r="F741" s="261">
        <f>Raw_Data_2!F737</f>
        <v>12.601145612569915</v>
      </c>
      <c r="G741" s="282">
        <f>Raw_Data_2!M737</f>
        <v>2.3109719753265381</v>
      </c>
      <c r="H741" s="262">
        <f>HLOOKUP('Operational Worksheet'!E741,$B$773:$U$775,3)</f>
        <v>5.9499999999999993</v>
      </c>
      <c r="I741" s="262">
        <f t="shared" si="592"/>
        <v>1.5373900654124903</v>
      </c>
      <c r="J741" s="262">
        <f t="shared" si="593"/>
        <v>28.524480114229956</v>
      </c>
      <c r="K741" s="262">
        <f>I741*$G741</f>
        <v>3.5528653563136983</v>
      </c>
      <c r="L741" s="262">
        <f>J741*$G741</f>
        <v>65.919274154744556</v>
      </c>
      <c r="M741" s="262">
        <f>K741+L741</f>
        <v>69.472139511058259</v>
      </c>
      <c r="N741" s="263">
        <f>IF(D741&gt;0,M741/H741,"PO")</f>
        <v>11.675989833791306</v>
      </c>
      <c r="O741" s="264" t="str">
        <f t="shared" si="594"/>
        <v>OK</v>
      </c>
      <c r="P741" s="45"/>
      <c r="Q741" s="45"/>
      <c r="R741" s="45"/>
      <c r="S741" s="45"/>
      <c r="T741" s="32"/>
      <c r="U741" s="32"/>
    </row>
    <row r="742" spans="1:21" ht="14.25" customHeight="1" x14ac:dyDescent="0.2">
      <c r="A742" s="256" t="str">
        <f>IF(N742=MIN(N729:N752),1,"")</f>
        <v/>
      </c>
      <c r="B742" s="257">
        <f t="shared" si="607"/>
        <v>42308.541666666635</v>
      </c>
      <c r="C742" s="258">
        <f t="shared" ref="C742:C746" si="614">DAY(B742)</f>
        <v>31</v>
      </c>
      <c r="D742" s="259">
        <f>Raw_Data_2!H738</f>
        <v>1061.2918485811531</v>
      </c>
      <c r="E742" s="260">
        <f>Raw_Data_2!E738</f>
        <v>47.344291687011719</v>
      </c>
      <c r="F742" s="261">
        <f>Raw_Data_2!F738</f>
        <v>12.596512973115178</v>
      </c>
      <c r="G742" s="282">
        <f>Raw_Data_2!M738</f>
        <v>2.3109719753265381</v>
      </c>
      <c r="H742" s="262">
        <f>HLOOKUP('Operational Worksheet'!E742,$B$773:$U$775,3)</f>
        <v>5.9499999999999993</v>
      </c>
      <c r="I742" s="262">
        <f t="shared" si="592"/>
        <v>1.5358640530210008</v>
      </c>
      <c r="J742" s="262">
        <f t="shared" si="593"/>
        <v>28.48569050623847</v>
      </c>
      <c r="K742" s="262">
        <f t="shared" ref="K742:L745" si="615">I742*$G742</f>
        <v>3.5493387844429649</v>
      </c>
      <c r="L742" s="262">
        <f t="shared" si="615"/>
        <v>65.829632457742335</v>
      </c>
      <c r="M742" s="262">
        <f t="shared" ref="M742:M745" si="616">K742+L742</f>
        <v>69.378971242185301</v>
      </c>
      <c r="N742" s="263">
        <f t="shared" ref="N742:N746" si="617">IF(D742&gt;0,M742/H742,"PO")</f>
        <v>11.660331301207615</v>
      </c>
      <c r="O742" s="264" t="str">
        <f t="shared" si="594"/>
        <v>OK</v>
      </c>
      <c r="P742" s="45"/>
      <c r="Q742" s="45"/>
      <c r="R742" s="45"/>
      <c r="S742" s="45"/>
      <c r="T742" s="32"/>
      <c r="U742" s="32"/>
    </row>
    <row r="743" spans="1:21" ht="14.25" customHeight="1" x14ac:dyDescent="0.2">
      <c r="A743" s="256" t="str">
        <f>IF(N743=MIN(N729:N752),1,"")</f>
        <v/>
      </c>
      <c r="B743" s="257">
        <f t="shared" si="607"/>
        <v>42308.583333333299</v>
      </c>
      <c r="C743" s="258">
        <f t="shared" si="614"/>
        <v>31</v>
      </c>
      <c r="D743" s="259">
        <f>Raw_Data_2!H739</f>
        <v>1062.8155849932352</v>
      </c>
      <c r="E743" s="260">
        <f>Raw_Data_2!E739</f>
        <v>47.344291687011719</v>
      </c>
      <c r="F743" s="261">
        <f>Raw_Data_2!F739</f>
        <v>12.59646845988936</v>
      </c>
      <c r="G743" s="282">
        <f>Raw_Data_2!M739</f>
        <v>2.3109719753265381</v>
      </c>
      <c r="H743" s="262">
        <f>HLOOKUP('Operational Worksheet'!E743,$B$773:$U$775,3)</f>
        <v>5.9499999999999993</v>
      </c>
      <c r="I743" s="262">
        <f t="shared" si="592"/>
        <v>1.5336621169423055</v>
      </c>
      <c r="J743" s="262">
        <f t="shared" si="593"/>
        <v>28.444750651569422</v>
      </c>
      <c r="K743" s="262">
        <f t="shared" si="615"/>
        <v>3.5442501718736397</v>
      </c>
      <c r="L743" s="262">
        <f t="shared" si="615"/>
        <v>65.735021600928221</v>
      </c>
      <c r="M743" s="262">
        <f t="shared" si="616"/>
        <v>69.279271772801863</v>
      </c>
      <c r="N743" s="263">
        <f t="shared" si="617"/>
        <v>11.643575087865861</v>
      </c>
      <c r="O743" s="264" t="str">
        <f t="shared" si="594"/>
        <v>OK</v>
      </c>
      <c r="P743" s="45"/>
      <c r="Q743" s="45"/>
      <c r="R743" s="45"/>
      <c r="S743" s="45"/>
      <c r="T743" s="32"/>
      <c r="U743" s="32"/>
    </row>
    <row r="744" spans="1:21" ht="14.25" customHeight="1" x14ac:dyDescent="0.2">
      <c r="A744" s="256" t="str">
        <f>IF(N744=MIN(N729:N752),1,"")</f>
        <v/>
      </c>
      <c r="B744" s="257">
        <f t="shared" si="607"/>
        <v>42308.624999999964</v>
      </c>
      <c r="C744" s="258">
        <f t="shared" si="614"/>
        <v>31</v>
      </c>
      <c r="D744" s="259">
        <f>Raw_Data_2!H740</f>
        <v>1067.4564149046273</v>
      </c>
      <c r="E744" s="260">
        <f>Raw_Data_2!E740</f>
        <v>47.344291687011719</v>
      </c>
      <c r="F744" s="261">
        <f>Raw_Data_2!F740</f>
        <v>12.600685118179852</v>
      </c>
      <c r="G744" s="282">
        <f>Raw_Data_2!M740</f>
        <v>2.3317325115203857</v>
      </c>
      <c r="H744" s="262">
        <f>HLOOKUP('Operational Worksheet'!E744,$B$773:$U$775,3)</f>
        <v>5.9499999999999993</v>
      </c>
      <c r="I744" s="262">
        <f t="shared" si="592"/>
        <v>1.5269944301619411</v>
      </c>
      <c r="J744" s="262">
        <f t="shared" si="593"/>
        <v>28.330565877327746</v>
      </c>
      <c r="K744" s="262">
        <f t="shared" si="615"/>
        <v>3.5605425577191432</v>
      </c>
      <c r="L744" s="262">
        <f t="shared" si="615"/>
        <v>66.059301525935169</v>
      </c>
      <c r="M744" s="262">
        <f t="shared" si="616"/>
        <v>69.619844083654314</v>
      </c>
      <c r="N744" s="263">
        <f t="shared" si="617"/>
        <v>11.700814131706609</v>
      </c>
      <c r="O744" s="264" t="str">
        <f t="shared" si="594"/>
        <v>OK</v>
      </c>
      <c r="P744" s="45"/>
      <c r="Q744" s="45"/>
      <c r="R744" s="45"/>
      <c r="S744" s="45"/>
      <c r="T744" s="32"/>
      <c r="U744" s="32"/>
    </row>
    <row r="745" spans="1:21" ht="14.25" customHeight="1" x14ac:dyDescent="0.2">
      <c r="A745" s="256" t="str">
        <f>IF(N745=MIN(N729:N752),1,"")</f>
        <v/>
      </c>
      <c r="B745" s="257">
        <f t="shared" si="607"/>
        <v>42308.666666666628</v>
      </c>
      <c r="C745" s="258">
        <f t="shared" si="614"/>
        <v>31</v>
      </c>
      <c r="D745" s="259">
        <f>Raw_Data_2!H741</f>
        <v>1064.9876506185658</v>
      </c>
      <c r="E745" s="260">
        <f>Raw_Data_2!E741</f>
        <v>47.344291687011719</v>
      </c>
      <c r="F745" s="261">
        <f>Raw_Data_2!F741</f>
        <v>12.59582567826377</v>
      </c>
      <c r="G745" s="282">
        <f>Raw_Data_2!M741</f>
        <v>2.297274112701416</v>
      </c>
      <c r="H745" s="262">
        <f>HLOOKUP('Operational Worksheet'!E745,$B$773:$U$775,3)</f>
        <v>5.9499999999999993</v>
      </c>
      <c r="I745" s="262">
        <f t="shared" si="592"/>
        <v>1.5305341794839253</v>
      </c>
      <c r="J745" s="262">
        <f t="shared" si="593"/>
        <v>28.38528842120834</v>
      </c>
      <c r="K745" s="262">
        <f t="shared" si="615"/>
        <v>3.5160565491331246</v>
      </c>
      <c r="L745" s="262">
        <f t="shared" si="615"/>
        <v>65.208788271605172</v>
      </c>
      <c r="M745" s="262">
        <f t="shared" si="616"/>
        <v>68.724844820738298</v>
      </c>
      <c r="N745" s="263">
        <f t="shared" si="617"/>
        <v>11.550394087519043</v>
      </c>
      <c r="O745" s="264" t="str">
        <f t="shared" si="594"/>
        <v>OK</v>
      </c>
      <c r="P745" s="45"/>
      <c r="Q745" s="45"/>
      <c r="R745" s="45"/>
      <c r="S745" s="45"/>
      <c r="T745" s="32"/>
      <c r="U745" s="32"/>
    </row>
    <row r="746" spans="1:21" ht="14.25" customHeight="1" x14ac:dyDescent="0.2">
      <c r="A746" s="256" t="str">
        <f>IF(N746=MIN(N729:N752),1,"")</f>
        <v/>
      </c>
      <c r="B746" s="257">
        <f t="shared" si="607"/>
        <v>42308.708333333292</v>
      </c>
      <c r="C746" s="258">
        <f t="shared" si="614"/>
        <v>31</v>
      </c>
      <c r="D746" s="259">
        <f>Raw_Data_2!H742</f>
        <v>1058.3800423009827</v>
      </c>
      <c r="E746" s="260">
        <f>Raw_Data_2!E742</f>
        <v>47.344291687011719</v>
      </c>
      <c r="F746" s="261">
        <f>Raw_Data_2!F742</f>
        <v>12.604886032941343</v>
      </c>
      <c r="G746" s="282">
        <f>Raw_Data_2!M742</f>
        <v>2.297274112701416</v>
      </c>
      <c r="H746" s="262">
        <f>HLOOKUP('Operational Worksheet'!E746,$B$773:$U$775,3)</f>
        <v>5.9499999999999993</v>
      </c>
      <c r="I746" s="263">
        <f t="shared" si="592"/>
        <v>1.5400895092997791</v>
      </c>
      <c r="J746" s="262">
        <f t="shared" si="593"/>
        <v>28.583046986874511</v>
      </c>
      <c r="K746" s="262">
        <f>I746*$G746</f>
        <v>3.538007760957409</v>
      </c>
      <c r="L746" s="262">
        <f>J746*$G746</f>
        <v>65.66309390507503</v>
      </c>
      <c r="M746" s="262">
        <f>K746+L746</f>
        <v>69.201101666032443</v>
      </c>
      <c r="N746" s="263">
        <f t="shared" si="617"/>
        <v>11.630437254795369</v>
      </c>
      <c r="O746" s="264" t="str">
        <f t="shared" si="594"/>
        <v>OK</v>
      </c>
      <c r="P746" s="45"/>
      <c r="Q746" s="45"/>
      <c r="R746" s="45"/>
      <c r="S746" s="45"/>
      <c r="T746" s="32"/>
      <c r="U746" s="32"/>
    </row>
    <row r="747" spans="1:21" ht="14.25" customHeight="1" x14ac:dyDescent="0.2">
      <c r="A747" s="256" t="str">
        <f>IF(N747=MIN(N729:N752),1,"")</f>
        <v/>
      </c>
      <c r="B747" s="257">
        <f>B746+1/24</f>
        <v>42308.749999999956</v>
      </c>
      <c r="C747" s="258">
        <f>DAY(B747)</f>
        <v>31</v>
      </c>
      <c r="D747" s="259">
        <f>Raw_Data_2!H743</f>
        <v>1063.6629255353039</v>
      </c>
      <c r="E747" s="260">
        <f>Raw_Data_2!E743</f>
        <v>47.922385828437804</v>
      </c>
      <c r="F747" s="261">
        <f>Raw_Data_2!F743</f>
        <v>12.588882730983629</v>
      </c>
      <c r="G747" s="282">
        <f>Raw_Data_2!M743</f>
        <v>2.297274112701416</v>
      </c>
      <c r="H747" s="262">
        <f>HLOOKUP('Operational Worksheet'!E747,$B$773:$U$775,3)</f>
        <v>5.9499999999999993</v>
      </c>
      <c r="I747" s="262">
        <f t="shared" si="592"/>
        <v>1.5324403632660966</v>
      </c>
      <c r="J747" s="262">
        <f t="shared" si="593"/>
        <v>28.40497476129989</v>
      </c>
      <c r="K747" s="262">
        <f>I747*$G747</f>
        <v>3.5204355757899575</v>
      </c>
      <c r="L747" s="262">
        <f>J747*$G747</f>
        <v>65.254013191071323</v>
      </c>
      <c r="M747" s="262">
        <f>K747+L747</f>
        <v>68.774448766861283</v>
      </c>
      <c r="N747" s="263">
        <f>IF(D747&gt;0,M747/H747,"PO")</f>
        <v>11.558730885186772</v>
      </c>
      <c r="O747" s="264" t="str">
        <f t="shared" si="594"/>
        <v>OK</v>
      </c>
      <c r="P747" s="45"/>
      <c r="Q747" s="45"/>
      <c r="R747" s="45"/>
      <c r="S747" s="45"/>
      <c r="T747" s="32"/>
      <c r="U747" s="32"/>
    </row>
    <row r="748" spans="1:21" ht="14.25" customHeight="1" x14ac:dyDescent="0.2">
      <c r="A748" s="256" t="str">
        <f>IF(N748=MIN(N729:N752),1,"")</f>
        <v/>
      </c>
      <c r="B748" s="257">
        <f t="shared" ref="B748:B752" si="618">B747+1/24</f>
        <v>42308.791666666621</v>
      </c>
      <c r="C748" s="258">
        <f t="shared" ref="C748:C752" si="619">DAY(B748)</f>
        <v>31</v>
      </c>
      <c r="D748" s="259">
        <f>Raw_Data_2!H744</f>
        <v>1059.5106799785274</v>
      </c>
      <c r="E748" s="260">
        <f>Raw_Data_2!E744</f>
        <v>48.361865997314453</v>
      </c>
      <c r="F748" s="261">
        <f>Raw_Data_2!F744</f>
        <v>12.593328215896291</v>
      </c>
      <c r="G748" s="282">
        <f>Raw_Data_2!M744</f>
        <v>2.2353136539459229</v>
      </c>
      <c r="H748" s="262">
        <f>HLOOKUP('Operational Worksheet'!E748,$B$773:$U$775,3)</f>
        <v>5.6000000000000005</v>
      </c>
      <c r="I748" s="262">
        <f t="shared" si="592"/>
        <v>1.5384460306082375</v>
      </c>
      <c r="J748" s="262">
        <f t="shared" si="593"/>
        <v>28.526364376774033</v>
      </c>
      <c r="K748" s="262">
        <f t="shared" ref="K748:L751" si="620">I748*$G748</f>
        <v>3.4389094180775004</v>
      </c>
      <c r="L748" s="262">
        <f t="shared" si="620"/>
        <v>63.765371788839573</v>
      </c>
      <c r="M748" s="262">
        <f t="shared" ref="M748:M751" si="621">K748+L748</f>
        <v>67.204281206917074</v>
      </c>
      <c r="N748" s="263">
        <f t="shared" ref="N748:N752" si="622">IF(D748&gt;0,M748/H748,"PO")</f>
        <v>12.00076450123519</v>
      </c>
      <c r="O748" s="264" t="str">
        <f t="shared" si="594"/>
        <v>OK</v>
      </c>
      <c r="P748" s="45"/>
      <c r="Q748" s="45"/>
      <c r="R748" s="45"/>
      <c r="S748" s="45"/>
      <c r="T748" s="32"/>
      <c r="U748" s="32"/>
    </row>
    <row r="749" spans="1:21" ht="14.25" customHeight="1" x14ac:dyDescent="0.2">
      <c r="A749" s="256" t="str">
        <f>IF(N749=MIN(N729:N752),1,"")</f>
        <v/>
      </c>
      <c r="B749" s="257">
        <f t="shared" si="618"/>
        <v>42308.833333333285</v>
      </c>
      <c r="C749" s="258">
        <f t="shared" si="619"/>
        <v>31</v>
      </c>
      <c r="D749" s="259">
        <f>Raw_Data_2!H745</f>
        <v>1063.9321430022089</v>
      </c>
      <c r="E749" s="260">
        <f>Raw_Data_2!E745</f>
        <v>48.361865997314453</v>
      </c>
      <c r="F749" s="261">
        <f>Raw_Data_2!F745</f>
        <v>12.589741710680061</v>
      </c>
      <c r="G749" s="282">
        <f>Raw_Data_2!M745</f>
        <v>2.2353136539459229</v>
      </c>
      <c r="H749" s="262">
        <f>HLOOKUP('Operational Worksheet'!E749,$B$773:$U$775,3)</f>
        <v>5.6000000000000005</v>
      </c>
      <c r="I749" s="262">
        <f t="shared" si="592"/>
        <v>1.5320525944450347</v>
      </c>
      <c r="J749" s="262">
        <f t="shared" si="593"/>
        <v>28.399724836181971</v>
      </c>
      <c r="K749" s="262">
        <f t="shared" si="620"/>
        <v>3.4246180829262616</v>
      </c>
      <c r="L749" s="262">
        <f t="shared" si="620"/>
        <v>63.482292694624697</v>
      </c>
      <c r="M749" s="262">
        <f t="shared" si="621"/>
        <v>66.906910777550962</v>
      </c>
      <c r="N749" s="263">
        <f t="shared" si="622"/>
        <v>11.947662638848385</v>
      </c>
      <c r="O749" s="264" t="str">
        <f t="shared" si="594"/>
        <v>OK</v>
      </c>
      <c r="P749" s="45"/>
      <c r="Q749" s="45"/>
      <c r="R749" s="45"/>
      <c r="S749" s="45"/>
      <c r="T749" s="32"/>
      <c r="U749" s="32"/>
    </row>
    <row r="750" spans="1:21" ht="14.25" customHeight="1" x14ac:dyDescent="0.2">
      <c r="A750" s="256" t="str">
        <f>IF(N750=MIN(N729:N752),1,"")</f>
        <v/>
      </c>
      <c r="B750" s="257">
        <f t="shared" si="618"/>
        <v>42308.874999999949</v>
      </c>
      <c r="C750" s="258">
        <f t="shared" si="619"/>
        <v>31</v>
      </c>
      <c r="D750" s="259">
        <f>Raw_Data_2!H746</f>
        <v>1069.0886633802879</v>
      </c>
      <c r="E750" s="260">
        <f>Raw_Data_2!E746</f>
        <v>48.361865997314453</v>
      </c>
      <c r="F750" s="261">
        <f>Raw_Data_2!F746</f>
        <v>12.599004780095949</v>
      </c>
      <c r="G750" s="282">
        <f>Raw_Data_2!M746</f>
        <v>2.372718334197998</v>
      </c>
      <c r="H750" s="262">
        <f>HLOOKUP('Operational Worksheet'!E750,$B$773:$U$775,3)</f>
        <v>5.6000000000000005</v>
      </c>
      <c r="I750" s="262">
        <f t="shared" si="592"/>
        <v>1.5246630666218084</v>
      </c>
      <c r="J750" s="262">
        <f t="shared" si="593"/>
        <v>28.283539530410668</v>
      </c>
      <c r="K750" s="262">
        <f t="shared" si="620"/>
        <v>3.6175960116481085</v>
      </c>
      <c r="L750" s="262">
        <f t="shared" si="620"/>
        <v>67.108872799819224</v>
      </c>
      <c r="M750" s="262">
        <f t="shared" si="621"/>
        <v>70.726468811467328</v>
      </c>
      <c r="N750" s="263">
        <f t="shared" si="622"/>
        <v>12.629726573476308</v>
      </c>
      <c r="O750" s="264" t="str">
        <f t="shared" si="594"/>
        <v>OK</v>
      </c>
      <c r="P750" s="45"/>
      <c r="Q750" s="45"/>
      <c r="R750" s="45"/>
      <c r="S750" s="45"/>
      <c r="T750" s="32"/>
      <c r="U750" s="32"/>
    </row>
    <row r="751" spans="1:21" ht="14.25" customHeight="1" x14ac:dyDescent="0.2">
      <c r="A751" s="256" t="str">
        <f>IF(N751=MIN(N729:N752),1,"")</f>
        <v/>
      </c>
      <c r="B751" s="257">
        <f t="shared" si="618"/>
        <v>42308.916666666613</v>
      </c>
      <c r="C751" s="258">
        <f t="shared" si="619"/>
        <v>31</v>
      </c>
      <c r="D751" s="259">
        <f>Raw_Data_2!H747</f>
        <v>1058.2296811144763</v>
      </c>
      <c r="E751" s="260">
        <f>Raw_Data_2!E747</f>
        <v>48.361865997314453</v>
      </c>
      <c r="F751" s="261">
        <f>Raw_Data_2!F747</f>
        <v>12.58882363017665</v>
      </c>
      <c r="G751" s="282">
        <f>Raw_Data_2!M747</f>
        <v>2.372718334197998</v>
      </c>
      <c r="H751" s="262">
        <f>HLOOKUP('Operational Worksheet'!E751,$B$773:$U$775,3)</f>
        <v>5.6000000000000005</v>
      </c>
      <c r="I751" s="262">
        <f t="shared" si="592"/>
        <v>1.5403083367340094</v>
      </c>
      <c r="J751" s="262">
        <f t="shared" si="593"/>
        <v>28.550679735806412</v>
      </c>
      <c r="K751" s="262">
        <f t="shared" si="620"/>
        <v>3.6547178308868076</v>
      </c>
      <c r="L751" s="262">
        <f t="shared" si="620"/>
        <v>67.74272126296313</v>
      </c>
      <c r="M751" s="262">
        <f t="shared" si="621"/>
        <v>71.39743909384994</v>
      </c>
      <c r="N751" s="263">
        <f t="shared" si="622"/>
        <v>12.749542695330344</v>
      </c>
      <c r="O751" s="264" t="str">
        <f t="shared" si="594"/>
        <v>OK</v>
      </c>
      <c r="P751" s="45"/>
      <c r="Q751" s="45"/>
      <c r="R751" s="45"/>
      <c r="S751" s="45"/>
      <c r="T751" s="32"/>
      <c r="U751" s="32"/>
    </row>
    <row r="752" spans="1:21" ht="14.25" customHeight="1" thickBot="1" x14ac:dyDescent="0.25">
      <c r="A752" s="265" t="str">
        <f>IF(N752=MIN(N729:N752),1,"")</f>
        <v/>
      </c>
      <c r="B752" s="271">
        <f t="shared" si="618"/>
        <v>42308.958333333278</v>
      </c>
      <c r="C752" s="272">
        <f t="shared" si="619"/>
        <v>31</v>
      </c>
      <c r="D752" s="259">
        <f>Raw_Data_2!H748</f>
        <v>1065.4299324700335</v>
      </c>
      <c r="E752" s="260">
        <f>Raw_Data_2!E748</f>
        <v>48.361865997314453</v>
      </c>
      <c r="F752" s="261">
        <f>Raw_Data_2!F748</f>
        <v>12.594404129755761</v>
      </c>
      <c r="G752" s="282">
        <f>Raw_Data_2!M748</f>
        <v>2.372718334197998</v>
      </c>
      <c r="H752" s="273">
        <f>HLOOKUP('Operational Worksheet'!E752,$B$773:$U$775,3)</f>
        <v>5.6000000000000005</v>
      </c>
      <c r="I752" s="274">
        <f t="shared" si="592"/>
        <v>1.5298988233051598</v>
      </c>
      <c r="J752" s="273">
        <f t="shared" si="593"/>
        <v>28.370302907989668</v>
      </c>
      <c r="K752" s="273">
        <f>I752*$G752</f>
        <v>3.630018987524096</v>
      </c>
      <c r="L752" s="273">
        <f>J752*$G752</f>
        <v>67.31473785653786</v>
      </c>
      <c r="M752" s="273">
        <f>K752+L752</f>
        <v>70.944756844061956</v>
      </c>
      <c r="N752" s="274">
        <f t="shared" si="622"/>
        <v>12.668706579296776</v>
      </c>
      <c r="O752" s="275" t="str">
        <f t="shared" si="594"/>
        <v>OK</v>
      </c>
      <c r="P752" s="45"/>
      <c r="Q752" s="45"/>
      <c r="R752" s="45"/>
      <c r="S752" s="45"/>
      <c r="T752" s="32"/>
      <c r="U752" s="32"/>
    </row>
    <row r="753" spans="1:21" ht="14.25" customHeight="1" x14ac:dyDescent="0.2">
      <c r="A753" s="48"/>
      <c r="B753" s="49"/>
      <c r="C753" s="50"/>
      <c r="D753" s="51"/>
      <c r="E753" s="51"/>
      <c r="F753" s="51"/>
      <c r="G753" s="283"/>
      <c r="H753" s="51"/>
      <c r="I753" s="51"/>
      <c r="J753" s="51"/>
      <c r="K753" s="51"/>
      <c r="L753" s="51"/>
      <c r="M753" s="51"/>
      <c r="N753" s="46"/>
      <c r="O753" s="49"/>
      <c r="P753" s="46"/>
      <c r="Q753" s="46"/>
      <c r="R753" s="46"/>
      <c r="S753" s="46"/>
      <c r="T753" s="46"/>
      <c r="U753" s="46"/>
    </row>
    <row r="754" spans="1:21" ht="15" customHeight="1" x14ac:dyDescent="0.25">
      <c r="A754" s="48"/>
      <c r="B754" s="52" t="s">
        <v>93</v>
      </c>
      <c r="C754" s="53"/>
      <c r="D754" s="51"/>
      <c r="E754" s="51"/>
      <c r="F754" s="51"/>
      <c r="G754" s="283"/>
      <c r="H754" s="51"/>
      <c r="I754" s="51"/>
      <c r="J754" s="51"/>
      <c r="K754" s="51"/>
      <c r="L754" s="46"/>
      <c r="M754" s="46"/>
      <c r="N754" s="45"/>
      <c r="O754" s="45"/>
      <c r="P754" s="45"/>
      <c r="Q754" s="45"/>
      <c r="R754" s="45"/>
      <c r="S754" s="45"/>
      <c r="T754" s="45"/>
      <c r="U754" s="45"/>
    </row>
    <row r="755" spans="1:21" ht="14.25" customHeight="1" x14ac:dyDescent="0.2">
      <c r="A755" s="48"/>
      <c r="B755" s="54" t="s">
        <v>94</v>
      </c>
      <c r="C755" s="55"/>
      <c r="D755" s="51"/>
      <c r="E755" s="51"/>
      <c r="F755" s="51"/>
      <c r="G755" s="283"/>
      <c r="H755" s="51"/>
      <c r="I755" s="51"/>
      <c r="J755" s="51"/>
      <c r="K755" s="51"/>
      <c r="L755" s="46"/>
      <c r="M755" s="46"/>
      <c r="N755" s="45"/>
      <c r="O755" s="45"/>
      <c r="P755" s="45"/>
      <c r="Q755" s="45"/>
      <c r="R755" s="45"/>
      <c r="S755" s="45"/>
      <c r="T755" s="45"/>
      <c r="U755" s="45"/>
    </row>
    <row r="756" spans="1:21" ht="14.25" customHeight="1" x14ac:dyDescent="0.2">
      <c r="A756" s="48"/>
      <c r="B756" s="54" t="s">
        <v>95</v>
      </c>
      <c r="C756" s="55"/>
      <c r="D756" s="51"/>
      <c r="E756" s="51"/>
      <c r="F756" s="51"/>
      <c r="G756" s="283"/>
      <c r="H756" s="51"/>
      <c r="I756" s="51"/>
      <c r="J756" s="51"/>
      <c r="K756" s="51"/>
      <c r="L756" s="46"/>
      <c r="M756" s="46"/>
      <c r="N756" s="45"/>
      <c r="O756" s="45"/>
      <c r="P756" s="45"/>
      <c r="Q756" s="45"/>
      <c r="R756" s="45"/>
      <c r="S756" s="45"/>
      <c r="T756" s="45"/>
      <c r="U756" s="45"/>
    </row>
    <row r="757" spans="1:21" ht="14.25" customHeight="1" x14ac:dyDescent="0.2">
      <c r="A757" s="48"/>
      <c r="B757" s="54" t="s">
        <v>96</v>
      </c>
      <c r="C757" s="55"/>
      <c r="D757" s="51"/>
      <c r="E757" s="51"/>
      <c r="F757" s="51"/>
      <c r="G757" s="283"/>
      <c r="H757" s="51"/>
      <c r="I757" s="51"/>
      <c r="J757" s="51"/>
      <c r="K757" s="51"/>
      <c r="L757" s="46"/>
      <c r="M757" s="46"/>
      <c r="N757" s="45"/>
      <c r="O757" s="45"/>
      <c r="P757" s="45"/>
      <c r="Q757" s="45"/>
      <c r="R757" s="45"/>
      <c r="S757" s="45"/>
      <c r="T757" s="45"/>
      <c r="U757" s="45"/>
    </row>
    <row r="758" spans="1:21" ht="14.25" customHeight="1" x14ac:dyDescent="0.2">
      <c r="A758" s="48"/>
      <c r="B758" s="54" t="s">
        <v>97</v>
      </c>
      <c r="C758" s="55"/>
      <c r="D758" s="51"/>
      <c r="E758" s="51"/>
      <c r="F758" s="51"/>
      <c r="G758" s="283"/>
      <c r="H758" s="51"/>
      <c r="I758" s="51"/>
      <c r="J758" s="51"/>
      <c r="K758" s="51"/>
      <c r="L758" s="46"/>
      <c r="M758" s="46"/>
      <c r="N758" s="45"/>
      <c r="O758" s="45"/>
      <c r="P758" s="45"/>
      <c r="Q758" s="45"/>
      <c r="R758" s="45"/>
      <c r="S758" s="45"/>
      <c r="T758" s="45"/>
      <c r="U758" s="45"/>
    </row>
    <row r="759" spans="1:21" ht="14.25" customHeight="1" x14ac:dyDescent="0.2">
      <c r="A759" s="46"/>
      <c r="B759" s="54" t="s">
        <v>98</v>
      </c>
      <c r="C759" s="55"/>
      <c r="D759" s="51"/>
      <c r="E759" s="51"/>
      <c r="F759" s="51"/>
      <c r="G759" s="283"/>
      <c r="H759" s="51"/>
      <c r="I759" s="51"/>
      <c r="J759" s="51"/>
      <c r="K759" s="51"/>
      <c r="L759" s="46"/>
      <c r="M759" s="46"/>
      <c r="N759" s="45"/>
      <c r="O759" s="45"/>
      <c r="P759" s="45"/>
      <c r="Q759" s="45"/>
      <c r="R759" s="45"/>
      <c r="S759" s="45"/>
      <c r="T759" s="45"/>
      <c r="U759" s="45"/>
    </row>
    <row r="760" spans="1:21" ht="14.25" customHeight="1" x14ac:dyDescent="0.2">
      <c r="A760" s="45"/>
      <c r="B760" s="54" t="s">
        <v>99</v>
      </c>
      <c r="C760" s="55"/>
      <c r="D760" s="51"/>
      <c r="E760" s="51"/>
      <c r="F760" s="51"/>
      <c r="G760" s="283"/>
      <c r="H760" s="51"/>
      <c r="I760" s="51"/>
      <c r="J760" s="51"/>
      <c r="K760" s="51"/>
      <c r="L760" s="46"/>
      <c r="M760" s="46"/>
      <c r="N760" s="45"/>
      <c r="O760" s="45"/>
      <c r="P760" s="45"/>
      <c r="Q760" s="45"/>
      <c r="R760" s="45"/>
      <c r="S760" s="45"/>
      <c r="T760" s="45"/>
      <c r="U760" s="45"/>
    </row>
    <row r="761" spans="1:21" ht="14.25" customHeight="1" x14ac:dyDescent="0.2">
      <c r="A761" s="45"/>
      <c r="B761" s="54" t="s">
        <v>100</v>
      </c>
      <c r="C761" s="55"/>
      <c r="D761" s="51"/>
      <c r="E761" s="51"/>
      <c r="F761" s="51"/>
      <c r="G761" s="283"/>
      <c r="H761" s="51"/>
      <c r="I761" s="51"/>
      <c r="J761" s="51"/>
      <c r="K761" s="51"/>
      <c r="L761" s="46"/>
      <c r="M761" s="46"/>
      <c r="N761" s="45"/>
      <c r="O761" s="45"/>
      <c r="P761" s="45"/>
      <c r="Q761" s="45"/>
      <c r="R761" s="45"/>
      <c r="S761" s="45"/>
      <c r="T761" s="45"/>
      <c r="U761" s="45"/>
    </row>
    <row r="762" spans="1:21" ht="14.25" customHeight="1" x14ac:dyDescent="0.2">
      <c r="A762" s="45"/>
      <c r="B762" s="54" t="s">
        <v>101</v>
      </c>
      <c r="C762" s="55"/>
      <c r="D762" s="51"/>
      <c r="E762" s="51"/>
      <c r="F762" s="51"/>
      <c r="G762" s="283"/>
      <c r="H762" s="51"/>
      <c r="I762" s="51"/>
      <c r="J762" s="51"/>
      <c r="K762" s="51"/>
      <c r="L762" s="46"/>
      <c r="M762" s="46"/>
      <c r="N762" s="45"/>
      <c r="O762" s="45"/>
      <c r="P762" s="45"/>
      <c r="Q762" s="45"/>
      <c r="R762" s="45"/>
      <c r="S762" s="45"/>
      <c r="T762" s="45"/>
      <c r="U762" s="45"/>
    </row>
    <row r="763" spans="1:21" ht="14.25" customHeight="1" x14ac:dyDescent="0.2">
      <c r="A763" s="45"/>
      <c r="B763" s="45" t="s">
        <v>102</v>
      </c>
      <c r="C763" s="56"/>
      <c r="D763" s="51"/>
      <c r="E763" s="51"/>
      <c r="F763" s="51"/>
      <c r="G763" s="283"/>
      <c r="H763" s="51"/>
      <c r="I763" s="51"/>
      <c r="J763" s="51"/>
      <c r="K763" s="51"/>
      <c r="L763" s="46"/>
      <c r="M763" s="46"/>
      <c r="N763" s="45"/>
      <c r="O763" s="45"/>
      <c r="P763" s="45"/>
      <c r="Q763" s="45"/>
      <c r="R763" s="45"/>
      <c r="S763" s="45"/>
      <c r="T763" s="45"/>
      <c r="U763" s="45"/>
    </row>
    <row r="764" spans="1:21" ht="14.25" customHeight="1" x14ac:dyDescent="0.2">
      <c r="A764" s="45"/>
      <c r="B764" s="45" t="s">
        <v>103</v>
      </c>
      <c r="C764" s="56"/>
      <c r="D764" s="51"/>
      <c r="E764" s="51"/>
      <c r="F764" s="51"/>
      <c r="G764" s="283"/>
      <c r="H764" s="51"/>
      <c r="I764" s="51"/>
      <c r="J764" s="51"/>
      <c r="K764" s="51"/>
      <c r="L764" s="46"/>
      <c r="M764" s="46"/>
      <c r="N764" s="45"/>
      <c r="O764" s="45"/>
      <c r="P764" s="45"/>
      <c r="Q764" s="45"/>
      <c r="R764" s="45"/>
      <c r="S764" s="45"/>
      <c r="T764" s="45"/>
      <c r="U764" s="45"/>
    </row>
    <row r="765" spans="1:21" ht="15" customHeight="1" x14ac:dyDescent="0.25">
      <c r="A765" s="45"/>
      <c r="B765" s="52"/>
      <c r="C765" s="53"/>
      <c r="D765" s="51"/>
      <c r="E765" s="51"/>
      <c r="F765" s="51"/>
      <c r="G765" s="283"/>
      <c r="H765" s="51"/>
      <c r="I765" s="51"/>
      <c r="J765" s="51">
        <f>G769*16.5</f>
        <v>132000</v>
      </c>
      <c r="K765" s="51"/>
      <c r="L765" s="46"/>
      <c r="M765" s="46"/>
      <c r="N765" s="45"/>
      <c r="O765" s="45"/>
      <c r="P765" s="45"/>
      <c r="Q765" s="45"/>
      <c r="R765" s="45"/>
      <c r="S765" s="45"/>
      <c r="T765" s="45"/>
      <c r="U765" s="45"/>
    </row>
    <row r="766" spans="1:21" ht="15" customHeight="1" x14ac:dyDescent="0.25">
      <c r="A766" s="43"/>
      <c r="B766" s="57"/>
      <c r="C766" s="58"/>
      <c r="D766" s="59"/>
      <c r="E766" s="59"/>
      <c r="F766" s="60"/>
      <c r="G766" s="284" t="s">
        <v>104</v>
      </c>
      <c r="H766" s="61" t="s">
        <v>105</v>
      </c>
      <c r="I766" s="44"/>
      <c r="J766" s="44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</row>
    <row r="767" spans="1:21" ht="15" customHeight="1" x14ac:dyDescent="0.25">
      <c r="A767" s="43"/>
      <c r="B767" s="62"/>
      <c r="C767" s="63"/>
      <c r="D767" s="64"/>
      <c r="E767" s="64"/>
      <c r="F767" s="65"/>
      <c r="G767" s="285" t="s">
        <v>215</v>
      </c>
      <c r="H767" s="66" t="s">
        <v>106</v>
      </c>
      <c r="I767" s="44"/>
      <c r="J767" s="44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</row>
    <row r="768" spans="1:21" ht="14.25" customHeight="1" x14ac:dyDescent="0.2">
      <c r="A768" s="45"/>
      <c r="B768" s="67" t="s">
        <v>107</v>
      </c>
      <c r="C768" s="68"/>
      <c r="D768" s="69"/>
      <c r="E768" s="69"/>
      <c r="F768" s="70"/>
      <c r="G768" s="286">
        <f>ROUND(3.14/4*(20/12)^2*100*7.48,-1)</f>
        <v>1630</v>
      </c>
      <c r="H768" s="71">
        <v>1</v>
      </c>
      <c r="I768" s="56" t="s">
        <v>108</v>
      </c>
      <c r="J768" s="72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</row>
    <row r="769" spans="1:21" ht="15" customHeight="1" x14ac:dyDescent="0.25">
      <c r="A769" s="45"/>
      <c r="B769" s="67" t="s">
        <v>109</v>
      </c>
      <c r="C769" s="68"/>
      <c r="D769" s="73"/>
      <c r="E769" s="69"/>
      <c r="F769" s="70"/>
      <c r="G769" s="287">
        <f>ROUND((70.5*9.42+42*9.33+1.5*10)*7.48,-2)</f>
        <v>8000</v>
      </c>
      <c r="H769" s="74">
        <v>0.3</v>
      </c>
      <c r="I769" s="56" t="s">
        <v>110</v>
      </c>
      <c r="J769" s="50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</row>
    <row r="770" spans="1:21" ht="15" customHeight="1" x14ac:dyDescent="0.25">
      <c r="A770" s="45"/>
      <c r="B770" s="62"/>
      <c r="C770" s="63"/>
      <c r="D770" s="75"/>
      <c r="E770" s="75"/>
      <c r="F770" s="76"/>
      <c r="G770" s="288"/>
      <c r="H770" s="77"/>
      <c r="I770" s="50"/>
      <c r="J770" s="50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</row>
    <row r="771" spans="1:21" ht="14.25" customHeight="1" x14ac:dyDescent="0.2">
      <c r="A771" s="45"/>
      <c r="B771" s="78"/>
      <c r="C771" s="79"/>
      <c r="D771" s="45"/>
      <c r="E771" s="45"/>
      <c r="F771" s="45"/>
      <c r="G771" s="47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</row>
    <row r="772" spans="1:21" ht="18" customHeight="1" x14ac:dyDescent="0.25">
      <c r="A772" s="24"/>
      <c r="B772" s="24" t="s">
        <v>97</v>
      </c>
      <c r="C772" s="80"/>
      <c r="D772" s="73"/>
      <c r="E772" s="81"/>
      <c r="F772" s="24"/>
      <c r="G772" s="276"/>
      <c r="H772" s="22"/>
      <c r="I772" s="22"/>
      <c r="J772" s="22"/>
      <c r="K772" s="22"/>
      <c r="L772" s="22"/>
      <c r="M772" s="22"/>
      <c r="N772" s="24"/>
      <c r="O772" s="24"/>
      <c r="P772" s="24"/>
      <c r="Q772" s="24"/>
      <c r="R772" s="24"/>
      <c r="S772" s="24"/>
      <c r="T772" s="24"/>
      <c r="U772" s="24"/>
    </row>
    <row r="773" spans="1:21" ht="15" customHeight="1" x14ac:dyDescent="0.25">
      <c r="A773" s="82"/>
      <c r="B773" s="82" t="s">
        <v>111</v>
      </c>
      <c r="C773" s="83"/>
      <c r="D773" s="82">
        <f>D774*1.8+32</f>
        <v>32.9</v>
      </c>
      <c r="E773" s="82">
        <f t="shared" ref="E773:U773" si="623">E774*1.8+32</f>
        <v>33.799999999999997</v>
      </c>
      <c r="F773" s="82">
        <f t="shared" si="623"/>
        <v>35.6</v>
      </c>
      <c r="G773" s="289">
        <f>G774*1.8+32</f>
        <v>37.4</v>
      </c>
      <c r="H773" s="82">
        <f t="shared" si="623"/>
        <v>39.200000000000003</v>
      </c>
      <c r="I773" s="82">
        <f t="shared" si="623"/>
        <v>41</v>
      </c>
      <c r="J773" s="82">
        <f t="shared" si="623"/>
        <v>42.8</v>
      </c>
      <c r="K773" s="82">
        <f>+J773+1</f>
        <v>43.8</v>
      </c>
      <c r="L773" s="82">
        <f t="shared" si="623"/>
        <v>46.4</v>
      </c>
      <c r="M773" s="82">
        <f t="shared" si="623"/>
        <v>48.2</v>
      </c>
      <c r="N773" s="82">
        <f t="shared" si="623"/>
        <v>50</v>
      </c>
      <c r="O773" s="82">
        <f t="shared" si="623"/>
        <v>51.8</v>
      </c>
      <c r="P773" s="82">
        <f t="shared" si="623"/>
        <v>53.6</v>
      </c>
      <c r="Q773" s="82">
        <f t="shared" si="623"/>
        <v>57.2</v>
      </c>
      <c r="R773" s="82">
        <f t="shared" si="623"/>
        <v>59</v>
      </c>
      <c r="S773" s="82">
        <f t="shared" si="623"/>
        <v>60.8</v>
      </c>
      <c r="T773" s="82">
        <f t="shared" si="623"/>
        <v>62.6</v>
      </c>
      <c r="U773" s="82">
        <f t="shared" si="623"/>
        <v>64.400000000000006</v>
      </c>
    </row>
    <row r="774" spans="1:21" ht="15" customHeight="1" x14ac:dyDescent="0.25">
      <c r="A774" s="82"/>
      <c r="B774" s="82" t="s">
        <v>112</v>
      </c>
      <c r="C774" s="83"/>
      <c r="D774" s="82">
        <v>0.5</v>
      </c>
      <c r="E774" s="82">
        <v>1</v>
      </c>
      <c r="F774" s="82">
        <v>2</v>
      </c>
      <c r="G774" s="289">
        <v>3</v>
      </c>
      <c r="H774" s="82">
        <v>4</v>
      </c>
      <c r="I774" s="82">
        <v>5</v>
      </c>
      <c r="J774" s="82">
        <v>6</v>
      </c>
      <c r="K774" s="82">
        <v>7</v>
      </c>
      <c r="L774" s="82">
        <v>8</v>
      </c>
      <c r="M774" s="82">
        <v>9</v>
      </c>
      <c r="N774" s="82">
        <v>10</v>
      </c>
      <c r="O774" s="82">
        <v>11</v>
      </c>
      <c r="P774" s="82">
        <v>12</v>
      </c>
      <c r="Q774" s="82">
        <v>14</v>
      </c>
      <c r="R774" s="82">
        <v>15</v>
      </c>
      <c r="S774" s="82">
        <v>16</v>
      </c>
      <c r="T774" s="82">
        <v>17</v>
      </c>
      <c r="U774" s="82">
        <v>18</v>
      </c>
    </row>
    <row r="775" spans="1:21" ht="14.25" customHeight="1" x14ac:dyDescent="0.2">
      <c r="A775" s="84"/>
      <c r="B775" s="85" t="s">
        <v>113</v>
      </c>
      <c r="C775" s="86"/>
      <c r="D775" s="84">
        <v>10.5</v>
      </c>
      <c r="E775" s="84">
        <v>10.149999999999999</v>
      </c>
      <c r="F775" s="84">
        <v>9.3624999999999989</v>
      </c>
      <c r="G775" s="290">
        <v>8.5750000000000011</v>
      </c>
      <c r="H775" s="84">
        <v>7.7875000000000005</v>
      </c>
      <c r="I775" s="84">
        <v>7</v>
      </c>
      <c r="J775" s="84">
        <v>6.6499999999999995</v>
      </c>
      <c r="K775" s="84">
        <v>6.3000000000000007</v>
      </c>
      <c r="L775" s="84">
        <v>5.9499999999999993</v>
      </c>
      <c r="M775" s="84">
        <v>5.6000000000000005</v>
      </c>
      <c r="N775" s="84">
        <v>5.25</v>
      </c>
      <c r="O775" s="84">
        <v>4.8999999999999995</v>
      </c>
      <c r="P775" s="84">
        <v>4.5500000000000007</v>
      </c>
      <c r="Q775" s="84">
        <v>3.8500000000000005</v>
      </c>
      <c r="R775" s="84">
        <v>3.5</v>
      </c>
      <c r="S775" s="84">
        <v>3.3249999999999997</v>
      </c>
      <c r="T775" s="84">
        <v>3.1500000000000004</v>
      </c>
      <c r="U775" s="84">
        <v>2.9749999999999996</v>
      </c>
    </row>
    <row r="776" spans="1:21" ht="15" customHeight="1" x14ac:dyDescent="0.25">
      <c r="A776" s="87"/>
      <c r="B776" s="24"/>
      <c r="C776" s="80"/>
      <c r="D776" s="87"/>
      <c r="E776" s="87"/>
      <c r="F776" s="87"/>
      <c r="G776" s="4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</row>
    <row r="777" spans="1:21" ht="14.25" customHeight="1" x14ac:dyDescent="0.2">
      <c r="A777" s="45"/>
      <c r="B777" s="45"/>
      <c r="C777" s="56"/>
      <c r="D777" s="45"/>
      <c r="E777" s="45"/>
      <c r="F777" s="45"/>
      <c r="G777" s="47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</row>
    <row r="778" spans="1:21" ht="14.25" customHeight="1" x14ac:dyDescent="0.2">
      <c r="A778" s="45"/>
      <c r="B778" s="45"/>
      <c r="C778" s="56"/>
      <c r="D778" s="45"/>
      <c r="E778" s="45"/>
      <c r="F778" s="45"/>
      <c r="G778" s="47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</row>
  </sheetData>
  <conditionalFormatting sqref="O9:O14">
    <cfRule type="containsText" dxfId="247" priority="247" stopIfTrue="1" operator="containsText" text="ALARM">
      <formula>NOT(ISERROR(SEARCH("ALARM",O9)))</formula>
    </cfRule>
    <cfRule type="containsText" dxfId="246" priority="248" stopIfTrue="1" operator="containsText" text="OK">
      <formula>NOT(ISERROR(SEARCH("OK",O9)))</formula>
    </cfRule>
  </conditionalFormatting>
  <conditionalFormatting sqref="O15:O20">
    <cfRule type="containsText" dxfId="245" priority="245" stopIfTrue="1" operator="containsText" text="ALARM">
      <formula>NOT(ISERROR(SEARCH("ALARM",O15)))</formula>
    </cfRule>
    <cfRule type="containsText" dxfId="244" priority="246" stopIfTrue="1" operator="containsText" text="OK">
      <formula>NOT(ISERROR(SEARCH("OK",O15)))</formula>
    </cfRule>
  </conditionalFormatting>
  <conditionalFormatting sqref="O21:O26">
    <cfRule type="containsText" dxfId="243" priority="243" stopIfTrue="1" operator="containsText" text="ALARM">
      <formula>NOT(ISERROR(SEARCH("ALARM",O21)))</formula>
    </cfRule>
    <cfRule type="containsText" dxfId="242" priority="244" stopIfTrue="1" operator="containsText" text="OK">
      <formula>NOT(ISERROR(SEARCH("OK",O21)))</formula>
    </cfRule>
  </conditionalFormatting>
  <conditionalFormatting sqref="O27:O32">
    <cfRule type="containsText" dxfId="241" priority="241" stopIfTrue="1" operator="containsText" text="ALARM">
      <formula>NOT(ISERROR(SEARCH("ALARM",O27)))</formula>
    </cfRule>
    <cfRule type="containsText" dxfId="240" priority="242" stopIfTrue="1" operator="containsText" text="OK">
      <formula>NOT(ISERROR(SEARCH("OK",O27)))</formula>
    </cfRule>
  </conditionalFormatting>
  <conditionalFormatting sqref="O33:O38">
    <cfRule type="containsText" dxfId="239" priority="239" stopIfTrue="1" operator="containsText" text="ALARM">
      <formula>NOT(ISERROR(SEARCH("ALARM",O33)))</formula>
    </cfRule>
    <cfRule type="containsText" dxfId="238" priority="240" stopIfTrue="1" operator="containsText" text="OK">
      <formula>NOT(ISERROR(SEARCH("OK",O33)))</formula>
    </cfRule>
  </conditionalFormatting>
  <conditionalFormatting sqref="O39:O44">
    <cfRule type="containsText" dxfId="237" priority="237" stopIfTrue="1" operator="containsText" text="ALARM">
      <formula>NOT(ISERROR(SEARCH("ALARM",O39)))</formula>
    </cfRule>
    <cfRule type="containsText" dxfId="236" priority="238" stopIfTrue="1" operator="containsText" text="OK">
      <formula>NOT(ISERROR(SEARCH("OK",O39)))</formula>
    </cfRule>
  </conditionalFormatting>
  <conditionalFormatting sqref="O45:O50">
    <cfRule type="containsText" dxfId="235" priority="235" stopIfTrue="1" operator="containsText" text="ALARM">
      <formula>NOT(ISERROR(SEARCH("ALARM",O45)))</formula>
    </cfRule>
    <cfRule type="containsText" dxfId="234" priority="236" stopIfTrue="1" operator="containsText" text="OK">
      <formula>NOT(ISERROR(SEARCH("OK",O45)))</formula>
    </cfRule>
  </conditionalFormatting>
  <conditionalFormatting sqref="O51:O56">
    <cfRule type="containsText" dxfId="233" priority="233" stopIfTrue="1" operator="containsText" text="ALARM">
      <formula>NOT(ISERROR(SEARCH("ALARM",O51)))</formula>
    </cfRule>
    <cfRule type="containsText" dxfId="232" priority="234" stopIfTrue="1" operator="containsText" text="OK">
      <formula>NOT(ISERROR(SEARCH("OK",O51)))</formula>
    </cfRule>
  </conditionalFormatting>
  <conditionalFormatting sqref="O57:O62">
    <cfRule type="containsText" dxfId="231" priority="231" stopIfTrue="1" operator="containsText" text="ALARM">
      <formula>NOT(ISERROR(SEARCH("ALARM",O57)))</formula>
    </cfRule>
    <cfRule type="containsText" dxfId="230" priority="232" stopIfTrue="1" operator="containsText" text="OK">
      <formula>NOT(ISERROR(SEARCH("OK",O57)))</formula>
    </cfRule>
  </conditionalFormatting>
  <conditionalFormatting sqref="O63:O68">
    <cfRule type="containsText" dxfId="229" priority="229" stopIfTrue="1" operator="containsText" text="ALARM">
      <formula>NOT(ISERROR(SEARCH("ALARM",O63)))</formula>
    </cfRule>
    <cfRule type="containsText" dxfId="228" priority="230" stopIfTrue="1" operator="containsText" text="OK">
      <formula>NOT(ISERROR(SEARCH("OK",O63)))</formula>
    </cfRule>
  </conditionalFormatting>
  <conditionalFormatting sqref="O69:O74">
    <cfRule type="containsText" dxfId="227" priority="227" stopIfTrue="1" operator="containsText" text="ALARM">
      <formula>NOT(ISERROR(SEARCH("ALARM",O69)))</formula>
    </cfRule>
    <cfRule type="containsText" dxfId="226" priority="228" stopIfTrue="1" operator="containsText" text="OK">
      <formula>NOT(ISERROR(SEARCH("OK",O69)))</formula>
    </cfRule>
  </conditionalFormatting>
  <conditionalFormatting sqref="O75:O80">
    <cfRule type="containsText" dxfId="225" priority="225" stopIfTrue="1" operator="containsText" text="ALARM">
      <formula>NOT(ISERROR(SEARCH("ALARM",O75)))</formula>
    </cfRule>
    <cfRule type="containsText" dxfId="224" priority="226" stopIfTrue="1" operator="containsText" text="OK">
      <formula>NOT(ISERROR(SEARCH("OK",O75)))</formula>
    </cfRule>
  </conditionalFormatting>
  <conditionalFormatting sqref="O81:O86">
    <cfRule type="containsText" dxfId="223" priority="223" stopIfTrue="1" operator="containsText" text="ALARM">
      <formula>NOT(ISERROR(SEARCH("ALARM",O81)))</formula>
    </cfRule>
    <cfRule type="containsText" dxfId="222" priority="224" stopIfTrue="1" operator="containsText" text="OK">
      <formula>NOT(ISERROR(SEARCH("OK",O81)))</formula>
    </cfRule>
  </conditionalFormatting>
  <conditionalFormatting sqref="O87:O92">
    <cfRule type="containsText" dxfId="221" priority="221" stopIfTrue="1" operator="containsText" text="ALARM">
      <formula>NOT(ISERROR(SEARCH("ALARM",O87)))</formula>
    </cfRule>
    <cfRule type="containsText" dxfId="220" priority="222" stopIfTrue="1" operator="containsText" text="OK">
      <formula>NOT(ISERROR(SEARCH("OK",O87)))</formula>
    </cfRule>
  </conditionalFormatting>
  <conditionalFormatting sqref="O93:O98">
    <cfRule type="containsText" dxfId="219" priority="219" stopIfTrue="1" operator="containsText" text="ALARM">
      <formula>NOT(ISERROR(SEARCH("ALARM",O93)))</formula>
    </cfRule>
    <cfRule type="containsText" dxfId="218" priority="220" stopIfTrue="1" operator="containsText" text="OK">
      <formula>NOT(ISERROR(SEARCH("OK",O93)))</formula>
    </cfRule>
  </conditionalFormatting>
  <conditionalFormatting sqref="O99:O104">
    <cfRule type="containsText" dxfId="217" priority="217" stopIfTrue="1" operator="containsText" text="ALARM">
      <formula>NOT(ISERROR(SEARCH("ALARM",O99)))</formula>
    </cfRule>
    <cfRule type="containsText" dxfId="216" priority="218" stopIfTrue="1" operator="containsText" text="OK">
      <formula>NOT(ISERROR(SEARCH("OK",O99)))</formula>
    </cfRule>
  </conditionalFormatting>
  <conditionalFormatting sqref="O105:O110">
    <cfRule type="containsText" dxfId="215" priority="215" stopIfTrue="1" operator="containsText" text="ALARM">
      <formula>NOT(ISERROR(SEARCH("ALARM",O105)))</formula>
    </cfRule>
    <cfRule type="containsText" dxfId="214" priority="216" stopIfTrue="1" operator="containsText" text="OK">
      <formula>NOT(ISERROR(SEARCH("OK",O105)))</formula>
    </cfRule>
  </conditionalFormatting>
  <conditionalFormatting sqref="O111:O116">
    <cfRule type="containsText" dxfId="213" priority="213" stopIfTrue="1" operator="containsText" text="ALARM">
      <formula>NOT(ISERROR(SEARCH("ALARM",O111)))</formula>
    </cfRule>
    <cfRule type="containsText" dxfId="212" priority="214" stopIfTrue="1" operator="containsText" text="OK">
      <formula>NOT(ISERROR(SEARCH("OK",O111)))</formula>
    </cfRule>
  </conditionalFormatting>
  <conditionalFormatting sqref="O117:O122">
    <cfRule type="containsText" dxfId="211" priority="211" stopIfTrue="1" operator="containsText" text="ALARM">
      <formula>NOT(ISERROR(SEARCH("ALARM",O117)))</formula>
    </cfRule>
    <cfRule type="containsText" dxfId="210" priority="212" stopIfTrue="1" operator="containsText" text="OK">
      <formula>NOT(ISERROR(SEARCH("OK",O117)))</formula>
    </cfRule>
  </conditionalFormatting>
  <conditionalFormatting sqref="O123:O128">
    <cfRule type="containsText" dxfId="209" priority="209" stopIfTrue="1" operator="containsText" text="ALARM">
      <formula>NOT(ISERROR(SEARCH("ALARM",O123)))</formula>
    </cfRule>
    <cfRule type="containsText" dxfId="208" priority="210" stopIfTrue="1" operator="containsText" text="OK">
      <formula>NOT(ISERROR(SEARCH("OK",O123)))</formula>
    </cfRule>
  </conditionalFormatting>
  <conditionalFormatting sqref="O129:O134">
    <cfRule type="containsText" dxfId="207" priority="207" stopIfTrue="1" operator="containsText" text="ALARM">
      <formula>NOT(ISERROR(SEARCH("ALARM",O129)))</formula>
    </cfRule>
    <cfRule type="containsText" dxfId="206" priority="208" stopIfTrue="1" operator="containsText" text="OK">
      <formula>NOT(ISERROR(SEARCH("OK",O129)))</formula>
    </cfRule>
  </conditionalFormatting>
  <conditionalFormatting sqref="O135:O140">
    <cfRule type="containsText" dxfId="205" priority="205" stopIfTrue="1" operator="containsText" text="ALARM">
      <formula>NOT(ISERROR(SEARCH("ALARM",O135)))</formula>
    </cfRule>
    <cfRule type="containsText" dxfId="204" priority="206" stopIfTrue="1" operator="containsText" text="OK">
      <formula>NOT(ISERROR(SEARCH("OK",O135)))</formula>
    </cfRule>
  </conditionalFormatting>
  <conditionalFormatting sqref="O141:O146">
    <cfRule type="containsText" dxfId="203" priority="203" stopIfTrue="1" operator="containsText" text="ALARM">
      <formula>NOT(ISERROR(SEARCH("ALARM",O141)))</formula>
    </cfRule>
    <cfRule type="containsText" dxfId="202" priority="204" stopIfTrue="1" operator="containsText" text="OK">
      <formula>NOT(ISERROR(SEARCH("OK",O141)))</formula>
    </cfRule>
  </conditionalFormatting>
  <conditionalFormatting sqref="O147:O152">
    <cfRule type="containsText" dxfId="201" priority="201" stopIfTrue="1" operator="containsText" text="ALARM">
      <formula>NOT(ISERROR(SEARCH("ALARM",O147)))</formula>
    </cfRule>
    <cfRule type="containsText" dxfId="200" priority="202" stopIfTrue="1" operator="containsText" text="OK">
      <formula>NOT(ISERROR(SEARCH("OK",O147)))</formula>
    </cfRule>
  </conditionalFormatting>
  <conditionalFormatting sqref="O153:O158">
    <cfRule type="containsText" dxfId="199" priority="199" stopIfTrue="1" operator="containsText" text="ALARM">
      <formula>NOT(ISERROR(SEARCH("ALARM",O153)))</formula>
    </cfRule>
    <cfRule type="containsText" dxfId="198" priority="200" stopIfTrue="1" operator="containsText" text="OK">
      <formula>NOT(ISERROR(SEARCH("OK",O153)))</formula>
    </cfRule>
  </conditionalFormatting>
  <conditionalFormatting sqref="O159:O164">
    <cfRule type="containsText" dxfId="197" priority="197" stopIfTrue="1" operator="containsText" text="ALARM">
      <formula>NOT(ISERROR(SEARCH("ALARM",O159)))</formula>
    </cfRule>
    <cfRule type="containsText" dxfId="196" priority="198" stopIfTrue="1" operator="containsText" text="OK">
      <formula>NOT(ISERROR(SEARCH("OK",O159)))</formula>
    </cfRule>
  </conditionalFormatting>
  <conditionalFormatting sqref="O165:O170">
    <cfRule type="containsText" dxfId="195" priority="195" stopIfTrue="1" operator="containsText" text="ALARM">
      <formula>NOT(ISERROR(SEARCH("ALARM",O165)))</formula>
    </cfRule>
    <cfRule type="containsText" dxfId="194" priority="196" stopIfTrue="1" operator="containsText" text="OK">
      <formula>NOT(ISERROR(SEARCH("OK",O165)))</formula>
    </cfRule>
  </conditionalFormatting>
  <conditionalFormatting sqref="O171:O176">
    <cfRule type="containsText" dxfId="193" priority="193" stopIfTrue="1" operator="containsText" text="ALARM">
      <formula>NOT(ISERROR(SEARCH("ALARM",O171)))</formula>
    </cfRule>
    <cfRule type="containsText" dxfId="192" priority="194" stopIfTrue="1" operator="containsText" text="OK">
      <formula>NOT(ISERROR(SEARCH("OK",O171)))</formula>
    </cfRule>
  </conditionalFormatting>
  <conditionalFormatting sqref="O177:O182">
    <cfRule type="containsText" dxfId="191" priority="191" stopIfTrue="1" operator="containsText" text="ALARM">
      <formula>NOT(ISERROR(SEARCH("ALARM",O177)))</formula>
    </cfRule>
    <cfRule type="containsText" dxfId="190" priority="192" stopIfTrue="1" operator="containsText" text="OK">
      <formula>NOT(ISERROR(SEARCH("OK",O177)))</formula>
    </cfRule>
  </conditionalFormatting>
  <conditionalFormatting sqref="O183:O188">
    <cfRule type="containsText" dxfId="189" priority="189" stopIfTrue="1" operator="containsText" text="ALARM">
      <formula>NOT(ISERROR(SEARCH("ALARM",O183)))</formula>
    </cfRule>
    <cfRule type="containsText" dxfId="188" priority="190" stopIfTrue="1" operator="containsText" text="OK">
      <formula>NOT(ISERROR(SEARCH("OK",O183)))</formula>
    </cfRule>
  </conditionalFormatting>
  <conditionalFormatting sqref="O189:O194">
    <cfRule type="containsText" dxfId="187" priority="187" stopIfTrue="1" operator="containsText" text="ALARM">
      <formula>NOT(ISERROR(SEARCH("ALARM",O189)))</formula>
    </cfRule>
    <cfRule type="containsText" dxfId="186" priority="188" stopIfTrue="1" operator="containsText" text="OK">
      <formula>NOT(ISERROR(SEARCH("OK",O189)))</formula>
    </cfRule>
  </conditionalFormatting>
  <conditionalFormatting sqref="O195:O200">
    <cfRule type="containsText" dxfId="185" priority="185" stopIfTrue="1" operator="containsText" text="ALARM">
      <formula>NOT(ISERROR(SEARCH("ALARM",O195)))</formula>
    </cfRule>
    <cfRule type="containsText" dxfId="184" priority="186" stopIfTrue="1" operator="containsText" text="OK">
      <formula>NOT(ISERROR(SEARCH("OK",O195)))</formula>
    </cfRule>
  </conditionalFormatting>
  <conditionalFormatting sqref="O201:O206">
    <cfRule type="containsText" dxfId="183" priority="183" stopIfTrue="1" operator="containsText" text="ALARM">
      <formula>NOT(ISERROR(SEARCH("ALARM",O201)))</formula>
    </cfRule>
    <cfRule type="containsText" dxfId="182" priority="184" stopIfTrue="1" operator="containsText" text="OK">
      <formula>NOT(ISERROR(SEARCH("OK",O201)))</formula>
    </cfRule>
  </conditionalFormatting>
  <conditionalFormatting sqref="O207:O212">
    <cfRule type="containsText" dxfId="181" priority="181" stopIfTrue="1" operator="containsText" text="ALARM">
      <formula>NOT(ISERROR(SEARCH("ALARM",O207)))</formula>
    </cfRule>
    <cfRule type="containsText" dxfId="180" priority="182" stopIfTrue="1" operator="containsText" text="OK">
      <formula>NOT(ISERROR(SEARCH("OK",O207)))</formula>
    </cfRule>
  </conditionalFormatting>
  <conditionalFormatting sqref="O213:O218">
    <cfRule type="containsText" dxfId="179" priority="179" stopIfTrue="1" operator="containsText" text="ALARM">
      <formula>NOT(ISERROR(SEARCH("ALARM",O213)))</formula>
    </cfRule>
    <cfRule type="containsText" dxfId="178" priority="180" stopIfTrue="1" operator="containsText" text="OK">
      <formula>NOT(ISERROR(SEARCH("OK",O213)))</formula>
    </cfRule>
  </conditionalFormatting>
  <conditionalFormatting sqref="O219:O224">
    <cfRule type="containsText" dxfId="177" priority="177" stopIfTrue="1" operator="containsText" text="ALARM">
      <formula>NOT(ISERROR(SEARCH("ALARM",O219)))</formula>
    </cfRule>
    <cfRule type="containsText" dxfId="176" priority="178" stopIfTrue="1" operator="containsText" text="OK">
      <formula>NOT(ISERROR(SEARCH("OK",O219)))</formula>
    </cfRule>
  </conditionalFormatting>
  <conditionalFormatting sqref="O225:O230">
    <cfRule type="containsText" dxfId="175" priority="175" stopIfTrue="1" operator="containsText" text="ALARM">
      <formula>NOT(ISERROR(SEARCH("ALARM",O225)))</formula>
    </cfRule>
    <cfRule type="containsText" dxfId="174" priority="176" stopIfTrue="1" operator="containsText" text="OK">
      <formula>NOT(ISERROR(SEARCH("OK",O225)))</formula>
    </cfRule>
  </conditionalFormatting>
  <conditionalFormatting sqref="O231:O236">
    <cfRule type="containsText" dxfId="173" priority="173" stopIfTrue="1" operator="containsText" text="ALARM">
      <formula>NOT(ISERROR(SEARCH("ALARM",O231)))</formula>
    </cfRule>
    <cfRule type="containsText" dxfId="172" priority="174" stopIfTrue="1" operator="containsText" text="OK">
      <formula>NOT(ISERROR(SEARCH("OK",O231)))</formula>
    </cfRule>
  </conditionalFormatting>
  <conditionalFormatting sqref="O237:O242">
    <cfRule type="containsText" dxfId="171" priority="171" stopIfTrue="1" operator="containsText" text="ALARM">
      <formula>NOT(ISERROR(SEARCH("ALARM",O237)))</formula>
    </cfRule>
    <cfRule type="containsText" dxfId="170" priority="172" stopIfTrue="1" operator="containsText" text="OK">
      <formula>NOT(ISERROR(SEARCH("OK",O237)))</formula>
    </cfRule>
  </conditionalFormatting>
  <conditionalFormatting sqref="O243:O248">
    <cfRule type="containsText" dxfId="169" priority="169" stopIfTrue="1" operator="containsText" text="ALARM">
      <formula>NOT(ISERROR(SEARCH("ALARM",O243)))</formula>
    </cfRule>
    <cfRule type="containsText" dxfId="168" priority="170" stopIfTrue="1" operator="containsText" text="OK">
      <formula>NOT(ISERROR(SEARCH("OK",O243)))</formula>
    </cfRule>
  </conditionalFormatting>
  <conditionalFormatting sqref="O249:O254">
    <cfRule type="containsText" dxfId="167" priority="167" stopIfTrue="1" operator="containsText" text="ALARM">
      <formula>NOT(ISERROR(SEARCH("ALARM",O249)))</formula>
    </cfRule>
    <cfRule type="containsText" dxfId="166" priority="168" stopIfTrue="1" operator="containsText" text="OK">
      <formula>NOT(ISERROR(SEARCH("OK",O249)))</formula>
    </cfRule>
  </conditionalFormatting>
  <conditionalFormatting sqref="O255:O260">
    <cfRule type="containsText" dxfId="165" priority="165" stopIfTrue="1" operator="containsText" text="ALARM">
      <formula>NOT(ISERROR(SEARCH("ALARM",O255)))</formula>
    </cfRule>
    <cfRule type="containsText" dxfId="164" priority="166" stopIfTrue="1" operator="containsText" text="OK">
      <formula>NOT(ISERROR(SEARCH("OK",O255)))</formula>
    </cfRule>
  </conditionalFormatting>
  <conditionalFormatting sqref="O261:O266">
    <cfRule type="containsText" dxfId="163" priority="163" stopIfTrue="1" operator="containsText" text="ALARM">
      <formula>NOT(ISERROR(SEARCH("ALARM",O261)))</formula>
    </cfRule>
    <cfRule type="containsText" dxfId="162" priority="164" stopIfTrue="1" operator="containsText" text="OK">
      <formula>NOT(ISERROR(SEARCH("OK",O261)))</formula>
    </cfRule>
  </conditionalFormatting>
  <conditionalFormatting sqref="O267:O272">
    <cfRule type="containsText" dxfId="161" priority="161" stopIfTrue="1" operator="containsText" text="ALARM">
      <formula>NOT(ISERROR(SEARCH("ALARM",O267)))</formula>
    </cfRule>
    <cfRule type="containsText" dxfId="160" priority="162" stopIfTrue="1" operator="containsText" text="OK">
      <formula>NOT(ISERROR(SEARCH("OK",O267)))</formula>
    </cfRule>
  </conditionalFormatting>
  <conditionalFormatting sqref="O273:O278">
    <cfRule type="containsText" dxfId="159" priority="159" stopIfTrue="1" operator="containsText" text="ALARM">
      <formula>NOT(ISERROR(SEARCH("ALARM",O273)))</formula>
    </cfRule>
    <cfRule type="containsText" dxfId="158" priority="160" stopIfTrue="1" operator="containsText" text="OK">
      <formula>NOT(ISERROR(SEARCH("OK",O273)))</formula>
    </cfRule>
  </conditionalFormatting>
  <conditionalFormatting sqref="O279:O284">
    <cfRule type="containsText" dxfId="157" priority="157" stopIfTrue="1" operator="containsText" text="ALARM">
      <formula>NOT(ISERROR(SEARCH("ALARM",O279)))</formula>
    </cfRule>
    <cfRule type="containsText" dxfId="156" priority="158" stopIfTrue="1" operator="containsText" text="OK">
      <formula>NOT(ISERROR(SEARCH("OK",O279)))</formula>
    </cfRule>
  </conditionalFormatting>
  <conditionalFormatting sqref="O285:O290">
    <cfRule type="containsText" dxfId="155" priority="155" stopIfTrue="1" operator="containsText" text="ALARM">
      <formula>NOT(ISERROR(SEARCH("ALARM",O285)))</formula>
    </cfRule>
    <cfRule type="containsText" dxfId="154" priority="156" stopIfTrue="1" operator="containsText" text="OK">
      <formula>NOT(ISERROR(SEARCH("OK",O285)))</formula>
    </cfRule>
  </conditionalFormatting>
  <conditionalFormatting sqref="O291:O296">
    <cfRule type="containsText" dxfId="153" priority="153" stopIfTrue="1" operator="containsText" text="ALARM">
      <formula>NOT(ISERROR(SEARCH("ALARM",O291)))</formula>
    </cfRule>
    <cfRule type="containsText" dxfId="152" priority="154" stopIfTrue="1" operator="containsText" text="OK">
      <formula>NOT(ISERROR(SEARCH("OK",O291)))</formula>
    </cfRule>
  </conditionalFormatting>
  <conditionalFormatting sqref="O297:O302">
    <cfRule type="containsText" dxfId="151" priority="151" stopIfTrue="1" operator="containsText" text="ALARM">
      <formula>NOT(ISERROR(SEARCH("ALARM",O297)))</formula>
    </cfRule>
    <cfRule type="containsText" dxfId="150" priority="152" stopIfTrue="1" operator="containsText" text="OK">
      <formula>NOT(ISERROR(SEARCH("OK",O297)))</formula>
    </cfRule>
  </conditionalFormatting>
  <conditionalFormatting sqref="O303:O308">
    <cfRule type="containsText" dxfId="149" priority="149" stopIfTrue="1" operator="containsText" text="ALARM">
      <formula>NOT(ISERROR(SEARCH("ALARM",O303)))</formula>
    </cfRule>
    <cfRule type="containsText" dxfId="148" priority="150" stopIfTrue="1" operator="containsText" text="OK">
      <formula>NOT(ISERROR(SEARCH("OK",O303)))</formula>
    </cfRule>
  </conditionalFormatting>
  <conditionalFormatting sqref="O309:O314">
    <cfRule type="containsText" dxfId="147" priority="147" stopIfTrue="1" operator="containsText" text="ALARM">
      <formula>NOT(ISERROR(SEARCH("ALARM",O309)))</formula>
    </cfRule>
    <cfRule type="containsText" dxfId="146" priority="148" stopIfTrue="1" operator="containsText" text="OK">
      <formula>NOT(ISERROR(SEARCH("OK",O309)))</formula>
    </cfRule>
  </conditionalFormatting>
  <conditionalFormatting sqref="O315:O320">
    <cfRule type="containsText" dxfId="145" priority="145" stopIfTrue="1" operator="containsText" text="ALARM">
      <formula>NOT(ISERROR(SEARCH("ALARM",O315)))</formula>
    </cfRule>
    <cfRule type="containsText" dxfId="144" priority="146" stopIfTrue="1" operator="containsText" text="OK">
      <formula>NOT(ISERROR(SEARCH("OK",O315)))</formula>
    </cfRule>
  </conditionalFormatting>
  <conditionalFormatting sqref="O321:O326">
    <cfRule type="containsText" dxfId="143" priority="143" stopIfTrue="1" operator="containsText" text="ALARM">
      <formula>NOT(ISERROR(SEARCH("ALARM",O321)))</formula>
    </cfRule>
    <cfRule type="containsText" dxfId="142" priority="144" stopIfTrue="1" operator="containsText" text="OK">
      <formula>NOT(ISERROR(SEARCH("OK",O321)))</formula>
    </cfRule>
  </conditionalFormatting>
  <conditionalFormatting sqref="O327:O332">
    <cfRule type="containsText" dxfId="141" priority="141" stopIfTrue="1" operator="containsText" text="ALARM">
      <formula>NOT(ISERROR(SEARCH("ALARM",O327)))</formula>
    </cfRule>
    <cfRule type="containsText" dxfId="140" priority="142" stopIfTrue="1" operator="containsText" text="OK">
      <formula>NOT(ISERROR(SEARCH("OK",O327)))</formula>
    </cfRule>
  </conditionalFormatting>
  <conditionalFormatting sqref="O333:O338">
    <cfRule type="containsText" dxfId="139" priority="139" stopIfTrue="1" operator="containsText" text="ALARM">
      <formula>NOT(ISERROR(SEARCH("ALARM",O333)))</formula>
    </cfRule>
    <cfRule type="containsText" dxfId="138" priority="140" stopIfTrue="1" operator="containsText" text="OK">
      <formula>NOT(ISERROR(SEARCH("OK",O333)))</formula>
    </cfRule>
  </conditionalFormatting>
  <conditionalFormatting sqref="O339:O344">
    <cfRule type="containsText" dxfId="137" priority="137" stopIfTrue="1" operator="containsText" text="ALARM">
      <formula>NOT(ISERROR(SEARCH("ALARM",O339)))</formula>
    </cfRule>
    <cfRule type="containsText" dxfId="136" priority="138" stopIfTrue="1" operator="containsText" text="OK">
      <formula>NOT(ISERROR(SEARCH("OK",O339)))</formula>
    </cfRule>
  </conditionalFormatting>
  <conditionalFormatting sqref="O345:O350">
    <cfRule type="containsText" dxfId="135" priority="135" stopIfTrue="1" operator="containsText" text="ALARM">
      <formula>NOT(ISERROR(SEARCH("ALARM",O345)))</formula>
    </cfRule>
    <cfRule type="containsText" dxfId="134" priority="136" stopIfTrue="1" operator="containsText" text="OK">
      <formula>NOT(ISERROR(SEARCH("OK",O345)))</formula>
    </cfRule>
  </conditionalFormatting>
  <conditionalFormatting sqref="O351:O356">
    <cfRule type="containsText" dxfId="133" priority="133" stopIfTrue="1" operator="containsText" text="ALARM">
      <formula>NOT(ISERROR(SEARCH("ALARM",O351)))</formula>
    </cfRule>
    <cfRule type="containsText" dxfId="132" priority="134" stopIfTrue="1" operator="containsText" text="OK">
      <formula>NOT(ISERROR(SEARCH("OK",O351)))</formula>
    </cfRule>
  </conditionalFormatting>
  <conditionalFormatting sqref="O357:O362">
    <cfRule type="containsText" dxfId="131" priority="131" stopIfTrue="1" operator="containsText" text="ALARM">
      <formula>NOT(ISERROR(SEARCH("ALARM",O357)))</formula>
    </cfRule>
    <cfRule type="containsText" dxfId="130" priority="132" stopIfTrue="1" operator="containsText" text="OK">
      <formula>NOT(ISERROR(SEARCH("OK",O357)))</formula>
    </cfRule>
  </conditionalFormatting>
  <conditionalFormatting sqref="O363:O368">
    <cfRule type="containsText" dxfId="129" priority="129" stopIfTrue="1" operator="containsText" text="ALARM">
      <formula>NOT(ISERROR(SEARCH("ALARM",O363)))</formula>
    </cfRule>
    <cfRule type="containsText" dxfId="128" priority="130" stopIfTrue="1" operator="containsText" text="OK">
      <formula>NOT(ISERROR(SEARCH("OK",O363)))</formula>
    </cfRule>
  </conditionalFormatting>
  <conditionalFormatting sqref="O369:O374">
    <cfRule type="containsText" dxfId="127" priority="127" stopIfTrue="1" operator="containsText" text="ALARM">
      <formula>NOT(ISERROR(SEARCH("ALARM",O369)))</formula>
    </cfRule>
    <cfRule type="containsText" dxfId="126" priority="128" stopIfTrue="1" operator="containsText" text="OK">
      <formula>NOT(ISERROR(SEARCH("OK",O369)))</formula>
    </cfRule>
  </conditionalFormatting>
  <conditionalFormatting sqref="O375:O380">
    <cfRule type="containsText" dxfId="125" priority="125" stopIfTrue="1" operator="containsText" text="ALARM">
      <formula>NOT(ISERROR(SEARCH("ALARM",O375)))</formula>
    </cfRule>
    <cfRule type="containsText" dxfId="124" priority="126" stopIfTrue="1" operator="containsText" text="OK">
      <formula>NOT(ISERROR(SEARCH("OK",O375)))</formula>
    </cfRule>
  </conditionalFormatting>
  <conditionalFormatting sqref="O381:O386">
    <cfRule type="containsText" dxfId="123" priority="123" stopIfTrue="1" operator="containsText" text="ALARM">
      <formula>NOT(ISERROR(SEARCH("ALARM",O381)))</formula>
    </cfRule>
    <cfRule type="containsText" dxfId="122" priority="124" stopIfTrue="1" operator="containsText" text="OK">
      <formula>NOT(ISERROR(SEARCH("OK",O381)))</formula>
    </cfRule>
  </conditionalFormatting>
  <conditionalFormatting sqref="O387:O392">
    <cfRule type="containsText" dxfId="121" priority="121" stopIfTrue="1" operator="containsText" text="ALARM">
      <formula>NOT(ISERROR(SEARCH("ALARM",O387)))</formula>
    </cfRule>
    <cfRule type="containsText" dxfId="120" priority="122" stopIfTrue="1" operator="containsText" text="OK">
      <formula>NOT(ISERROR(SEARCH("OK",O387)))</formula>
    </cfRule>
  </conditionalFormatting>
  <conditionalFormatting sqref="O393:O398">
    <cfRule type="containsText" dxfId="119" priority="119" stopIfTrue="1" operator="containsText" text="ALARM">
      <formula>NOT(ISERROR(SEARCH("ALARM",O393)))</formula>
    </cfRule>
    <cfRule type="containsText" dxfId="118" priority="120" stopIfTrue="1" operator="containsText" text="OK">
      <formula>NOT(ISERROR(SEARCH("OK",O393)))</formula>
    </cfRule>
  </conditionalFormatting>
  <conditionalFormatting sqref="O399:O404">
    <cfRule type="containsText" dxfId="117" priority="117" stopIfTrue="1" operator="containsText" text="ALARM">
      <formula>NOT(ISERROR(SEARCH("ALARM",O399)))</formula>
    </cfRule>
    <cfRule type="containsText" dxfId="116" priority="118" stopIfTrue="1" operator="containsText" text="OK">
      <formula>NOT(ISERROR(SEARCH("OK",O399)))</formula>
    </cfRule>
  </conditionalFormatting>
  <conditionalFormatting sqref="O405:O410">
    <cfRule type="containsText" dxfId="115" priority="115" stopIfTrue="1" operator="containsText" text="ALARM">
      <formula>NOT(ISERROR(SEARCH("ALARM",O405)))</formula>
    </cfRule>
    <cfRule type="containsText" dxfId="114" priority="116" stopIfTrue="1" operator="containsText" text="OK">
      <formula>NOT(ISERROR(SEARCH("OK",O405)))</formula>
    </cfRule>
  </conditionalFormatting>
  <conditionalFormatting sqref="O411:O416">
    <cfRule type="containsText" dxfId="113" priority="113" stopIfTrue="1" operator="containsText" text="ALARM">
      <formula>NOT(ISERROR(SEARCH("ALARM",O411)))</formula>
    </cfRule>
    <cfRule type="containsText" dxfId="112" priority="114" stopIfTrue="1" operator="containsText" text="OK">
      <formula>NOT(ISERROR(SEARCH("OK",O411)))</formula>
    </cfRule>
  </conditionalFormatting>
  <conditionalFormatting sqref="O417:O422">
    <cfRule type="containsText" dxfId="111" priority="111" stopIfTrue="1" operator="containsText" text="ALARM">
      <formula>NOT(ISERROR(SEARCH("ALARM",O417)))</formula>
    </cfRule>
    <cfRule type="containsText" dxfId="110" priority="112" stopIfTrue="1" operator="containsText" text="OK">
      <formula>NOT(ISERROR(SEARCH("OK",O417)))</formula>
    </cfRule>
  </conditionalFormatting>
  <conditionalFormatting sqref="O423:O428">
    <cfRule type="containsText" dxfId="109" priority="109" stopIfTrue="1" operator="containsText" text="ALARM">
      <formula>NOT(ISERROR(SEARCH("ALARM",O423)))</formula>
    </cfRule>
    <cfRule type="containsText" dxfId="108" priority="110" stopIfTrue="1" operator="containsText" text="OK">
      <formula>NOT(ISERROR(SEARCH("OK",O423)))</formula>
    </cfRule>
  </conditionalFormatting>
  <conditionalFormatting sqref="O429:O434">
    <cfRule type="containsText" dxfId="107" priority="107" stopIfTrue="1" operator="containsText" text="ALARM">
      <formula>NOT(ISERROR(SEARCH("ALARM",O429)))</formula>
    </cfRule>
    <cfRule type="containsText" dxfId="106" priority="108" stopIfTrue="1" operator="containsText" text="OK">
      <formula>NOT(ISERROR(SEARCH("OK",O429)))</formula>
    </cfRule>
  </conditionalFormatting>
  <conditionalFormatting sqref="O435:O440">
    <cfRule type="containsText" dxfId="105" priority="105" stopIfTrue="1" operator="containsText" text="ALARM">
      <formula>NOT(ISERROR(SEARCH("ALARM",O435)))</formula>
    </cfRule>
    <cfRule type="containsText" dxfId="104" priority="106" stopIfTrue="1" operator="containsText" text="OK">
      <formula>NOT(ISERROR(SEARCH("OK",O435)))</formula>
    </cfRule>
  </conditionalFormatting>
  <conditionalFormatting sqref="O441:O446">
    <cfRule type="containsText" dxfId="103" priority="103" stopIfTrue="1" operator="containsText" text="ALARM">
      <formula>NOT(ISERROR(SEARCH("ALARM",O441)))</formula>
    </cfRule>
    <cfRule type="containsText" dxfId="102" priority="104" stopIfTrue="1" operator="containsText" text="OK">
      <formula>NOT(ISERROR(SEARCH("OK",O441)))</formula>
    </cfRule>
  </conditionalFormatting>
  <conditionalFormatting sqref="O447:O452">
    <cfRule type="containsText" dxfId="101" priority="101" stopIfTrue="1" operator="containsText" text="ALARM">
      <formula>NOT(ISERROR(SEARCH("ALARM",O447)))</formula>
    </cfRule>
    <cfRule type="containsText" dxfId="100" priority="102" stopIfTrue="1" operator="containsText" text="OK">
      <formula>NOT(ISERROR(SEARCH("OK",O447)))</formula>
    </cfRule>
  </conditionalFormatting>
  <conditionalFormatting sqref="O453:O458">
    <cfRule type="containsText" dxfId="99" priority="99" stopIfTrue="1" operator="containsText" text="ALARM">
      <formula>NOT(ISERROR(SEARCH("ALARM",O453)))</formula>
    </cfRule>
    <cfRule type="containsText" dxfId="98" priority="100" stopIfTrue="1" operator="containsText" text="OK">
      <formula>NOT(ISERROR(SEARCH("OK",O453)))</formula>
    </cfRule>
  </conditionalFormatting>
  <conditionalFormatting sqref="O459:O464">
    <cfRule type="containsText" dxfId="97" priority="97" stopIfTrue="1" operator="containsText" text="ALARM">
      <formula>NOT(ISERROR(SEARCH("ALARM",O459)))</formula>
    </cfRule>
    <cfRule type="containsText" dxfId="96" priority="98" stopIfTrue="1" operator="containsText" text="OK">
      <formula>NOT(ISERROR(SEARCH("OK",O459)))</formula>
    </cfRule>
  </conditionalFormatting>
  <conditionalFormatting sqref="O465:O470">
    <cfRule type="containsText" dxfId="95" priority="95" stopIfTrue="1" operator="containsText" text="ALARM">
      <formula>NOT(ISERROR(SEARCH("ALARM",O465)))</formula>
    </cfRule>
    <cfRule type="containsText" dxfId="94" priority="96" stopIfTrue="1" operator="containsText" text="OK">
      <formula>NOT(ISERROR(SEARCH("OK",O465)))</formula>
    </cfRule>
  </conditionalFormatting>
  <conditionalFormatting sqref="O471:O476">
    <cfRule type="containsText" dxfId="93" priority="93" stopIfTrue="1" operator="containsText" text="ALARM">
      <formula>NOT(ISERROR(SEARCH("ALARM",O471)))</formula>
    </cfRule>
    <cfRule type="containsText" dxfId="92" priority="94" stopIfTrue="1" operator="containsText" text="OK">
      <formula>NOT(ISERROR(SEARCH("OK",O471)))</formula>
    </cfRule>
  </conditionalFormatting>
  <conditionalFormatting sqref="O477:O482">
    <cfRule type="containsText" dxfId="91" priority="91" stopIfTrue="1" operator="containsText" text="ALARM">
      <formula>NOT(ISERROR(SEARCH("ALARM",O477)))</formula>
    </cfRule>
    <cfRule type="containsText" dxfId="90" priority="92" stopIfTrue="1" operator="containsText" text="OK">
      <formula>NOT(ISERROR(SEARCH("OK",O477)))</formula>
    </cfRule>
  </conditionalFormatting>
  <conditionalFormatting sqref="O483:O488">
    <cfRule type="containsText" dxfId="89" priority="89" stopIfTrue="1" operator="containsText" text="ALARM">
      <formula>NOT(ISERROR(SEARCH("ALARM",O483)))</formula>
    </cfRule>
    <cfRule type="containsText" dxfId="88" priority="90" stopIfTrue="1" operator="containsText" text="OK">
      <formula>NOT(ISERROR(SEARCH("OK",O483)))</formula>
    </cfRule>
  </conditionalFormatting>
  <conditionalFormatting sqref="O489:O494">
    <cfRule type="containsText" dxfId="87" priority="87" stopIfTrue="1" operator="containsText" text="ALARM">
      <formula>NOT(ISERROR(SEARCH("ALARM",O489)))</formula>
    </cfRule>
    <cfRule type="containsText" dxfId="86" priority="88" stopIfTrue="1" operator="containsText" text="OK">
      <formula>NOT(ISERROR(SEARCH("OK",O489)))</formula>
    </cfRule>
  </conditionalFormatting>
  <conditionalFormatting sqref="O495:O500">
    <cfRule type="containsText" dxfId="85" priority="85" stopIfTrue="1" operator="containsText" text="ALARM">
      <formula>NOT(ISERROR(SEARCH("ALARM",O495)))</formula>
    </cfRule>
    <cfRule type="containsText" dxfId="84" priority="86" stopIfTrue="1" operator="containsText" text="OK">
      <formula>NOT(ISERROR(SEARCH("OK",O495)))</formula>
    </cfRule>
  </conditionalFormatting>
  <conditionalFormatting sqref="O501:O506">
    <cfRule type="containsText" dxfId="83" priority="83" stopIfTrue="1" operator="containsText" text="ALARM">
      <formula>NOT(ISERROR(SEARCH("ALARM",O501)))</formula>
    </cfRule>
    <cfRule type="containsText" dxfId="82" priority="84" stopIfTrue="1" operator="containsText" text="OK">
      <formula>NOT(ISERROR(SEARCH("OK",O501)))</formula>
    </cfRule>
  </conditionalFormatting>
  <conditionalFormatting sqref="O507:O512">
    <cfRule type="containsText" dxfId="81" priority="81" stopIfTrue="1" operator="containsText" text="ALARM">
      <formula>NOT(ISERROR(SEARCH("ALARM",O507)))</formula>
    </cfRule>
    <cfRule type="containsText" dxfId="80" priority="82" stopIfTrue="1" operator="containsText" text="OK">
      <formula>NOT(ISERROR(SEARCH("OK",O507)))</formula>
    </cfRule>
  </conditionalFormatting>
  <conditionalFormatting sqref="O513:O518">
    <cfRule type="containsText" dxfId="79" priority="79" stopIfTrue="1" operator="containsText" text="ALARM">
      <formula>NOT(ISERROR(SEARCH("ALARM",O513)))</formula>
    </cfRule>
    <cfRule type="containsText" dxfId="78" priority="80" stopIfTrue="1" operator="containsText" text="OK">
      <formula>NOT(ISERROR(SEARCH("OK",O513)))</formula>
    </cfRule>
  </conditionalFormatting>
  <conditionalFormatting sqref="O519:O524">
    <cfRule type="containsText" dxfId="77" priority="77" stopIfTrue="1" operator="containsText" text="ALARM">
      <formula>NOT(ISERROR(SEARCH("ALARM",O519)))</formula>
    </cfRule>
    <cfRule type="containsText" dxfId="76" priority="78" stopIfTrue="1" operator="containsText" text="OK">
      <formula>NOT(ISERROR(SEARCH("OK",O519)))</formula>
    </cfRule>
  </conditionalFormatting>
  <conditionalFormatting sqref="O525:O530">
    <cfRule type="containsText" dxfId="75" priority="75" stopIfTrue="1" operator="containsText" text="ALARM">
      <formula>NOT(ISERROR(SEARCH("ALARM",O525)))</formula>
    </cfRule>
    <cfRule type="containsText" dxfId="74" priority="76" stopIfTrue="1" operator="containsText" text="OK">
      <formula>NOT(ISERROR(SEARCH("OK",O525)))</formula>
    </cfRule>
  </conditionalFormatting>
  <conditionalFormatting sqref="O531:O536">
    <cfRule type="containsText" dxfId="73" priority="73" stopIfTrue="1" operator="containsText" text="ALARM">
      <formula>NOT(ISERROR(SEARCH("ALARM",O531)))</formula>
    </cfRule>
    <cfRule type="containsText" dxfId="72" priority="74" stopIfTrue="1" operator="containsText" text="OK">
      <formula>NOT(ISERROR(SEARCH("OK",O531)))</formula>
    </cfRule>
  </conditionalFormatting>
  <conditionalFormatting sqref="O537:O542">
    <cfRule type="containsText" dxfId="71" priority="71" stopIfTrue="1" operator="containsText" text="ALARM">
      <formula>NOT(ISERROR(SEARCH("ALARM",O537)))</formula>
    </cfRule>
    <cfRule type="containsText" dxfId="70" priority="72" stopIfTrue="1" operator="containsText" text="OK">
      <formula>NOT(ISERROR(SEARCH("OK",O537)))</formula>
    </cfRule>
  </conditionalFormatting>
  <conditionalFormatting sqref="O543:O548">
    <cfRule type="containsText" dxfId="69" priority="69" stopIfTrue="1" operator="containsText" text="ALARM">
      <formula>NOT(ISERROR(SEARCH("ALARM",O543)))</formula>
    </cfRule>
    <cfRule type="containsText" dxfId="68" priority="70" stopIfTrue="1" operator="containsText" text="OK">
      <formula>NOT(ISERROR(SEARCH("OK",O543)))</formula>
    </cfRule>
  </conditionalFormatting>
  <conditionalFormatting sqref="O549:O554">
    <cfRule type="containsText" dxfId="67" priority="67" stopIfTrue="1" operator="containsText" text="ALARM">
      <formula>NOT(ISERROR(SEARCH("ALARM",O549)))</formula>
    </cfRule>
    <cfRule type="containsText" dxfId="66" priority="68" stopIfTrue="1" operator="containsText" text="OK">
      <formula>NOT(ISERROR(SEARCH("OK",O549)))</formula>
    </cfRule>
  </conditionalFormatting>
  <conditionalFormatting sqref="O555:O560">
    <cfRule type="containsText" dxfId="65" priority="65" stopIfTrue="1" operator="containsText" text="ALARM">
      <formula>NOT(ISERROR(SEARCH("ALARM",O555)))</formula>
    </cfRule>
    <cfRule type="containsText" dxfId="64" priority="66" stopIfTrue="1" operator="containsText" text="OK">
      <formula>NOT(ISERROR(SEARCH("OK",O555)))</formula>
    </cfRule>
  </conditionalFormatting>
  <conditionalFormatting sqref="O561:O566">
    <cfRule type="containsText" dxfId="63" priority="63" stopIfTrue="1" operator="containsText" text="ALARM">
      <formula>NOT(ISERROR(SEARCH("ALARM",O561)))</formula>
    </cfRule>
    <cfRule type="containsText" dxfId="62" priority="64" stopIfTrue="1" operator="containsText" text="OK">
      <formula>NOT(ISERROR(SEARCH("OK",O561)))</formula>
    </cfRule>
  </conditionalFormatting>
  <conditionalFormatting sqref="O567:O572">
    <cfRule type="containsText" dxfId="61" priority="61" stopIfTrue="1" operator="containsText" text="ALARM">
      <formula>NOT(ISERROR(SEARCH("ALARM",O567)))</formula>
    </cfRule>
    <cfRule type="containsText" dxfId="60" priority="62" stopIfTrue="1" operator="containsText" text="OK">
      <formula>NOT(ISERROR(SEARCH("OK",O567)))</formula>
    </cfRule>
  </conditionalFormatting>
  <conditionalFormatting sqref="O573:O578">
    <cfRule type="containsText" dxfId="59" priority="59" stopIfTrue="1" operator="containsText" text="ALARM">
      <formula>NOT(ISERROR(SEARCH("ALARM",O573)))</formula>
    </cfRule>
    <cfRule type="containsText" dxfId="58" priority="60" stopIfTrue="1" operator="containsText" text="OK">
      <formula>NOT(ISERROR(SEARCH("OK",O573)))</formula>
    </cfRule>
  </conditionalFormatting>
  <conditionalFormatting sqref="O579:O584">
    <cfRule type="containsText" dxfId="57" priority="57" stopIfTrue="1" operator="containsText" text="ALARM">
      <formula>NOT(ISERROR(SEARCH("ALARM",O579)))</formula>
    </cfRule>
    <cfRule type="containsText" dxfId="56" priority="58" stopIfTrue="1" operator="containsText" text="OK">
      <formula>NOT(ISERROR(SEARCH("OK",O579)))</formula>
    </cfRule>
  </conditionalFormatting>
  <conditionalFormatting sqref="O585:O590">
    <cfRule type="containsText" dxfId="55" priority="55" stopIfTrue="1" operator="containsText" text="ALARM">
      <formula>NOT(ISERROR(SEARCH("ALARM",O585)))</formula>
    </cfRule>
    <cfRule type="containsText" dxfId="54" priority="56" stopIfTrue="1" operator="containsText" text="OK">
      <formula>NOT(ISERROR(SEARCH("OK",O585)))</formula>
    </cfRule>
  </conditionalFormatting>
  <conditionalFormatting sqref="O591:O596">
    <cfRule type="containsText" dxfId="53" priority="53" stopIfTrue="1" operator="containsText" text="ALARM">
      <formula>NOT(ISERROR(SEARCH("ALARM",O591)))</formula>
    </cfRule>
    <cfRule type="containsText" dxfId="52" priority="54" stopIfTrue="1" operator="containsText" text="OK">
      <formula>NOT(ISERROR(SEARCH("OK",O591)))</formula>
    </cfRule>
  </conditionalFormatting>
  <conditionalFormatting sqref="O597:O602">
    <cfRule type="containsText" dxfId="51" priority="51" stopIfTrue="1" operator="containsText" text="ALARM">
      <formula>NOT(ISERROR(SEARCH("ALARM",O597)))</formula>
    </cfRule>
    <cfRule type="containsText" dxfId="50" priority="52" stopIfTrue="1" operator="containsText" text="OK">
      <formula>NOT(ISERROR(SEARCH("OK",O597)))</formula>
    </cfRule>
  </conditionalFormatting>
  <conditionalFormatting sqref="O603:O608">
    <cfRule type="containsText" dxfId="49" priority="49" stopIfTrue="1" operator="containsText" text="ALARM">
      <formula>NOT(ISERROR(SEARCH("ALARM",O603)))</formula>
    </cfRule>
    <cfRule type="containsText" dxfId="48" priority="50" stopIfTrue="1" operator="containsText" text="OK">
      <formula>NOT(ISERROR(SEARCH("OK",O603)))</formula>
    </cfRule>
  </conditionalFormatting>
  <conditionalFormatting sqref="O681:O686">
    <cfRule type="containsText" dxfId="47" priority="47" stopIfTrue="1" operator="containsText" text="ALARM">
      <formula>NOT(ISERROR(SEARCH("ALARM",O681)))</formula>
    </cfRule>
    <cfRule type="containsText" dxfId="46" priority="48" stopIfTrue="1" operator="containsText" text="OK">
      <formula>NOT(ISERROR(SEARCH("OK",O681)))</formula>
    </cfRule>
  </conditionalFormatting>
  <conditionalFormatting sqref="O687:O692">
    <cfRule type="containsText" dxfId="45" priority="45" stopIfTrue="1" operator="containsText" text="ALARM">
      <formula>NOT(ISERROR(SEARCH("ALARM",O687)))</formula>
    </cfRule>
    <cfRule type="containsText" dxfId="44" priority="46" stopIfTrue="1" operator="containsText" text="OK">
      <formula>NOT(ISERROR(SEARCH("OK",O687)))</formula>
    </cfRule>
  </conditionalFormatting>
  <conditionalFormatting sqref="O693:O698">
    <cfRule type="containsText" dxfId="43" priority="43" stopIfTrue="1" operator="containsText" text="ALARM">
      <formula>NOT(ISERROR(SEARCH("ALARM",O693)))</formula>
    </cfRule>
    <cfRule type="containsText" dxfId="42" priority="44" stopIfTrue="1" operator="containsText" text="OK">
      <formula>NOT(ISERROR(SEARCH("OK",O693)))</formula>
    </cfRule>
  </conditionalFormatting>
  <conditionalFormatting sqref="O699:O704">
    <cfRule type="containsText" dxfId="41" priority="41" stopIfTrue="1" operator="containsText" text="ALARM">
      <formula>NOT(ISERROR(SEARCH("ALARM",O699)))</formula>
    </cfRule>
    <cfRule type="containsText" dxfId="40" priority="42" stopIfTrue="1" operator="containsText" text="OK">
      <formula>NOT(ISERROR(SEARCH("OK",O699)))</formula>
    </cfRule>
  </conditionalFormatting>
  <conditionalFormatting sqref="O609:O614">
    <cfRule type="containsText" dxfId="39" priority="39" stopIfTrue="1" operator="containsText" text="ALARM">
      <formula>NOT(ISERROR(SEARCH("ALARM",O609)))</formula>
    </cfRule>
    <cfRule type="containsText" dxfId="38" priority="40" stopIfTrue="1" operator="containsText" text="OK">
      <formula>NOT(ISERROR(SEARCH("OK",O609)))</formula>
    </cfRule>
  </conditionalFormatting>
  <conditionalFormatting sqref="O615:O620">
    <cfRule type="containsText" dxfId="37" priority="37" stopIfTrue="1" operator="containsText" text="ALARM">
      <formula>NOT(ISERROR(SEARCH("ALARM",O615)))</formula>
    </cfRule>
    <cfRule type="containsText" dxfId="36" priority="38" stopIfTrue="1" operator="containsText" text="OK">
      <formula>NOT(ISERROR(SEARCH("OK",O615)))</formula>
    </cfRule>
  </conditionalFormatting>
  <conditionalFormatting sqref="O621:O626">
    <cfRule type="containsText" dxfId="35" priority="35" stopIfTrue="1" operator="containsText" text="ALARM">
      <formula>NOT(ISERROR(SEARCH("ALARM",O621)))</formula>
    </cfRule>
    <cfRule type="containsText" dxfId="34" priority="36" stopIfTrue="1" operator="containsText" text="OK">
      <formula>NOT(ISERROR(SEARCH("OK",O621)))</formula>
    </cfRule>
  </conditionalFormatting>
  <conditionalFormatting sqref="O627:O632">
    <cfRule type="containsText" dxfId="33" priority="33" stopIfTrue="1" operator="containsText" text="ALARM">
      <formula>NOT(ISERROR(SEARCH("ALARM",O627)))</formula>
    </cfRule>
    <cfRule type="containsText" dxfId="32" priority="34" stopIfTrue="1" operator="containsText" text="OK">
      <formula>NOT(ISERROR(SEARCH("OK",O627)))</formula>
    </cfRule>
  </conditionalFormatting>
  <conditionalFormatting sqref="O657:O662">
    <cfRule type="containsText" dxfId="31" priority="31" stopIfTrue="1" operator="containsText" text="ALARM">
      <formula>NOT(ISERROR(SEARCH("ALARM",O657)))</formula>
    </cfRule>
    <cfRule type="containsText" dxfId="30" priority="32" stopIfTrue="1" operator="containsText" text="OK">
      <formula>NOT(ISERROR(SEARCH("OK",O657)))</formula>
    </cfRule>
  </conditionalFormatting>
  <conditionalFormatting sqref="O663:O668">
    <cfRule type="containsText" dxfId="29" priority="29" stopIfTrue="1" operator="containsText" text="ALARM">
      <formula>NOT(ISERROR(SEARCH("ALARM",O663)))</formula>
    </cfRule>
    <cfRule type="containsText" dxfId="28" priority="30" stopIfTrue="1" operator="containsText" text="OK">
      <formula>NOT(ISERROR(SEARCH("OK",O663)))</formula>
    </cfRule>
  </conditionalFormatting>
  <conditionalFormatting sqref="O669:O674">
    <cfRule type="containsText" dxfId="27" priority="27" stopIfTrue="1" operator="containsText" text="ALARM">
      <formula>NOT(ISERROR(SEARCH("ALARM",O669)))</formula>
    </cfRule>
    <cfRule type="containsText" dxfId="26" priority="28" stopIfTrue="1" operator="containsText" text="OK">
      <formula>NOT(ISERROR(SEARCH("OK",O669)))</formula>
    </cfRule>
  </conditionalFormatting>
  <conditionalFormatting sqref="O675:O680">
    <cfRule type="containsText" dxfId="25" priority="25" stopIfTrue="1" operator="containsText" text="ALARM">
      <formula>NOT(ISERROR(SEARCH("ALARM",O675)))</formula>
    </cfRule>
    <cfRule type="containsText" dxfId="24" priority="26" stopIfTrue="1" operator="containsText" text="OK">
      <formula>NOT(ISERROR(SEARCH("OK",O675)))</formula>
    </cfRule>
  </conditionalFormatting>
  <conditionalFormatting sqref="O633:O638">
    <cfRule type="containsText" dxfId="23" priority="23" stopIfTrue="1" operator="containsText" text="ALARM">
      <formula>NOT(ISERROR(SEARCH("ALARM",O633)))</formula>
    </cfRule>
    <cfRule type="containsText" dxfId="22" priority="24" stopIfTrue="1" operator="containsText" text="OK">
      <formula>NOT(ISERROR(SEARCH("OK",O633)))</formula>
    </cfRule>
  </conditionalFormatting>
  <conditionalFormatting sqref="O639:O644">
    <cfRule type="containsText" dxfId="21" priority="21" stopIfTrue="1" operator="containsText" text="ALARM">
      <formula>NOT(ISERROR(SEARCH("ALARM",O639)))</formula>
    </cfRule>
    <cfRule type="containsText" dxfId="20" priority="22" stopIfTrue="1" operator="containsText" text="OK">
      <formula>NOT(ISERROR(SEARCH("OK",O639)))</formula>
    </cfRule>
  </conditionalFormatting>
  <conditionalFormatting sqref="O645:O650">
    <cfRule type="containsText" dxfId="19" priority="19" stopIfTrue="1" operator="containsText" text="ALARM">
      <formula>NOT(ISERROR(SEARCH("ALARM",O645)))</formula>
    </cfRule>
    <cfRule type="containsText" dxfId="18" priority="20" stopIfTrue="1" operator="containsText" text="OK">
      <formula>NOT(ISERROR(SEARCH("OK",O645)))</formula>
    </cfRule>
  </conditionalFormatting>
  <conditionalFormatting sqref="O651:O656">
    <cfRule type="containsText" dxfId="17" priority="17" stopIfTrue="1" operator="containsText" text="ALARM">
      <formula>NOT(ISERROR(SEARCH("ALARM",O651)))</formula>
    </cfRule>
    <cfRule type="containsText" dxfId="16" priority="18" stopIfTrue="1" operator="containsText" text="OK">
      <formula>NOT(ISERROR(SEARCH("OK",O651)))</formula>
    </cfRule>
  </conditionalFormatting>
  <conditionalFormatting sqref="O705:O710">
    <cfRule type="containsText" dxfId="15" priority="15" stopIfTrue="1" operator="containsText" text="ALARM">
      <formula>NOT(ISERROR(SEARCH("ALARM",O705)))</formula>
    </cfRule>
    <cfRule type="containsText" dxfId="14" priority="16" stopIfTrue="1" operator="containsText" text="OK">
      <formula>NOT(ISERROR(SEARCH("OK",O705)))</formula>
    </cfRule>
  </conditionalFormatting>
  <conditionalFormatting sqref="O711:O716">
    <cfRule type="containsText" dxfId="13" priority="13" stopIfTrue="1" operator="containsText" text="ALARM">
      <formula>NOT(ISERROR(SEARCH("ALARM",O711)))</formula>
    </cfRule>
    <cfRule type="containsText" dxfId="12" priority="14" stopIfTrue="1" operator="containsText" text="OK">
      <formula>NOT(ISERROR(SEARCH("OK",O711)))</formula>
    </cfRule>
  </conditionalFormatting>
  <conditionalFormatting sqref="O717:O722">
    <cfRule type="containsText" dxfId="11" priority="11" stopIfTrue="1" operator="containsText" text="ALARM">
      <formula>NOT(ISERROR(SEARCH("ALARM",O717)))</formula>
    </cfRule>
    <cfRule type="containsText" dxfId="10" priority="12" stopIfTrue="1" operator="containsText" text="OK">
      <formula>NOT(ISERROR(SEARCH("OK",O717)))</formula>
    </cfRule>
  </conditionalFormatting>
  <conditionalFormatting sqref="O723:O728">
    <cfRule type="containsText" dxfId="9" priority="9" stopIfTrue="1" operator="containsText" text="ALARM">
      <formula>NOT(ISERROR(SEARCH("ALARM",O723)))</formula>
    </cfRule>
    <cfRule type="containsText" dxfId="8" priority="10" stopIfTrue="1" operator="containsText" text="OK">
      <formula>NOT(ISERROR(SEARCH("OK",O723)))</formula>
    </cfRule>
  </conditionalFormatting>
  <conditionalFormatting sqref="O729:O734">
    <cfRule type="containsText" dxfId="7" priority="7" stopIfTrue="1" operator="containsText" text="ALARM">
      <formula>NOT(ISERROR(SEARCH("ALARM",O729)))</formula>
    </cfRule>
    <cfRule type="containsText" dxfId="6" priority="8" stopIfTrue="1" operator="containsText" text="OK">
      <formula>NOT(ISERROR(SEARCH("OK",O729)))</formula>
    </cfRule>
  </conditionalFormatting>
  <conditionalFormatting sqref="O735:O740">
    <cfRule type="containsText" dxfId="5" priority="5" stopIfTrue="1" operator="containsText" text="ALARM">
      <formula>NOT(ISERROR(SEARCH("ALARM",O735)))</formula>
    </cfRule>
    <cfRule type="containsText" dxfId="4" priority="6" stopIfTrue="1" operator="containsText" text="OK">
      <formula>NOT(ISERROR(SEARCH("OK",O735)))</formula>
    </cfRule>
  </conditionalFormatting>
  <conditionalFormatting sqref="O741:O746">
    <cfRule type="containsText" dxfId="3" priority="3" stopIfTrue="1" operator="containsText" text="ALARM">
      <formula>NOT(ISERROR(SEARCH("ALARM",O741)))</formula>
    </cfRule>
    <cfRule type="containsText" dxfId="2" priority="4" stopIfTrue="1" operator="containsText" text="OK">
      <formula>NOT(ISERROR(SEARCH("OK",O741)))</formula>
    </cfRule>
  </conditionalFormatting>
  <conditionalFormatting sqref="O747:O752">
    <cfRule type="containsText" dxfId="1" priority="1" stopIfTrue="1" operator="containsText" text="ALARM">
      <formula>NOT(ISERROR(SEARCH("ALARM",O747)))</formula>
    </cfRule>
    <cfRule type="containsText" dxfId="0" priority="2" stopIfTrue="1" operator="containsText" text="OK">
      <formula>NOT(ISERROR(SEARCH("OK",O747)))</formula>
    </cfRule>
  </conditionalFormatting>
  <pageMargins left="0.7" right="0.7" top="0.75" bottom="0.75" header="0.3" footer="0.3"/>
  <pageSetup scale="23" orientation="portrait" r:id="rId1"/>
  <colBreaks count="1" manualBreakCount="1">
    <brk id="1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4"/>
  <sheetViews>
    <sheetView topLeftCell="A10" zoomScaleNormal="100" workbookViewId="0">
      <selection activeCell="H28" sqref="H28"/>
    </sheetView>
  </sheetViews>
  <sheetFormatPr defaultRowHeight="12.75" x14ac:dyDescent="0.2"/>
  <cols>
    <col min="1" max="1" width="7.5703125" customWidth="1"/>
    <col min="2" max="2" width="9.7109375" customWidth="1"/>
    <col min="3" max="3" width="16.5703125" customWidth="1"/>
    <col min="4" max="4" width="8.85546875" customWidth="1"/>
    <col min="5" max="5" width="8.5703125" customWidth="1"/>
    <col min="6" max="6" width="9.7109375" customWidth="1"/>
    <col min="7" max="7" width="16.5703125" customWidth="1"/>
    <col min="8" max="8" width="8.85546875" customWidth="1"/>
    <col min="9" max="9" width="8.5703125" customWidth="1"/>
  </cols>
  <sheetData>
    <row r="1" spans="1:11" ht="18.75" x14ac:dyDescent="0.3">
      <c r="A1" s="361" t="s">
        <v>114</v>
      </c>
      <c r="B1" s="361"/>
      <c r="C1" s="361"/>
      <c r="D1" s="361"/>
      <c r="E1" s="361"/>
      <c r="F1" s="361"/>
      <c r="G1" s="361"/>
      <c r="H1" s="361"/>
      <c r="I1" s="361"/>
    </row>
    <row r="2" spans="1:11" x14ac:dyDescent="0.2">
      <c r="A2" s="88"/>
      <c r="B2" s="12"/>
      <c r="C2" s="12"/>
      <c r="D2" s="12"/>
      <c r="E2" s="12"/>
      <c r="F2" s="12"/>
      <c r="G2" s="12"/>
      <c r="H2" s="12"/>
      <c r="I2" s="12"/>
    </row>
    <row r="3" spans="1:11" ht="18.75" customHeight="1" x14ac:dyDescent="0.2">
      <c r="A3" s="12"/>
      <c r="B3" s="89" t="s">
        <v>115</v>
      </c>
      <c r="C3" s="212">
        <f>'Operational Worksheet'!B9</f>
        <v>42278</v>
      </c>
      <c r="D3" s="214"/>
      <c r="E3" s="90"/>
      <c r="F3" s="89" t="s">
        <v>116</v>
      </c>
      <c r="G3" s="362" t="s">
        <v>117</v>
      </c>
      <c r="H3" s="362"/>
      <c r="I3" s="12"/>
    </row>
    <row r="4" spans="1:11" ht="18.75" customHeight="1" x14ac:dyDescent="0.2">
      <c r="A4" s="12"/>
      <c r="B4" s="89" t="s">
        <v>118</v>
      </c>
      <c r="C4" s="213">
        <f>'Operational Worksheet'!B9</f>
        <v>42278</v>
      </c>
      <c r="D4" s="215"/>
      <c r="E4" s="90"/>
      <c r="F4" s="89" t="s">
        <v>119</v>
      </c>
      <c r="G4" s="363" t="s">
        <v>120</v>
      </c>
      <c r="H4" s="363"/>
      <c r="I4" s="12"/>
    </row>
    <row r="5" spans="1:11" ht="19.5" customHeight="1" x14ac:dyDescent="0.2">
      <c r="A5" s="12"/>
      <c r="B5" s="89" t="s">
        <v>121</v>
      </c>
      <c r="C5" s="211">
        <v>22011</v>
      </c>
      <c r="D5" s="216"/>
      <c r="E5" s="90"/>
      <c r="F5" s="89" t="s">
        <v>122</v>
      </c>
      <c r="G5" s="360" t="s">
        <v>64</v>
      </c>
      <c r="H5" s="360"/>
      <c r="I5" s="12"/>
    </row>
    <row r="6" spans="1:11" ht="18.75" customHeight="1" x14ac:dyDescent="0.2">
      <c r="A6" s="12"/>
      <c r="B6" s="91"/>
      <c r="C6" s="91"/>
      <c r="D6" s="91"/>
      <c r="E6" s="90"/>
      <c r="F6" s="89" t="s">
        <v>123</v>
      </c>
      <c r="G6" s="363"/>
      <c r="H6" s="363"/>
      <c r="I6" s="12"/>
    </row>
    <row r="7" spans="1:11" x14ac:dyDescent="0.2">
      <c r="A7" s="90"/>
      <c r="B7" s="90"/>
      <c r="C7" s="90"/>
      <c r="D7" s="90"/>
      <c r="E7" s="90"/>
      <c r="F7" s="90"/>
      <c r="G7" s="90"/>
      <c r="H7" s="90"/>
      <c r="I7" s="90"/>
    </row>
    <row r="8" spans="1:11" x14ac:dyDescent="0.2">
      <c r="A8" s="90" t="s">
        <v>124</v>
      </c>
      <c r="B8" s="90" t="s">
        <v>125</v>
      </c>
      <c r="C8" s="90"/>
      <c r="D8" s="90"/>
      <c r="E8" s="90"/>
      <c r="F8" s="90"/>
      <c r="G8" s="90"/>
      <c r="H8" s="90"/>
      <c r="I8" s="90"/>
    </row>
    <row r="9" spans="1:11" ht="15.75" x14ac:dyDescent="0.3">
      <c r="A9" s="90"/>
      <c r="B9" s="90" t="s">
        <v>126</v>
      </c>
      <c r="C9" s="90"/>
      <c r="D9" s="90"/>
      <c r="E9" s="90"/>
      <c r="F9" s="90"/>
      <c r="G9" s="90"/>
      <c r="H9" s="90"/>
      <c r="I9" s="90"/>
    </row>
    <row r="10" spans="1:11" ht="15" customHeight="1" thickBot="1" x14ac:dyDescent="0.25">
      <c r="A10" s="90"/>
      <c r="B10" s="90"/>
      <c r="C10" s="92"/>
      <c r="D10" s="90"/>
      <c r="E10" s="90"/>
      <c r="F10" s="90"/>
      <c r="G10" s="90"/>
      <c r="H10" s="90"/>
      <c r="I10" s="90"/>
      <c r="K10" s="90"/>
    </row>
    <row r="11" spans="1:11" ht="13.5" thickTop="1" x14ac:dyDescent="0.2">
      <c r="A11" s="91"/>
      <c r="B11" s="93"/>
      <c r="C11" s="94" t="s">
        <v>127</v>
      </c>
      <c r="D11" s="95"/>
      <c r="E11" s="96"/>
      <c r="F11" s="93"/>
      <c r="G11" s="94" t="s">
        <v>127</v>
      </c>
      <c r="H11" s="95"/>
      <c r="I11" s="96"/>
      <c r="K11" s="90"/>
    </row>
    <row r="12" spans="1:11" ht="15.75" x14ac:dyDescent="0.3">
      <c r="A12" s="91"/>
      <c r="B12" s="97"/>
      <c r="C12" s="98" t="s">
        <v>128</v>
      </c>
      <c r="D12" s="99" t="s">
        <v>129</v>
      </c>
      <c r="E12" s="100"/>
      <c r="F12" s="97"/>
      <c r="G12" s="98" t="s">
        <v>128</v>
      </c>
      <c r="H12" s="99" t="s">
        <v>129</v>
      </c>
      <c r="I12" s="100"/>
      <c r="K12" s="90"/>
    </row>
    <row r="13" spans="1:11" ht="13.5" thickBot="1" x14ac:dyDescent="0.25">
      <c r="A13" s="91"/>
      <c r="B13" s="97" t="s">
        <v>0</v>
      </c>
      <c r="C13" s="98" t="s">
        <v>89</v>
      </c>
      <c r="D13" s="101" t="s">
        <v>130</v>
      </c>
      <c r="E13" s="100"/>
      <c r="F13" s="97" t="s">
        <v>0</v>
      </c>
      <c r="G13" s="98" t="s">
        <v>89</v>
      </c>
      <c r="H13" s="101" t="s">
        <v>131</v>
      </c>
      <c r="I13" s="100"/>
      <c r="K13" s="90"/>
    </row>
    <row r="14" spans="1:11" ht="13.5" thickTop="1" x14ac:dyDescent="0.2">
      <c r="A14" s="91"/>
      <c r="B14" s="102">
        <f>'Operational Worksheet'!B9</f>
        <v>42278</v>
      </c>
      <c r="C14" s="103">
        <f>Raw_Data_3!G3</f>
        <v>2.3042299747467041</v>
      </c>
      <c r="D14" s="104">
        <f>'Sequence 1'!I17+'Sequence 2'!I17</f>
        <v>13.125228812822984</v>
      </c>
      <c r="E14" s="105"/>
      <c r="F14" s="102">
        <f>B28+1</f>
        <v>42293</v>
      </c>
      <c r="G14" s="103">
        <f>Raw_Data_3!G18</f>
        <v>2.2767276763916016</v>
      </c>
      <c r="H14" s="104">
        <f>'Sequence 1'!I32+'Sequence 2'!I32</f>
        <v>10.345448436474268</v>
      </c>
      <c r="I14" s="105"/>
      <c r="K14" s="90"/>
    </row>
    <row r="15" spans="1:11" x14ac:dyDescent="0.2">
      <c r="A15" s="91"/>
      <c r="B15" s="106">
        <f t="shared" ref="B15:B28" si="0">B14+1</f>
        <v>42279</v>
      </c>
      <c r="C15" s="107">
        <f>Raw_Data_3!G4</f>
        <v>2.1050784587860107</v>
      </c>
      <c r="D15" s="108">
        <f>'Sequence 1'!I18+'Sequence 2'!I18</f>
        <v>13.057077047297772</v>
      </c>
      <c r="E15" s="109"/>
      <c r="F15" s="106">
        <f t="shared" ref="F15:F26" si="1">F14+1</f>
        <v>42294</v>
      </c>
      <c r="G15" s="107">
        <f>Raw_Data_3!G19</f>
        <v>2.373039722442627</v>
      </c>
      <c r="H15" s="108">
        <f>'Sequence 1'!I33+'Sequence 2'!I33</f>
        <v>12.046069901058685</v>
      </c>
      <c r="I15" s="109"/>
      <c r="K15" s="90"/>
    </row>
    <row r="16" spans="1:11" x14ac:dyDescent="0.2">
      <c r="A16" s="91"/>
      <c r="B16" s="106">
        <f t="shared" si="0"/>
        <v>42280</v>
      </c>
      <c r="C16" s="107">
        <f>Raw_Data_3!G5</f>
        <v>2.3044440746307373</v>
      </c>
      <c r="D16" s="108">
        <f>'Sequence 1'!I19+'Sequence 2'!I19</f>
        <v>13.547794572777956</v>
      </c>
      <c r="E16" s="109"/>
      <c r="F16" s="106">
        <f t="shared" si="1"/>
        <v>42295</v>
      </c>
      <c r="G16" s="107">
        <f>Raw_Data_3!G20</f>
        <v>2.5172934532165527</v>
      </c>
      <c r="H16" s="108">
        <f>'Sequence 1'!I34+'Sequence 2'!I34</f>
        <v>14.434256611827237</v>
      </c>
      <c r="I16" s="109"/>
      <c r="K16" s="90"/>
    </row>
    <row r="17" spans="1:11" x14ac:dyDescent="0.2">
      <c r="A17" s="91"/>
      <c r="B17" s="106">
        <f t="shared" si="0"/>
        <v>42281</v>
      </c>
      <c r="C17" s="107">
        <f>Raw_Data_3!G6</f>
        <v>2.2973811626434326</v>
      </c>
      <c r="D17" s="108">
        <f>'Sequence 1'!I20+'Sequence 2'!I20</f>
        <v>14.568496594556988</v>
      </c>
      <c r="E17" s="109"/>
      <c r="F17" s="106">
        <f t="shared" si="1"/>
        <v>42296</v>
      </c>
      <c r="G17" s="107">
        <f>Raw_Data_3!G21</f>
        <v>2.3180346488952637</v>
      </c>
      <c r="H17" s="108">
        <f>'Sequence 1'!I35+'Sequence 2'!I35</f>
        <v>10.078982306072627</v>
      </c>
      <c r="I17" s="109"/>
      <c r="K17" s="90"/>
    </row>
    <row r="18" spans="1:11" x14ac:dyDescent="0.2">
      <c r="A18" s="91"/>
      <c r="B18" s="106">
        <f t="shared" si="0"/>
        <v>42282</v>
      </c>
      <c r="C18" s="107">
        <f>Raw_Data_3!G7</f>
        <v>2.15334153175354</v>
      </c>
      <c r="D18" s="108">
        <f>'Sequence 1'!I21+'Sequence 2'!I21</f>
        <v>10.979668683085503</v>
      </c>
      <c r="E18" s="109"/>
      <c r="F18" s="106">
        <f t="shared" si="1"/>
        <v>42297</v>
      </c>
      <c r="G18" s="107">
        <f>Raw_Data_3!G22</f>
        <v>2.3042299747467041</v>
      </c>
      <c r="H18" s="108">
        <f>'Sequence 1'!I36+'Sequence 2'!I36</f>
        <v>10.028079842330156</v>
      </c>
      <c r="I18" s="109"/>
      <c r="K18" s="90"/>
    </row>
    <row r="19" spans="1:11" x14ac:dyDescent="0.2">
      <c r="A19" s="91"/>
      <c r="B19" s="106">
        <f t="shared" si="0"/>
        <v>42283</v>
      </c>
      <c r="C19" s="107">
        <f>Raw_Data_3!G8</f>
        <v>2.3108649253845215</v>
      </c>
      <c r="D19" s="108">
        <f>'Sequence 1'!I22+'Sequence 2'!I22</f>
        <v>11.330725392344567</v>
      </c>
      <c r="E19" s="109"/>
      <c r="F19" s="106">
        <f t="shared" si="1"/>
        <v>42298</v>
      </c>
      <c r="G19" s="107">
        <f>Raw_Data_3!G23</f>
        <v>2.2148740291595459</v>
      </c>
      <c r="H19" s="108">
        <f>'Sequence 1'!I37+'Sequence 2'!I37</f>
        <v>0</v>
      </c>
      <c r="I19" s="109"/>
      <c r="K19" s="90"/>
    </row>
    <row r="20" spans="1:11" x14ac:dyDescent="0.2">
      <c r="A20" s="91"/>
      <c r="B20" s="106">
        <f t="shared" si="0"/>
        <v>42284</v>
      </c>
      <c r="C20" s="107">
        <f>Raw_Data_3!G9</f>
        <v>2.208132266998291</v>
      </c>
      <c r="D20" s="108">
        <f>'Sequence 1'!I23+'Sequence 2'!I23</f>
        <v>11.302802154254282</v>
      </c>
      <c r="E20" s="109"/>
      <c r="F20" s="106">
        <f t="shared" si="1"/>
        <v>42299</v>
      </c>
      <c r="G20" s="107">
        <f>Raw_Data_3!G24</f>
        <v>2.2012832164764404</v>
      </c>
      <c r="H20" s="108">
        <f>'Sequence 1'!I38+'Sequence 2'!I38</f>
        <v>9.3885467147455497</v>
      </c>
      <c r="I20" s="109"/>
      <c r="K20" s="90"/>
    </row>
    <row r="21" spans="1:11" x14ac:dyDescent="0.2">
      <c r="A21" s="91"/>
      <c r="B21" s="106">
        <f t="shared" si="0"/>
        <v>42285</v>
      </c>
      <c r="C21" s="107">
        <f>Raw_Data_3!G10</f>
        <v>2.2491183280944824</v>
      </c>
      <c r="D21" s="108">
        <f>'Sequence 1'!I24+'Sequence 2'!I24</f>
        <v>13.035241555861397</v>
      </c>
      <c r="E21" s="109"/>
      <c r="F21" s="106">
        <f t="shared" si="1"/>
        <v>42300</v>
      </c>
      <c r="G21" s="107">
        <f>Raw_Data_3!G25</f>
        <v>2.3522791862487793</v>
      </c>
      <c r="H21" s="108">
        <f>'Sequence 1'!I39+'Sequence 2'!I39</f>
        <v>12.81825924792791</v>
      </c>
      <c r="I21" s="109"/>
      <c r="K21" s="90"/>
    </row>
    <row r="22" spans="1:11" x14ac:dyDescent="0.2">
      <c r="A22" s="91"/>
      <c r="B22" s="106">
        <f t="shared" si="0"/>
        <v>42286</v>
      </c>
      <c r="C22" s="107">
        <f>Raw_Data_3!G11</f>
        <v>2.1045434474945068</v>
      </c>
      <c r="D22" s="108">
        <f>'Sequence 1'!I25+'Sequence 2'!I25</f>
        <v>13.595088938390964</v>
      </c>
      <c r="E22" s="109"/>
      <c r="F22" s="106">
        <f t="shared" si="1"/>
        <v>42301</v>
      </c>
      <c r="G22" s="107">
        <f>Raw_Data_3!G26</f>
        <v>2.3795673847198486</v>
      </c>
      <c r="H22" s="108">
        <f>'Sequence 1'!I40+'Sequence 2'!I40</f>
        <v>11.686951883844728</v>
      </c>
      <c r="I22" s="109"/>
      <c r="K22" s="90"/>
    </row>
    <row r="23" spans="1:11" x14ac:dyDescent="0.2">
      <c r="A23" s="91"/>
      <c r="B23" s="106">
        <f t="shared" si="0"/>
        <v>42287</v>
      </c>
      <c r="C23" s="107">
        <f>Raw_Data_3!G12</f>
        <v>2.2422695159912109</v>
      </c>
      <c r="D23" s="108">
        <f>'Sequence 1'!I26+'Sequence 2'!I26</f>
        <v>9.9261263838405753</v>
      </c>
      <c r="E23" s="109"/>
      <c r="F23" s="106">
        <f t="shared" si="1"/>
        <v>42302</v>
      </c>
      <c r="G23" s="107">
        <f>Raw_Data_3!G27</f>
        <v>2.4963188171386719</v>
      </c>
      <c r="H23" s="108">
        <f>'Sequence 1'!I41+'Sequence 2'!I41</f>
        <v>11.749172703030048</v>
      </c>
      <c r="I23" s="109"/>
      <c r="K23" s="90"/>
    </row>
    <row r="24" spans="1:11" x14ac:dyDescent="0.2">
      <c r="A24" s="91"/>
      <c r="B24" s="106">
        <f t="shared" si="0"/>
        <v>42288</v>
      </c>
      <c r="C24" s="107">
        <f>Raw_Data_3!G13</f>
        <v>2.324455738067627</v>
      </c>
      <c r="D24" s="108">
        <f>'Sequence 1'!I27+'Sequence 2'!I27</f>
        <v>12.4689773190539</v>
      </c>
      <c r="E24" s="109"/>
      <c r="F24" s="106">
        <f t="shared" si="1"/>
        <v>42303</v>
      </c>
      <c r="G24" s="107">
        <f>Raw_Data_3!G28</f>
        <v>2.4554398059844971</v>
      </c>
      <c r="H24" s="108">
        <f>'Sequence 1'!I42+'Sequence 2'!I42</f>
        <v>13.538377410210273</v>
      </c>
      <c r="I24" s="109"/>
      <c r="K24" s="90"/>
    </row>
    <row r="25" spans="1:11" x14ac:dyDescent="0.2">
      <c r="A25" s="91"/>
      <c r="B25" s="106">
        <f t="shared" si="0"/>
        <v>42289</v>
      </c>
      <c r="C25" s="107">
        <f>Raw_Data_3!G14</f>
        <v>2.1940064430236816</v>
      </c>
      <c r="D25" s="108">
        <f>'Sequence 1'!I28+'Sequence 2'!I28</f>
        <v>11.336541270455353</v>
      </c>
      <c r="E25" s="109"/>
      <c r="F25" s="106">
        <f t="shared" si="1"/>
        <v>42304</v>
      </c>
      <c r="G25" s="107">
        <f>Raw_Data_3!G29</f>
        <v>2.4002208709716797</v>
      </c>
      <c r="H25" s="108">
        <f>'Sequence 1'!I43+'Sequence 2'!I43</f>
        <v>9.0263990512381351</v>
      </c>
      <c r="I25" s="109"/>
      <c r="K25" s="90"/>
    </row>
    <row r="26" spans="1:11" x14ac:dyDescent="0.2">
      <c r="A26" s="91"/>
      <c r="B26" s="106">
        <f t="shared" si="0"/>
        <v>42290</v>
      </c>
      <c r="C26" s="107">
        <f>Raw_Data_3!G15</f>
        <v>2.0086596012115479</v>
      </c>
      <c r="D26" s="108">
        <f>'Sequence 1'!I29+'Sequence 2'!I29</f>
        <v>12.202984334350779</v>
      </c>
      <c r="E26" s="109"/>
      <c r="F26" s="106">
        <f t="shared" si="1"/>
        <v>42305</v>
      </c>
      <c r="G26" s="107">
        <f>Raw_Data_3!G30</f>
        <v>2.3659765720367432</v>
      </c>
      <c r="H26" s="108">
        <f>'Sequence 1'!I44+'Sequence 2'!I44</f>
        <v>6.8601052123215709</v>
      </c>
      <c r="I26" s="109"/>
      <c r="K26" s="90"/>
    </row>
    <row r="27" spans="1:11" ht="15.75" customHeight="1" x14ac:dyDescent="0.2">
      <c r="A27" s="91"/>
      <c r="B27" s="106">
        <f t="shared" si="0"/>
        <v>42291</v>
      </c>
      <c r="C27" s="107">
        <f>Raw_Data_3!G16</f>
        <v>2.2149810791015625</v>
      </c>
      <c r="D27" s="108">
        <f>'Sequence 1'!I30+'Sequence 2'!I30</f>
        <v>9.4807781176405665</v>
      </c>
      <c r="E27" s="109"/>
      <c r="F27" s="106">
        <f>IF('EPA Monthly Summary'!F5&lt;&gt;2,F26+1,"")</f>
        <v>42306</v>
      </c>
      <c r="G27" s="107">
        <f>IF('EPA Monthly Summary'!F5&lt;&gt;2,Raw_Data_3!G31,"")</f>
        <v>2.4005417823791504</v>
      </c>
      <c r="H27" s="108">
        <f>IF('EPA Monthly Summary'!F5&lt;&gt;2,'Sequence 1'!I45+'Sequence 2'!I45,"")</f>
        <v>6.8224296369676001</v>
      </c>
      <c r="I27" s="109"/>
      <c r="K27" s="90"/>
    </row>
    <row r="28" spans="1:11" ht="13.5" thickBot="1" x14ac:dyDescent="0.25">
      <c r="A28" s="91"/>
      <c r="B28" s="110">
        <f t="shared" si="0"/>
        <v>42292</v>
      </c>
      <c r="C28" s="107">
        <f>Raw_Data_3!G17</f>
        <v>2.2080252170562744</v>
      </c>
      <c r="D28" s="111">
        <f>'Sequence 1'!I31+'Sequence 2'!I31</f>
        <v>11.834417392146134</v>
      </c>
      <c r="E28" s="112"/>
      <c r="F28" s="106">
        <f>IF('EPA Monthly Summary'!F5&lt;&gt;2,F27+1,"")</f>
        <v>42307</v>
      </c>
      <c r="G28" s="107">
        <f>IF('EPA Monthly Summary'!F5&lt;&gt;2,Raw_Data_3!G32,"")</f>
        <v>2.0431180000305176</v>
      </c>
      <c r="H28" s="108">
        <f>IF('EPA Monthly Summary'!F5&lt;&gt;2,'Sequence 1'!I46+'Sequence 2'!I46,"")</f>
        <v>10.257706959923912</v>
      </c>
      <c r="I28" s="109"/>
      <c r="K28" s="90"/>
    </row>
    <row r="29" spans="1:11" ht="15.75" customHeight="1" thickTop="1" thickBot="1" x14ac:dyDescent="0.25">
      <c r="A29" s="91"/>
      <c r="B29" s="113"/>
      <c r="C29" s="114"/>
      <c r="D29" s="114"/>
      <c r="E29" s="115"/>
      <c r="F29" s="296">
        <f>IF(OR('EPA Monthly Summary'!F5=1,'EPA Monthly Summary'!F5=3,'EPA Monthly Summary'!F5=5,'EPA Monthly Summary'!F5=7,'EPA Monthly Summary'!F5=8, 'EPA Monthly Summary'!F5=10, 'EPA Monthly Summary'!F5=12),F28+1,"")</f>
        <v>42308</v>
      </c>
      <c r="G29" s="107">
        <f>IF(OR('EPA Monthly Summary'!F5=1,'EPA Monthly Summary'!F5=3,'EPA Monthly Summary'!F5=5,'EPA Monthly Summary'!F5=7,'EPA Monthly Summary'!F5=8, 'EPA Monthly Summary'!F5=10, 'EPA Monthly Summary'!F5=12),Raw_Data_3!G33,"")</f>
        <v>2.3247766494750977</v>
      </c>
      <c r="H29" s="295">
        <f>IF(OR('EPA Monthly Summary'!F5=1,'EPA Monthly Summary'!F5=3,'EPA Monthly Summary'!F5=5,'EPA Monthly Summary'!F5=7,'EPA Monthly Summary'!F5=8, 'EPA Monthly Summary'!F5=10, 'EPA Monthly Summary'!F5=12),'Sequence 1'!I47+'Sequence 2'!I47,"")</f>
        <v>10.285191205920894</v>
      </c>
      <c r="I29" s="112"/>
      <c r="K29" s="90"/>
    </row>
    <row r="30" spans="1:11" ht="13.5" thickTop="1" x14ac:dyDescent="0.2">
      <c r="A30" s="91"/>
      <c r="B30" s="91"/>
      <c r="C30" s="91"/>
      <c r="D30" s="91"/>
      <c r="E30" s="91"/>
      <c r="F30" s="91"/>
      <c r="G30" s="91"/>
      <c r="H30" s="91"/>
      <c r="I30" s="91"/>
      <c r="K30" s="90"/>
    </row>
    <row r="31" spans="1:11" x14ac:dyDescent="0.2">
      <c r="A31" s="91" t="s">
        <v>132</v>
      </c>
      <c r="B31" s="91" t="s">
        <v>133</v>
      </c>
      <c r="C31" s="91"/>
      <c r="D31" s="91"/>
      <c r="E31" s="91"/>
      <c r="F31" s="91"/>
      <c r="G31" s="91"/>
      <c r="H31" s="91"/>
      <c r="I31" s="91"/>
      <c r="K31" s="90"/>
    </row>
    <row r="32" spans="1:11" x14ac:dyDescent="0.2">
      <c r="A32" s="91"/>
      <c r="B32" s="91" t="s">
        <v>134</v>
      </c>
      <c r="C32" s="91"/>
      <c r="D32" s="91"/>
      <c r="E32" s="91"/>
      <c r="F32" s="91"/>
      <c r="G32" s="91"/>
      <c r="H32" s="91"/>
      <c r="I32" s="91"/>
      <c r="K32" s="90"/>
    </row>
    <row r="33" spans="1:11" x14ac:dyDescent="0.2">
      <c r="A33" s="91"/>
      <c r="B33" s="91" t="s">
        <v>135</v>
      </c>
      <c r="C33" s="91"/>
      <c r="D33" s="91"/>
      <c r="E33" s="91"/>
      <c r="F33" s="91"/>
      <c r="G33" s="91"/>
      <c r="H33" s="91"/>
      <c r="I33" s="91"/>
      <c r="K33" s="90"/>
    </row>
    <row r="34" spans="1:11" ht="13.5" thickBot="1" x14ac:dyDescent="0.25">
      <c r="A34" s="91"/>
      <c r="B34" s="91"/>
      <c r="C34" s="91"/>
      <c r="D34" s="91"/>
      <c r="E34" s="91"/>
      <c r="F34" s="91"/>
      <c r="G34" s="91"/>
      <c r="H34" s="91"/>
      <c r="I34" s="91"/>
      <c r="K34" s="90"/>
    </row>
    <row r="35" spans="1:11" ht="13.5" thickTop="1" x14ac:dyDescent="0.2">
      <c r="A35" s="91"/>
      <c r="B35" s="93"/>
      <c r="C35" s="116" t="s">
        <v>136</v>
      </c>
      <c r="D35" s="117"/>
      <c r="E35" s="95" t="s">
        <v>137</v>
      </c>
      <c r="F35" s="118"/>
      <c r="G35" s="116"/>
      <c r="H35" s="95"/>
      <c r="I35" s="96"/>
      <c r="K35" s="90"/>
    </row>
    <row r="36" spans="1:11" x14ac:dyDescent="0.2">
      <c r="A36" s="91"/>
      <c r="B36" s="97" t="s">
        <v>0</v>
      </c>
      <c r="C36" s="119" t="s">
        <v>138</v>
      </c>
      <c r="D36" s="120" t="s">
        <v>139</v>
      </c>
      <c r="E36" s="99" t="s">
        <v>129</v>
      </c>
      <c r="F36" s="121"/>
      <c r="G36" s="119" t="s">
        <v>140</v>
      </c>
      <c r="H36" s="99" t="s">
        <v>141</v>
      </c>
      <c r="I36" s="100"/>
      <c r="K36" s="90"/>
    </row>
    <row r="37" spans="1:11" ht="13.5" thickBot="1" x14ac:dyDescent="0.25">
      <c r="A37" s="91"/>
      <c r="B37" s="122"/>
      <c r="C37" s="123" t="s">
        <v>142</v>
      </c>
      <c r="D37" s="124" t="s">
        <v>143</v>
      </c>
      <c r="E37" s="125" t="s">
        <v>144</v>
      </c>
      <c r="F37" s="126"/>
      <c r="G37" s="123" t="s">
        <v>145</v>
      </c>
      <c r="H37" s="125" t="s">
        <v>146</v>
      </c>
      <c r="I37" s="127"/>
      <c r="K37" s="90"/>
    </row>
    <row r="38" spans="1:11" ht="13.5" thickTop="1" x14ac:dyDescent="0.2">
      <c r="A38" s="91"/>
      <c r="B38" s="128"/>
      <c r="C38" s="129" t="s">
        <v>147</v>
      </c>
      <c r="D38" s="130"/>
      <c r="E38" s="368"/>
      <c r="F38" s="369"/>
      <c r="G38" s="131"/>
      <c r="H38" s="370"/>
      <c r="I38" s="371"/>
      <c r="K38" s="90"/>
    </row>
    <row r="39" spans="1:11" x14ac:dyDescent="0.2">
      <c r="A39" s="91"/>
      <c r="B39" s="128"/>
      <c r="C39" s="129" t="s">
        <v>147</v>
      </c>
      <c r="D39" s="132"/>
      <c r="E39" s="372"/>
      <c r="F39" s="373"/>
      <c r="G39" s="133"/>
      <c r="H39" s="374"/>
      <c r="I39" s="375"/>
      <c r="K39" s="90"/>
    </row>
    <row r="40" spans="1:11" x14ac:dyDescent="0.2">
      <c r="A40" s="91"/>
      <c r="B40" s="128"/>
      <c r="C40" s="129" t="s">
        <v>147</v>
      </c>
      <c r="D40" s="132"/>
      <c r="E40" s="372"/>
      <c r="F40" s="373"/>
      <c r="G40" s="133"/>
      <c r="H40" s="374"/>
      <c r="I40" s="375"/>
      <c r="K40" s="90"/>
    </row>
    <row r="41" spans="1:11" ht="13.5" thickBot="1" x14ac:dyDescent="0.25">
      <c r="A41" s="91"/>
      <c r="B41" s="134"/>
      <c r="C41" s="135" t="s">
        <v>147</v>
      </c>
      <c r="D41" s="136"/>
      <c r="E41" s="364"/>
      <c r="F41" s="365"/>
      <c r="G41" s="137"/>
      <c r="H41" s="366"/>
      <c r="I41" s="367"/>
      <c r="K41" s="90"/>
    </row>
    <row r="42" spans="1:11" ht="13.5" thickTop="1" x14ac:dyDescent="0.2">
      <c r="A42" s="91"/>
      <c r="B42" s="91"/>
      <c r="C42" s="91"/>
      <c r="D42" s="91"/>
      <c r="E42" s="91"/>
      <c r="F42" s="91"/>
      <c r="G42" s="91"/>
      <c r="H42" s="91"/>
      <c r="I42" s="91"/>
      <c r="K42" s="90"/>
    </row>
    <row r="43" spans="1:11" x14ac:dyDescent="0.2">
      <c r="A43" s="91" t="s">
        <v>148</v>
      </c>
      <c r="B43" s="91" t="s">
        <v>149</v>
      </c>
      <c r="C43" s="91"/>
      <c r="D43" s="91"/>
      <c r="E43" s="91"/>
      <c r="F43" s="91"/>
      <c r="G43" s="91"/>
      <c r="H43" s="91"/>
      <c r="I43" s="91"/>
      <c r="K43" s="90"/>
    </row>
    <row r="44" spans="1:11" ht="13.5" thickBot="1" x14ac:dyDescent="0.25">
      <c r="A44" s="91"/>
      <c r="B44" s="91"/>
      <c r="C44" s="91"/>
      <c r="D44" s="91"/>
      <c r="E44" s="91"/>
      <c r="F44" s="91"/>
      <c r="G44" s="91"/>
      <c r="H44" s="91"/>
      <c r="I44" s="91"/>
      <c r="K44" s="90"/>
    </row>
    <row r="45" spans="1:11" ht="13.5" thickTop="1" x14ac:dyDescent="0.2">
      <c r="A45" s="91"/>
      <c r="B45" s="138"/>
      <c r="C45" s="139"/>
      <c r="D45" s="139"/>
      <c r="E45" s="139"/>
      <c r="F45" s="139"/>
      <c r="G45" s="140" t="s">
        <v>150</v>
      </c>
      <c r="H45" s="139" t="s">
        <v>151</v>
      </c>
      <c r="I45" s="141"/>
    </row>
    <row r="46" spans="1:11" x14ac:dyDescent="0.2">
      <c r="A46" s="91"/>
      <c r="B46" s="142"/>
      <c r="C46" s="143"/>
      <c r="D46" s="143"/>
      <c r="E46" s="143"/>
      <c r="F46" s="143"/>
      <c r="G46" s="144" t="s">
        <v>152</v>
      </c>
      <c r="H46" s="143" t="s">
        <v>153</v>
      </c>
      <c r="I46" s="145"/>
    </row>
    <row r="47" spans="1:11" x14ac:dyDescent="0.2">
      <c r="A47" s="91"/>
      <c r="B47" s="142"/>
      <c r="C47" s="143"/>
      <c r="D47" s="143"/>
      <c r="E47" s="143"/>
      <c r="F47" s="143"/>
      <c r="G47" s="144" t="s">
        <v>154</v>
      </c>
      <c r="H47" s="143" t="s">
        <v>155</v>
      </c>
      <c r="I47" s="145"/>
    </row>
    <row r="48" spans="1:11" x14ac:dyDescent="0.2">
      <c r="A48" s="91"/>
      <c r="B48" s="142"/>
      <c r="C48" s="143"/>
      <c r="D48" s="143"/>
      <c r="E48" s="143"/>
      <c r="F48" s="143"/>
      <c r="G48" s="144" t="s">
        <v>156</v>
      </c>
      <c r="H48" s="143" t="s">
        <v>157</v>
      </c>
      <c r="I48" s="145"/>
    </row>
    <row r="49" spans="1:9" ht="13.5" thickBot="1" x14ac:dyDescent="0.25">
      <c r="A49" s="91"/>
      <c r="B49" s="146"/>
      <c r="C49" s="125"/>
      <c r="D49" s="125"/>
      <c r="E49" s="125"/>
      <c r="F49" s="125"/>
      <c r="G49" s="147" t="s">
        <v>158</v>
      </c>
      <c r="H49" s="125" t="s">
        <v>159</v>
      </c>
      <c r="I49" s="148"/>
    </row>
    <row r="50" spans="1:9" ht="13.5" thickTop="1" x14ac:dyDescent="0.2">
      <c r="A50" s="91"/>
      <c r="B50" s="91"/>
      <c r="C50" s="91"/>
      <c r="D50" s="91"/>
      <c r="E50" s="91"/>
      <c r="F50" s="91"/>
      <c r="G50" s="91"/>
      <c r="H50" s="91"/>
      <c r="I50" s="91"/>
    </row>
    <row r="51" spans="1:9" x14ac:dyDescent="0.2">
      <c r="A51" s="91"/>
      <c r="B51" s="91" t="s">
        <v>160</v>
      </c>
      <c r="C51" s="91"/>
      <c r="D51" s="91"/>
      <c r="E51" s="149" t="e">
        <f>(I47+I48+I49)/(I45+I46)*100</f>
        <v>#DIV/0!</v>
      </c>
      <c r="F51" s="91" t="s">
        <v>161</v>
      </c>
      <c r="G51" s="91"/>
      <c r="H51" s="91"/>
      <c r="I51" s="150">
        <v>0</v>
      </c>
    </row>
    <row r="52" spans="1:9" x14ac:dyDescent="0.2">
      <c r="A52" s="91"/>
      <c r="B52" s="91" t="s">
        <v>162</v>
      </c>
      <c r="C52" s="91"/>
      <c r="D52" s="91"/>
      <c r="E52" s="91"/>
      <c r="F52" s="91"/>
      <c r="G52" s="91"/>
      <c r="H52" s="91"/>
      <c r="I52" s="91"/>
    </row>
    <row r="53" spans="1:9" x14ac:dyDescent="0.2">
      <c r="A53" s="151"/>
      <c r="B53" s="151"/>
      <c r="C53" s="151"/>
      <c r="D53" s="151"/>
      <c r="E53" s="151"/>
      <c r="F53" s="151"/>
      <c r="G53" s="151"/>
      <c r="H53" s="151"/>
      <c r="I53" s="151"/>
    </row>
    <row r="54" spans="1:9" x14ac:dyDescent="0.2">
      <c r="A54" s="151"/>
      <c r="B54" s="151"/>
      <c r="C54" s="151"/>
      <c r="D54" s="151"/>
      <c r="E54" s="152"/>
      <c r="F54" s="151"/>
      <c r="G54" s="151"/>
      <c r="H54" s="151"/>
      <c r="I54" s="151"/>
    </row>
  </sheetData>
  <mergeCells count="13">
    <mergeCell ref="G5:H5"/>
    <mergeCell ref="A1:I1"/>
    <mergeCell ref="G3:H3"/>
    <mergeCell ref="G4:H4"/>
    <mergeCell ref="E41:F41"/>
    <mergeCell ref="H41:I41"/>
    <mergeCell ref="G6:H6"/>
    <mergeCell ref="E38:F38"/>
    <mergeCell ref="H38:I38"/>
    <mergeCell ref="E39:F39"/>
    <mergeCell ref="H39:I39"/>
    <mergeCell ref="E40:F40"/>
    <mergeCell ref="H40:I40"/>
  </mergeCells>
  <dataValidations disablePrompts="1" count="1">
    <dataValidation type="list" allowBlank="1" showInputMessage="1" showErrorMessage="1" sqref="G5:H5">
      <formula1>$K$3:$K$10</formula1>
    </dataValidation>
  </dataValidations>
  <pageMargins left="0.7" right="0.7" top="0.75" bottom="0.75" header="0.3" footer="0.3"/>
  <pageSetup scale="97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0"/>
  <sheetViews>
    <sheetView showGridLines="0" topLeftCell="A25" zoomScaleNormal="100" workbookViewId="0">
      <selection activeCell="I46" sqref="I46"/>
    </sheetView>
  </sheetViews>
  <sheetFormatPr defaultRowHeight="12.75" x14ac:dyDescent="0.2"/>
  <cols>
    <col min="1" max="2" width="9.28515625" customWidth="1"/>
    <col min="3" max="4" width="17.7109375" customWidth="1"/>
    <col min="5" max="5" width="9.28515625" customWidth="1"/>
    <col min="6" max="6" width="17.140625" customWidth="1"/>
    <col min="7" max="8" width="16.85546875" customWidth="1"/>
    <col min="9" max="9" width="15.42578125" customWidth="1"/>
    <col min="10" max="10" width="9.28515625" customWidth="1"/>
  </cols>
  <sheetData>
    <row r="1" spans="1:10" ht="15" customHeight="1" x14ac:dyDescent="0.25">
      <c r="A1" s="153" t="s">
        <v>163</v>
      </c>
      <c r="B1" s="154"/>
      <c r="C1" s="155"/>
      <c r="D1" s="156"/>
      <c r="E1" s="156"/>
      <c r="F1" s="155"/>
      <c r="G1" s="157"/>
      <c r="H1" s="157"/>
      <c r="I1" s="156"/>
      <c r="J1" s="154"/>
    </row>
    <row r="2" spans="1:10" ht="15" customHeight="1" x14ac:dyDescent="0.25">
      <c r="A2" s="153"/>
      <c r="B2" s="158" t="s">
        <v>115</v>
      </c>
      <c r="C2" s="219">
        <f>'Disinfection Report'!C3</f>
        <v>42278</v>
      </c>
      <c r="D2" s="219"/>
      <c r="E2" s="159"/>
      <c r="F2" s="158" t="s">
        <v>116</v>
      </c>
      <c r="G2" s="217" t="s">
        <v>164</v>
      </c>
      <c r="H2" s="220"/>
      <c r="I2" s="156"/>
      <c r="J2" s="154"/>
    </row>
    <row r="3" spans="1:10" ht="15" customHeight="1" x14ac:dyDescent="0.25">
      <c r="A3" s="153"/>
      <c r="B3" s="158" t="s">
        <v>118</v>
      </c>
      <c r="C3" s="221">
        <v>41061</v>
      </c>
      <c r="D3" s="221"/>
      <c r="E3" s="159"/>
      <c r="F3" s="158" t="s">
        <v>119</v>
      </c>
      <c r="G3" s="218" t="s">
        <v>165</v>
      </c>
      <c r="H3" s="222"/>
      <c r="I3" s="156"/>
      <c r="J3" s="154"/>
    </row>
    <row r="4" spans="1:10" ht="15" customHeight="1" x14ac:dyDescent="0.25">
      <c r="A4" s="160"/>
      <c r="B4" s="158" t="s">
        <v>121</v>
      </c>
      <c r="C4" s="223">
        <v>22011</v>
      </c>
      <c r="D4" s="223"/>
      <c r="E4" s="159"/>
      <c r="F4" s="158" t="s">
        <v>123</v>
      </c>
      <c r="G4" s="222"/>
      <c r="H4" s="222"/>
      <c r="I4" s="161"/>
      <c r="J4" s="154"/>
    </row>
    <row r="5" spans="1:10" ht="15" customHeight="1" x14ac:dyDescent="0.25">
      <c r="A5" s="162"/>
      <c r="B5" s="163"/>
      <c r="C5" s="163"/>
      <c r="D5" s="163"/>
      <c r="E5" s="159"/>
      <c r="F5" s="164"/>
      <c r="G5" s="376"/>
      <c r="H5" s="376"/>
      <c r="I5" s="165"/>
      <c r="J5" s="154"/>
    </row>
    <row r="6" spans="1:10" ht="15" customHeight="1" x14ac:dyDescent="0.25">
      <c r="A6" s="162"/>
      <c r="B6" s="163"/>
      <c r="C6" s="163"/>
      <c r="D6" s="163"/>
      <c r="E6" s="166"/>
      <c r="F6" s="166"/>
      <c r="G6" s="163"/>
      <c r="H6" s="167" t="s">
        <v>166</v>
      </c>
      <c r="I6" s="168">
        <v>4</v>
      </c>
      <c r="J6" s="154"/>
    </row>
    <row r="7" spans="1:10" ht="15" customHeight="1" x14ac:dyDescent="0.25">
      <c r="A7" s="162"/>
      <c r="B7" s="163"/>
      <c r="C7" s="163"/>
      <c r="D7" s="163"/>
      <c r="E7" s="166"/>
      <c r="F7" s="166"/>
      <c r="G7" s="163"/>
      <c r="H7" s="167" t="s">
        <v>167</v>
      </c>
      <c r="I7" s="168" t="s">
        <v>168</v>
      </c>
      <c r="J7" s="154"/>
    </row>
    <row r="8" spans="1:10" ht="12.75" customHeight="1" x14ac:dyDescent="0.2">
      <c r="A8" s="160"/>
      <c r="B8" s="160"/>
      <c r="C8" s="169"/>
      <c r="D8" s="161"/>
      <c r="E8" s="161"/>
      <c r="F8" s="169"/>
      <c r="G8" s="170"/>
      <c r="H8" s="170"/>
      <c r="I8" s="161"/>
      <c r="J8" s="154"/>
    </row>
    <row r="9" spans="1:10" ht="15" customHeight="1" x14ac:dyDescent="0.25">
      <c r="A9" s="162"/>
      <c r="B9" s="163"/>
      <c r="C9" s="163"/>
      <c r="D9" s="163"/>
      <c r="E9" s="166"/>
      <c r="F9" s="166"/>
      <c r="G9" s="163"/>
      <c r="H9" s="167" t="s">
        <v>169</v>
      </c>
      <c r="I9" s="168">
        <v>0.5</v>
      </c>
      <c r="J9" s="154"/>
    </row>
    <row r="10" spans="1:10" ht="15" customHeight="1" x14ac:dyDescent="0.25">
      <c r="A10" s="162"/>
      <c r="B10" s="163"/>
      <c r="C10" s="163"/>
      <c r="D10" s="163"/>
      <c r="E10" s="166"/>
      <c r="F10" s="166"/>
      <c r="G10" s="163"/>
      <c r="H10" s="167" t="s">
        <v>170</v>
      </c>
      <c r="I10" s="168">
        <f>4-I9</f>
        <v>3.5</v>
      </c>
      <c r="J10" s="154"/>
    </row>
    <row r="11" spans="1:10" ht="12.75" customHeight="1" x14ac:dyDescent="0.2">
      <c r="A11" s="171"/>
      <c r="B11" s="171"/>
      <c r="C11" s="155"/>
      <c r="D11" s="156"/>
      <c r="E11" s="156"/>
      <c r="F11" s="155"/>
      <c r="G11" s="157"/>
      <c r="H11" s="157"/>
      <c r="I11" s="156"/>
      <c r="J11" s="154"/>
    </row>
    <row r="12" spans="1:10" ht="12.75" customHeight="1" x14ac:dyDescent="0.2">
      <c r="A12" s="171"/>
      <c r="B12" s="171" t="s">
        <v>171</v>
      </c>
      <c r="C12" s="172"/>
      <c r="D12" s="173"/>
      <c r="E12" s="173"/>
      <c r="F12" s="172"/>
      <c r="G12" s="174"/>
      <c r="H12" s="174"/>
      <c r="I12" s="156"/>
      <c r="J12" s="154"/>
    </row>
    <row r="13" spans="1:10" ht="13.5" customHeight="1" thickBot="1" x14ac:dyDescent="0.25">
      <c r="A13" s="171"/>
      <c r="B13" s="171"/>
      <c r="C13" s="155"/>
      <c r="D13" s="156"/>
      <c r="E13" s="156"/>
      <c r="F13" s="155"/>
      <c r="G13" s="157"/>
      <c r="H13" s="157"/>
      <c r="I13" s="156"/>
      <c r="J13" s="154"/>
    </row>
    <row r="14" spans="1:10" ht="16.5" customHeight="1" thickTop="1" x14ac:dyDescent="0.3">
      <c r="A14" s="171"/>
      <c r="B14" s="175"/>
      <c r="C14" s="176" t="s">
        <v>172</v>
      </c>
      <c r="D14" s="177" t="s">
        <v>173</v>
      </c>
      <c r="E14" s="177"/>
      <c r="F14" s="176"/>
      <c r="G14" s="178"/>
      <c r="H14" s="178" t="s">
        <v>174</v>
      </c>
      <c r="I14" s="179" t="s">
        <v>175</v>
      </c>
      <c r="J14" s="154"/>
    </row>
    <row r="15" spans="1:10" ht="12.75" customHeight="1" x14ac:dyDescent="0.2">
      <c r="A15" s="171"/>
      <c r="B15" s="180" t="s">
        <v>0</v>
      </c>
      <c r="C15" s="181" t="s">
        <v>176</v>
      </c>
      <c r="D15" s="182" t="s">
        <v>177</v>
      </c>
      <c r="E15" s="182"/>
      <c r="F15" s="181" t="s">
        <v>178</v>
      </c>
      <c r="G15" s="183" t="s">
        <v>179</v>
      </c>
      <c r="H15" s="183" t="s">
        <v>180</v>
      </c>
      <c r="I15" s="184" t="s">
        <v>181</v>
      </c>
      <c r="J15" s="154"/>
    </row>
    <row r="16" spans="1:10" ht="13.5" customHeight="1" thickBot="1" x14ac:dyDescent="0.25">
      <c r="A16" s="171"/>
      <c r="B16" s="185"/>
      <c r="C16" s="186" t="s">
        <v>182</v>
      </c>
      <c r="D16" s="187" t="s">
        <v>183</v>
      </c>
      <c r="E16" s="187" t="s">
        <v>184</v>
      </c>
      <c r="F16" s="186" t="s">
        <v>185</v>
      </c>
      <c r="G16" s="188" t="s">
        <v>186</v>
      </c>
      <c r="H16" s="188" t="s">
        <v>186</v>
      </c>
      <c r="I16" s="189" t="s">
        <v>187</v>
      </c>
      <c r="J16" s="154"/>
    </row>
    <row r="17" spans="1:10" ht="13.5" customHeight="1" thickTop="1" x14ac:dyDescent="0.2">
      <c r="A17" s="171"/>
      <c r="B17" s="190">
        <v>1</v>
      </c>
      <c r="C17" s="191">
        <f>VLOOKUP(1,'Operational Worksheet'!$A$9:$O$32,9)</f>
        <v>1.5412343252619258</v>
      </c>
      <c r="D17" s="191">
        <f>VLOOKUP(1,'Operational Worksheet'!$A$9:$O$32,7)</f>
        <v>1.9813710451126099</v>
      </c>
      <c r="E17" s="191"/>
      <c r="F17" s="191">
        <f>(VLOOKUP(1,'Operational Worksheet'!$A$9:$O$32,5)-32)/1.8</f>
        <v>13.89317406548394</v>
      </c>
      <c r="G17" s="192">
        <f>C17*D17</f>
        <v>3.0537570658076501</v>
      </c>
      <c r="H17" s="193">
        <f>VLOOKUP(1,'Operational Worksheet'!$A$9:$O$32,8)</f>
        <v>4.5500000000000007</v>
      </c>
      <c r="I17" s="194">
        <f>G17/H17</f>
        <v>0.67115539907860433</v>
      </c>
      <c r="J17" s="154"/>
    </row>
    <row r="18" spans="1:10" ht="12.75" customHeight="1" x14ac:dyDescent="0.2">
      <c r="A18" s="171"/>
      <c r="B18" s="195">
        <v>2</v>
      </c>
      <c r="C18" s="191">
        <f>VLOOKUP(1,'Operational Worksheet'!$A$33:$O$56,9)</f>
        <v>1.5338757895938198</v>
      </c>
      <c r="D18" s="191">
        <f>VLOOKUP(1,'Operational Worksheet'!$A$33:$O$56,7)</f>
        <v>1.9813710451126099</v>
      </c>
      <c r="E18" s="191"/>
      <c r="F18" s="191">
        <f>(VLOOKUP(1,'Operational Worksheet'!$A$33:$O$56,5)-32)/1.8</f>
        <v>13.89317406548394</v>
      </c>
      <c r="G18" s="193">
        <f t="shared" ref="G18:G44" si="0">C18*D18</f>
        <v>3.0391770763004362</v>
      </c>
      <c r="H18" s="193">
        <f>VLOOKUP(1,'Operational Worksheet'!$A$33:$O$56,8)</f>
        <v>4.5500000000000007</v>
      </c>
      <c r="I18" s="196">
        <f t="shared" ref="I18:I44" si="1">G18/H18</f>
        <v>0.66795100578031552</v>
      </c>
      <c r="J18" s="154"/>
    </row>
    <row r="19" spans="1:10" ht="12.75" customHeight="1" x14ac:dyDescent="0.2">
      <c r="A19" s="171"/>
      <c r="B19" s="195">
        <v>3</v>
      </c>
      <c r="C19" s="191">
        <f>VLOOKUP(1,'Operational Worksheet'!$A$57:$O$80,9)</f>
        <v>1.130071626020166</v>
      </c>
      <c r="D19" s="191">
        <f>VLOOKUP(1,'Operational Worksheet'!$A$57:$O$80,7)</f>
        <v>2.3594489097595215</v>
      </c>
      <c r="E19" s="191"/>
      <c r="F19" s="191">
        <f>(VLOOKUP(1,'Operational Worksheet'!$A$57:$O$80,5)-32)/1.8</f>
        <v>14.040391710069445</v>
      </c>
      <c r="G19" s="193">
        <f t="shared" si="0"/>
        <v>2.6663462659634503</v>
      </c>
      <c r="H19" s="193">
        <f>VLOOKUP(1,'Operational Worksheet'!$A$57:$O$80,8)</f>
        <v>3.8500000000000005</v>
      </c>
      <c r="I19" s="196">
        <f t="shared" si="1"/>
        <v>0.6925574716788182</v>
      </c>
      <c r="J19" s="154"/>
    </row>
    <row r="20" spans="1:10" ht="12.75" customHeight="1" x14ac:dyDescent="0.2">
      <c r="A20" s="171"/>
      <c r="B20" s="195">
        <v>4</v>
      </c>
      <c r="C20" s="191">
        <f>VLOOKUP(1,'Operational Worksheet'!$A$81:$O$104,9)</f>
        <v>1.5315554262027338</v>
      </c>
      <c r="D20" s="191">
        <f>VLOOKUP(1,'Operational Worksheet'!$A$81:$O$104,7)</f>
        <v>2.2151949405670166</v>
      </c>
      <c r="E20" s="191"/>
      <c r="F20" s="191">
        <f>(VLOOKUP(1,'Operational Worksheet'!$A$81:$O$104,5)-32)/1.8</f>
        <v>12.699722713894314</v>
      </c>
      <c r="G20" s="193">
        <f t="shared" si="0"/>
        <v>3.3926938313222568</v>
      </c>
      <c r="H20" s="193">
        <f>VLOOKUP(1,'Operational Worksheet'!$A$81:$O$104,8)</f>
        <v>4.5500000000000007</v>
      </c>
      <c r="I20" s="196">
        <f t="shared" si="1"/>
        <v>0.74564699589500139</v>
      </c>
      <c r="J20" s="154"/>
    </row>
    <row r="21" spans="1:10" ht="12.75" customHeight="1" x14ac:dyDescent="0.2">
      <c r="A21" s="171"/>
      <c r="B21" s="195">
        <v>5</v>
      </c>
      <c r="C21" s="191">
        <f>VLOOKUP(1,'Operational Worksheet'!$A$105:$O$128,9)</f>
        <v>1.1299417532474985</v>
      </c>
      <c r="D21" s="191">
        <f>VLOOKUP(1,'Operational Worksheet'!$A$105:$O$128,7)</f>
        <v>2.2633509635925293</v>
      </c>
      <c r="E21" s="191"/>
      <c r="F21" s="191">
        <f>(VLOOKUP(1,'Operational Worksheet'!$A$105:$O$128,5)-32)/1.8</f>
        <v>12.314993540445963</v>
      </c>
      <c r="G21" s="193">
        <f t="shared" si="0"/>
        <v>2.5574547560161576</v>
      </c>
      <c r="H21" s="193">
        <f>VLOOKUP(1,'Operational Worksheet'!$A$105:$O$128,8)</f>
        <v>4.5500000000000007</v>
      </c>
      <c r="I21" s="196">
        <f t="shared" si="1"/>
        <v>0.56207796835519941</v>
      </c>
      <c r="J21" s="154"/>
    </row>
    <row r="22" spans="1:10" ht="12.75" customHeight="1" x14ac:dyDescent="0.2">
      <c r="A22" s="171"/>
      <c r="B22" s="195">
        <v>6</v>
      </c>
      <c r="C22" s="191">
        <f>VLOOKUP(1,'Operational Worksheet'!$A$129:$O$152,9)</f>
        <v>1.1408918604573668</v>
      </c>
      <c r="D22" s="191">
        <f>VLOOKUP(1,'Operational Worksheet'!$A$129:$O$152,7)</f>
        <v>2.3108649253845215</v>
      </c>
      <c r="E22" s="191"/>
      <c r="F22" s="191">
        <f>VLOOKUP(1,'Operational Worksheet'!$A$129:$O$152,5)-32/1.8</f>
        <v>37.028725518120659</v>
      </c>
      <c r="G22" s="193">
        <f t="shared" si="0"/>
        <v>2.636446983987621</v>
      </c>
      <c r="H22" s="193">
        <f>VLOOKUP(1,'Operational Worksheet'!$A$129:$O$152,8)</f>
        <v>4.5500000000000007</v>
      </c>
      <c r="I22" s="196">
        <f t="shared" si="1"/>
        <v>0.5794388975796968</v>
      </c>
      <c r="J22" s="154"/>
    </row>
    <row r="23" spans="1:10" ht="12.75" customHeight="1" x14ac:dyDescent="0.2">
      <c r="A23" s="171"/>
      <c r="B23" s="195">
        <v>7</v>
      </c>
      <c r="C23" s="191">
        <f>VLOOKUP(1,'Operational Worksheet'!$A$153:$O$176,9)</f>
        <v>1.1381278050726609</v>
      </c>
      <c r="D23" s="191">
        <f>VLOOKUP(1,'Operational Worksheet'!$A$153:$O$176,7)</f>
        <v>2.3108649253845215</v>
      </c>
      <c r="E23" s="191"/>
      <c r="F23" s="191">
        <f>(VLOOKUP(1,'Operational Worksheet'!$A$153:$O$176,5)-32)/1.8</f>
        <v>12.774661928530094</v>
      </c>
      <c r="G23" s="193">
        <f t="shared" si="0"/>
        <v>2.6300596253472839</v>
      </c>
      <c r="H23" s="193">
        <f>VLOOKUP(1,'Operational Worksheet'!$A$153:$O$176,8)</f>
        <v>4.5500000000000007</v>
      </c>
      <c r="I23" s="196">
        <f t="shared" si="1"/>
        <v>0.57803508249390845</v>
      </c>
      <c r="J23" s="154"/>
    </row>
    <row r="24" spans="1:10" ht="12.75" customHeight="1" x14ac:dyDescent="0.2">
      <c r="A24" s="171"/>
      <c r="B24" s="195">
        <v>8</v>
      </c>
      <c r="C24" s="191">
        <f>VLOOKUP(1,'Operational Worksheet'!$A$177:$O$200,9)</f>
        <v>1.3737409235193585</v>
      </c>
      <c r="D24" s="191">
        <f>VLOOKUP(1,'Operational Worksheet'!$A$177:$O$200,7)</f>
        <v>2.2080252170562744</v>
      </c>
      <c r="E24" s="191"/>
      <c r="F24" s="191">
        <f>(VLOOKUP(1,'Operational Worksheet'!$A$177:$O$200,5)-32)/1.8</f>
        <v>12.894051869710285</v>
      </c>
      <c r="G24" s="193">
        <f t="shared" si="0"/>
        <v>3.0332546008329184</v>
      </c>
      <c r="H24" s="193">
        <f>VLOOKUP(1,'Operational Worksheet'!$A$177:$O$200,8)</f>
        <v>4.5500000000000007</v>
      </c>
      <c r="I24" s="196">
        <f t="shared" si="1"/>
        <v>0.66664936282042153</v>
      </c>
      <c r="J24" s="154"/>
    </row>
    <row r="25" spans="1:10" ht="12.75" customHeight="1" x14ac:dyDescent="0.2">
      <c r="A25" s="171"/>
      <c r="B25" s="195">
        <v>9</v>
      </c>
      <c r="C25" s="191">
        <f>VLOOKUP(1,'Operational Worksheet'!$A$201:$O$224,9)</f>
        <v>1.5188739677699878</v>
      </c>
      <c r="D25" s="191">
        <f>VLOOKUP(1,'Operational Worksheet'!$A$201:$O$224,7)</f>
        <v>2.0837829113006592</v>
      </c>
      <c r="E25" s="191"/>
      <c r="F25" s="191">
        <f>(VLOOKUP(1,'Operational Worksheet'!$A$201:$O$224,5)-32)/1.8</f>
        <v>12.849418305413517</v>
      </c>
      <c r="G25" s="193">
        <f t="shared" si="0"/>
        <v>3.1650036184585288</v>
      </c>
      <c r="H25" s="193">
        <f>VLOOKUP(1,'Operational Worksheet'!$A$201:$O$224,8)</f>
        <v>4.5500000000000007</v>
      </c>
      <c r="I25" s="196">
        <f t="shared" si="1"/>
        <v>0.69560519087000627</v>
      </c>
      <c r="J25" s="154"/>
    </row>
    <row r="26" spans="1:10" ht="12.75" customHeight="1" x14ac:dyDescent="0.2">
      <c r="A26" s="171"/>
      <c r="B26" s="195">
        <v>10</v>
      </c>
      <c r="C26" s="191">
        <f>VLOOKUP(1,'Operational Worksheet'!$A$225:$O$248,9)</f>
        <v>1.1506113535064271</v>
      </c>
      <c r="D26" s="191">
        <f>VLOOKUP(1,'Operational Worksheet'!$A$225:$O$248,7)</f>
        <v>2.0085525512695313</v>
      </c>
      <c r="E26" s="191"/>
      <c r="F26" s="191">
        <f>(VLOOKUP(1,'Operational Worksheet'!$A$225:$O$248,5)-32)/1.8</f>
        <v>12.210960388183594</v>
      </c>
      <c r="G26" s="193">
        <f t="shared" si="0"/>
        <v>2.3110633696050225</v>
      </c>
      <c r="H26" s="193">
        <f>VLOOKUP(1,'Operational Worksheet'!$A$225:$O$248,8)</f>
        <v>4.5500000000000007</v>
      </c>
      <c r="I26" s="196">
        <f t="shared" si="1"/>
        <v>0.50792601529780701</v>
      </c>
      <c r="J26" s="154"/>
    </row>
    <row r="27" spans="1:10" ht="12.75" customHeight="1" x14ac:dyDescent="0.2">
      <c r="A27" s="171"/>
      <c r="B27" s="195">
        <v>11</v>
      </c>
      <c r="C27" s="191">
        <f>VLOOKUP(1,'Operational Worksheet'!$A$249:$O$272,9)</f>
        <v>1.535398375691589</v>
      </c>
      <c r="D27" s="191">
        <f>VLOOKUP(1,'Operational Worksheet'!$A$249:$O$272,7)</f>
        <v>2.1803088188171387</v>
      </c>
      <c r="E27" s="191"/>
      <c r="F27" s="191">
        <f>(VLOOKUP(1,'Operational Worksheet'!$A$249:$O$272,5)-32)/1.8</f>
        <v>10.750550164116753</v>
      </c>
      <c r="G27" s="193">
        <f t="shared" si="0"/>
        <v>3.3476426189178818</v>
      </c>
      <c r="H27" s="193">
        <f>VLOOKUP(1,'Operational Worksheet'!$A$249:$O$272,8)</f>
        <v>5.25</v>
      </c>
      <c r="I27" s="196">
        <f t="shared" si="1"/>
        <v>0.63764621312721559</v>
      </c>
      <c r="J27" s="154"/>
    </row>
    <row r="28" spans="1:10" ht="12.75" customHeight="1" x14ac:dyDescent="0.2">
      <c r="A28" s="171"/>
      <c r="B28" s="195">
        <v>12</v>
      </c>
      <c r="C28" s="191">
        <f>VLOOKUP(1,'Operational Worksheet'!$A$273:$O$296,9)</f>
        <v>1.1345592987830035</v>
      </c>
      <c r="D28" s="191">
        <f>VLOOKUP(1,'Operational Worksheet'!$A$273:$O$296,7)</f>
        <v>2.3246695995330811</v>
      </c>
      <c r="E28" s="191"/>
      <c r="F28" s="191">
        <f>(VLOOKUP(1,'Operational Worksheet'!$A$273:$O$296,5)-32)/1.8</f>
        <v>12.144220140245226</v>
      </c>
      <c r="G28" s="193">
        <f t="shared" si="0"/>
        <v>2.637475510748418</v>
      </c>
      <c r="H28" s="193">
        <f>VLOOKUP(1,'Operational Worksheet'!$A$273:$O$296,8)</f>
        <v>4.5500000000000007</v>
      </c>
      <c r="I28" s="196">
        <f t="shared" si="1"/>
        <v>0.57966494741723462</v>
      </c>
      <c r="J28" s="154"/>
    </row>
    <row r="29" spans="1:10" ht="12.75" customHeight="1" x14ac:dyDescent="0.2">
      <c r="A29" s="171"/>
      <c r="B29" s="195">
        <v>13</v>
      </c>
      <c r="C29" s="191">
        <f>VLOOKUP(1,'Operational Worksheet'!$A$297:$O$320,9)</f>
        <v>1.5225651248286871</v>
      </c>
      <c r="D29" s="191">
        <f>VLOOKUP(1,'Operational Worksheet'!$A$297:$O$320,7)</f>
        <v>2.0086596012115479</v>
      </c>
      <c r="E29" s="191"/>
      <c r="F29" s="191">
        <f>(VLOOKUP(1,'Operational Worksheet'!$A$297:$O$320,5)-32)/1.8</f>
        <v>11.355474772041225</v>
      </c>
      <c r="G29" s="193">
        <f t="shared" si="0"/>
        <v>3.0583150564570012</v>
      </c>
      <c r="H29" s="193">
        <f>VLOOKUP(1,'Operational Worksheet'!$A$297:$O$320,8)</f>
        <v>4.8999999999999995</v>
      </c>
      <c r="I29" s="196">
        <f t="shared" si="1"/>
        <v>0.62414592988918394</v>
      </c>
      <c r="J29" s="154"/>
    </row>
    <row r="30" spans="1:10" ht="12.75" customHeight="1" x14ac:dyDescent="0.2">
      <c r="A30" s="171"/>
      <c r="B30" s="195">
        <v>14</v>
      </c>
      <c r="C30" s="191">
        <f>VLOOKUP(1,'Operational Worksheet'!$A$321:$O$344,9)</f>
        <v>1.1366303634670816</v>
      </c>
      <c r="D30" s="191">
        <f>VLOOKUP(1,'Operational Worksheet'!$A$321:$O$344,7)</f>
        <v>2.0912737846374512</v>
      </c>
      <c r="E30" s="191"/>
      <c r="F30" s="191">
        <f>(VLOOKUP(1,'Operational Worksheet'!$A$321:$O$344,5)-32)/1.8</f>
        <v>11.121542188856337</v>
      </c>
      <c r="G30" s="193">
        <f t="shared" si="0"/>
        <v>2.3770052819416452</v>
      </c>
      <c r="H30" s="193">
        <f>VLOOKUP(1,'Operational Worksheet'!$A$321:$O$344,8)</f>
        <v>4.8999999999999995</v>
      </c>
      <c r="I30" s="196">
        <f t="shared" si="1"/>
        <v>0.48510311876360113</v>
      </c>
      <c r="J30" s="154"/>
    </row>
    <row r="31" spans="1:10" ht="12.75" customHeight="1" x14ac:dyDescent="0.2">
      <c r="A31" s="171"/>
      <c r="B31" s="195">
        <v>15</v>
      </c>
      <c r="C31" s="191">
        <f>VLOOKUP(1,'Operational Worksheet'!$A$345:$O$368,9)</f>
        <v>1.5178253975432678</v>
      </c>
      <c r="D31" s="191">
        <f>VLOOKUP(1,'Operational Worksheet'!$A$345:$O$368,7)</f>
        <v>1.9537618160247803</v>
      </c>
      <c r="E31" s="191"/>
      <c r="F31" s="191">
        <f>(VLOOKUP(1,'Operational Worksheet'!$A$345:$O$368,5)-32)/1.8</f>
        <v>11.859597100151909</v>
      </c>
      <c r="G31" s="193">
        <f t="shared" si="0"/>
        <v>2.965469305112669</v>
      </c>
      <c r="H31" s="193">
        <f>VLOOKUP(1,'Operational Worksheet'!$A$345:$O$368,8)</f>
        <v>4.8999999999999995</v>
      </c>
      <c r="I31" s="196">
        <f t="shared" si="1"/>
        <v>0.6051978173699325</v>
      </c>
      <c r="J31" s="154"/>
    </row>
    <row r="32" spans="1:10" ht="12.75" customHeight="1" x14ac:dyDescent="0.2">
      <c r="A32" s="171"/>
      <c r="B32" s="195">
        <v>16</v>
      </c>
      <c r="C32" s="191">
        <f>VLOOKUP(1,'Operational Worksheet'!$A$369:$O$392,9)</f>
        <v>1.1403312646336841</v>
      </c>
      <c r="D32" s="191">
        <f>VLOOKUP(1,'Operational Worksheet'!$A$369:$O$392,7)</f>
        <v>2.2767276763916016</v>
      </c>
      <c r="E32" s="191"/>
      <c r="F32" s="191">
        <f>(VLOOKUP(1,'Operational Worksheet'!$A$369:$O$392,5)-32)/1.8</f>
        <v>11.088172064887152</v>
      </c>
      <c r="G32" s="193">
        <f t="shared" si="0"/>
        <v>2.5962237504461441</v>
      </c>
      <c r="H32" s="193">
        <f>VLOOKUP(1,'Operational Worksheet'!$A$369:$O$392,8)</f>
        <v>4.8999999999999995</v>
      </c>
      <c r="I32" s="196">
        <f t="shared" si="1"/>
        <v>0.52984158172370288</v>
      </c>
      <c r="J32" s="154"/>
    </row>
    <row r="33" spans="1:10" ht="12.75" customHeight="1" x14ac:dyDescent="0.2">
      <c r="A33" s="171"/>
      <c r="B33" s="195">
        <v>17</v>
      </c>
      <c r="C33" s="191">
        <f>VLOOKUP(1,'Operational Worksheet'!$A$393:$O$416,9)</f>
        <v>1.5207293735506511</v>
      </c>
      <c r="D33" s="191">
        <f>VLOOKUP(1,'Operational Worksheet'!$A$393:$O$416,7)</f>
        <v>2.1257319450378418</v>
      </c>
      <c r="E33" s="191"/>
      <c r="F33" s="191">
        <f>(VLOOKUP(1,'Operational Worksheet'!$A$393:$O$416,5)-32)/1.8</f>
        <v>10.858510335286459</v>
      </c>
      <c r="G33" s="193">
        <f t="shared" si="0"/>
        <v>3.2326630091140043</v>
      </c>
      <c r="H33" s="193">
        <f>VLOOKUP(1,'Operational Worksheet'!$A$393:$O$416,8)</f>
        <v>5.25</v>
      </c>
      <c r="I33" s="196">
        <f t="shared" si="1"/>
        <v>0.61574533506933415</v>
      </c>
      <c r="J33" s="154"/>
    </row>
    <row r="34" spans="1:10" ht="12.75" customHeight="1" x14ac:dyDescent="0.2">
      <c r="A34" s="171"/>
      <c r="B34" s="195">
        <v>18</v>
      </c>
      <c r="C34" s="191">
        <f>VLOOKUP(1,'Operational Worksheet'!$A$417:$O$440,9)</f>
        <v>1.5399544898248252</v>
      </c>
      <c r="D34" s="191">
        <f>VLOOKUP(1,'Operational Worksheet'!$A$417:$O$440,7)</f>
        <v>2.5172934532165527</v>
      </c>
      <c r="E34" s="191"/>
      <c r="F34" s="191">
        <f>(VLOOKUP(1,'Operational Worksheet'!$A$417:$O$440,5)-32)/1.8</f>
        <v>10.799622005886501</v>
      </c>
      <c r="G34" s="193">
        <f t="shared" si="0"/>
        <v>3.876517355487469</v>
      </c>
      <c r="H34" s="193">
        <f>VLOOKUP(1,'Operational Worksheet'!$A$417:$O$440,8)</f>
        <v>5.25</v>
      </c>
      <c r="I34" s="196">
        <f t="shared" si="1"/>
        <v>0.73838425818808928</v>
      </c>
      <c r="J34" s="154"/>
    </row>
    <row r="35" spans="1:10" ht="12.75" customHeight="1" x14ac:dyDescent="0.2">
      <c r="A35" s="171"/>
      <c r="B35" s="195">
        <v>19</v>
      </c>
      <c r="C35" s="191">
        <f>VLOOKUP(1,'Operational Worksheet'!$A$441:$O$464,9)</f>
        <v>1.1433205252060932</v>
      </c>
      <c r="D35" s="191">
        <f>VLOOKUP(1,'Operational Worksheet'!$A$441:$O$464,7)</f>
        <v>2.2082390785217285</v>
      </c>
      <c r="E35" s="191"/>
      <c r="F35" s="191">
        <f>(VLOOKUP(1,'Operational Worksheet'!$A$441:$O$464,5)-32)/1.8</f>
        <v>11.755561828613281</v>
      </c>
      <c r="G35" s="193">
        <f t="shared" si="0"/>
        <v>2.5247250630360818</v>
      </c>
      <c r="H35" s="193">
        <f>VLOOKUP(1,'Operational Worksheet'!$A$441:$O$464,8)</f>
        <v>4.8999999999999995</v>
      </c>
      <c r="I35" s="196">
        <f t="shared" si="1"/>
        <v>0.51525001286450656</v>
      </c>
      <c r="J35" s="154"/>
    </row>
    <row r="36" spans="1:10" ht="12.75" customHeight="1" x14ac:dyDescent="0.2">
      <c r="A36" s="171"/>
      <c r="B36" s="195">
        <v>20</v>
      </c>
      <c r="C36" s="191">
        <f>VLOOKUP(1,'Operational Worksheet'!$A$465:$O$488,9)</f>
        <v>1.1361823584081323</v>
      </c>
      <c r="D36" s="191">
        <f>VLOOKUP(1,'Operational Worksheet'!$A$465:$O$488,7)</f>
        <v>2.2082390785217285</v>
      </c>
      <c r="E36" s="191"/>
      <c r="F36" s="191">
        <f>(VLOOKUP(1,'Operational Worksheet'!$A$465:$O$488,5)-32)/1.8</f>
        <v>11.755561828613281</v>
      </c>
      <c r="G36" s="193">
        <f t="shared" si="0"/>
        <v>2.5089622841638182</v>
      </c>
      <c r="H36" s="193">
        <f>VLOOKUP(1,'Operational Worksheet'!$A$465:$O$488,8)</f>
        <v>4.8999999999999995</v>
      </c>
      <c r="I36" s="196">
        <f t="shared" si="1"/>
        <v>0.51203311921710581</v>
      </c>
      <c r="J36" s="154"/>
    </row>
    <row r="37" spans="1:10" ht="12.75" customHeight="1" x14ac:dyDescent="0.2">
      <c r="A37" s="171"/>
      <c r="B37" s="195">
        <v>21</v>
      </c>
      <c r="C37" s="191">
        <f>VLOOKUP(1,'Operational Worksheet'!$A$489:$O$512,9)</f>
        <v>2.0267240427975555</v>
      </c>
      <c r="D37" s="191">
        <f>VLOOKUP(1,'Operational Worksheet'!$A$489:$O$512,7)</f>
        <v>0</v>
      </c>
      <c r="E37" s="191"/>
      <c r="F37" s="191">
        <f>(VLOOKUP(1,'Operational Worksheet'!$A$489:$O$512,5)-32)/1.8</f>
        <v>11.620123121473524</v>
      </c>
      <c r="G37" s="193">
        <f t="shared" si="0"/>
        <v>0</v>
      </c>
      <c r="H37" s="193">
        <f>VLOOKUP(1,'Operational Worksheet'!$A$489:$O$512,8)</f>
        <v>4.8999999999999995</v>
      </c>
      <c r="I37" s="196">
        <f t="shared" si="1"/>
        <v>0</v>
      </c>
      <c r="J37" s="154"/>
    </row>
    <row r="38" spans="1:10" ht="12.75" customHeight="1" x14ac:dyDescent="0.2">
      <c r="A38" s="171"/>
      <c r="B38" s="195">
        <v>22</v>
      </c>
      <c r="C38" s="191">
        <f>VLOOKUP(1,'Operational Worksheet'!$A$513:$O$536,9)</f>
        <v>1.1247997573512687</v>
      </c>
      <c r="D38" s="191">
        <f>VLOOKUP(1,'Operational Worksheet'!$A$513:$O$536,7)</f>
        <v>2.2424836158752441</v>
      </c>
      <c r="E38" s="191"/>
      <c r="F38" s="191">
        <f>(VLOOKUP(1,'Operational Worksheet'!$A$513:$O$536,5)-32)/1.8</f>
        <v>10.868494180526262</v>
      </c>
      <c r="G38" s="193">
        <f t="shared" si="0"/>
        <v>2.5223450270006702</v>
      </c>
      <c r="H38" s="193">
        <f>VLOOKUP(1,'Operational Worksheet'!$A$513:$O$536,8)</f>
        <v>5.25</v>
      </c>
      <c r="I38" s="196">
        <f t="shared" si="1"/>
        <v>0.48044667180965145</v>
      </c>
      <c r="J38" s="154"/>
    </row>
    <row r="39" spans="1:10" ht="12.75" customHeight="1" x14ac:dyDescent="0.2">
      <c r="A39" s="171"/>
      <c r="B39" s="195">
        <v>23</v>
      </c>
      <c r="C39" s="191">
        <f>VLOOKUP(1,'Operational Worksheet'!$A$537:$O$560,9)</f>
        <v>1.5254496026097524</v>
      </c>
      <c r="D39" s="191">
        <f>VLOOKUP(1,'Operational Worksheet'!$A$537:$O$560,7)</f>
        <v>2.2562882900238037</v>
      </c>
      <c r="E39" s="191"/>
      <c r="F39" s="191">
        <f>(VLOOKUP(1,'Operational Worksheet'!$A$537:$O$560,5)-32)/1.8</f>
        <v>10.49998442821267</v>
      </c>
      <c r="G39" s="193">
        <f t="shared" si="0"/>
        <v>3.4418540753898492</v>
      </c>
      <c r="H39" s="193">
        <f>VLOOKUP(1,'Operational Worksheet'!$A$537:$O$560,8)</f>
        <v>5.25</v>
      </c>
      <c r="I39" s="196">
        <f t="shared" si="1"/>
        <v>0.65559125245520933</v>
      </c>
      <c r="J39" s="154"/>
    </row>
    <row r="40" spans="1:10" ht="12.75" customHeight="1" x14ac:dyDescent="0.2">
      <c r="A40" s="171"/>
      <c r="B40" s="195">
        <v>24</v>
      </c>
      <c r="C40" s="191">
        <f>VLOOKUP(1,'Operational Worksheet'!$A$561:$O$584,9)</f>
        <v>1.5419869376052167</v>
      </c>
      <c r="D40" s="191">
        <f>VLOOKUP(1,'Operational Worksheet'!$A$561:$O$584,7)</f>
        <v>2.036268949508667</v>
      </c>
      <c r="E40" s="191"/>
      <c r="F40" s="191">
        <f>(VLOOKUP(1,'Operational Worksheet'!$A$561:$O$584,5)-32)/1.8</f>
        <v>10.462002224392361</v>
      </c>
      <c r="G40" s="193">
        <f t="shared" si="0"/>
        <v>3.139900121593461</v>
      </c>
      <c r="H40" s="193">
        <f>VLOOKUP(1,'Operational Worksheet'!$A$561:$O$584,8)</f>
        <v>5.25</v>
      </c>
      <c r="I40" s="196">
        <f t="shared" si="1"/>
        <v>0.59807621363684971</v>
      </c>
      <c r="J40" s="154"/>
    </row>
    <row r="41" spans="1:10" ht="12.75" customHeight="1" x14ac:dyDescent="0.2">
      <c r="A41" s="171"/>
      <c r="B41" s="195">
        <v>25</v>
      </c>
      <c r="C41" s="191">
        <f>VLOOKUP(1,'Operational Worksheet'!$A$585:$O$608,9)</f>
        <v>1.5290686632163903</v>
      </c>
      <c r="D41" s="191">
        <f>VLOOKUP(1,'Operational Worksheet'!$A$585:$O$608,7)</f>
        <v>2.2011761665344238</v>
      </c>
      <c r="E41" s="191"/>
      <c r="F41" s="191">
        <f>(VLOOKUP(1,'Operational Worksheet'!$A$585:$O$608,5)-32)/1.8</f>
        <v>9.5178392198350696</v>
      </c>
      <c r="G41" s="193">
        <f t="shared" si="0"/>
        <v>3.3657494984665699</v>
      </c>
      <c r="H41" s="193">
        <f>VLOOKUP(1,'Operational Worksheet'!$A$585:$O$608,8)</f>
        <v>5.6000000000000005</v>
      </c>
      <c r="I41" s="196">
        <f t="shared" si="1"/>
        <v>0.60102669615474458</v>
      </c>
      <c r="J41" s="154"/>
    </row>
    <row r="42" spans="1:10" ht="12.75" customHeight="1" x14ac:dyDescent="0.2">
      <c r="A42" s="171"/>
      <c r="B42" s="195">
        <v>26</v>
      </c>
      <c r="C42" s="191">
        <f>VLOOKUP(1,'Operational Worksheet'!$A$609:$O$632,9)</f>
        <v>1.8744325351459579</v>
      </c>
      <c r="D42" s="191">
        <f>VLOOKUP(1,'Operational Worksheet'!$A$609:$O$632,7)</f>
        <v>2.0705132484436035</v>
      </c>
      <c r="E42" s="191"/>
      <c r="F42" s="191">
        <f>(VLOOKUP(1,'Operational Worksheet'!$A$609:$O$632,5)-32)/1.8</f>
        <v>9.7259076436360683</v>
      </c>
      <c r="G42" s="193">
        <f t="shared" si="0"/>
        <v>3.8810373973334364</v>
      </c>
      <c r="H42" s="193">
        <f>VLOOKUP(1,'Operational Worksheet'!$A$609:$O$632,8)</f>
        <v>5.6000000000000005</v>
      </c>
      <c r="I42" s="196">
        <f t="shared" si="1"/>
        <v>0.69304239238097076</v>
      </c>
      <c r="J42" s="154"/>
    </row>
    <row r="43" spans="1:10" ht="12.75" customHeight="1" x14ac:dyDescent="0.2">
      <c r="A43" s="171"/>
      <c r="B43" s="195">
        <v>27</v>
      </c>
      <c r="C43" s="191">
        <f>VLOOKUP(1,'Operational Worksheet'!$A$633:$O$656,9)</f>
        <v>1.1280501853304403</v>
      </c>
      <c r="D43" s="191">
        <f>VLOOKUP(1,'Operational Worksheet'!$A$633:$O$656,7)</f>
        <v>2.2903182506561279</v>
      </c>
      <c r="E43" s="191"/>
      <c r="F43" s="191">
        <f>(VLOOKUP(1,'Operational Worksheet'!$A$633:$O$656,5)-32)/1.8</f>
        <v>9.4216579861111107</v>
      </c>
      <c r="G43" s="193">
        <f t="shared" si="0"/>
        <v>2.583593927118335</v>
      </c>
      <c r="H43" s="193">
        <f>VLOOKUP(1,'Operational Worksheet'!$A$633:$O$656,8)</f>
        <v>5.6000000000000005</v>
      </c>
      <c r="I43" s="196">
        <f t="shared" si="1"/>
        <v>0.46135605841398836</v>
      </c>
      <c r="J43" s="154"/>
    </row>
    <row r="44" spans="1:10" ht="12.75" customHeight="1" x14ac:dyDescent="0.2">
      <c r="A44" s="171"/>
      <c r="B44" s="195">
        <v>28</v>
      </c>
      <c r="C44" s="191">
        <f>VLOOKUP(1,'Operational Worksheet'!$A$657:$O$680,9)</f>
        <v>0.90066505774770012</v>
      </c>
      <c r="D44" s="191">
        <f>VLOOKUP(1,'Operational Worksheet'!$A$657:$O$680,7)</f>
        <v>2.4485909938812256</v>
      </c>
      <c r="E44" s="191"/>
      <c r="F44" s="191">
        <f>(VLOOKUP(1,'Operational Worksheet'!$A$657:$O$680,5)-32)/1.8</f>
        <v>7.8768433464898004</v>
      </c>
      <c r="G44" s="193">
        <f t="shared" si="0"/>
        <v>2.2053603489045326</v>
      </c>
      <c r="H44" s="193">
        <f>VLOOKUP(1,'Operational Worksheet'!$A$657:$O$680,8)</f>
        <v>6.3000000000000007</v>
      </c>
      <c r="I44" s="196">
        <f t="shared" si="1"/>
        <v>0.35005719823881465</v>
      </c>
      <c r="J44" s="154"/>
    </row>
    <row r="45" spans="1:10" ht="12.75" customHeight="1" x14ac:dyDescent="0.2">
      <c r="A45" s="171"/>
      <c r="B45" s="298">
        <f>IF('EPA Monthly Summary'!F5&lt;&gt;2,31,"")</f>
        <v>31</v>
      </c>
      <c r="C45" s="191">
        <f>IF('EPA Monthly Summary'!F5&lt;&gt;2,VLOOKUP(1,'Operational Worksheet'!$A$681:$O$704,9),"")</f>
        <v>0.90731290914576745</v>
      </c>
      <c r="D45" s="191">
        <f>IF('EPA Monthly Summary'!F5&lt;&gt;2,VLOOKUP(1,'Operational Worksheet'!$A$681:$O$704,7),"")</f>
        <v>2.283576488494873</v>
      </c>
      <c r="E45" s="297"/>
      <c r="F45" s="191">
        <f>IF('EPA Monthly Summary'!F5&lt;&gt;2,(VLOOKUP(1,'Operational Worksheet'!$A$681:$O$704,5)-32)/1.8,"")</f>
        <v>8.7110816107855893</v>
      </c>
      <c r="G45" s="193">
        <f>IF('EPA Monthly Summary'!F5&lt;&gt;2,C45*D45,"")</f>
        <v>2.0719184270331596</v>
      </c>
      <c r="H45" s="193">
        <f>IF('EPA Monthly Summary'!F5&lt;&gt;2,VLOOKUP(1,'Operational Worksheet'!$A$681:$O$704,8),"")</f>
        <v>5.9499999999999993</v>
      </c>
      <c r="I45" s="196">
        <f>IF('EPA Monthly Summary'!F5&lt;&gt;2,G45/H45,"")</f>
        <v>0.34822158437532097</v>
      </c>
      <c r="J45" s="154"/>
    </row>
    <row r="46" spans="1:10" ht="12.75" customHeight="1" x14ac:dyDescent="0.2">
      <c r="A46" s="171"/>
      <c r="B46" s="298">
        <f>IF('EPA Monthly Summary'!F5&lt;&gt;2,31,"")</f>
        <v>31</v>
      </c>
      <c r="C46" s="191">
        <f>IF('EPA Monthly Summary'!F5&lt;&gt;2,VLOOKUP(1,'Operational Worksheet'!$A$705:$O$728,9),"")</f>
        <v>1.5280801433253792</v>
      </c>
      <c r="D46" s="191">
        <f>IF('EPA Monthly Summary'!F5&lt;&gt;2,VLOOKUP(1,'Operational Worksheet'!$A$705:$O$728,7),"")</f>
        <v>2.0431180000305176</v>
      </c>
      <c r="E46" s="297"/>
      <c r="F46" s="191">
        <f>IF('EPA Monthly Summary'!F5&lt;&gt;2,(VLOOKUP(1,'Operational Worksheet'!$A$705:$O$728,5)-32)/1.8,"")</f>
        <v>8.7016391390506147</v>
      </c>
      <c r="G46" s="193">
        <f>IF('EPA Monthly Summary'!F5&lt;&gt;2,C46*D46,"")</f>
        <v>3.1220480463172953</v>
      </c>
      <c r="H46" s="193">
        <f>IF('EPA Monthly Summary'!F5&lt;&gt;2,VLOOKUP(1,'Operational Worksheet'!$A$705:$O$728,8),"")</f>
        <v>5.9499999999999993</v>
      </c>
      <c r="I46" s="196">
        <f>IF('EPA Monthly Summary'!F5&lt;&gt;2,G46/H46,"")</f>
        <v>0.52471395736425142</v>
      </c>
      <c r="J46" s="154"/>
    </row>
    <row r="47" spans="1:10" ht="13.5" customHeight="1" thickBot="1" x14ac:dyDescent="0.25">
      <c r="A47" s="171"/>
      <c r="B47" s="197">
        <f>IF(OR('EPA Monthly Summary'!F5=1,'EPA Monthly Summary'!F5=3,'EPA Monthly Summary'!F5=5,'EPA Monthly Summary'!F5=7,'EPA Monthly Summary'!F5=8, 'EPA Monthly Summary'!F5=10, 'EPA Monthly Summary'!F5=12),31,"")</f>
        <v>31</v>
      </c>
      <c r="C47" s="191">
        <f>IF(OR('EPA Monthly Summary'!F5=1,'EPA Monthly Summary'!F5=3,'EPA Monthly Summary'!F5=5,'EPA Monthly Summary'!F5=7,'EPA Monthly Summary'!F5=8, 'EPA Monthly Summary'!F5=10, 'EPA Monthly Summary'!F5=12),VLOOKUP(1,'Operational Worksheet'!$A$729:$O$752,9),"")</f>
        <v>1.5322574882664937</v>
      </c>
      <c r="D47" s="191">
        <f>IF(OR('EPA Monthly Summary'!F5=1,'EPA Monthly Summary'!F5=3,'EPA Monthly Summary'!F5=5,'EPA Monthly Summary'!F5=7,'EPA Monthly Summary'!F5=8, 'EPA Monthly Summary'!F5=10, 'EPA Monthly Summary'!F5=12),VLOOKUP(1,'Operational Worksheet'!$A$729:$O$752,7),"")</f>
        <v>2.0431180000305176</v>
      </c>
      <c r="E47" s="198"/>
      <c r="F47" s="191">
        <f>IF(OR('EPA Monthly Summary'!F5=1,'EPA Monthly Summary'!F5=3,'EPA Monthly Summary'!F5=5,'EPA Monthly Summary'!F5=7,'EPA Monthly Summary'!F5=8, 'EPA Monthly Summary'!F5=10, 'EPA Monthly Summary'!F5=12),(VLOOKUP(1,'Operational Worksheet'!$A$729:$O$752,5)-32)/1.8,"")</f>
        <v>8.4186087714301205</v>
      </c>
      <c r="G47" s="193">
        <f>IF(OR('EPA Monthly Summary'!F5=1,'EPA Monthly Summary'!F5=3,'EPA Monthly Summary'!F5=5,'EPA Monthly Summary'!F5=7,'EPA Monthly Summary'!F5=8, 'EPA Monthly Summary'!F5=10, 'EPA Monthly Summary'!F5=12),C47*D47,"")</f>
        <v>3.1305828549588228</v>
      </c>
      <c r="H47" s="193">
        <f>IF(OR('EPA Monthly Summary'!F5=1,'EPA Monthly Summary'!F5=3,'EPA Monthly Summary'!F5=5,'EPA Monthly Summary'!F5=7,'EPA Monthly Summary'!F5=8, 'EPA Monthly Summary'!F5=10, 'EPA Monthly Summary'!F5=12),VLOOKUP(1,'Operational Worksheet'!$A$729:$O$752,8),"")</f>
        <v>5.9499999999999993</v>
      </c>
      <c r="I47" s="196">
        <f>IF(OR('EPA Monthly Summary'!F5=1,'EPA Monthly Summary'!F5=3,'EPA Monthly Summary'!F5=5,'EPA Monthly Summary'!F5=7,'EPA Monthly Summary'!F5=8, 'EPA Monthly Summary'!F5=10, 'EPA Monthly Summary'!F5=12),G47/H47,"")</f>
        <v>0.52614837898467615</v>
      </c>
      <c r="J47" s="154"/>
    </row>
    <row r="48" spans="1:10" ht="13.5" customHeight="1" thickTop="1" x14ac:dyDescent="0.2">
      <c r="A48" s="171"/>
      <c r="B48" s="175" t="s">
        <v>188</v>
      </c>
      <c r="C48" s="199" t="e">
        <v>#DIV/0!</v>
      </c>
      <c r="D48" s="200" t="e">
        <v>#DIV/0!</v>
      </c>
      <c r="E48" s="200" t="e">
        <v>#DIV/0!</v>
      </c>
      <c r="F48" s="199" t="e">
        <v>#DIV/0!</v>
      </c>
      <c r="G48" s="199">
        <v>0</v>
      </c>
      <c r="H48" s="199">
        <v>0</v>
      </c>
      <c r="I48" s="201">
        <v>0</v>
      </c>
      <c r="J48" s="154"/>
    </row>
    <row r="49" spans="1:10" ht="12.75" customHeight="1" x14ac:dyDescent="0.2">
      <c r="A49" s="171"/>
      <c r="B49" s="202" t="s">
        <v>189</v>
      </c>
      <c r="C49" s="203">
        <v>0</v>
      </c>
      <c r="D49" s="204">
        <v>0</v>
      </c>
      <c r="E49" s="204">
        <v>0</v>
      </c>
      <c r="F49" s="203">
        <v>0</v>
      </c>
      <c r="G49" s="203">
        <v>0</v>
      </c>
      <c r="H49" s="203">
        <v>0</v>
      </c>
      <c r="I49" s="205">
        <v>0</v>
      </c>
      <c r="J49" s="154"/>
    </row>
    <row r="50" spans="1:10" ht="13.5" customHeight="1" thickBot="1" x14ac:dyDescent="0.25">
      <c r="A50" s="171"/>
      <c r="B50" s="185" t="s">
        <v>190</v>
      </c>
      <c r="C50" s="206">
        <v>0</v>
      </c>
      <c r="D50" s="207">
        <v>0</v>
      </c>
      <c r="E50" s="207">
        <v>0</v>
      </c>
      <c r="F50" s="206">
        <v>0</v>
      </c>
      <c r="G50" s="206">
        <v>0</v>
      </c>
      <c r="H50" s="206">
        <v>0</v>
      </c>
      <c r="I50" s="208">
        <v>0</v>
      </c>
      <c r="J50" s="154"/>
    </row>
    <row r="51" spans="1:10" ht="13.5" thickTop="1" x14ac:dyDescent="0.2">
      <c r="A51" s="154"/>
      <c r="B51" s="154"/>
      <c r="C51" s="155"/>
      <c r="D51" s="156"/>
      <c r="E51" s="156"/>
      <c r="F51" s="155"/>
      <c r="G51" s="157"/>
      <c r="H51" s="157"/>
      <c r="I51" s="156"/>
      <c r="J51" s="154"/>
    </row>
    <row r="52" spans="1:10" x14ac:dyDescent="0.2">
      <c r="A52" s="154"/>
      <c r="B52" s="154"/>
      <c r="C52" s="155"/>
      <c r="D52" s="156"/>
      <c r="E52" s="209"/>
      <c r="F52" s="155"/>
      <c r="G52" s="157"/>
      <c r="H52" s="157"/>
      <c r="I52" s="156"/>
      <c r="J52" s="154"/>
    </row>
    <row r="53" spans="1:10" x14ac:dyDescent="0.2">
      <c r="A53" s="154"/>
      <c r="B53" s="154"/>
      <c r="C53" s="155"/>
      <c r="D53" s="156"/>
      <c r="E53" s="156"/>
      <c r="F53" s="155"/>
      <c r="G53" s="157"/>
      <c r="H53" s="157"/>
      <c r="I53" s="156"/>
      <c r="J53" s="154"/>
    </row>
    <row r="54" spans="1:10" x14ac:dyDescent="0.2">
      <c r="A54" s="154"/>
      <c r="B54" s="154"/>
      <c r="C54" s="155"/>
      <c r="D54" s="156"/>
      <c r="E54" s="156"/>
      <c r="F54" s="155"/>
      <c r="G54" s="157"/>
      <c r="H54" s="157"/>
      <c r="I54" s="156"/>
      <c r="J54" s="154"/>
    </row>
    <row r="55" spans="1:10" x14ac:dyDescent="0.2">
      <c r="A55" s="154"/>
      <c r="B55" s="154"/>
      <c r="C55" s="155"/>
      <c r="D55" s="156"/>
      <c r="E55" s="156"/>
      <c r="F55" s="155"/>
      <c r="G55" s="157"/>
      <c r="H55" s="157"/>
      <c r="I55" s="156"/>
      <c r="J55" s="154"/>
    </row>
    <row r="56" spans="1:10" x14ac:dyDescent="0.2">
      <c r="A56" s="154"/>
      <c r="B56" s="154"/>
      <c r="C56" s="155"/>
      <c r="D56" s="156"/>
      <c r="E56" s="156"/>
      <c r="F56" s="155"/>
      <c r="G56" s="157"/>
      <c r="H56" s="157"/>
      <c r="I56" s="156"/>
      <c r="J56" s="154"/>
    </row>
    <row r="57" spans="1:10" x14ac:dyDescent="0.2">
      <c r="A57" s="154"/>
      <c r="B57" s="154"/>
      <c r="C57" s="155"/>
      <c r="D57" s="156"/>
      <c r="E57" s="156"/>
      <c r="F57" s="155"/>
      <c r="G57" s="157"/>
      <c r="H57" s="157"/>
      <c r="I57" s="156"/>
      <c r="J57" s="154"/>
    </row>
    <row r="58" spans="1:10" x14ac:dyDescent="0.2">
      <c r="A58" s="154"/>
      <c r="B58" s="154"/>
      <c r="C58" s="155"/>
      <c r="D58" s="156"/>
      <c r="E58" s="156"/>
      <c r="F58" s="155"/>
      <c r="G58" s="157"/>
      <c r="H58" s="157"/>
      <c r="I58" s="156"/>
      <c r="J58" s="154"/>
    </row>
    <row r="59" spans="1:10" x14ac:dyDescent="0.2">
      <c r="A59" s="154"/>
      <c r="B59" s="154"/>
      <c r="C59" s="155"/>
      <c r="D59" s="156"/>
      <c r="E59" s="156"/>
      <c r="F59" s="155"/>
      <c r="G59" s="157"/>
      <c r="H59" s="157"/>
      <c r="I59" s="156"/>
      <c r="J59" s="154"/>
    </row>
    <row r="60" spans="1:10" x14ac:dyDescent="0.2">
      <c r="A60" s="154"/>
      <c r="B60" s="154"/>
      <c r="C60" s="155"/>
      <c r="D60" s="156"/>
      <c r="E60" s="156"/>
      <c r="F60" s="155"/>
      <c r="G60" s="157"/>
      <c r="H60" s="157"/>
      <c r="I60" s="156"/>
      <c r="J60" s="154"/>
    </row>
    <row r="61" spans="1:10" x14ac:dyDescent="0.2">
      <c r="A61" s="154"/>
      <c r="B61" s="154"/>
      <c r="C61" s="155"/>
      <c r="D61" s="156"/>
      <c r="E61" s="156"/>
      <c r="F61" s="155"/>
      <c r="G61" s="157"/>
      <c r="H61" s="157"/>
      <c r="I61" s="156"/>
      <c r="J61" s="154"/>
    </row>
    <row r="62" spans="1:10" x14ac:dyDescent="0.2">
      <c r="A62" s="154"/>
      <c r="B62" s="154"/>
      <c r="C62" s="155"/>
      <c r="D62" s="156"/>
      <c r="E62" s="156"/>
      <c r="F62" s="155"/>
      <c r="G62" s="157"/>
      <c r="H62" s="157"/>
      <c r="I62" s="156"/>
      <c r="J62" s="154"/>
    </row>
    <row r="63" spans="1:10" x14ac:dyDescent="0.2">
      <c r="A63" s="154"/>
      <c r="B63" s="154"/>
      <c r="C63" s="155"/>
      <c r="D63" s="156"/>
      <c r="E63" s="156"/>
      <c r="F63" s="155"/>
      <c r="G63" s="157"/>
      <c r="H63" s="157"/>
      <c r="I63" s="156"/>
      <c r="J63" s="154"/>
    </row>
    <row r="64" spans="1:10" x14ac:dyDescent="0.2">
      <c r="A64" s="154"/>
      <c r="B64" s="154"/>
      <c r="C64" s="155"/>
      <c r="D64" s="156"/>
      <c r="E64" s="156"/>
      <c r="F64" s="155"/>
      <c r="G64" s="157"/>
      <c r="H64" s="157"/>
      <c r="I64" s="156"/>
      <c r="J64" s="154"/>
    </row>
    <row r="65" spans="1:10" x14ac:dyDescent="0.2">
      <c r="A65" s="154"/>
      <c r="B65" s="154"/>
      <c r="C65" s="155"/>
      <c r="D65" s="156"/>
      <c r="E65" s="156"/>
      <c r="F65" s="155"/>
      <c r="G65" s="157"/>
      <c r="H65" s="157"/>
      <c r="I65" s="156"/>
      <c r="J65" s="154"/>
    </row>
    <row r="66" spans="1:10" x14ac:dyDescent="0.2">
      <c r="A66" s="154"/>
      <c r="B66" s="154"/>
      <c r="C66" s="155"/>
      <c r="D66" s="156"/>
      <c r="E66" s="156"/>
      <c r="F66" s="155"/>
      <c r="G66" s="157"/>
      <c r="H66" s="157"/>
      <c r="I66" s="156"/>
      <c r="J66" s="154"/>
    </row>
    <row r="67" spans="1:10" x14ac:dyDescent="0.2">
      <c r="A67" s="154"/>
      <c r="B67" s="154"/>
      <c r="C67" s="155"/>
      <c r="D67" s="156"/>
      <c r="E67" s="156"/>
      <c r="F67" s="155"/>
      <c r="G67" s="157"/>
      <c r="H67" s="157"/>
      <c r="I67" s="156"/>
      <c r="J67" s="154"/>
    </row>
    <row r="68" spans="1:10" x14ac:dyDescent="0.2">
      <c r="A68" s="154"/>
      <c r="B68" s="154"/>
      <c r="C68" s="155"/>
      <c r="D68" s="156"/>
      <c r="E68" s="156"/>
      <c r="F68" s="155"/>
      <c r="G68" s="157"/>
      <c r="H68" s="157"/>
      <c r="I68" s="156"/>
      <c r="J68" s="154"/>
    </row>
    <row r="69" spans="1:10" x14ac:dyDescent="0.2">
      <c r="A69" s="154"/>
      <c r="B69" s="154"/>
      <c r="C69" s="155"/>
      <c r="D69" s="156"/>
      <c r="E69" s="156"/>
      <c r="F69" s="155"/>
      <c r="G69" s="157"/>
      <c r="H69" s="157"/>
      <c r="I69" s="156"/>
      <c r="J69" s="154"/>
    </row>
    <row r="70" spans="1:10" x14ac:dyDescent="0.2">
      <c r="A70" s="154"/>
      <c r="B70" s="154"/>
      <c r="C70" s="155"/>
      <c r="D70" s="156"/>
      <c r="E70" s="156"/>
      <c r="F70" s="155"/>
      <c r="G70" s="157"/>
      <c r="H70" s="157"/>
      <c r="I70" s="156"/>
      <c r="J70" s="154"/>
    </row>
    <row r="71" spans="1:10" x14ac:dyDescent="0.2">
      <c r="A71" s="154"/>
      <c r="B71" s="154"/>
      <c r="C71" s="155"/>
      <c r="D71" s="156"/>
      <c r="E71" s="156"/>
      <c r="F71" s="155"/>
      <c r="G71" s="157"/>
      <c r="H71" s="157"/>
      <c r="I71" s="156"/>
      <c r="J71" s="154"/>
    </row>
    <row r="72" spans="1:10" x14ac:dyDescent="0.2">
      <c r="A72" s="154"/>
      <c r="B72" s="154"/>
      <c r="C72" s="155"/>
      <c r="D72" s="156"/>
      <c r="E72" s="156"/>
      <c r="F72" s="155"/>
      <c r="G72" s="157"/>
      <c r="H72" s="157"/>
      <c r="I72" s="156"/>
      <c r="J72" s="154"/>
    </row>
    <row r="73" spans="1:10" x14ac:dyDescent="0.2">
      <c r="A73" s="154"/>
      <c r="B73" s="154"/>
      <c r="C73" s="155"/>
      <c r="D73" s="156"/>
      <c r="E73" s="156"/>
      <c r="F73" s="155"/>
      <c r="G73" s="157"/>
      <c r="H73" s="157"/>
      <c r="I73" s="156"/>
      <c r="J73" s="154"/>
    </row>
    <row r="74" spans="1:10" x14ac:dyDescent="0.2">
      <c r="A74" s="154"/>
      <c r="B74" s="154"/>
      <c r="C74" s="155"/>
      <c r="D74" s="156"/>
      <c r="E74" s="156"/>
      <c r="F74" s="155"/>
      <c r="G74" s="157"/>
      <c r="H74" s="157"/>
      <c r="I74" s="156"/>
      <c r="J74" s="154"/>
    </row>
    <row r="75" spans="1:10" x14ac:dyDescent="0.2">
      <c r="A75" s="154"/>
      <c r="B75" s="154"/>
      <c r="C75" s="155"/>
      <c r="D75" s="156"/>
      <c r="E75" s="156"/>
      <c r="F75" s="155"/>
      <c r="G75" s="157"/>
      <c r="H75" s="157"/>
      <c r="I75" s="156"/>
      <c r="J75" s="154"/>
    </row>
    <row r="76" spans="1:10" x14ac:dyDescent="0.2">
      <c r="A76" s="154"/>
      <c r="B76" s="154"/>
      <c r="C76" s="155"/>
      <c r="D76" s="156"/>
      <c r="E76" s="156"/>
      <c r="F76" s="155"/>
      <c r="G76" s="157"/>
      <c r="H76" s="157"/>
      <c r="I76" s="156"/>
      <c r="J76" s="154"/>
    </row>
    <row r="77" spans="1:10" x14ac:dyDescent="0.2">
      <c r="A77" s="154"/>
      <c r="B77" s="154"/>
      <c r="C77" s="155"/>
      <c r="D77" s="156"/>
      <c r="E77" s="156"/>
      <c r="F77" s="155"/>
      <c r="G77" s="157"/>
      <c r="H77" s="157"/>
      <c r="I77" s="156"/>
      <c r="J77" s="154"/>
    </row>
    <row r="78" spans="1:10" x14ac:dyDescent="0.2">
      <c r="A78" s="154"/>
      <c r="B78" s="154"/>
      <c r="C78" s="155"/>
      <c r="D78" s="156"/>
      <c r="E78" s="156"/>
      <c r="F78" s="155"/>
      <c r="G78" s="157"/>
      <c r="H78" s="157"/>
      <c r="I78" s="156"/>
      <c r="J78" s="154"/>
    </row>
    <row r="79" spans="1:10" x14ac:dyDescent="0.2">
      <c r="A79" s="154"/>
      <c r="B79" s="154"/>
      <c r="C79" s="155"/>
      <c r="D79" s="156"/>
      <c r="E79" s="156"/>
      <c r="F79" s="155"/>
      <c r="G79" s="157"/>
      <c r="H79" s="157"/>
      <c r="I79" s="156"/>
      <c r="J79" s="154"/>
    </row>
    <row r="80" spans="1:10" x14ac:dyDescent="0.2">
      <c r="A80" s="154"/>
      <c r="B80" s="154"/>
      <c r="C80" s="155"/>
      <c r="D80" s="156"/>
      <c r="E80" s="156"/>
      <c r="F80" s="155"/>
      <c r="G80" s="157"/>
      <c r="H80" s="157"/>
      <c r="I80" s="156"/>
      <c r="J80" s="154"/>
    </row>
    <row r="81" spans="1:10" x14ac:dyDescent="0.2">
      <c r="A81" s="154"/>
      <c r="B81" s="154"/>
      <c r="C81" s="155"/>
      <c r="D81" s="156"/>
      <c r="E81" s="156"/>
      <c r="F81" s="155"/>
      <c r="G81" s="157"/>
      <c r="H81" s="157"/>
      <c r="I81" s="156"/>
      <c r="J81" s="154"/>
    </row>
    <row r="82" spans="1:10" x14ac:dyDescent="0.2">
      <c r="A82" s="154"/>
      <c r="B82" s="154"/>
      <c r="C82" s="155"/>
      <c r="D82" s="156"/>
      <c r="E82" s="156"/>
      <c r="F82" s="155"/>
      <c r="G82" s="157"/>
      <c r="H82" s="157"/>
      <c r="I82" s="156"/>
      <c r="J82" s="154"/>
    </row>
    <row r="83" spans="1:10" x14ac:dyDescent="0.2">
      <c r="A83" s="154"/>
      <c r="B83" s="154"/>
      <c r="C83" s="155"/>
      <c r="D83" s="156"/>
      <c r="E83" s="156"/>
      <c r="F83" s="155"/>
      <c r="G83" s="157"/>
      <c r="H83" s="157"/>
      <c r="I83" s="156"/>
      <c r="J83" s="154"/>
    </row>
    <row r="84" spans="1:10" x14ac:dyDescent="0.2">
      <c r="A84" s="154"/>
      <c r="B84" s="154"/>
      <c r="C84" s="155"/>
      <c r="D84" s="156"/>
      <c r="E84" s="156"/>
      <c r="F84" s="155"/>
      <c r="G84" s="157"/>
      <c r="H84" s="157"/>
      <c r="I84" s="156"/>
      <c r="J84" s="154"/>
    </row>
    <row r="85" spans="1:10" x14ac:dyDescent="0.2">
      <c r="A85" s="154"/>
      <c r="B85" s="154"/>
      <c r="C85" s="155"/>
      <c r="D85" s="156"/>
      <c r="E85" s="156"/>
      <c r="F85" s="155"/>
      <c r="G85" s="157"/>
      <c r="H85" s="157"/>
      <c r="I85" s="156"/>
      <c r="J85" s="154"/>
    </row>
    <row r="86" spans="1:10" x14ac:dyDescent="0.2">
      <c r="A86" s="154"/>
      <c r="B86" s="154"/>
      <c r="C86" s="155"/>
      <c r="D86" s="156"/>
      <c r="E86" s="156"/>
      <c r="F86" s="155"/>
      <c r="G86" s="157"/>
      <c r="H86" s="157"/>
      <c r="I86" s="156"/>
      <c r="J86" s="154"/>
    </row>
    <row r="87" spans="1:10" x14ac:dyDescent="0.2">
      <c r="A87" s="154"/>
      <c r="B87" s="154"/>
      <c r="C87" s="155"/>
      <c r="D87" s="156"/>
      <c r="E87" s="156"/>
      <c r="F87" s="155"/>
      <c r="G87" s="157"/>
      <c r="H87" s="157"/>
      <c r="I87" s="156"/>
      <c r="J87" s="154"/>
    </row>
    <row r="88" spans="1:10" x14ac:dyDescent="0.2">
      <c r="A88" s="154"/>
      <c r="B88" s="154"/>
      <c r="C88" s="155"/>
      <c r="D88" s="156"/>
      <c r="E88" s="156"/>
      <c r="F88" s="155"/>
      <c r="G88" s="157"/>
      <c r="H88" s="157"/>
      <c r="I88" s="156"/>
      <c r="J88" s="154"/>
    </row>
    <row r="89" spans="1:10" x14ac:dyDescent="0.2">
      <c r="A89" s="154"/>
      <c r="B89" s="154"/>
      <c r="C89" s="155"/>
      <c r="D89" s="156"/>
      <c r="E89" s="156"/>
      <c r="F89" s="155"/>
      <c r="G89" s="157"/>
      <c r="H89" s="157"/>
      <c r="I89" s="156"/>
      <c r="J89" s="154"/>
    </row>
    <row r="90" spans="1:10" x14ac:dyDescent="0.2">
      <c r="A90" s="154"/>
      <c r="B90" s="154"/>
      <c r="C90" s="155"/>
      <c r="D90" s="156"/>
      <c r="E90" s="156"/>
      <c r="F90" s="155"/>
      <c r="G90" s="157"/>
      <c r="H90" s="157"/>
      <c r="I90" s="156"/>
      <c r="J90" s="154"/>
    </row>
    <row r="91" spans="1:10" x14ac:dyDescent="0.2">
      <c r="A91" s="154"/>
      <c r="B91" s="154"/>
      <c r="C91" s="155"/>
      <c r="D91" s="156"/>
      <c r="E91" s="156"/>
      <c r="F91" s="155"/>
      <c r="G91" s="157"/>
      <c r="H91" s="157"/>
      <c r="I91" s="156"/>
      <c r="J91" s="154"/>
    </row>
    <row r="92" spans="1:10" x14ac:dyDescent="0.2">
      <c r="A92" s="154"/>
      <c r="B92" s="154"/>
      <c r="C92" s="155"/>
      <c r="D92" s="156"/>
      <c r="E92" s="156"/>
      <c r="F92" s="155"/>
      <c r="G92" s="157"/>
      <c r="H92" s="157"/>
      <c r="I92" s="156"/>
      <c r="J92" s="154"/>
    </row>
    <row r="93" spans="1:10" x14ac:dyDescent="0.2">
      <c r="A93" s="154"/>
      <c r="B93" s="154"/>
      <c r="C93" s="155"/>
      <c r="D93" s="156"/>
      <c r="E93" s="156"/>
      <c r="F93" s="155"/>
      <c r="G93" s="157"/>
      <c r="H93" s="157"/>
      <c r="I93" s="156"/>
      <c r="J93" s="154"/>
    </row>
    <row r="94" spans="1:10" x14ac:dyDescent="0.2">
      <c r="A94" s="154"/>
      <c r="B94" s="154"/>
      <c r="C94" s="155"/>
      <c r="D94" s="156"/>
      <c r="E94" s="156"/>
      <c r="F94" s="155"/>
      <c r="G94" s="157"/>
      <c r="H94" s="157"/>
      <c r="I94" s="156"/>
      <c r="J94" s="154"/>
    </row>
    <row r="95" spans="1:10" x14ac:dyDescent="0.2">
      <c r="A95" s="154"/>
      <c r="B95" s="154"/>
      <c r="C95" s="155"/>
      <c r="D95" s="156"/>
      <c r="E95" s="156"/>
      <c r="F95" s="155"/>
      <c r="G95" s="157"/>
      <c r="H95" s="157"/>
      <c r="I95" s="156"/>
      <c r="J95" s="154"/>
    </row>
    <row r="96" spans="1:10" x14ac:dyDescent="0.2">
      <c r="A96" s="154"/>
      <c r="B96" s="154"/>
      <c r="C96" s="155"/>
      <c r="D96" s="156"/>
      <c r="E96" s="156"/>
      <c r="F96" s="155"/>
      <c r="G96" s="157"/>
      <c r="H96" s="157"/>
      <c r="I96" s="156"/>
      <c r="J96" s="154"/>
    </row>
    <row r="97" spans="1:10" x14ac:dyDescent="0.2">
      <c r="A97" s="154"/>
      <c r="B97" s="154"/>
      <c r="C97" s="155"/>
      <c r="D97" s="156"/>
      <c r="E97" s="156"/>
      <c r="F97" s="155"/>
      <c r="G97" s="157"/>
      <c r="H97" s="157"/>
      <c r="I97" s="156"/>
      <c r="J97" s="154"/>
    </row>
    <row r="98" spans="1:10" x14ac:dyDescent="0.2">
      <c r="A98" s="154"/>
      <c r="B98" s="154"/>
      <c r="C98" s="155"/>
      <c r="D98" s="156"/>
      <c r="E98" s="156"/>
      <c r="F98" s="155"/>
      <c r="G98" s="157"/>
      <c r="H98" s="157"/>
      <c r="I98" s="156"/>
      <c r="J98" s="154"/>
    </row>
    <row r="99" spans="1:10" x14ac:dyDescent="0.2">
      <c r="A99" s="154"/>
      <c r="B99" s="154"/>
      <c r="C99" s="155"/>
      <c r="D99" s="156"/>
      <c r="E99" s="156"/>
      <c r="F99" s="155"/>
      <c r="G99" s="157"/>
      <c r="H99" s="157"/>
      <c r="I99" s="156"/>
      <c r="J99" s="154"/>
    </row>
    <row r="100" spans="1:10" x14ac:dyDescent="0.2">
      <c r="A100" s="154"/>
      <c r="B100" s="154"/>
      <c r="C100" s="155"/>
      <c r="D100" s="156"/>
      <c r="E100" s="156"/>
      <c r="F100" s="155"/>
      <c r="G100" s="157"/>
      <c r="H100" s="157"/>
      <c r="I100" s="156"/>
      <c r="J100" s="154"/>
    </row>
    <row r="101" spans="1:10" x14ac:dyDescent="0.2">
      <c r="A101" s="154"/>
      <c r="B101" s="154"/>
      <c r="C101" s="155"/>
      <c r="D101" s="156"/>
      <c r="E101" s="156"/>
      <c r="F101" s="155"/>
      <c r="G101" s="157"/>
      <c r="H101" s="157"/>
      <c r="I101" s="156"/>
      <c r="J101" s="154"/>
    </row>
    <row r="102" spans="1:10" x14ac:dyDescent="0.2">
      <c r="A102" s="154"/>
      <c r="B102" s="154"/>
      <c r="C102" s="155"/>
      <c r="D102" s="156"/>
      <c r="E102" s="156"/>
      <c r="F102" s="155"/>
      <c r="G102" s="157"/>
      <c r="H102" s="157"/>
      <c r="I102" s="156"/>
      <c r="J102" s="154"/>
    </row>
    <row r="103" spans="1:10" x14ac:dyDescent="0.2">
      <c r="A103" s="154"/>
      <c r="B103" s="154"/>
      <c r="C103" s="155"/>
      <c r="D103" s="156"/>
      <c r="E103" s="156"/>
      <c r="F103" s="155"/>
      <c r="G103" s="157"/>
      <c r="H103" s="157"/>
      <c r="I103" s="156"/>
      <c r="J103" s="154"/>
    </row>
    <row r="104" spans="1:10" x14ac:dyDescent="0.2">
      <c r="A104" s="154"/>
      <c r="B104" s="154"/>
      <c r="C104" s="155"/>
      <c r="D104" s="156"/>
      <c r="E104" s="156"/>
      <c r="F104" s="155"/>
      <c r="G104" s="157"/>
      <c r="H104" s="157"/>
      <c r="I104" s="156"/>
      <c r="J104" s="154"/>
    </row>
    <row r="105" spans="1:10" x14ac:dyDescent="0.2">
      <c r="A105" s="154"/>
      <c r="B105" s="154"/>
      <c r="C105" s="155"/>
      <c r="D105" s="156"/>
      <c r="E105" s="156"/>
      <c r="F105" s="155"/>
      <c r="G105" s="157"/>
      <c r="H105" s="157"/>
      <c r="I105" s="156"/>
      <c r="J105" s="154"/>
    </row>
    <row r="106" spans="1:10" x14ac:dyDescent="0.2">
      <c r="A106" s="154"/>
      <c r="B106" s="154"/>
      <c r="C106" s="155"/>
      <c r="D106" s="156"/>
      <c r="E106" s="156"/>
      <c r="F106" s="155"/>
      <c r="G106" s="157"/>
      <c r="H106" s="157"/>
      <c r="I106" s="156"/>
      <c r="J106" s="154"/>
    </row>
    <row r="107" spans="1:10" x14ac:dyDescent="0.2">
      <c r="A107" s="154"/>
      <c r="B107" s="154"/>
      <c r="C107" s="155"/>
      <c r="D107" s="156"/>
      <c r="E107" s="156"/>
      <c r="F107" s="155"/>
      <c r="G107" s="157"/>
      <c r="H107" s="157"/>
      <c r="I107" s="156"/>
      <c r="J107" s="154"/>
    </row>
    <row r="108" spans="1:10" x14ac:dyDescent="0.2">
      <c r="A108" s="154"/>
      <c r="B108" s="154"/>
      <c r="C108" s="155"/>
      <c r="D108" s="156"/>
      <c r="E108" s="156"/>
      <c r="F108" s="155"/>
      <c r="G108" s="157"/>
      <c r="H108" s="157"/>
      <c r="I108" s="156"/>
      <c r="J108" s="154"/>
    </row>
    <row r="109" spans="1:10" x14ac:dyDescent="0.2">
      <c r="A109" s="154"/>
      <c r="B109" s="154"/>
      <c r="C109" s="155"/>
      <c r="D109" s="156"/>
      <c r="E109" s="156"/>
      <c r="F109" s="155"/>
      <c r="G109" s="157"/>
      <c r="H109" s="157"/>
      <c r="I109" s="156"/>
      <c r="J109" s="154"/>
    </row>
    <row r="110" spans="1:10" x14ac:dyDescent="0.2">
      <c r="A110" s="154"/>
      <c r="B110" s="154"/>
      <c r="C110" s="155"/>
      <c r="D110" s="156"/>
      <c r="E110" s="156"/>
      <c r="F110" s="155"/>
      <c r="G110" s="157"/>
      <c r="H110" s="157"/>
      <c r="I110" s="156"/>
      <c r="J110" s="154"/>
    </row>
    <row r="111" spans="1:10" x14ac:dyDescent="0.2">
      <c r="A111" s="154"/>
      <c r="B111" s="154"/>
      <c r="C111" s="155"/>
      <c r="D111" s="156"/>
      <c r="E111" s="156"/>
      <c r="F111" s="155"/>
      <c r="G111" s="157"/>
      <c r="H111" s="157"/>
      <c r="I111" s="156"/>
      <c r="J111" s="154"/>
    </row>
    <row r="112" spans="1:10" x14ac:dyDescent="0.2">
      <c r="A112" s="154"/>
      <c r="B112" s="154"/>
      <c r="C112" s="155"/>
      <c r="D112" s="156"/>
      <c r="E112" s="156"/>
      <c r="F112" s="155"/>
      <c r="G112" s="157"/>
      <c r="H112" s="157"/>
      <c r="I112" s="156"/>
      <c r="J112" s="154"/>
    </row>
    <row r="113" spans="1:10" x14ac:dyDescent="0.2">
      <c r="A113" s="154"/>
      <c r="B113" s="154"/>
      <c r="C113" s="155"/>
      <c r="D113" s="156"/>
      <c r="E113" s="156"/>
      <c r="F113" s="155"/>
      <c r="G113" s="157"/>
      <c r="H113" s="157"/>
      <c r="I113" s="156"/>
      <c r="J113" s="154"/>
    </row>
    <row r="114" spans="1:10" x14ac:dyDescent="0.2">
      <c r="A114" s="154"/>
      <c r="B114" s="154"/>
      <c r="C114" s="155"/>
      <c r="D114" s="156"/>
      <c r="E114" s="156"/>
      <c r="F114" s="155"/>
      <c r="G114" s="157"/>
      <c r="H114" s="157"/>
      <c r="I114" s="156"/>
      <c r="J114" s="154"/>
    </row>
    <row r="115" spans="1:10" x14ac:dyDescent="0.2">
      <c r="A115" s="154"/>
      <c r="B115" s="154"/>
      <c r="C115" s="155"/>
      <c r="D115" s="156"/>
      <c r="E115" s="156"/>
      <c r="F115" s="155"/>
      <c r="G115" s="157"/>
      <c r="H115" s="157"/>
      <c r="I115" s="156"/>
      <c r="J115" s="154"/>
    </row>
    <row r="116" spans="1:10" x14ac:dyDescent="0.2">
      <c r="A116" s="154"/>
      <c r="B116" s="154"/>
      <c r="C116" s="155"/>
      <c r="D116" s="156"/>
      <c r="E116" s="156"/>
      <c r="F116" s="155"/>
      <c r="G116" s="157"/>
      <c r="H116" s="157"/>
      <c r="I116" s="156"/>
      <c r="J116" s="154"/>
    </row>
    <row r="117" spans="1:10" x14ac:dyDescent="0.2">
      <c r="A117" s="154"/>
      <c r="B117" s="154"/>
      <c r="C117" s="155"/>
      <c r="D117" s="156"/>
      <c r="E117" s="156"/>
      <c r="F117" s="155"/>
      <c r="G117" s="157"/>
      <c r="H117" s="157"/>
      <c r="I117" s="156"/>
      <c r="J117" s="154"/>
    </row>
    <row r="118" spans="1:10" x14ac:dyDescent="0.2">
      <c r="A118" s="154"/>
      <c r="B118" s="154"/>
      <c r="C118" s="155"/>
      <c r="D118" s="156"/>
      <c r="E118" s="156"/>
      <c r="F118" s="155"/>
      <c r="G118" s="157"/>
      <c r="H118" s="157"/>
      <c r="I118" s="156"/>
      <c r="J118" s="154"/>
    </row>
    <row r="119" spans="1:10" x14ac:dyDescent="0.2">
      <c r="A119" s="154"/>
      <c r="B119" s="154"/>
      <c r="C119" s="155"/>
      <c r="D119" s="156"/>
      <c r="E119" s="156"/>
      <c r="F119" s="155"/>
      <c r="G119" s="157"/>
      <c r="H119" s="157"/>
      <c r="I119" s="156"/>
      <c r="J119" s="154"/>
    </row>
    <row r="120" spans="1:10" x14ac:dyDescent="0.2">
      <c r="A120" s="154"/>
      <c r="B120" s="154"/>
      <c r="C120" s="155"/>
      <c r="D120" s="156"/>
      <c r="E120" s="156"/>
      <c r="F120" s="155"/>
      <c r="G120" s="157"/>
      <c r="H120" s="157"/>
      <c r="I120" s="156"/>
      <c r="J120" s="154"/>
    </row>
    <row r="121" spans="1:10" x14ac:dyDescent="0.2">
      <c r="A121" s="154"/>
      <c r="B121" s="154"/>
      <c r="C121" s="155"/>
      <c r="D121" s="156"/>
      <c r="E121" s="156"/>
      <c r="F121" s="155"/>
      <c r="G121" s="157"/>
      <c r="H121" s="157"/>
      <c r="I121" s="156"/>
      <c r="J121" s="154"/>
    </row>
    <row r="122" spans="1:10" x14ac:dyDescent="0.2">
      <c r="A122" s="154"/>
      <c r="B122" s="154"/>
      <c r="C122" s="155"/>
      <c r="D122" s="156"/>
      <c r="E122" s="156"/>
      <c r="F122" s="155"/>
      <c r="G122" s="157"/>
      <c r="H122" s="157"/>
      <c r="I122" s="156"/>
      <c r="J122" s="154"/>
    </row>
    <row r="123" spans="1:10" x14ac:dyDescent="0.2">
      <c r="A123" s="154"/>
      <c r="B123" s="154"/>
      <c r="C123" s="155"/>
      <c r="D123" s="156"/>
      <c r="E123" s="156"/>
      <c r="F123" s="155"/>
      <c r="G123" s="157"/>
      <c r="H123" s="157"/>
      <c r="I123" s="156"/>
      <c r="J123" s="154"/>
    </row>
    <row r="124" spans="1:10" x14ac:dyDescent="0.2">
      <c r="A124" s="154"/>
      <c r="B124" s="154"/>
      <c r="C124" s="155"/>
      <c r="D124" s="156"/>
      <c r="E124" s="156"/>
      <c r="F124" s="155"/>
      <c r="G124" s="157"/>
      <c r="H124" s="157"/>
      <c r="I124" s="156"/>
      <c r="J124" s="154"/>
    </row>
    <row r="125" spans="1:10" x14ac:dyDescent="0.2">
      <c r="A125" s="154"/>
      <c r="B125" s="154"/>
      <c r="C125" s="155"/>
      <c r="D125" s="156"/>
      <c r="E125" s="156"/>
      <c r="F125" s="155"/>
      <c r="G125" s="157"/>
      <c r="H125" s="157"/>
      <c r="I125" s="156"/>
      <c r="J125" s="154"/>
    </row>
    <row r="126" spans="1:10" x14ac:dyDescent="0.2">
      <c r="A126" s="154"/>
      <c r="B126" s="154"/>
      <c r="C126" s="155"/>
      <c r="D126" s="156"/>
      <c r="E126" s="156"/>
      <c r="F126" s="155"/>
      <c r="G126" s="157"/>
      <c r="H126" s="157"/>
      <c r="I126" s="156"/>
      <c r="J126" s="154"/>
    </row>
    <row r="127" spans="1:10" x14ac:dyDescent="0.2">
      <c r="A127" s="154"/>
      <c r="B127" s="154"/>
      <c r="C127" s="155"/>
      <c r="D127" s="156"/>
      <c r="E127" s="156"/>
      <c r="F127" s="155"/>
      <c r="G127" s="157"/>
      <c r="H127" s="157"/>
      <c r="I127" s="156"/>
      <c r="J127" s="154"/>
    </row>
    <row r="128" spans="1:10" x14ac:dyDescent="0.2">
      <c r="A128" s="154"/>
      <c r="B128" s="154"/>
      <c r="C128" s="155"/>
      <c r="D128" s="156"/>
      <c r="E128" s="156"/>
      <c r="F128" s="155"/>
      <c r="G128" s="157"/>
      <c r="H128" s="157"/>
      <c r="I128" s="156"/>
      <c r="J128" s="154"/>
    </row>
    <row r="129" spans="1:10" x14ac:dyDescent="0.2">
      <c r="A129" s="154"/>
      <c r="B129" s="154"/>
      <c r="C129" s="155"/>
      <c r="D129" s="156"/>
      <c r="E129" s="156"/>
      <c r="F129" s="155"/>
      <c r="G129" s="157"/>
      <c r="H129" s="157"/>
      <c r="I129" s="156"/>
      <c r="J129" s="154"/>
    </row>
    <row r="130" spans="1:10" x14ac:dyDescent="0.2">
      <c r="A130" s="154"/>
      <c r="B130" s="154"/>
      <c r="C130" s="155"/>
      <c r="D130" s="156"/>
      <c r="E130" s="156"/>
      <c r="F130" s="155"/>
      <c r="G130" s="157"/>
      <c r="H130" s="157"/>
      <c r="I130" s="156"/>
      <c r="J130" s="154"/>
    </row>
    <row r="131" spans="1:10" x14ac:dyDescent="0.2">
      <c r="A131" s="154"/>
      <c r="B131" s="154"/>
      <c r="C131" s="155"/>
      <c r="D131" s="156"/>
      <c r="E131" s="156"/>
      <c r="F131" s="155"/>
      <c r="G131" s="157"/>
      <c r="H131" s="157"/>
      <c r="I131" s="156"/>
      <c r="J131" s="154"/>
    </row>
    <row r="132" spans="1:10" x14ac:dyDescent="0.2">
      <c r="A132" s="154"/>
      <c r="B132" s="154"/>
      <c r="C132" s="155"/>
      <c r="D132" s="156"/>
      <c r="E132" s="156"/>
      <c r="F132" s="155"/>
      <c r="G132" s="157"/>
      <c r="H132" s="157"/>
      <c r="I132" s="156"/>
      <c r="J132" s="154"/>
    </row>
    <row r="133" spans="1:10" x14ac:dyDescent="0.2">
      <c r="A133" s="154"/>
      <c r="B133" s="154"/>
      <c r="C133" s="155"/>
      <c r="D133" s="156"/>
      <c r="E133" s="156"/>
      <c r="F133" s="155"/>
      <c r="G133" s="157"/>
      <c r="H133" s="157"/>
      <c r="I133" s="156"/>
      <c r="J133" s="154"/>
    </row>
    <row r="134" spans="1:10" x14ac:dyDescent="0.2">
      <c r="A134" s="154"/>
      <c r="B134" s="154"/>
      <c r="C134" s="155"/>
      <c r="D134" s="156"/>
      <c r="E134" s="156"/>
      <c r="F134" s="155"/>
      <c r="G134" s="157"/>
      <c r="H134" s="157"/>
      <c r="I134" s="156"/>
      <c r="J134" s="154"/>
    </row>
    <row r="135" spans="1:10" x14ac:dyDescent="0.2">
      <c r="A135" s="154"/>
      <c r="B135" s="154"/>
      <c r="C135" s="155"/>
      <c r="D135" s="156"/>
      <c r="E135" s="156"/>
      <c r="F135" s="155"/>
      <c r="G135" s="157"/>
      <c r="H135" s="157"/>
      <c r="I135" s="156"/>
      <c r="J135" s="154"/>
    </row>
    <row r="136" spans="1:10" x14ac:dyDescent="0.2">
      <c r="A136" s="154"/>
      <c r="B136" s="154"/>
      <c r="C136" s="155"/>
      <c r="D136" s="156"/>
      <c r="E136" s="156"/>
      <c r="F136" s="155"/>
      <c r="G136" s="157"/>
      <c r="H136" s="157"/>
      <c r="I136" s="156"/>
      <c r="J136" s="154"/>
    </row>
    <row r="137" spans="1:10" x14ac:dyDescent="0.2">
      <c r="A137" s="154"/>
      <c r="B137" s="154"/>
      <c r="C137" s="155"/>
      <c r="D137" s="156"/>
      <c r="E137" s="156"/>
      <c r="F137" s="155"/>
      <c r="G137" s="157"/>
      <c r="H137" s="157"/>
      <c r="I137" s="156"/>
      <c r="J137" s="154"/>
    </row>
    <row r="138" spans="1:10" x14ac:dyDescent="0.2">
      <c r="A138" s="154"/>
      <c r="B138" s="154"/>
      <c r="C138" s="155"/>
      <c r="D138" s="156"/>
      <c r="E138" s="156"/>
      <c r="F138" s="155"/>
      <c r="G138" s="157"/>
      <c r="H138" s="157"/>
      <c r="I138" s="156"/>
      <c r="J138" s="154"/>
    </row>
    <row r="139" spans="1:10" x14ac:dyDescent="0.2">
      <c r="A139" s="154"/>
      <c r="B139" s="154"/>
      <c r="C139" s="155"/>
      <c r="D139" s="156"/>
      <c r="E139" s="156"/>
      <c r="F139" s="155"/>
      <c r="G139" s="157"/>
      <c r="H139" s="157"/>
      <c r="I139" s="156"/>
      <c r="J139" s="154"/>
    </row>
    <row r="140" spans="1:10" x14ac:dyDescent="0.2">
      <c r="A140" s="154"/>
      <c r="B140" s="154"/>
      <c r="C140" s="155"/>
      <c r="D140" s="156"/>
      <c r="E140" s="156"/>
      <c r="F140" s="155"/>
      <c r="G140" s="157"/>
      <c r="H140" s="157"/>
      <c r="I140" s="156"/>
      <c r="J140" s="154"/>
    </row>
    <row r="141" spans="1:10" x14ac:dyDescent="0.2">
      <c r="A141" s="154"/>
      <c r="B141" s="154"/>
      <c r="C141" s="155"/>
      <c r="D141" s="156"/>
      <c r="E141" s="156"/>
      <c r="F141" s="155"/>
      <c r="G141" s="157"/>
      <c r="H141" s="157"/>
      <c r="I141" s="156"/>
      <c r="J141" s="154"/>
    </row>
    <row r="142" spans="1:10" x14ac:dyDescent="0.2">
      <c r="A142" s="154"/>
      <c r="B142" s="154"/>
      <c r="C142" s="155"/>
      <c r="D142" s="156"/>
      <c r="E142" s="156"/>
      <c r="F142" s="155"/>
      <c r="G142" s="157"/>
      <c r="H142" s="157"/>
      <c r="I142" s="156"/>
      <c r="J142" s="154"/>
    </row>
    <row r="143" spans="1:10" x14ac:dyDescent="0.2">
      <c r="A143" s="154"/>
      <c r="B143" s="154"/>
      <c r="C143" s="155"/>
      <c r="D143" s="156"/>
      <c r="E143" s="156"/>
      <c r="F143" s="155"/>
      <c r="G143" s="157"/>
      <c r="H143" s="157"/>
      <c r="I143" s="156"/>
      <c r="J143" s="154"/>
    </row>
    <row r="144" spans="1:10" x14ac:dyDescent="0.2">
      <c r="A144" s="154"/>
      <c r="B144" s="154"/>
      <c r="C144" s="155"/>
      <c r="D144" s="156"/>
      <c r="E144" s="156"/>
      <c r="F144" s="155"/>
      <c r="G144" s="157"/>
      <c r="H144" s="157"/>
      <c r="I144" s="156"/>
      <c r="J144" s="154"/>
    </row>
    <row r="145" spans="1:10" x14ac:dyDescent="0.2">
      <c r="A145" s="154"/>
      <c r="B145" s="154"/>
      <c r="C145" s="155"/>
      <c r="D145" s="156"/>
      <c r="E145" s="156"/>
      <c r="F145" s="155"/>
      <c r="G145" s="157"/>
      <c r="H145" s="157"/>
      <c r="I145" s="156"/>
      <c r="J145" s="154"/>
    </row>
    <row r="146" spans="1:10" x14ac:dyDescent="0.2">
      <c r="A146" s="154"/>
      <c r="B146" s="154"/>
      <c r="C146" s="155"/>
      <c r="D146" s="156"/>
      <c r="E146" s="156"/>
      <c r="F146" s="155"/>
      <c r="G146" s="157"/>
      <c r="H146" s="157"/>
      <c r="I146" s="156"/>
      <c r="J146" s="154"/>
    </row>
    <row r="147" spans="1:10" x14ac:dyDescent="0.2">
      <c r="A147" s="154"/>
      <c r="B147" s="154"/>
      <c r="C147" s="155"/>
      <c r="D147" s="156"/>
      <c r="E147" s="156"/>
      <c r="F147" s="155"/>
      <c r="G147" s="157"/>
      <c r="H147" s="157"/>
      <c r="I147" s="156"/>
      <c r="J147" s="154"/>
    </row>
    <row r="148" spans="1:10" x14ac:dyDescent="0.2">
      <c r="A148" s="154"/>
      <c r="B148" s="154"/>
      <c r="C148" s="155"/>
      <c r="D148" s="156"/>
      <c r="E148" s="156"/>
      <c r="F148" s="155"/>
      <c r="G148" s="157"/>
      <c r="H148" s="157"/>
      <c r="I148" s="156"/>
      <c r="J148" s="154"/>
    </row>
    <row r="149" spans="1:10" x14ac:dyDescent="0.2">
      <c r="A149" s="154"/>
      <c r="B149" s="154"/>
      <c r="C149" s="155"/>
      <c r="D149" s="156"/>
      <c r="E149" s="156"/>
      <c r="F149" s="155"/>
      <c r="G149" s="157"/>
      <c r="H149" s="157"/>
      <c r="I149" s="156"/>
      <c r="J149" s="154"/>
    </row>
    <row r="150" spans="1:10" x14ac:dyDescent="0.2">
      <c r="A150" s="154"/>
      <c r="B150" s="154"/>
      <c r="C150" s="155"/>
      <c r="D150" s="156"/>
      <c r="E150" s="156"/>
      <c r="F150" s="155"/>
      <c r="G150" s="157"/>
      <c r="H150" s="157"/>
      <c r="I150" s="156"/>
      <c r="J150" s="154"/>
    </row>
    <row r="151" spans="1:10" x14ac:dyDescent="0.2">
      <c r="A151" s="154"/>
      <c r="B151" s="154"/>
      <c r="C151" s="155"/>
      <c r="D151" s="156"/>
      <c r="E151" s="156"/>
      <c r="F151" s="155"/>
      <c r="G151" s="157"/>
      <c r="H151" s="157"/>
      <c r="I151" s="156"/>
      <c r="J151" s="154"/>
    </row>
    <row r="152" spans="1:10" x14ac:dyDescent="0.2">
      <c r="A152" s="154"/>
      <c r="B152" s="154"/>
      <c r="C152" s="155"/>
      <c r="D152" s="156"/>
      <c r="E152" s="156"/>
      <c r="F152" s="155"/>
      <c r="G152" s="157"/>
      <c r="H152" s="157"/>
      <c r="I152" s="156"/>
      <c r="J152" s="154"/>
    </row>
    <row r="153" spans="1:10" x14ac:dyDescent="0.2">
      <c r="A153" s="154"/>
      <c r="B153" s="154"/>
      <c r="C153" s="155"/>
      <c r="D153" s="156"/>
      <c r="E153" s="156"/>
      <c r="F153" s="155"/>
      <c r="G153" s="157"/>
      <c r="H153" s="157"/>
      <c r="I153" s="156"/>
      <c r="J153" s="154"/>
    </row>
    <row r="154" spans="1:10" x14ac:dyDescent="0.2">
      <c r="A154" s="154"/>
      <c r="B154" s="154"/>
      <c r="C154" s="155"/>
      <c r="D154" s="156"/>
      <c r="E154" s="156"/>
      <c r="F154" s="155"/>
      <c r="G154" s="157"/>
      <c r="H154" s="157"/>
      <c r="I154" s="156"/>
      <c r="J154" s="154"/>
    </row>
    <row r="155" spans="1:10" x14ac:dyDescent="0.2">
      <c r="A155" s="154"/>
      <c r="B155" s="154"/>
      <c r="C155" s="155"/>
      <c r="D155" s="156"/>
      <c r="E155" s="156"/>
      <c r="F155" s="155"/>
      <c r="G155" s="157"/>
      <c r="H155" s="157"/>
      <c r="I155" s="156"/>
      <c r="J155" s="154"/>
    </row>
    <row r="156" spans="1:10" x14ac:dyDescent="0.2">
      <c r="A156" s="154"/>
      <c r="B156" s="154"/>
      <c r="C156" s="155"/>
      <c r="D156" s="156"/>
      <c r="E156" s="156"/>
      <c r="F156" s="155"/>
      <c r="G156" s="157"/>
      <c r="H156" s="157"/>
      <c r="I156" s="156"/>
      <c r="J156" s="154"/>
    </row>
    <row r="157" spans="1:10" x14ac:dyDescent="0.2">
      <c r="A157" s="154"/>
      <c r="B157" s="154"/>
      <c r="C157" s="155"/>
      <c r="D157" s="156"/>
      <c r="E157" s="156"/>
      <c r="F157" s="155"/>
      <c r="G157" s="157"/>
      <c r="H157" s="157"/>
      <c r="I157" s="156"/>
      <c r="J157" s="154"/>
    </row>
    <row r="158" spans="1:10" x14ac:dyDescent="0.2">
      <c r="A158" s="154"/>
      <c r="B158" s="154"/>
      <c r="C158" s="155"/>
      <c r="D158" s="156"/>
      <c r="E158" s="156"/>
      <c r="F158" s="155"/>
      <c r="G158" s="157"/>
      <c r="H158" s="157"/>
      <c r="I158" s="156"/>
      <c r="J158" s="154"/>
    </row>
    <row r="159" spans="1:10" x14ac:dyDescent="0.2">
      <c r="A159" s="154"/>
      <c r="B159" s="154"/>
      <c r="C159" s="155"/>
      <c r="D159" s="156"/>
      <c r="E159" s="156"/>
      <c r="F159" s="155"/>
      <c r="G159" s="157"/>
      <c r="H159" s="157"/>
      <c r="I159" s="156"/>
      <c r="J159" s="154"/>
    </row>
    <row r="160" spans="1:10" x14ac:dyDescent="0.2">
      <c r="A160" s="154"/>
      <c r="B160" s="154"/>
      <c r="C160" s="155"/>
      <c r="D160" s="156"/>
      <c r="E160" s="156"/>
      <c r="F160" s="155"/>
      <c r="G160" s="157"/>
      <c r="H160" s="157"/>
      <c r="I160" s="156"/>
      <c r="J160" s="154"/>
    </row>
    <row r="161" spans="1:10" x14ac:dyDescent="0.2">
      <c r="A161" s="154"/>
      <c r="B161" s="154"/>
      <c r="C161" s="155"/>
      <c r="D161" s="156"/>
      <c r="E161" s="156"/>
      <c r="F161" s="155"/>
      <c r="G161" s="157"/>
      <c r="H161" s="157"/>
      <c r="I161" s="156"/>
      <c r="J161" s="154"/>
    </row>
    <row r="162" spans="1:10" x14ac:dyDescent="0.2">
      <c r="A162" s="154"/>
      <c r="B162" s="154"/>
      <c r="C162" s="155"/>
      <c r="D162" s="156"/>
      <c r="E162" s="156"/>
      <c r="F162" s="155"/>
      <c r="G162" s="157"/>
      <c r="H162" s="157"/>
      <c r="I162" s="156"/>
      <c r="J162" s="154"/>
    </row>
    <row r="163" spans="1:10" x14ac:dyDescent="0.2">
      <c r="A163" s="154"/>
      <c r="B163" s="154"/>
      <c r="C163" s="155"/>
      <c r="D163" s="156"/>
      <c r="E163" s="156"/>
      <c r="F163" s="155"/>
      <c r="G163" s="157"/>
      <c r="H163" s="157"/>
      <c r="I163" s="156"/>
      <c r="J163" s="154"/>
    </row>
    <row r="164" spans="1:10" x14ac:dyDescent="0.2">
      <c r="A164" s="154"/>
      <c r="B164" s="154"/>
      <c r="C164" s="155"/>
      <c r="D164" s="156"/>
      <c r="E164" s="156"/>
      <c r="F164" s="155"/>
      <c r="G164" s="157"/>
      <c r="H164" s="157"/>
      <c r="I164" s="156"/>
      <c r="J164" s="154"/>
    </row>
    <row r="165" spans="1:10" x14ac:dyDescent="0.2">
      <c r="A165" s="154"/>
      <c r="B165" s="154"/>
      <c r="C165" s="155"/>
      <c r="D165" s="156"/>
      <c r="E165" s="156"/>
      <c r="F165" s="155"/>
      <c r="G165" s="157"/>
      <c r="H165" s="157"/>
      <c r="I165" s="156"/>
      <c r="J165" s="154"/>
    </row>
    <row r="166" spans="1:10" x14ac:dyDescent="0.2">
      <c r="A166" s="154"/>
      <c r="B166" s="154"/>
      <c r="C166" s="155"/>
      <c r="D166" s="156"/>
      <c r="E166" s="156"/>
      <c r="F166" s="155"/>
      <c r="G166" s="157"/>
      <c r="H166" s="157"/>
      <c r="I166" s="156"/>
      <c r="J166" s="154"/>
    </row>
    <row r="167" spans="1:10" x14ac:dyDescent="0.2">
      <c r="A167" s="154"/>
      <c r="B167" s="154"/>
      <c r="C167" s="155"/>
      <c r="D167" s="156"/>
      <c r="E167" s="156"/>
      <c r="F167" s="155"/>
      <c r="G167" s="157"/>
      <c r="H167" s="157"/>
      <c r="I167" s="156"/>
      <c r="J167" s="154"/>
    </row>
    <row r="168" spans="1:10" x14ac:dyDescent="0.2">
      <c r="A168" s="154"/>
      <c r="B168" s="154"/>
      <c r="C168" s="155"/>
      <c r="D168" s="156"/>
      <c r="E168" s="156"/>
      <c r="F168" s="155"/>
      <c r="G168" s="157"/>
      <c r="H168" s="157"/>
      <c r="I168" s="156"/>
      <c r="J168" s="154"/>
    </row>
    <row r="169" spans="1:10" x14ac:dyDescent="0.2">
      <c r="A169" s="154"/>
      <c r="B169" s="154"/>
      <c r="C169" s="155"/>
      <c r="D169" s="156"/>
      <c r="E169" s="156"/>
      <c r="F169" s="155"/>
      <c r="G169" s="157"/>
      <c r="H169" s="157"/>
      <c r="I169" s="156"/>
      <c r="J169" s="154"/>
    </row>
    <row r="170" spans="1:10" x14ac:dyDescent="0.2">
      <c r="A170" s="154"/>
      <c r="B170" s="154"/>
      <c r="C170" s="155"/>
      <c r="D170" s="156"/>
      <c r="E170" s="156"/>
      <c r="F170" s="155"/>
      <c r="G170" s="157"/>
      <c r="H170" s="157"/>
      <c r="I170" s="156"/>
      <c r="J170" s="154"/>
    </row>
    <row r="171" spans="1:10" x14ac:dyDescent="0.2">
      <c r="A171" s="154"/>
      <c r="B171" s="154"/>
      <c r="C171" s="155"/>
      <c r="D171" s="156"/>
      <c r="E171" s="156"/>
      <c r="F171" s="155"/>
      <c r="G171" s="157"/>
      <c r="H171" s="157"/>
      <c r="I171" s="156"/>
      <c r="J171" s="154"/>
    </row>
    <row r="172" spans="1:10" x14ac:dyDescent="0.2">
      <c r="A172" s="154"/>
      <c r="B172" s="154"/>
      <c r="C172" s="155"/>
      <c r="D172" s="156"/>
      <c r="E172" s="156"/>
      <c r="F172" s="155"/>
      <c r="G172" s="157"/>
      <c r="H172" s="157"/>
      <c r="I172" s="156"/>
      <c r="J172" s="154"/>
    </row>
    <row r="173" spans="1:10" x14ac:dyDescent="0.2">
      <c r="A173" s="154"/>
      <c r="B173" s="154"/>
      <c r="C173" s="155"/>
      <c r="D173" s="156"/>
      <c r="E173" s="156"/>
      <c r="F173" s="155"/>
      <c r="G173" s="157"/>
      <c r="H173" s="157"/>
      <c r="I173" s="156"/>
      <c r="J173" s="154"/>
    </row>
    <row r="174" spans="1:10" x14ac:dyDescent="0.2">
      <c r="A174" s="154"/>
      <c r="B174" s="154"/>
      <c r="C174" s="155"/>
      <c r="D174" s="156"/>
      <c r="E174" s="156"/>
      <c r="F174" s="155"/>
      <c r="G174" s="157"/>
      <c r="H174" s="157"/>
      <c r="I174" s="156"/>
      <c r="J174" s="154"/>
    </row>
    <row r="175" spans="1:10" x14ac:dyDescent="0.2">
      <c r="A175" s="154"/>
      <c r="B175" s="154"/>
      <c r="C175" s="155"/>
      <c r="D175" s="156"/>
      <c r="E175" s="156"/>
      <c r="F175" s="155"/>
      <c r="G175" s="157"/>
      <c r="H175" s="157"/>
      <c r="I175" s="156"/>
      <c r="J175" s="154"/>
    </row>
    <row r="176" spans="1:10" x14ac:dyDescent="0.2">
      <c r="A176" s="154"/>
      <c r="B176" s="154"/>
      <c r="C176" s="155"/>
      <c r="D176" s="156"/>
      <c r="E176" s="156"/>
      <c r="F176" s="155"/>
      <c r="G176" s="157"/>
      <c r="H176" s="157"/>
      <c r="I176" s="156"/>
      <c r="J176" s="154"/>
    </row>
    <row r="177" spans="1:10" x14ac:dyDescent="0.2">
      <c r="A177" s="154"/>
      <c r="B177" s="154"/>
      <c r="C177" s="155"/>
      <c r="D177" s="156"/>
      <c r="E177" s="156"/>
      <c r="F177" s="155"/>
      <c r="G177" s="157"/>
      <c r="H177" s="157"/>
      <c r="I177" s="156"/>
      <c r="J177" s="154"/>
    </row>
    <row r="178" spans="1:10" x14ac:dyDescent="0.2">
      <c r="A178" s="154"/>
      <c r="B178" s="154"/>
      <c r="C178" s="155"/>
      <c r="D178" s="156"/>
      <c r="E178" s="156"/>
      <c r="F178" s="155"/>
      <c r="G178" s="157"/>
      <c r="H178" s="157"/>
      <c r="I178" s="156"/>
      <c r="J178" s="154"/>
    </row>
    <row r="179" spans="1:10" x14ac:dyDescent="0.2">
      <c r="A179" s="154"/>
      <c r="B179" s="154"/>
      <c r="C179" s="155"/>
      <c r="D179" s="156"/>
      <c r="E179" s="156"/>
      <c r="F179" s="155"/>
      <c r="G179" s="157"/>
      <c r="H179" s="157"/>
      <c r="I179" s="156"/>
      <c r="J179" s="154"/>
    </row>
    <row r="180" spans="1:10" x14ac:dyDescent="0.2">
      <c r="A180" s="154"/>
      <c r="B180" s="154"/>
      <c r="C180" s="155"/>
      <c r="D180" s="156"/>
      <c r="E180" s="156"/>
      <c r="F180" s="155"/>
      <c r="G180" s="157"/>
      <c r="H180" s="157"/>
      <c r="I180" s="156"/>
      <c r="J180" s="154"/>
    </row>
    <row r="181" spans="1:10" x14ac:dyDescent="0.2">
      <c r="A181" s="154"/>
      <c r="B181" s="154"/>
      <c r="C181" s="155"/>
      <c r="D181" s="156"/>
      <c r="E181" s="156"/>
      <c r="F181" s="155"/>
      <c r="G181" s="157"/>
      <c r="H181" s="157"/>
      <c r="I181" s="156"/>
      <c r="J181" s="154"/>
    </row>
    <row r="182" spans="1:10" x14ac:dyDescent="0.2">
      <c r="A182" s="154"/>
      <c r="B182" s="154"/>
      <c r="C182" s="155"/>
      <c r="D182" s="156"/>
      <c r="E182" s="156"/>
      <c r="F182" s="155"/>
      <c r="G182" s="157"/>
      <c r="H182" s="157"/>
      <c r="I182" s="156"/>
      <c r="J182" s="154"/>
    </row>
    <row r="183" spans="1:10" x14ac:dyDescent="0.2">
      <c r="A183" s="154"/>
      <c r="B183" s="154"/>
      <c r="C183" s="155"/>
      <c r="D183" s="156"/>
      <c r="E183" s="156"/>
      <c r="F183" s="155"/>
      <c r="G183" s="157"/>
      <c r="H183" s="157"/>
      <c r="I183" s="156"/>
      <c r="J183" s="154"/>
    </row>
    <row r="184" spans="1:10" x14ac:dyDescent="0.2">
      <c r="A184" s="154"/>
      <c r="B184" s="154"/>
      <c r="C184" s="155"/>
      <c r="D184" s="156"/>
      <c r="E184" s="156"/>
      <c r="F184" s="155"/>
      <c r="G184" s="157"/>
      <c r="H184" s="157"/>
      <c r="I184" s="156"/>
      <c r="J184" s="154"/>
    </row>
    <row r="185" spans="1:10" x14ac:dyDescent="0.2">
      <c r="A185" s="154"/>
      <c r="B185" s="154"/>
      <c r="C185" s="155"/>
      <c r="D185" s="156"/>
      <c r="E185" s="156"/>
      <c r="F185" s="155"/>
      <c r="G185" s="157"/>
      <c r="H185" s="157"/>
      <c r="I185" s="156"/>
      <c r="J185" s="154"/>
    </row>
    <row r="186" spans="1:10" x14ac:dyDescent="0.2">
      <c r="A186" s="154"/>
      <c r="B186" s="154"/>
      <c r="C186" s="155"/>
      <c r="D186" s="156"/>
      <c r="E186" s="156"/>
      <c r="F186" s="155"/>
      <c r="G186" s="157"/>
      <c r="H186" s="157"/>
      <c r="I186" s="156"/>
      <c r="J186" s="154"/>
    </row>
    <row r="187" spans="1:10" x14ac:dyDescent="0.2">
      <c r="A187" s="154"/>
      <c r="B187" s="154"/>
      <c r="C187" s="155"/>
      <c r="D187" s="156"/>
      <c r="E187" s="156"/>
      <c r="F187" s="155"/>
      <c r="G187" s="157"/>
      <c r="H187" s="157"/>
      <c r="I187" s="156"/>
      <c r="J187" s="154"/>
    </row>
    <row r="188" spans="1:10" x14ac:dyDescent="0.2">
      <c r="A188" s="154"/>
      <c r="B188" s="154"/>
      <c r="C188" s="155"/>
      <c r="D188" s="156"/>
      <c r="E188" s="156"/>
      <c r="F188" s="155"/>
      <c r="G188" s="157"/>
      <c r="H188" s="157"/>
      <c r="I188" s="156"/>
      <c r="J188" s="154"/>
    </row>
    <row r="189" spans="1:10" x14ac:dyDescent="0.2">
      <c r="A189" s="154"/>
      <c r="B189" s="154"/>
      <c r="C189" s="155"/>
      <c r="D189" s="156"/>
      <c r="E189" s="156"/>
      <c r="F189" s="155"/>
      <c r="G189" s="157"/>
      <c r="H189" s="157"/>
      <c r="I189" s="156"/>
      <c r="J189" s="154"/>
    </row>
    <row r="190" spans="1:10" x14ac:dyDescent="0.2">
      <c r="A190" s="154"/>
      <c r="B190" s="154"/>
      <c r="C190" s="155"/>
      <c r="D190" s="156"/>
      <c r="E190" s="156"/>
      <c r="F190" s="155"/>
      <c r="G190" s="157"/>
      <c r="H190" s="157"/>
      <c r="I190" s="156"/>
      <c r="J190" s="154"/>
    </row>
    <row r="191" spans="1:10" x14ac:dyDescent="0.2">
      <c r="A191" s="154"/>
      <c r="B191" s="154"/>
      <c r="C191" s="155"/>
      <c r="D191" s="156"/>
      <c r="E191" s="156"/>
      <c r="F191" s="155"/>
      <c r="G191" s="157"/>
      <c r="H191" s="157"/>
      <c r="I191" s="156"/>
      <c r="J191" s="154"/>
    </row>
    <row r="192" spans="1:10" x14ac:dyDescent="0.2">
      <c r="A192" s="154"/>
      <c r="B192" s="154"/>
      <c r="C192" s="155"/>
      <c r="D192" s="156"/>
      <c r="E192" s="156"/>
      <c r="F192" s="155"/>
      <c r="G192" s="157"/>
      <c r="H192" s="157"/>
      <c r="I192" s="156"/>
      <c r="J192" s="154"/>
    </row>
    <row r="193" spans="1:10" x14ac:dyDescent="0.2">
      <c r="A193" s="154"/>
      <c r="B193" s="154"/>
      <c r="C193" s="155"/>
      <c r="D193" s="156"/>
      <c r="E193" s="156"/>
      <c r="F193" s="155"/>
      <c r="G193" s="157"/>
      <c r="H193" s="157"/>
      <c r="I193" s="156"/>
      <c r="J193" s="154"/>
    </row>
    <row r="194" spans="1:10" x14ac:dyDescent="0.2">
      <c r="A194" s="154"/>
      <c r="B194" s="154"/>
      <c r="C194" s="155"/>
      <c r="D194" s="156"/>
      <c r="E194" s="156"/>
      <c r="F194" s="155"/>
      <c r="G194" s="157"/>
      <c r="H194" s="157"/>
      <c r="I194" s="156"/>
      <c r="J194" s="154"/>
    </row>
    <row r="195" spans="1:10" x14ac:dyDescent="0.2">
      <c r="A195" s="154"/>
      <c r="B195" s="154"/>
      <c r="C195" s="155"/>
      <c r="D195" s="156"/>
      <c r="E195" s="156"/>
      <c r="F195" s="155"/>
      <c r="G195" s="157"/>
      <c r="H195" s="157"/>
      <c r="I195" s="156"/>
      <c r="J195" s="154"/>
    </row>
    <row r="196" spans="1:10" x14ac:dyDescent="0.2">
      <c r="A196" s="154"/>
      <c r="B196" s="154"/>
      <c r="C196" s="155"/>
      <c r="D196" s="156"/>
      <c r="E196" s="156"/>
      <c r="F196" s="155"/>
      <c r="G196" s="157"/>
      <c r="H196" s="157"/>
      <c r="I196" s="156"/>
      <c r="J196" s="154"/>
    </row>
    <row r="197" spans="1:10" x14ac:dyDescent="0.2">
      <c r="A197" s="154"/>
      <c r="B197" s="154"/>
      <c r="C197" s="155"/>
      <c r="D197" s="156"/>
      <c r="E197" s="156"/>
      <c r="F197" s="155"/>
      <c r="G197" s="157"/>
      <c r="H197" s="157"/>
      <c r="I197" s="156"/>
      <c r="J197" s="154"/>
    </row>
    <row r="198" spans="1:10" x14ac:dyDescent="0.2">
      <c r="A198" s="154"/>
      <c r="B198" s="154"/>
      <c r="C198" s="155"/>
      <c r="D198" s="156"/>
      <c r="E198" s="156"/>
      <c r="F198" s="155"/>
      <c r="G198" s="157"/>
      <c r="H198" s="157"/>
      <c r="I198" s="156"/>
      <c r="J198" s="154"/>
    </row>
    <row r="199" spans="1:10" x14ac:dyDescent="0.2">
      <c r="A199" s="154"/>
      <c r="B199" s="154"/>
      <c r="C199" s="155"/>
      <c r="D199" s="156"/>
      <c r="E199" s="156"/>
      <c r="F199" s="155"/>
      <c r="G199" s="157"/>
      <c r="H199" s="157"/>
      <c r="I199" s="156"/>
      <c r="J199" s="154"/>
    </row>
    <row r="200" spans="1:10" x14ac:dyDescent="0.2">
      <c r="A200" s="154"/>
      <c r="B200" s="154"/>
      <c r="C200" s="155"/>
      <c r="D200" s="156"/>
      <c r="E200" s="156"/>
      <c r="F200" s="155"/>
      <c r="G200" s="157"/>
      <c r="H200" s="157"/>
      <c r="I200" s="156"/>
      <c r="J200" s="154"/>
    </row>
    <row r="201" spans="1:10" x14ac:dyDescent="0.2">
      <c r="A201" s="154"/>
      <c r="B201" s="154"/>
      <c r="C201" s="155"/>
      <c r="D201" s="156"/>
      <c r="E201" s="156"/>
      <c r="F201" s="155"/>
      <c r="G201" s="157"/>
      <c r="H201" s="157"/>
      <c r="I201" s="156"/>
      <c r="J201" s="154"/>
    </row>
    <row r="202" spans="1:10" x14ac:dyDescent="0.2">
      <c r="A202" s="154"/>
      <c r="B202" s="154"/>
      <c r="C202" s="155"/>
      <c r="D202" s="156"/>
      <c r="E202" s="156"/>
      <c r="F202" s="155"/>
      <c r="G202" s="157"/>
      <c r="H202" s="157"/>
      <c r="I202" s="156"/>
      <c r="J202" s="154"/>
    </row>
    <row r="203" spans="1:10" x14ac:dyDescent="0.2">
      <c r="A203" s="154"/>
      <c r="B203" s="154"/>
      <c r="C203" s="155"/>
      <c r="D203" s="156"/>
      <c r="E203" s="156"/>
      <c r="F203" s="155"/>
      <c r="G203" s="157"/>
      <c r="H203" s="157"/>
      <c r="I203" s="156"/>
      <c r="J203" s="154"/>
    </row>
    <row r="204" spans="1:10" x14ac:dyDescent="0.2">
      <c r="A204" s="154"/>
      <c r="B204" s="154"/>
      <c r="C204" s="155"/>
      <c r="D204" s="156"/>
      <c r="E204" s="156"/>
      <c r="F204" s="155"/>
      <c r="G204" s="157"/>
      <c r="H204" s="157"/>
      <c r="I204" s="156"/>
      <c r="J204" s="154"/>
    </row>
    <row r="205" spans="1:10" x14ac:dyDescent="0.2">
      <c r="A205" s="154"/>
      <c r="B205" s="154"/>
      <c r="C205" s="155"/>
      <c r="D205" s="156"/>
      <c r="E205" s="156"/>
      <c r="F205" s="155"/>
      <c r="G205" s="157"/>
      <c r="H205" s="157"/>
      <c r="I205" s="156"/>
      <c r="J205" s="154"/>
    </row>
    <row r="206" spans="1:10" x14ac:dyDescent="0.2">
      <c r="A206" s="154"/>
      <c r="B206" s="154"/>
      <c r="C206" s="155"/>
      <c r="D206" s="156"/>
      <c r="E206" s="156"/>
      <c r="F206" s="155"/>
      <c r="G206" s="157"/>
      <c r="H206" s="157"/>
      <c r="I206" s="156"/>
      <c r="J206" s="154"/>
    </row>
    <row r="207" spans="1:10" x14ac:dyDescent="0.2">
      <c r="A207" s="154"/>
      <c r="B207" s="154"/>
      <c r="C207" s="155"/>
      <c r="D207" s="156"/>
      <c r="E207" s="156"/>
      <c r="F207" s="155"/>
      <c r="G207" s="157"/>
      <c r="H207" s="157"/>
      <c r="I207" s="156"/>
      <c r="J207" s="154"/>
    </row>
    <row r="208" spans="1:10" x14ac:dyDescent="0.2">
      <c r="A208" s="154"/>
      <c r="B208" s="154"/>
      <c r="C208" s="155"/>
      <c r="D208" s="156"/>
      <c r="E208" s="156"/>
      <c r="F208" s="155"/>
      <c r="G208" s="157"/>
      <c r="H208" s="157"/>
      <c r="I208" s="156"/>
      <c r="J208" s="154"/>
    </row>
    <row r="209" spans="1:10" x14ac:dyDescent="0.2">
      <c r="A209" s="154"/>
      <c r="B209" s="154"/>
      <c r="C209" s="155"/>
      <c r="D209" s="156"/>
      <c r="E209" s="156"/>
      <c r="F209" s="155"/>
      <c r="G209" s="157"/>
      <c r="H209" s="157"/>
      <c r="I209" s="156"/>
      <c r="J209" s="154"/>
    </row>
    <row r="210" spans="1:10" x14ac:dyDescent="0.2">
      <c r="A210" s="154"/>
      <c r="B210" s="154"/>
      <c r="C210" s="155"/>
      <c r="D210" s="156"/>
      <c r="E210" s="156"/>
      <c r="F210" s="155"/>
      <c r="G210" s="157"/>
      <c r="H210" s="157"/>
      <c r="I210" s="156"/>
      <c r="J210" s="154"/>
    </row>
    <row r="211" spans="1:10" x14ac:dyDescent="0.2">
      <c r="A211" s="154"/>
      <c r="B211" s="154"/>
      <c r="C211" s="155"/>
      <c r="D211" s="156"/>
      <c r="E211" s="156"/>
      <c r="F211" s="155"/>
      <c r="G211" s="157"/>
      <c r="H211" s="157"/>
      <c r="I211" s="156"/>
      <c r="J211" s="154"/>
    </row>
    <row r="212" spans="1:10" x14ac:dyDescent="0.2">
      <c r="A212" s="154"/>
      <c r="B212" s="154"/>
      <c r="C212" s="155"/>
      <c r="D212" s="156"/>
      <c r="E212" s="156"/>
      <c r="F212" s="155"/>
      <c r="G212" s="157"/>
      <c r="H212" s="157"/>
      <c r="I212" s="156"/>
      <c r="J212" s="154"/>
    </row>
    <row r="213" spans="1:10" x14ac:dyDescent="0.2">
      <c r="A213" s="154"/>
      <c r="B213" s="154"/>
      <c r="C213" s="155"/>
      <c r="D213" s="156"/>
      <c r="E213" s="156"/>
      <c r="F213" s="155"/>
      <c r="G213" s="157"/>
      <c r="H213" s="157"/>
      <c r="I213" s="156"/>
      <c r="J213" s="154"/>
    </row>
    <row r="214" spans="1:10" x14ac:dyDescent="0.2">
      <c r="A214" s="154"/>
      <c r="B214" s="154"/>
      <c r="C214" s="155"/>
      <c r="D214" s="156"/>
      <c r="E214" s="156"/>
      <c r="F214" s="155"/>
      <c r="G214" s="157"/>
      <c r="H214" s="157"/>
      <c r="I214" s="156"/>
      <c r="J214" s="154"/>
    </row>
    <row r="215" spans="1:10" x14ac:dyDescent="0.2">
      <c r="A215" s="154"/>
      <c r="B215" s="154"/>
      <c r="C215" s="155"/>
      <c r="D215" s="156"/>
      <c r="E215" s="156"/>
      <c r="F215" s="155"/>
      <c r="G215" s="157"/>
      <c r="H215" s="157"/>
      <c r="I215" s="156"/>
      <c r="J215" s="154"/>
    </row>
    <row r="216" spans="1:10" x14ac:dyDescent="0.2">
      <c r="A216" s="154"/>
      <c r="B216" s="154"/>
      <c r="C216" s="155"/>
      <c r="D216" s="156"/>
      <c r="E216" s="156"/>
      <c r="F216" s="155"/>
      <c r="G216" s="157"/>
      <c r="H216" s="157"/>
      <c r="I216" s="156"/>
      <c r="J216" s="154"/>
    </row>
    <row r="217" spans="1:10" x14ac:dyDescent="0.2">
      <c r="A217" s="154"/>
      <c r="B217" s="154"/>
      <c r="C217" s="155"/>
      <c r="D217" s="156"/>
      <c r="E217" s="156"/>
      <c r="F217" s="155"/>
      <c r="G217" s="157"/>
      <c r="H217" s="157"/>
      <c r="I217" s="156"/>
      <c r="J217" s="154"/>
    </row>
    <row r="218" spans="1:10" x14ac:dyDescent="0.2">
      <c r="A218" s="154"/>
      <c r="B218" s="154"/>
      <c r="C218" s="155"/>
      <c r="D218" s="156"/>
      <c r="E218" s="156"/>
      <c r="F218" s="155"/>
      <c r="G218" s="157"/>
      <c r="H218" s="157"/>
      <c r="I218" s="156"/>
      <c r="J218" s="154"/>
    </row>
    <row r="219" spans="1:10" x14ac:dyDescent="0.2">
      <c r="A219" s="154"/>
      <c r="B219" s="154"/>
      <c r="C219" s="155"/>
      <c r="D219" s="156"/>
      <c r="E219" s="156"/>
      <c r="F219" s="155"/>
      <c r="G219" s="157"/>
      <c r="H219" s="157"/>
      <c r="I219" s="156"/>
      <c r="J219" s="154"/>
    </row>
    <row r="220" spans="1:10" x14ac:dyDescent="0.2">
      <c r="A220" s="154"/>
      <c r="B220" s="154"/>
      <c r="C220" s="155"/>
      <c r="D220" s="156"/>
      <c r="E220" s="156"/>
      <c r="F220" s="155"/>
      <c r="G220" s="157"/>
      <c r="H220" s="157"/>
      <c r="I220" s="156"/>
      <c r="J220" s="154"/>
    </row>
  </sheetData>
  <mergeCells count="1">
    <mergeCell ref="G5:H5"/>
  </mergeCells>
  <pageMargins left="0.7" right="0.7" top="0.75" bottom="0.75" header="0.3" footer="0.3"/>
  <pageSetup scale="2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20"/>
  <sheetViews>
    <sheetView showGridLines="0" topLeftCell="A22" zoomScaleNormal="100" workbookViewId="0">
      <selection activeCell="H47" sqref="H47"/>
    </sheetView>
  </sheetViews>
  <sheetFormatPr defaultRowHeight="12.75" x14ac:dyDescent="0.2"/>
  <cols>
    <col min="1" max="2" width="9.28515625" customWidth="1"/>
    <col min="3" max="4" width="17.7109375" customWidth="1"/>
    <col min="5" max="5" width="9.28515625" customWidth="1"/>
    <col min="6" max="8" width="16.85546875" customWidth="1"/>
    <col min="9" max="9" width="15.42578125" customWidth="1"/>
    <col min="10" max="10" width="9.28515625" customWidth="1"/>
  </cols>
  <sheetData>
    <row r="1" spans="1:10" ht="15" customHeight="1" x14ac:dyDescent="0.25">
      <c r="A1" s="153" t="s">
        <v>191</v>
      </c>
      <c r="B1" s="154"/>
      <c r="C1" s="155"/>
      <c r="D1" s="156"/>
      <c r="E1" s="156"/>
      <c r="F1" s="155"/>
      <c r="G1" s="157"/>
      <c r="H1" s="157"/>
      <c r="I1" s="156"/>
      <c r="J1" s="154"/>
    </row>
    <row r="2" spans="1:10" ht="15" customHeight="1" x14ac:dyDescent="0.25">
      <c r="A2" s="153"/>
      <c r="B2" s="158" t="s">
        <v>115</v>
      </c>
      <c r="C2" s="219">
        <f>'Disinfection Report'!C3</f>
        <v>42278</v>
      </c>
      <c r="D2" s="224"/>
      <c r="E2" s="159"/>
      <c r="F2" s="158" t="s">
        <v>116</v>
      </c>
      <c r="G2" s="217" t="s">
        <v>164</v>
      </c>
      <c r="H2" s="220"/>
      <c r="I2" s="156"/>
      <c r="J2" s="154"/>
    </row>
    <row r="3" spans="1:10" ht="15" customHeight="1" x14ac:dyDescent="0.25">
      <c r="A3" s="153"/>
      <c r="B3" s="158" t="s">
        <v>118</v>
      </c>
      <c r="C3" s="221">
        <v>41061</v>
      </c>
      <c r="D3" s="225"/>
      <c r="E3" s="159"/>
      <c r="F3" s="158" t="s">
        <v>119</v>
      </c>
      <c r="G3" s="218" t="s">
        <v>165</v>
      </c>
      <c r="H3" s="218"/>
      <c r="I3" s="156"/>
      <c r="J3" s="154"/>
    </row>
    <row r="4" spans="1:10" ht="15" customHeight="1" x14ac:dyDescent="0.25">
      <c r="A4" s="160"/>
      <c r="B4" s="158" t="s">
        <v>121</v>
      </c>
      <c r="C4" s="223">
        <v>22011</v>
      </c>
      <c r="D4" s="226"/>
      <c r="E4" s="159"/>
      <c r="F4" s="158" t="s">
        <v>123</v>
      </c>
      <c r="G4" s="222"/>
      <c r="H4" s="222"/>
      <c r="I4" s="161"/>
      <c r="J4" s="154"/>
    </row>
    <row r="5" spans="1:10" ht="15" customHeight="1" x14ac:dyDescent="0.25">
      <c r="A5" s="162"/>
      <c r="B5" s="163"/>
      <c r="C5" s="163"/>
      <c r="D5" s="227"/>
      <c r="E5" s="159"/>
      <c r="F5" s="164"/>
      <c r="G5" s="376"/>
      <c r="H5" s="376"/>
      <c r="I5" s="165"/>
      <c r="J5" s="154"/>
    </row>
    <row r="6" spans="1:10" ht="15" customHeight="1" x14ac:dyDescent="0.25">
      <c r="A6" s="162"/>
      <c r="B6" s="163"/>
      <c r="C6" s="163"/>
      <c r="D6" s="166"/>
      <c r="E6" s="166"/>
      <c r="F6" s="166"/>
      <c r="G6" s="163"/>
      <c r="H6" s="167" t="s">
        <v>166</v>
      </c>
      <c r="I6" s="168">
        <v>4</v>
      </c>
      <c r="J6" s="154"/>
    </row>
    <row r="7" spans="1:10" ht="15" customHeight="1" x14ac:dyDescent="0.25">
      <c r="A7" s="162"/>
      <c r="B7" s="163"/>
      <c r="C7" s="163"/>
      <c r="D7" s="163"/>
      <c r="E7" s="166"/>
      <c r="F7" s="166"/>
      <c r="G7" s="163"/>
      <c r="H7" s="167" t="s">
        <v>167</v>
      </c>
      <c r="I7" s="168" t="s">
        <v>168</v>
      </c>
      <c r="J7" s="154"/>
    </row>
    <row r="8" spans="1:10" ht="12.75" customHeight="1" x14ac:dyDescent="0.2">
      <c r="A8" s="160"/>
      <c r="B8" s="160"/>
      <c r="C8" s="169"/>
      <c r="D8" s="161"/>
      <c r="E8" s="161"/>
      <c r="F8" s="169"/>
      <c r="G8" s="170"/>
      <c r="H8" s="170"/>
      <c r="I8" s="161"/>
      <c r="J8" s="154"/>
    </row>
    <row r="9" spans="1:10" ht="15" customHeight="1" x14ac:dyDescent="0.25">
      <c r="A9" s="162"/>
      <c r="B9" s="163"/>
      <c r="C9" s="163"/>
      <c r="D9" s="163"/>
      <c r="E9" s="166"/>
      <c r="F9" s="166"/>
      <c r="G9" s="163"/>
      <c r="H9" s="167" t="s">
        <v>169</v>
      </c>
      <c r="I9" s="168">
        <v>0.5</v>
      </c>
      <c r="J9" s="154"/>
    </row>
    <row r="10" spans="1:10" ht="15" customHeight="1" x14ac:dyDescent="0.25">
      <c r="A10" s="162"/>
      <c r="B10" s="163"/>
      <c r="C10" s="163"/>
      <c r="D10" s="163"/>
      <c r="E10" s="166"/>
      <c r="F10" s="166"/>
      <c r="G10" s="163"/>
      <c r="H10" s="167" t="s">
        <v>170</v>
      </c>
      <c r="I10" s="168">
        <f>4-I9</f>
        <v>3.5</v>
      </c>
      <c r="J10" s="154"/>
    </row>
    <row r="11" spans="1:10" ht="12.75" customHeight="1" x14ac:dyDescent="0.2">
      <c r="A11" s="171"/>
      <c r="B11" s="171"/>
      <c r="C11" s="155"/>
      <c r="D11" s="156"/>
      <c r="E11" s="156"/>
      <c r="F11" s="155"/>
      <c r="G11" s="157"/>
      <c r="H11" s="157"/>
      <c r="I11" s="156"/>
      <c r="J11" s="154"/>
    </row>
    <row r="12" spans="1:10" ht="12.75" customHeight="1" x14ac:dyDescent="0.2">
      <c r="A12" s="171"/>
      <c r="B12" s="171" t="s">
        <v>171</v>
      </c>
      <c r="C12" s="172"/>
      <c r="D12" s="173"/>
      <c r="E12" s="173"/>
      <c r="F12" s="172"/>
      <c r="G12" s="174"/>
      <c r="H12" s="174"/>
      <c r="I12" s="156"/>
      <c r="J12" s="154"/>
    </row>
    <row r="13" spans="1:10" ht="13.5" customHeight="1" thickBot="1" x14ac:dyDescent="0.25">
      <c r="A13" s="171"/>
      <c r="B13" s="171"/>
      <c r="C13" s="155"/>
      <c r="D13" s="156"/>
      <c r="E13" s="156"/>
      <c r="F13" s="155"/>
      <c r="G13" s="157"/>
      <c r="H13" s="157"/>
      <c r="I13" s="156"/>
      <c r="J13" s="154"/>
    </row>
    <row r="14" spans="1:10" ht="16.5" customHeight="1" thickTop="1" x14ac:dyDescent="0.3">
      <c r="A14" s="171"/>
      <c r="B14" s="175"/>
      <c r="C14" s="176" t="s">
        <v>172</v>
      </c>
      <c r="D14" s="177" t="s">
        <v>173</v>
      </c>
      <c r="E14" s="177"/>
      <c r="F14" s="176"/>
      <c r="G14" s="178"/>
      <c r="H14" s="178" t="s">
        <v>174</v>
      </c>
      <c r="I14" s="179" t="s">
        <v>175</v>
      </c>
      <c r="J14" s="154"/>
    </row>
    <row r="15" spans="1:10" ht="12.75" customHeight="1" x14ac:dyDescent="0.2">
      <c r="A15" s="171"/>
      <c r="B15" s="180" t="s">
        <v>0</v>
      </c>
      <c r="C15" s="181" t="s">
        <v>176</v>
      </c>
      <c r="D15" s="182" t="s">
        <v>177</v>
      </c>
      <c r="E15" s="182"/>
      <c r="F15" s="181" t="s">
        <v>178</v>
      </c>
      <c r="G15" s="183" t="s">
        <v>179</v>
      </c>
      <c r="H15" s="183" t="s">
        <v>180</v>
      </c>
      <c r="I15" s="184" t="s">
        <v>181</v>
      </c>
      <c r="J15" s="154"/>
    </row>
    <row r="16" spans="1:10" ht="13.5" customHeight="1" thickBot="1" x14ac:dyDescent="0.25">
      <c r="A16" s="171"/>
      <c r="B16" s="185"/>
      <c r="C16" s="186" t="s">
        <v>182</v>
      </c>
      <c r="D16" s="187" t="s">
        <v>183</v>
      </c>
      <c r="E16" s="187" t="s">
        <v>184</v>
      </c>
      <c r="F16" s="186" t="s">
        <v>185</v>
      </c>
      <c r="G16" s="188" t="s">
        <v>186</v>
      </c>
      <c r="H16" s="188" t="s">
        <v>186</v>
      </c>
      <c r="I16" s="189" t="s">
        <v>187</v>
      </c>
      <c r="J16" s="154"/>
    </row>
    <row r="17" spans="1:10" ht="13.5" customHeight="1" thickTop="1" x14ac:dyDescent="0.2">
      <c r="A17" s="171"/>
      <c r="B17" s="190">
        <v>1</v>
      </c>
      <c r="C17" s="191">
        <f>VLOOKUP(1,'Operational Worksheet'!$A$9:$O$32,10)</f>
        <v>28.599405534018171</v>
      </c>
      <c r="D17" s="191">
        <f>VLOOKUP(1,'Operational Worksheet'!$A$9:$O$32,7)</f>
        <v>1.9813710451126099</v>
      </c>
      <c r="E17" s="191"/>
      <c r="F17" s="191">
        <f>(VLOOKUP(1,'Operational Worksheet'!$A$9:$O$32,5)-32)/1.8</f>
        <v>13.89317406548394</v>
      </c>
      <c r="G17" s="192">
        <f>C17*D17</f>
        <v>56.666034032536942</v>
      </c>
      <c r="H17" s="193">
        <f>VLOOKUP(1,'Operational Worksheet'!$A$9:$O$32,8)</f>
        <v>4.5500000000000007</v>
      </c>
      <c r="I17" s="194">
        <f>G17/H17</f>
        <v>12.45407341374438</v>
      </c>
      <c r="J17" s="154"/>
    </row>
    <row r="18" spans="1:10" ht="12.75" customHeight="1" x14ac:dyDescent="0.2">
      <c r="A18" s="171"/>
      <c r="B18" s="195">
        <v>2</v>
      </c>
      <c r="C18" s="191">
        <f>VLOOKUP(1,'Operational Worksheet'!$A$33:$O$56,10)</f>
        <v>28.450261059356833</v>
      </c>
      <c r="D18" s="191">
        <f>VLOOKUP(1,'Operational Worksheet'!$A$33:$O$56,7)</f>
        <v>1.9813710451126099</v>
      </c>
      <c r="E18" s="191"/>
      <c r="F18" s="191">
        <f>(VLOOKUP(1,'Operational Worksheet'!$A$33:$O$56,5)-32)/1.8</f>
        <v>13.89317406548394</v>
      </c>
      <c r="G18" s="193">
        <f t="shared" ref="G18:G44" si="0">C18*D18</f>
        <v>56.370523488904439</v>
      </c>
      <c r="H18" s="193">
        <f>VLOOKUP(1,'Operational Worksheet'!$A$33:$O$56,8)</f>
        <v>4.5500000000000007</v>
      </c>
      <c r="I18" s="196">
        <f t="shared" ref="I18:I44" si="1">G18/H18</f>
        <v>12.389126041517457</v>
      </c>
      <c r="J18" s="154"/>
    </row>
    <row r="19" spans="1:10" ht="12.75" customHeight="1" x14ac:dyDescent="0.2">
      <c r="A19" s="171"/>
      <c r="B19" s="195">
        <v>3</v>
      </c>
      <c r="C19" s="191">
        <f>VLOOKUP(1,'Operational Worksheet'!$A$57:$O$80,10)</f>
        <v>20.976365554902419</v>
      </c>
      <c r="D19" s="191">
        <f>VLOOKUP(1,'Operational Worksheet'!$A$57:$O$80,7)</f>
        <v>2.3594489097595215</v>
      </c>
      <c r="E19" s="191"/>
      <c r="F19" s="191">
        <f>(VLOOKUP(1,'Operational Worksheet'!$A$57:$O$80,5)-32)/1.8</f>
        <v>14.040391710069445</v>
      </c>
      <c r="G19" s="193">
        <f t="shared" si="0"/>
        <v>49.492662839231691</v>
      </c>
      <c r="H19" s="193">
        <f>VLOOKUP(1,'Operational Worksheet'!$A$57:$O$80,8)</f>
        <v>3.8500000000000005</v>
      </c>
      <c r="I19" s="196">
        <f t="shared" si="1"/>
        <v>12.855237101099139</v>
      </c>
      <c r="J19" s="154"/>
    </row>
    <row r="20" spans="1:10" ht="12.75" customHeight="1" x14ac:dyDescent="0.2">
      <c r="A20" s="171"/>
      <c r="B20" s="195">
        <v>4</v>
      </c>
      <c r="C20" s="191">
        <f>VLOOKUP(1,'Operational Worksheet'!$A$81:$O$104,10)</f>
        <v>28.392068130046052</v>
      </c>
      <c r="D20" s="191">
        <f>VLOOKUP(1,'Operational Worksheet'!$A$81:$O$104,7)</f>
        <v>2.2151949405670166</v>
      </c>
      <c r="E20" s="191"/>
      <c r="F20" s="191">
        <f>(VLOOKUP(1,'Operational Worksheet'!$A$81:$O$104,5)-32)/1.8</f>
        <v>12.699722713894314</v>
      </c>
      <c r="G20" s="193">
        <f t="shared" si="0"/>
        <v>62.893965673912049</v>
      </c>
      <c r="H20" s="193">
        <f>VLOOKUP(1,'Operational Worksheet'!$A$81:$O$104,8)</f>
        <v>4.5500000000000007</v>
      </c>
      <c r="I20" s="196">
        <f t="shared" si="1"/>
        <v>13.822849598661987</v>
      </c>
      <c r="J20" s="154"/>
    </row>
    <row r="21" spans="1:10" ht="12.75" customHeight="1" x14ac:dyDescent="0.2">
      <c r="A21" s="171"/>
      <c r="B21" s="195">
        <v>5</v>
      </c>
      <c r="C21" s="191">
        <f>VLOOKUP(1,'Operational Worksheet'!$A$105:$O$128,10)</f>
        <v>20.942416140706101</v>
      </c>
      <c r="D21" s="191">
        <f>VLOOKUP(1,'Operational Worksheet'!$A$105:$O$128,7)</f>
        <v>2.2633509635925293</v>
      </c>
      <c r="E21" s="191"/>
      <c r="F21" s="191">
        <f>(VLOOKUP(1,'Operational Worksheet'!$A$105:$O$128,5)-32)/1.8</f>
        <v>12.314993540445963</v>
      </c>
      <c r="G21" s="193">
        <f t="shared" si="0"/>
        <v>47.400037752022889</v>
      </c>
      <c r="H21" s="193">
        <f>VLOOKUP(1,'Operational Worksheet'!$A$105:$O$128,8)</f>
        <v>4.5500000000000007</v>
      </c>
      <c r="I21" s="196">
        <f t="shared" si="1"/>
        <v>10.417590714730304</v>
      </c>
      <c r="J21" s="154"/>
    </row>
    <row r="22" spans="1:10" ht="12.75" customHeight="1" x14ac:dyDescent="0.2">
      <c r="A22" s="171"/>
      <c r="B22" s="195">
        <v>6</v>
      </c>
      <c r="C22" s="191">
        <f>VLOOKUP(1,'Operational Worksheet'!$A$129:$O$152,10)</f>
        <v>21.168850249021059</v>
      </c>
      <c r="D22" s="191">
        <f>VLOOKUP(1,'Operational Worksheet'!$A$129:$O$152,7)</f>
        <v>2.3108649253845215</v>
      </c>
      <c r="E22" s="191"/>
      <c r="F22" s="191">
        <f>VLOOKUP(1,'Operational Worksheet'!$A$129:$O$152,5)-32/1.8</f>
        <v>37.028725518120659</v>
      </c>
      <c r="G22" s="193">
        <f t="shared" si="0"/>
        <v>48.918353551180161</v>
      </c>
      <c r="H22" s="193">
        <f>VLOOKUP(1,'Operational Worksheet'!$A$129:$O$152,8)</f>
        <v>4.5500000000000007</v>
      </c>
      <c r="I22" s="196">
        <f t="shared" si="1"/>
        <v>10.751286494764869</v>
      </c>
      <c r="J22" s="154"/>
    </row>
    <row r="23" spans="1:10" ht="12.75" customHeight="1" x14ac:dyDescent="0.2">
      <c r="A23" s="171"/>
      <c r="B23" s="195">
        <v>7</v>
      </c>
      <c r="C23" s="191">
        <f>VLOOKUP(1,'Operational Worksheet'!$A$153:$O$176,10)</f>
        <v>21.11663457282771</v>
      </c>
      <c r="D23" s="191">
        <f>VLOOKUP(1,'Operational Worksheet'!$A$153:$O$176,7)</f>
        <v>2.3108649253845215</v>
      </c>
      <c r="E23" s="191"/>
      <c r="F23" s="191">
        <f>(VLOOKUP(1,'Operational Worksheet'!$A$153:$O$176,5)-32)/1.8</f>
        <v>12.774661928530094</v>
      </c>
      <c r="G23" s="193">
        <f t="shared" si="0"/>
        <v>48.797690176509711</v>
      </c>
      <c r="H23" s="193">
        <f>VLOOKUP(1,'Operational Worksheet'!$A$153:$O$176,8)</f>
        <v>4.5500000000000007</v>
      </c>
      <c r="I23" s="196">
        <f t="shared" si="1"/>
        <v>10.724767071760374</v>
      </c>
      <c r="J23" s="154"/>
    </row>
    <row r="24" spans="1:10" ht="12.75" customHeight="1" x14ac:dyDescent="0.2">
      <c r="A24" s="171"/>
      <c r="B24" s="195">
        <v>8</v>
      </c>
      <c r="C24" s="191">
        <f>VLOOKUP(1,'Operational Worksheet'!$A$177:$O$200,10)</f>
        <v>25.487523441133845</v>
      </c>
      <c r="D24" s="191">
        <f>VLOOKUP(1,'Operational Worksheet'!$A$177:$O$200,7)</f>
        <v>2.2080252170562744</v>
      </c>
      <c r="E24" s="191"/>
      <c r="F24" s="191">
        <f>(VLOOKUP(1,'Operational Worksheet'!$A$177:$O$200,5)-32)/1.8</f>
        <v>12.894051869710285</v>
      </c>
      <c r="G24" s="193">
        <f t="shared" si="0"/>
        <v>56.277094478336444</v>
      </c>
      <c r="H24" s="193">
        <f>VLOOKUP(1,'Operational Worksheet'!$A$177:$O$200,8)</f>
        <v>4.5500000000000007</v>
      </c>
      <c r="I24" s="196">
        <f t="shared" si="1"/>
        <v>12.368592193040975</v>
      </c>
      <c r="J24" s="154"/>
    </row>
    <row r="25" spans="1:10" ht="12.75" customHeight="1" x14ac:dyDescent="0.2">
      <c r="A25" s="171"/>
      <c r="B25" s="195">
        <v>9</v>
      </c>
      <c r="C25" s="191">
        <f>VLOOKUP(1,'Operational Worksheet'!$A$201:$O$224,10)</f>
        <v>28.166394269250191</v>
      </c>
      <c r="D25" s="191">
        <f>VLOOKUP(1,'Operational Worksheet'!$A$201:$O$224,7)</f>
        <v>2.0837829113006592</v>
      </c>
      <c r="E25" s="191"/>
      <c r="F25" s="191">
        <f>(VLOOKUP(1,'Operational Worksheet'!$A$201:$O$224,5)-32)/1.8</f>
        <v>12.849418305413517</v>
      </c>
      <c r="G25" s="193">
        <f t="shared" si="0"/>
        <v>58.692651051220366</v>
      </c>
      <c r="H25" s="193">
        <f>VLOOKUP(1,'Operational Worksheet'!$A$201:$O$224,8)</f>
        <v>4.5500000000000007</v>
      </c>
      <c r="I25" s="196">
        <f t="shared" si="1"/>
        <v>12.899483747520957</v>
      </c>
      <c r="J25" s="154"/>
    </row>
    <row r="26" spans="1:10" ht="12.75" customHeight="1" x14ac:dyDescent="0.2">
      <c r="A26" s="171"/>
      <c r="B26" s="195">
        <v>10</v>
      </c>
      <c r="C26" s="191">
        <f>VLOOKUP(1,'Operational Worksheet'!$A$225:$O$248,10)</f>
        <v>21.335170767518097</v>
      </c>
      <c r="D26" s="191">
        <f>VLOOKUP(1,'Operational Worksheet'!$A$225:$O$248,7)</f>
        <v>2.0085525512695313</v>
      </c>
      <c r="E26" s="191"/>
      <c r="F26" s="191">
        <f>(VLOOKUP(1,'Operational Worksheet'!$A$225:$O$248,5)-32)/1.8</f>
        <v>12.210960388183594</v>
      </c>
      <c r="G26" s="193">
        <f t="shared" si="0"/>
        <v>42.852811676869599</v>
      </c>
      <c r="H26" s="193">
        <f>VLOOKUP(1,'Operational Worksheet'!$A$225:$O$248,8)</f>
        <v>4.5500000000000007</v>
      </c>
      <c r="I26" s="196">
        <f t="shared" si="1"/>
        <v>9.4182003685427684</v>
      </c>
      <c r="J26" s="154"/>
    </row>
    <row r="27" spans="1:10" ht="12.75" customHeight="1" x14ac:dyDescent="0.2">
      <c r="A27" s="171"/>
      <c r="B27" s="195">
        <v>11</v>
      </c>
      <c r="C27" s="191">
        <f>VLOOKUP(1,'Operational Worksheet'!$A$249:$O$272,10)</f>
        <v>28.488848813542596</v>
      </c>
      <c r="D27" s="191">
        <f>VLOOKUP(1,'Operational Worksheet'!$A$249:$O$272,7)</f>
        <v>2.1803088188171387</v>
      </c>
      <c r="E27" s="191"/>
      <c r="F27" s="191">
        <f>(VLOOKUP(1,'Operational Worksheet'!$A$249:$O$272,5)-32)/1.8</f>
        <v>10.750550164116753</v>
      </c>
      <c r="G27" s="193">
        <f t="shared" si="0"/>
        <v>62.114488306115099</v>
      </c>
      <c r="H27" s="193">
        <f>VLOOKUP(1,'Operational Worksheet'!$A$249:$O$272,8)</f>
        <v>5.25</v>
      </c>
      <c r="I27" s="196">
        <f t="shared" si="1"/>
        <v>11.831331105926685</v>
      </c>
      <c r="J27" s="154"/>
    </row>
    <row r="28" spans="1:10" ht="12.75" customHeight="1" x14ac:dyDescent="0.2">
      <c r="A28" s="171"/>
      <c r="B28" s="195">
        <v>12</v>
      </c>
      <c r="C28" s="191">
        <f>VLOOKUP(1,'Operational Worksheet'!$A$273:$O$296,10)</f>
        <v>21.054083246777953</v>
      </c>
      <c r="D28" s="191">
        <f>VLOOKUP(1,'Operational Worksheet'!$A$273:$O$296,7)</f>
        <v>2.3246695995330811</v>
      </c>
      <c r="E28" s="191"/>
      <c r="F28" s="191">
        <f>(VLOOKUP(1,'Operational Worksheet'!$A$273:$O$296,5)-32)/1.8</f>
        <v>12.144220140245226</v>
      </c>
      <c r="G28" s="193">
        <f t="shared" si="0"/>
        <v>48.943787269823453</v>
      </c>
      <c r="H28" s="193">
        <f>VLOOKUP(1,'Operational Worksheet'!$A$273:$O$296,8)</f>
        <v>4.5500000000000007</v>
      </c>
      <c r="I28" s="196">
        <f t="shared" si="1"/>
        <v>10.756876323038119</v>
      </c>
      <c r="J28" s="154"/>
    </row>
    <row r="29" spans="1:10" ht="12.75" customHeight="1" x14ac:dyDescent="0.2">
      <c r="A29" s="171"/>
      <c r="B29" s="195">
        <v>13</v>
      </c>
      <c r="C29" s="191">
        <f>VLOOKUP(1,'Operational Worksheet'!$A$297:$O$320,10)</f>
        <v>28.245855170104782</v>
      </c>
      <c r="D29" s="191">
        <f>VLOOKUP(1,'Operational Worksheet'!$A$297:$O$320,7)</f>
        <v>2.0086596012115479</v>
      </c>
      <c r="E29" s="191"/>
      <c r="F29" s="191">
        <f>(VLOOKUP(1,'Operational Worksheet'!$A$297:$O$320,5)-32)/1.8</f>
        <v>11.355474772041225</v>
      </c>
      <c r="G29" s="193">
        <f t="shared" si="0"/>
        <v>56.736308181861808</v>
      </c>
      <c r="H29" s="193">
        <f>VLOOKUP(1,'Operational Worksheet'!$A$297:$O$320,8)</f>
        <v>4.8999999999999995</v>
      </c>
      <c r="I29" s="196">
        <f t="shared" si="1"/>
        <v>11.578838404461594</v>
      </c>
      <c r="J29" s="154"/>
    </row>
    <row r="30" spans="1:10" ht="12.75" customHeight="1" x14ac:dyDescent="0.2">
      <c r="A30" s="171"/>
      <c r="B30" s="195">
        <v>14</v>
      </c>
      <c r="C30" s="191">
        <f>VLOOKUP(1,'Operational Worksheet'!$A$321:$O$344,10)</f>
        <v>21.077492492040562</v>
      </c>
      <c r="D30" s="191">
        <f>VLOOKUP(1,'Operational Worksheet'!$A$321:$O$344,7)</f>
        <v>2.0912737846374512</v>
      </c>
      <c r="E30" s="191"/>
      <c r="F30" s="191">
        <f>(VLOOKUP(1,'Operational Worksheet'!$A$321:$O$344,5)-32)/1.8</f>
        <v>11.121542188856337</v>
      </c>
      <c r="G30" s="193">
        <f t="shared" si="0"/>
        <v>44.078807494497127</v>
      </c>
      <c r="H30" s="193">
        <f>VLOOKUP(1,'Operational Worksheet'!$A$321:$O$344,8)</f>
        <v>4.8999999999999995</v>
      </c>
      <c r="I30" s="196">
        <f t="shared" si="1"/>
        <v>8.9956749988769662</v>
      </c>
      <c r="J30" s="154"/>
    </row>
    <row r="31" spans="1:10" ht="12.75" customHeight="1" x14ac:dyDescent="0.2">
      <c r="A31" s="171"/>
      <c r="B31" s="195">
        <v>15</v>
      </c>
      <c r="C31" s="191">
        <f>VLOOKUP(1,'Operational Worksheet'!$A$345:$O$368,10)</f>
        <v>28.162683631700943</v>
      </c>
      <c r="D31" s="191">
        <f>VLOOKUP(1,'Operational Worksheet'!$A$345:$O$368,7)</f>
        <v>1.9537618160247803</v>
      </c>
      <c r="E31" s="191"/>
      <c r="F31" s="191">
        <f>(VLOOKUP(1,'Operational Worksheet'!$A$345:$O$368,5)-32)/1.8</f>
        <v>11.859597100151909</v>
      </c>
      <c r="G31" s="193">
        <f t="shared" si="0"/>
        <v>55.023175916403389</v>
      </c>
      <c r="H31" s="193">
        <f>VLOOKUP(1,'Operational Worksheet'!$A$345:$O$368,8)</f>
        <v>4.8999999999999995</v>
      </c>
      <c r="I31" s="196">
        <f t="shared" si="1"/>
        <v>11.229219574776202</v>
      </c>
      <c r="J31" s="154"/>
    </row>
    <row r="32" spans="1:10" ht="12.75" customHeight="1" x14ac:dyDescent="0.2">
      <c r="A32" s="171"/>
      <c r="B32" s="195">
        <v>16</v>
      </c>
      <c r="C32" s="191">
        <f>VLOOKUP(1,'Operational Worksheet'!$A$369:$O$392,10)</f>
        <v>21.125264161810573</v>
      </c>
      <c r="D32" s="191">
        <f>VLOOKUP(1,'Operational Worksheet'!$A$369:$O$392,7)</f>
        <v>2.2767276763916016</v>
      </c>
      <c r="E32" s="191"/>
      <c r="F32" s="191">
        <f>(VLOOKUP(1,'Operational Worksheet'!$A$369:$O$392,5)-32)/1.8</f>
        <v>11.088172064887152</v>
      </c>
      <c r="G32" s="193">
        <f t="shared" si="0"/>
        <v>48.09647358827776</v>
      </c>
      <c r="H32" s="193">
        <f>VLOOKUP(1,'Operational Worksheet'!$A$369:$O$392,8)</f>
        <v>4.8999999999999995</v>
      </c>
      <c r="I32" s="196">
        <f t="shared" si="1"/>
        <v>9.8156068547505644</v>
      </c>
      <c r="J32" s="154"/>
    </row>
    <row r="33" spans="1:10" ht="12.75" customHeight="1" x14ac:dyDescent="0.2">
      <c r="A33" s="171"/>
      <c r="B33" s="195">
        <v>17</v>
      </c>
      <c r="C33" s="191">
        <f>VLOOKUP(1,'Operational Worksheet'!$A$393:$O$416,10)</f>
        <v>28.229901757615924</v>
      </c>
      <c r="D33" s="191">
        <f>VLOOKUP(1,'Operational Worksheet'!$A$393:$O$416,7)</f>
        <v>2.1257319450378418</v>
      </c>
      <c r="E33" s="191"/>
      <c r="F33" s="191">
        <f>(VLOOKUP(1,'Operational Worksheet'!$A$393:$O$416,5)-32)/1.8</f>
        <v>10.858510335286459</v>
      </c>
      <c r="G33" s="193">
        <f t="shared" si="0"/>
        <v>60.009203971444087</v>
      </c>
      <c r="H33" s="193">
        <f>VLOOKUP(1,'Operational Worksheet'!$A$393:$O$416,8)</f>
        <v>5.25</v>
      </c>
      <c r="I33" s="196">
        <f t="shared" si="1"/>
        <v>11.43032456598935</v>
      </c>
      <c r="J33" s="154"/>
    </row>
    <row r="34" spans="1:10" ht="12.75" customHeight="1" x14ac:dyDescent="0.2">
      <c r="A34" s="171"/>
      <c r="B34" s="195">
        <v>18</v>
      </c>
      <c r="C34" s="191">
        <f>VLOOKUP(1,'Operational Worksheet'!$A$417:$O$440,10)</f>
        <v>28.563745623192535</v>
      </c>
      <c r="D34" s="191">
        <f>VLOOKUP(1,'Operational Worksheet'!$A$417:$O$440,7)</f>
        <v>2.5172934532165527</v>
      </c>
      <c r="E34" s="191"/>
      <c r="F34" s="191">
        <f>(VLOOKUP(1,'Operational Worksheet'!$A$417:$O$440,5)-32)/1.8</f>
        <v>10.799622005886501</v>
      </c>
      <c r="G34" s="193">
        <f t="shared" si="0"/>
        <v>71.903329856605524</v>
      </c>
      <c r="H34" s="193">
        <f>VLOOKUP(1,'Operational Worksheet'!$A$417:$O$440,8)</f>
        <v>5.25</v>
      </c>
      <c r="I34" s="196">
        <f t="shared" si="1"/>
        <v>13.695872353639148</v>
      </c>
      <c r="J34" s="154"/>
    </row>
    <row r="35" spans="1:10" ht="12.75" customHeight="1" x14ac:dyDescent="0.2">
      <c r="A35" s="171"/>
      <c r="B35" s="195">
        <v>19</v>
      </c>
      <c r="C35" s="191">
        <f>VLOOKUP(1,'Operational Worksheet'!$A$441:$O$464,10)</f>
        <v>21.221564590773848</v>
      </c>
      <c r="D35" s="191">
        <f>VLOOKUP(1,'Operational Worksheet'!$A$441:$O$464,7)</f>
        <v>2.2082390785217285</v>
      </c>
      <c r="E35" s="191"/>
      <c r="F35" s="191">
        <f>(VLOOKUP(1,'Operational Worksheet'!$A$441:$O$464,5)-32)/1.8</f>
        <v>11.755561828613281</v>
      </c>
      <c r="G35" s="193">
        <f t="shared" si="0"/>
        <v>46.862288236719785</v>
      </c>
      <c r="H35" s="193">
        <f>VLOOKUP(1,'Operational Worksheet'!$A$441:$O$464,8)</f>
        <v>4.8999999999999995</v>
      </c>
      <c r="I35" s="196">
        <f t="shared" si="1"/>
        <v>9.5637322932081208</v>
      </c>
      <c r="J35" s="154"/>
    </row>
    <row r="36" spans="1:10" ht="12.75" customHeight="1" x14ac:dyDescent="0.2">
      <c r="A36" s="171"/>
      <c r="B36" s="195">
        <v>20</v>
      </c>
      <c r="C36" s="191">
        <f>VLOOKUP(1,'Operational Worksheet'!$A$465:$O$488,10)</f>
        <v>21.115752092598935</v>
      </c>
      <c r="D36" s="191">
        <f>VLOOKUP(1,'Operational Worksheet'!$A$465:$O$488,7)</f>
        <v>2.2082390785217285</v>
      </c>
      <c r="E36" s="191"/>
      <c r="F36" s="191">
        <f>(VLOOKUP(1,'Operational Worksheet'!$A$465:$O$488,5)-32)/1.8</f>
        <v>11.755561828613281</v>
      </c>
      <c r="G36" s="193">
        <f t="shared" si="0"/>
        <v>46.628628943253936</v>
      </c>
      <c r="H36" s="193">
        <f>VLOOKUP(1,'Operational Worksheet'!$A$465:$O$488,8)</f>
        <v>4.8999999999999995</v>
      </c>
      <c r="I36" s="196">
        <f t="shared" si="1"/>
        <v>9.5160467231130497</v>
      </c>
      <c r="J36" s="154"/>
    </row>
    <row r="37" spans="1:10" ht="12.75" customHeight="1" x14ac:dyDescent="0.2">
      <c r="A37" s="171"/>
      <c r="B37" s="195">
        <v>21</v>
      </c>
      <c r="C37" s="191">
        <f>VLOOKUP(1,'Operational Worksheet'!$A$489:$O$512,10)</f>
        <v>38.121701711110958</v>
      </c>
      <c r="D37" s="191">
        <f>VLOOKUP(1,'Operational Worksheet'!$A$489:$O$512,7)</f>
        <v>0</v>
      </c>
      <c r="E37" s="191"/>
      <c r="F37" s="191">
        <f>(VLOOKUP(1,'Operational Worksheet'!$A$489:$O$512,5)-32)/1.8</f>
        <v>11.620123121473524</v>
      </c>
      <c r="G37" s="193">
        <f t="shared" si="0"/>
        <v>0</v>
      </c>
      <c r="H37" s="193">
        <f>VLOOKUP(1,'Operational Worksheet'!$A$489:$O$512,8)</f>
        <v>4.8999999999999995</v>
      </c>
      <c r="I37" s="196">
        <f t="shared" si="1"/>
        <v>0</v>
      </c>
      <c r="J37" s="154"/>
    </row>
    <row r="38" spans="1:10" ht="12.75" customHeight="1" x14ac:dyDescent="0.2">
      <c r="A38" s="171"/>
      <c r="B38" s="195">
        <v>22</v>
      </c>
      <c r="C38" s="191">
        <f>VLOOKUP(1,'Operational Worksheet'!$A$513:$O$536,10)</f>
        <v>20.85523608481752</v>
      </c>
      <c r="D38" s="191">
        <f>VLOOKUP(1,'Operational Worksheet'!$A$513:$O$536,7)</f>
        <v>2.2424836158752441</v>
      </c>
      <c r="E38" s="191"/>
      <c r="F38" s="191">
        <f>(VLOOKUP(1,'Operational Worksheet'!$A$513:$O$536,5)-32)/1.8</f>
        <v>10.868494180526262</v>
      </c>
      <c r="G38" s="193">
        <f t="shared" si="0"/>
        <v>46.767525225413465</v>
      </c>
      <c r="H38" s="193">
        <f>VLOOKUP(1,'Operational Worksheet'!$A$513:$O$536,8)</f>
        <v>5.25</v>
      </c>
      <c r="I38" s="196">
        <f t="shared" si="1"/>
        <v>8.9081000429358976</v>
      </c>
      <c r="J38" s="154"/>
    </row>
    <row r="39" spans="1:10" ht="12.75" customHeight="1" x14ac:dyDescent="0.2">
      <c r="A39" s="171"/>
      <c r="B39" s="195">
        <v>23</v>
      </c>
      <c r="C39" s="191">
        <f>VLOOKUP(1,'Operational Worksheet'!$A$537:$O$560,10)</f>
        <v>28.300464642999156</v>
      </c>
      <c r="D39" s="191">
        <f>VLOOKUP(1,'Operational Worksheet'!$A$537:$O$560,7)</f>
        <v>2.2562882900238037</v>
      </c>
      <c r="E39" s="191"/>
      <c r="F39" s="191">
        <f>(VLOOKUP(1,'Operational Worksheet'!$A$537:$O$560,5)-32)/1.8</f>
        <v>10.49998442821267</v>
      </c>
      <c r="G39" s="193">
        <f t="shared" si="0"/>
        <v>63.85400697623168</v>
      </c>
      <c r="H39" s="193">
        <f>VLOOKUP(1,'Operational Worksheet'!$A$537:$O$560,8)</f>
        <v>5.25</v>
      </c>
      <c r="I39" s="196">
        <f t="shared" si="1"/>
        <v>12.162667995472701</v>
      </c>
      <c r="J39" s="154"/>
    </row>
    <row r="40" spans="1:10" ht="12.75" customHeight="1" x14ac:dyDescent="0.2">
      <c r="A40" s="171"/>
      <c r="B40" s="195">
        <v>24</v>
      </c>
      <c r="C40" s="191">
        <f>VLOOKUP(1,'Operational Worksheet'!$A$561:$O$584,10)</f>
        <v>28.589836957754766</v>
      </c>
      <c r="D40" s="191">
        <f>VLOOKUP(1,'Operational Worksheet'!$A$561:$O$584,7)</f>
        <v>2.036268949508667</v>
      </c>
      <c r="E40" s="191"/>
      <c r="F40" s="191">
        <f>(VLOOKUP(1,'Operational Worksheet'!$A$561:$O$584,5)-32)/1.8</f>
        <v>10.462002224392361</v>
      </c>
      <c r="G40" s="193">
        <f t="shared" si="0"/>
        <v>58.216597268591364</v>
      </c>
      <c r="H40" s="193">
        <f>VLOOKUP(1,'Operational Worksheet'!$A$561:$O$584,8)</f>
        <v>5.25</v>
      </c>
      <c r="I40" s="196">
        <f t="shared" si="1"/>
        <v>11.088875670207878</v>
      </c>
      <c r="J40" s="154"/>
    </row>
    <row r="41" spans="1:10" ht="12.75" customHeight="1" x14ac:dyDescent="0.2">
      <c r="A41" s="171"/>
      <c r="B41" s="195">
        <v>25</v>
      </c>
      <c r="C41" s="191">
        <f>VLOOKUP(1,'Operational Worksheet'!$A$585:$O$608,10)</f>
        <v>28.361936035675033</v>
      </c>
      <c r="D41" s="191">
        <f>VLOOKUP(1,'Operational Worksheet'!$A$585:$O$608,7)</f>
        <v>2.2011761665344238</v>
      </c>
      <c r="E41" s="191"/>
      <c r="F41" s="191">
        <f>(VLOOKUP(1,'Operational Worksheet'!$A$585:$O$608,5)-32)/1.8</f>
        <v>9.5178392198350696</v>
      </c>
      <c r="G41" s="193">
        <f t="shared" si="0"/>
        <v>62.429617638501703</v>
      </c>
      <c r="H41" s="193">
        <f>VLOOKUP(1,'Operational Worksheet'!$A$585:$O$608,8)</f>
        <v>5.6000000000000005</v>
      </c>
      <c r="I41" s="196">
        <f t="shared" si="1"/>
        <v>11.148146006875303</v>
      </c>
      <c r="J41" s="154"/>
    </row>
    <row r="42" spans="1:10" ht="12.75" customHeight="1" x14ac:dyDescent="0.2">
      <c r="A42" s="171"/>
      <c r="B42" s="195">
        <v>26</v>
      </c>
      <c r="C42" s="191">
        <f>VLOOKUP(1,'Operational Worksheet'!$A$609:$O$632,10)</f>
        <v>34.742050626295921</v>
      </c>
      <c r="D42" s="191">
        <f>VLOOKUP(1,'Operational Worksheet'!$A$609:$O$632,7)</f>
        <v>2.0705132484436035</v>
      </c>
      <c r="E42" s="191"/>
      <c r="F42" s="191">
        <f>(VLOOKUP(1,'Operational Worksheet'!$A$609:$O$632,5)-32)/1.8</f>
        <v>9.7259076436360683</v>
      </c>
      <c r="G42" s="193">
        <f t="shared" si="0"/>
        <v>71.933876099844099</v>
      </c>
      <c r="H42" s="193">
        <f>VLOOKUP(1,'Operational Worksheet'!$A$609:$O$632,8)</f>
        <v>5.6000000000000005</v>
      </c>
      <c r="I42" s="196">
        <f t="shared" si="1"/>
        <v>12.845335017829303</v>
      </c>
      <c r="J42" s="154"/>
    </row>
    <row r="43" spans="1:10" ht="12.75" customHeight="1" x14ac:dyDescent="0.2">
      <c r="A43" s="171"/>
      <c r="B43" s="195">
        <v>27</v>
      </c>
      <c r="C43" s="191">
        <f>VLOOKUP(1,'Operational Worksheet'!$A$633:$O$656,10)</f>
        <v>20.942172881901666</v>
      </c>
      <c r="D43" s="191">
        <f>VLOOKUP(1,'Operational Worksheet'!$A$633:$O$656,7)</f>
        <v>2.2903182506561279</v>
      </c>
      <c r="E43" s="191"/>
      <c r="F43" s="191">
        <f>(VLOOKUP(1,'Operational Worksheet'!$A$633:$O$656,5)-32)/1.8</f>
        <v>9.4216579861111107</v>
      </c>
      <c r="G43" s="193">
        <f t="shared" si="0"/>
        <v>47.964240759815226</v>
      </c>
      <c r="H43" s="193">
        <f>VLOOKUP(1,'Operational Worksheet'!$A$633:$O$656,8)</f>
        <v>5.6000000000000005</v>
      </c>
      <c r="I43" s="196">
        <f t="shared" si="1"/>
        <v>8.5650429928241465</v>
      </c>
      <c r="J43" s="154"/>
    </row>
    <row r="44" spans="1:10" ht="12.75" customHeight="1" x14ac:dyDescent="0.2">
      <c r="A44" s="171"/>
      <c r="B44" s="195">
        <v>28</v>
      </c>
      <c r="C44" s="191">
        <f>VLOOKUP(1,'Operational Worksheet'!$A$657:$O$680,10)</f>
        <v>16.749756325662126</v>
      </c>
      <c r="D44" s="191">
        <f>VLOOKUP(1,'Operational Worksheet'!$A$657:$O$680,7)</f>
        <v>2.4485909938812256</v>
      </c>
      <c r="E44" s="191"/>
      <c r="F44" s="191">
        <f>(VLOOKUP(1,'Operational Worksheet'!$A$657:$O$680,5)-32)/1.8</f>
        <v>7.8768433464898004</v>
      </c>
      <c r="G44" s="193">
        <f t="shared" si="0"/>
        <v>41.013302488721372</v>
      </c>
      <c r="H44" s="193">
        <f>VLOOKUP(1,'Operational Worksheet'!$A$657:$O$680,8)</f>
        <v>6.3000000000000007</v>
      </c>
      <c r="I44" s="196">
        <f t="shared" si="1"/>
        <v>6.5100480140827566</v>
      </c>
      <c r="J44" s="154"/>
    </row>
    <row r="45" spans="1:10" ht="12.75" customHeight="1" x14ac:dyDescent="0.2">
      <c r="A45" s="171"/>
      <c r="B45" s="298">
        <f>IF('EPA Monthly Summary'!F5&lt;&gt;2,31,"")</f>
        <v>31</v>
      </c>
      <c r="C45" s="191">
        <f>IF('EPA Monthly Summary'!F5&lt;&gt;2,VLOOKUP(1,'Operational Worksheet'!$A$681:$O$704,10),"")</f>
        <v>16.868950134582075</v>
      </c>
      <c r="D45" s="191">
        <f>IF('EPA Monthly Summary'!F5&lt;&gt;2,VLOOKUP(1,'Operational Worksheet'!$A$681:$O$704,7),"")</f>
        <v>2.283576488494873</v>
      </c>
      <c r="E45" s="297"/>
      <c r="F45" s="191">
        <f>IF('EPA Monthly Summary'!F5&lt;&gt;2,(VLOOKUP(1,'Operational Worksheet'!$A$681:$O$704,5)-32)/1.8,"")</f>
        <v>8.7110816107855893</v>
      </c>
      <c r="G45" s="193">
        <f>IF('EPA Monthly Summary'!F5&lt;&gt;2,C45*D45,"")</f>
        <v>38.521537912924053</v>
      </c>
      <c r="H45" s="193">
        <f>IF('EPA Monthly Summary'!F5&lt;&gt;2,VLOOKUP(1,'Operational Worksheet'!$A$681:$O$704,8),"")</f>
        <v>5.9499999999999993</v>
      </c>
      <c r="I45" s="196">
        <f>IF('EPA Monthly Summary'!F5&lt;&gt;2,G45/H45,"")</f>
        <v>6.4742080525922789</v>
      </c>
      <c r="J45" s="154"/>
    </row>
    <row r="46" spans="1:10" ht="12.75" customHeight="1" x14ac:dyDescent="0.2">
      <c r="A46" s="171"/>
      <c r="B46" s="298">
        <f>IF('EPA Monthly Summary'!F5&lt;&gt;2,31,"")</f>
        <v>31</v>
      </c>
      <c r="C46" s="191">
        <f>IF('EPA Monthly Summary'!F5&lt;&gt;2,VLOOKUP(1,'Operational Worksheet'!$A$705:$O$728,10),"")</f>
        <v>28.344573521629666</v>
      </c>
      <c r="D46" s="191">
        <f>IF('EPA Monthly Summary'!F5&lt;&gt;2,VLOOKUP(1,'Operational Worksheet'!$A$705:$O$728,7),"")</f>
        <v>2.0431180000305176</v>
      </c>
      <c r="E46" s="297"/>
      <c r="F46" s="191">
        <f>IF('EPA Monthly Summary'!F5&lt;&gt;2,(VLOOKUP(1,'Operational Worksheet'!$A$705:$O$728,5)-32)/1.8,"")</f>
        <v>8.7016391390506147</v>
      </c>
      <c r="G46" s="193">
        <f>IF('EPA Monthly Summary'!F5&lt;&gt;2,C46*D46,"")</f>
        <v>57.911308365229971</v>
      </c>
      <c r="H46" s="193">
        <f>IF('EPA Monthly Summary'!F5&lt;&gt;2,VLOOKUP(1,'Operational Worksheet'!$A$705:$O$728,8),"")</f>
        <v>5.9499999999999993</v>
      </c>
      <c r="I46" s="196">
        <f>IF('EPA Monthly Summary'!F5&lt;&gt;2,G46/H46,"")</f>
        <v>9.7329930025596596</v>
      </c>
      <c r="J46" s="154"/>
    </row>
    <row r="47" spans="1:10" ht="13.5" customHeight="1" thickBot="1" x14ac:dyDescent="0.25">
      <c r="A47" s="171"/>
      <c r="B47" s="197">
        <f>IF(OR('EPA Monthly Summary'!F5=1,'EPA Monthly Summary'!F5=3,'EPA Monthly Summary'!F5=5,'EPA Monthly Summary'!F5=7,'EPA Monthly Summary'!F5=8, 'EPA Monthly Summary'!F5=10, 'EPA Monthly Summary'!F5=12),31,"")</f>
        <v>31</v>
      </c>
      <c r="C47" s="191">
        <f>IF(OR('EPA Monthly Summary'!F5=1,'EPA Monthly Summary'!F5=3,'EPA Monthly Summary'!F5=5,'EPA Monthly Summary'!F5=7,'EPA Monthly Summary'!F5=8, 'EPA Monthly Summary'!F5=10, 'EPA Monthly Summary'!F5=12),VLOOKUP(1,'Operational Worksheet'!$A$729:$O$752,10),"")</f>
        <v>28.420436225124135</v>
      </c>
      <c r="D47" s="191">
        <f>IF(OR('EPA Monthly Summary'!F5=1,'EPA Monthly Summary'!F5=3,'EPA Monthly Summary'!F5=5,'EPA Monthly Summary'!F5=7,'EPA Monthly Summary'!F5=8, 'EPA Monthly Summary'!F5=10, 'EPA Monthly Summary'!F5=12),VLOOKUP(1,'Operational Worksheet'!$A$729:$O$752,7),"")</f>
        <v>2.0431180000305176</v>
      </c>
      <c r="E47" s="198"/>
      <c r="F47" s="191">
        <f>IF(OR('EPA Monthly Summary'!F5=1,'EPA Monthly Summary'!F5=3,'EPA Monthly Summary'!F5=5,'EPA Monthly Summary'!F5=7,'EPA Monthly Summary'!F5=8, 'EPA Monthly Summary'!F5=10, 'EPA Monthly Summary'!F5=12),(VLOOKUP(1,'Operational Worksheet'!$A$729:$O$752,5)-32)/1.8,"")</f>
        <v>8.4186087714301205</v>
      </c>
      <c r="G47" s="193">
        <f>IF(OR('EPA Monthly Summary'!F5=1,'EPA Monthly Summary'!F5=3,'EPA Monthly Summary'!F5=5,'EPA Monthly Summary'!F5=7,'EPA Monthly Summary'!F5=8, 'EPA Monthly Summary'!F5=10, 'EPA Monthly Summary'!F5=12),C47*D47,"")</f>
        <v>58.066304820270496</v>
      </c>
      <c r="H47" s="193">
        <f>IF(OR('EPA Monthly Summary'!F5=1,'EPA Monthly Summary'!F5=3,'EPA Monthly Summary'!F5=5,'EPA Monthly Summary'!F5=7,'EPA Monthly Summary'!F5=8, 'EPA Monthly Summary'!F5=10, 'EPA Monthly Summary'!F5=12),VLOOKUP(1,'Operational Worksheet'!$A$729:$O$752,8),"")</f>
        <v>5.9499999999999993</v>
      </c>
      <c r="I47" s="196">
        <f>IF(OR('EPA Monthly Summary'!F5=1,'EPA Monthly Summary'!F5=3,'EPA Monthly Summary'!F5=5,'EPA Monthly Summary'!F5=7,'EPA Monthly Summary'!F5=8, 'EPA Monthly Summary'!F5=10, 'EPA Monthly Summary'!F5=12),G47/H47,"")</f>
        <v>9.7590428269362182</v>
      </c>
      <c r="J47" s="154"/>
    </row>
    <row r="48" spans="1:10" ht="13.5" customHeight="1" thickTop="1" x14ac:dyDescent="0.2">
      <c r="A48" s="171"/>
      <c r="B48" s="175" t="s">
        <v>188</v>
      </c>
      <c r="C48" s="199" t="e">
        <v>#DIV/0!</v>
      </c>
      <c r="D48" s="200" t="e">
        <v>#DIV/0!</v>
      </c>
      <c r="E48" s="200" t="e">
        <v>#DIV/0!</v>
      </c>
      <c r="F48" s="199" t="e">
        <v>#DIV/0!</v>
      </c>
      <c r="G48" s="199">
        <v>0</v>
      </c>
      <c r="H48" s="199">
        <v>0</v>
      </c>
      <c r="I48" s="201">
        <v>0</v>
      </c>
      <c r="J48" s="154"/>
    </row>
    <row r="49" spans="1:10" ht="12.75" customHeight="1" x14ac:dyDescent="0.2">
      <c r="A49" s="171"/>
      <c r="B49" s="202" t="s">
        <v>189</v>
      </c>
      <c r="C49" s="203">
        <v>0</v>
      </c>
      <c r="D49" s="204">
        <v>0</v>
      </c>
      <c r="E49" s="204">
        <v>0</v>
      </c>
      <c r="F49" s="203">
        <v>0</v>
      </c>
      <c r="G49" s="203">
        <v>0</v>
      </c>
      <c r="H49" s="203">
        <v>0</v>
      </c>
      <c r="I49" s="205">
        <v>0</v>
      </c>
      <c r="J49" s="154"/>
    </row>
    <row r="50" spans="1:10" ht="13.5" customHeight="1" thickBot="1" x14ac:dyDescent="0.25">
      <c r="A50" s="171"/>
      <c r="B50" s="185" t="s">
        <v>190</v>
      </c>
      <c r="C50" s="206">
        <v>0</v>
      </c>
      <c r="D50" s="207">
        <v>0</v>
      </c>
      <c r="E50" s="207">
        <v>0</v>
      </c>
      <c r="F50" s="206">
        <v>0</v>
      </c>
      <c r="G50" s="206">
        <v>0</v>
      </c>
      <c r="H50" s="206">
        <v>0</v>
      </c>
      <c r="I50" s="208">
        <v>0</v>
      </c>
      <c r="J50" s="154"/>
    </row>
    <row r="51" spans="1:10" ht="13.5" thickTop="1" x14ac:dyDescent="0.2">
      <c r="A51" s="154"/>
      <c r="B51" s="154"/>
      <c r="C51" s="155"/>
      <c r="D51" s="156"/>
      <c r="E51" s="156"/>
      <c r="F51" s="155"/>
      <c r="G51" s="157"/>
      <c r="H51" s="157"/>
      <c r="I51" s="156"/>
      <c r="J51" s="154"/>
    </row>
    <row r="52" spans="1:10" x14ac:dyDescent="0.2">
      <c r="A52" s="154"/>
      <c r="B52" s="154"/>
      <c r="C52" s="155"/>
      <c r="D52" s="156"/>
      <c r="E52" s="209"/>
      <c r="F52" s="155"/>
      <c r="G52" s="157"/>
      <c r="H52" s="157"/>
      <c r="I52" s="156"/>
      <c r="J52" s="154"/>
    </row>
    <row r="53" spans="1:10" x14ac:dyDescent="0.2">
      <c r="A53" s="154"/>
      <c r="B53" s="154"/>
      <c r="C53" s="155"/>
      <c r="D53" s="156"/>
      <c r="E53" s="156"/>
      <c r="F53" s="155"/>
      <c r="G53" s="157"/>
      <c r="H53" s="157"/>
      <c r="I53" s="156"/>
      <c r="J53" s="154"/>
    </row>
    <row r="54" spans="1:10" x14ac:dyDescent="0.2">
      <c r="A54" s="154"/>
      <c r="B54" s="154"/>
      <c r="C54" s="155"/>
      <c r="D54" s="156"/>
      <c r="E54" s="156"/>
      <c r="F54" s="155"/>
      <c r="G54" s="157"/>
      <c r="H54" s="157"/>
      <c r="I54" s="156"/>
      <c r="J54" s="154"/>
    </row>
    <row r="55" spans="1:10" x14ac:dyDescent="0.2">
      <c r="A55" s="154"/>
      <c r="B55" s="154"/>
      <c r="C55" s="155"/>
      <c r="D55" s="156"/>
      <c r="E55" s="156"/>
      <c r="F55" s="155"/>
      <c r="G55" s="157"/>
      <c r="H55" s="157"/>
      <c r="I55" s="156"/>
      <c r="J55" s="154"/>
    </row>
    <row r="56" spans="1:10" x14ac:dyDescent="0.2">
      <c r="A56" s="154"/>
      <c r="B56" s="154"/>
      <c r="C56" s="155"/>
      <c r="D56" s="156"/>
      <c r="E56" s="156"/>
      <c r="F56" s="155"/>
      <c r="G56" s="157"/>
      <c r="H56" s="157"/>
      <c r="I56" s="156"/>
      <c r="J56" s="154"/>
    </row>
    <row r="57" spans="1:10" x14ac:dyDescent="0.2">
      <c r="A57" s="154"/>
      <c r="B57" s="154"/>
      <c r="C57" s="155"/>
      <c r="D57" s="156"/>
      <c r="E57" s="156"/>
      <c r="F57" s="155"/>
      <c r="G57" s="157"/>
      <c r="H57" s="157"/>
      <c r="I57" s="156"/>
      <c r="J57" s="154"/>
    </row>
    <row r="58" spans="1:10" x14ac:dyDescent="0.2">
      <c r="A58" s="154"/>
      <c r="B58" s="154"/>
      <c r="C58" s="155"/>
      <c r="D58" s="156"/>
      <c r="E58" s="156"/>
      <c r="F58" s="155"/>
      <c r="G58" s="157"/>
      <c r="H58" s="157"/>
      <c r="I58" s="156"/>
      <c r="J58" s="154"/>
    </row>
    <row r="59" spans="1:10" x14ac:dyDescent="0.2">
      <c r="A59" s="154"/>
      <c r="B59" s="154"/>
      <c r="C59" s="155"/>
      <c r="D59" s="156"/>
      <c r="E59" s="156"/>
      <c r="F59" s="155"/>
      <c r="G59" s="157"/>
      <c r="H59" s="157"/>
      <c r="I59" s="156"/>
      <c r="J59" s="154"/>
    </row>
    <row r="60" spans="1:10" x14ac:dyDescent="0.2">
      <c r="A60" s="154"/>
      <c r="B60" s="154"/>
      <c r="C60" s="155"/>
      <c r="D60" s="156"/>
      <c r="E60" s="156"/>
      <c r="F60" s="155"/>
      <c r="G60" s="157"/>
      <c r="H60" s="157"/>
      <c r="I60" s="156"/>
      <c r="J60" s="154"/>
    </row>
    <row r="61" spans="1:10" x14ac:dyDescent="0.2">
      <c r="A61" s="154"/>
      <c r="B61" s="154"/>
      <c r="C61" s="155"/>
      <c r="D61" s="156"/>
      <c r="E61" s="156"/>
      <c r="F61" s="155"/>
      <c r="G61" s="157"/>
      <c r="H61" s="157"/>
      <c r="I61" s="156"/>
      <c r="J61" s="154"/>
    </row>
    <row r="62" spans="1:10" x14ac:dyDescent="0.2">
      <c r="A62" s="154"/>
      <c r="B62" s="154"/>
      <c r="C62" s="155"/>
      <c r="D62" s="156"/>
      <c r="E62" s="156"/>
      <c r="F62" s="155"/>
      <c r="G62" s="157"/>
      <c r="H62" s="157"/>
      <c r="I62" s="156"/>
      <c r="J62" s="154"/>
    </row>
    <row r="63" spans="1:10" x14ac:dyDescent="0.2">
      <c r="A63" s="154"/>
      <c r="B63" s="154"/>
      <c r="C63" s="155"/>
      <c r="D63" s="156"/>
      <c r="E63" s="156"/>
      <c r="F63" s="155"/>
      <c r="G63" s="157"/>
      <c r="H63" s="157"/>
      <c r="I63" s="156"/>
      <c r="J63" s="154"/>
    </row>
    <row r="64" spans="1:10" x14ac:dyDescent="0.2">
      <c r="A64" s="154"/>
      <c r="B64" s="154"/>
      <c r="C64" s="155"/>
      <c r="D64" s="156"/>
      <c r="E64" s="156"/>
      <c r="F64" s="155"/>
      <c r="G64" s="157"/>
      <c r="H64" s="157"/>
      <c r="I64" s="156"/>
      <c r="J64" s="154"/>
    </row>
    <row r="65" spans="1:10" x14ac:dyDescent="0.2">
      <c r="A65" s="154"/>
      <c r="B65" s="154"/>
      <c r="C65" s="155"/>
      <c r="D65" s="156"/>
      <c r="E65" s="156"/>
      <c r="F65" s="155"/>
      <c r="G65" s="157"/>
      <c r="H65" s="157"/>
      <c r="I65" s="156"/>
      <c r="J65" s="154"/>
    </row>
    <row r="66" spans="1:10" x14ac:dyDescent="0.2">
      <c r="A66" s="154"/>
      <c r="B66" s="154"/>
      <c r="C66" s="155"/>
      <c r="D66" s="156"/>
      <c r="E66" s="156"/>
      <c r="F66" s="155"/>
      <c r="G66" s="157"/>
      <c r="H66" s="157"/>
      <c r="I66" s="156"/>
      <c r="J66" s="154"/>
    </row>
    <row r="67" spans="1:10" x14ac:dyDescent="0.2">
      <c r="A67" s="154"/>
      <c r="B67" s="154"/>
      <c r="C67" s="155"/>
      <c r="D67" s="156"/>
      <c r="E67" s="156"/>
      <c r="F67" s="155"/>
      <c r="G67" s="157"/>
      <c r="H67" s="157"/>
      <c r="I67" s="156"/>
      <c r="J67" s="154"/>
    </row>
    <row r="68" spans="1:10" x14ac:dyDescent="0.2">
      <c r="A68" s="154"/>
      <c r="B68" s="154"/>
      <c r="C68" s="155"/>
      <c r="D68" s="156"/>
      <c r="E68" s="156"/>
      <c r="F68" s="155"/>
      <c r="G68" s="157"/>
      <c r="H68" s="157"/>
      <c r="I68" s="156"/>
      <c r="J68" s="154"/>
    </row>
    <row r="69" spans="1:10" x14ac:dyDescent="0.2">
      <c r="A69" s="154"/>
      <c r="B69" s="154"/>
      <c r="C69" s="155"/>
      <c r="D69" s="156"/>
      <c r="E69" s="156"/>
      <c r="F69" s="155"/>
      <c r="G69" s="157"/>
      <c r="H69" s="157"/>
      <c r="I69" s="156"/>
      <c r="J69" s="154"/>
    </row>
    <row r="70" spans="1:10" x14ac:dyDescent="0.2">
      <c r="A70" s="154"/>
      <c r="B70" s="154"/>
      <c r="C70" s="155"/>
      <c r="D70" s="156"/>
      <c r="E70" s="156"/>
      <c r="F70" s="155"/>
      <c r="G70" s="157"/>
      <c r="H70" s="157"/>
      <c r="I70" s="156"/>
      <c r="J70" s="154"/>
    </row>
    <row r="71" spans="1:10" x14ac:dyDescent="0.2">
      <c r="A71" s="154"/>
      <c r="B71" s="154"/>
      <c r="C71" s="155"/>
      <c r="D71" s="156"/>
      <c r="E71" s="156"/>
      <c r="F71" s="155"/>
      <c r="G71" s="157"/>
      <c r="H71" s="157"/>
      <c r="I71" s="156"/>
      <c r="J71" s="154"/>
    </row>
    <row r="72" spans="1:10" x14ac:dyDescent="0.2">
      <c r="A72" s="154"/>
      <c r="B72" s="154"/>
      <c r="C72" s="155"/>
      <c r="D72" s="156"/>
      <c r="E72" s="156"/>
      <c r="F72" s="155"/>
      <c r="G72" s="157"/>
      <c r="H72" s="157"/>
      <c r="I72" s="156"/>
      <c r="J72" s="154"/>
    </row>
    <row r="73" spans="1:10" x14ac:dyDescent="0.2">
      <c r="A73" s="154"/>
      <c r="B73" s="154"/>
      <c r="C73" s="155"/>
      <c r="D73" s="156"/>
      <c r="E73" s="156"/>
      <c r="F73" s="155"/>
      <c r="G73" s="157"/>
      <c r="H73" s="157"/>
      <c r="I73" s="156"/>
      <c r="J73" s="154"/>
    </row>
    <row r="74" spans="1:10" x14ac:dyDescent="0.2">
      <c r="A74" s="154"/>
      <c r="B74" s="154"/>
      <c r="C74" s="155"/>
      <c r="D74" s="156"/>
      <c r="E74" s="156"/>
      <c r="F74" s="155"/>
      <c r="G74" s="157"/>
      <c r="H74" s="157"/>
      <c r="I74" s="156"/>
      <c r="J74" s="154"/>
    </row>
    <row r="75" spans="1:10" x14ac:dyDescent="0.2">
      <c r="A75" s="154"/>
      <c r="B75" s="154"/>
      <c r="C75" s="155"/>
      <c r="D75" s="156"/>
      <c r="E75" s="156"/>
      <c r="F75" s="155"/>
      <c r="G75" s="157"/>
      <c r="H75" s="157"/>
      <c r="I75" s="156"/>
      <c r="J75" s="154"/>
    </row>
    <row r="76" spans="1:10" x14ac:dyDescent="0.2">
      <c r="A76" s="154"/>
      <c r="B76" s="154"/>
      <c r="C76" s="155"/>
      <c r="D76" s="156"/>
      <c r="E76" s="156"/>
      <c r="F76" s="155"/>
      <c r="G76" s="157"/>
      <c r="H76" s="157"/>
      <c r="I76" s="156"/>
      <c r="J76" s="154"/>
    </row>
    <row r="77" spans="1:10" x14ac:dyDescent="0.2">
      <c r="A77" s="154"/>
      <c r="B77" s="154"/>
      <c r="C77" s="155"/>
      <c r="D77" s="156"/>
      <c r="E77" s="156"/>
      <c r="F77" s="155"/>
      <c r="G77" s="157"/>
      <c r="H77" s="157"/>
      <c r="I77" s="156"/>
      <c r="J77" s="154"/>
    </row>
    <row r="78" spans="1:10" x14ac:dyDescent="0.2">
      <c r="A78" s="154"/>
      <c r="B78" s="154"/>
      <c r="C78" s="155"/>
      <c r="D78" s="156"/>
      <c r="E78" s="156"/>
      <c r="F78" s="155"/>
      <c r="G78" s="157"/>
      <c r="H78" s="157"/>
      <c r="I78" s="156"/>
      <c r="J78" s="154"/>
    </row>
    <row r="79" spans="1:10" x14ac:dyDescent="0.2">
      <c r="A79" s="154"/>
      <c r="B79" s="154"/>
      <c r="C79" s="155"/>
      <c r="D79" s="156"/>
      <c r="E79" s="156"/>
      <c r="F79" s="155"/>
      <c r="G79" s="157"/>
      <c r="H79" s="157"/>
      <c r="I79" s="156"/>
      <c r="J79" s="154"/>
    </row>
    <row r="80" spans="1:10" x14ac:dyDescent="0.2">
      <c r="A80" s="154"/>
      <c r="B80" s="154"/>
      <c r="C80" s="155"/>
      <c r="D80" s="156"/>
      <c r="E80" s="156"/>
      <c r="F80" s="155"/>
      <c r="G80" s="157"/>
      <c r="H80" s="157"/>
      <c r="I80" s="156"/>
      <c r="J80" s="154"/>
    </row>
    <row r="81" spans="1:10" x14ac:dyDescent="0.2">
      <c r="A81" s="154"/>
      <c r="B81" s="154"/>
      <c r="C81" s="155"/>
      <c r="D81" s="156"/>
      <c r="E81" s="156"/>
      <c r="F81" s="155"/>
      <c r="G81" s="157"/>
      <c r="H81" s="157"/>
      <c r="I81" s="156"/>
      <c r="J81" s="154"/>
    </row>
    <row r="82" spans="1:10" x14ac:dyDescent="0.2">
      <c r="A82" s="154"/>
      <c r="B82" s="154"/>
      <c r="C82" s="155"/>
      <c r="D82" s="156"/>
      <c r="E82" s="156"/>
      <c r="F82" s="155"/>
      <c r="G82" s="157"/>
      <c r="H82" s="157"/>
      <c r="I82" s="156"/>
      <c r="J82" s="154"/>
    </row>
    <row r="83" spans="1:10" x14ac:dyDescent="0.2">
      <c r="A83" s="154"/>
      <c r="B83" s="154"/>
      <c r="C83" s="155"/>
      <c r="D83" s="156"/>
      <c r="E83" s="156"/>
      <c r="F83" s="155"/>
      <c r="G83" s="157"/>
      <c r="H83" s="157"/>
      <c r="I83" s="156"/>
      <c r="J83" s="154"/>
    </row>
    <row r="84" spans="1:10" x14ac:dyDescent="0.2">
      <c r="A84" s="154"/>
      <c r="B84" s="154"/>
      <c r="C84" s="155"/>
      <c r="D84" s="156"/>
      <c r="E84" s="156"/>
      <c r="F84" s="155"/>
      <c r="G84" s="157"/>
      <c r="H84" s="157"/>
      <c r="I84" s="156"/>
      <c r="J84" s="154"/>
    </row>
    <row r="85" spans="1:10" x14ac:dyDescent="0.2">
      <c r="A85" s="154"/>
      <c r="B85" s="154"/>
      <c r="C85" s="155"/>
      <c r="D85" s="156"/>
      <c r="E85" s="156"/>
      <c r="F85" s="155"/>
      <c r="G85" s="157"/>
      <c r="H85" s="157"/>
      <c r="I85" s="156"/>
      <c r="J85" s="154"/>
    </row>
    <row r="86" spans="1:10" x14ac:dyDescent="0.2">
      <c r="A86" s="154"/>
      <c r="B86" s="154"/>
      <c r="C86" s="155"/>
      <c r="D86" s="156"/>
      <c r="E86" s="156"/>
      <c r="F86" s="155"/>
      <c r="G86" s="157"/>
      <c r="H86" s="157"/>
      <c r="I86" s="156"/>
      <c r="J86" s="154"/>
    </row>
    <row r="87" spans="1:10" x14ac:dyDescent="0.2">
      <c r="A87" s="154"/>
      <c r="B87" s="154"/>
      <c r="C87" s="155"/>
      <c r="D87" s="156"/>
      <c r="E87" s="156"/>
      <c r="F87" s="155"/>
      <c r="G87" s="157"/>
      <c r="H87" s="157"/>
      <c r="I87" s="156"/>
      <c r="J87" s="154"/>
    </row>
    <row r="88" spans="1:10" x14ac:dyDescent="0.2">
      <c r="A88" s="154"/>
      <c r="B88" s="154"/>
      <c r="C88" s="155"/>
      <c r="D88" s="156"/>
      <c r="E88" s="156"/>
      <c r="F88" s="155"/>
      <c r="G88" s="157"/>
      <c r="H88" s="157"/>
      <c r="I88" s="156"/>
      <c r="J88" s="154"/>
    </row>
    <row r="89" spans="1:10" x14ac:dyDescent="0.2">
      <c r="A89" s="154"/>
      <c r="B89" s="154"/>
      <c r="C89" s="155"/>
      <c r="D89" s="156"/>
      <c r="E89" s="156"/>
      <c r="F89" s="155"/>
      <c r="G89" s="157"/>
      <c r="H89" s="157"/>
      <c r="I89" s="156"/>
      <c r="J89" s="154"/>
    </row>
    <row r="90" spans="1:10" x14ac:dyDescent="0.2">
      <c r="A90" s="154"/>
      <c r="B90" s="154"/>
      <c r="C90" s="155"/>
      <c r="D90" s="156"/>
      <c r="E90" s="156"/>
      <c r="F90" s="155"/>
      <c r="G90" s="157"/>
      <c r="H90" s="157"/>
      <c r="I90" s="156"/>
      <c r="J90" s="154"/>
    </row>
    <row r="91" spans="1:10" x14ac:dyDescent="0.2">
      <c r="A91" s="154"/>
      <c r="B91" s="154"/>
      <c r="C91" s="155"/>
      <c r="D91" s="156"/>
      <c r="E91" s="156"/>
      <c r="F91" s="155"/>
      <c r="G91" s="157"/>
      <c r="H91" s="157"/>
      <c r="I91" s="156"/>
      <c r="J91" s="154"/>
    </row>
    <row r="92" spans="1:10" x14ac:dyDescent="0.2">
      <c r="A92" s="154"/>
      <c r="B92" s="154"/>
      <c r="C92" s="155"/>
      <c r="D92" s="156"/>
      <c r="E92" s="156"/>
      <c r="F92" s="155"/>
      <c r="G92" s="157"/>
      <c r="H92" s="157"/>
      <c r="I92" s="156"/>
      <c r="J92" s="154"/>
    </row>
    <row r="93" spans="1:10" x14ac:dyDescent="0.2">
      <c r="A93" s="154"/>
      <c r="B93" s="154"/>
      <c r="C93" s="155"/>
      <c r="D93" s="156"/>
      <c r="E93" s="156"/>
      <c r="F93" s="155"/>
      <c r="G93" s="157"/>
      <c r="H93" s="157"/>
      <c r="I93" s="156"/>
      <c r="J93" s="154"/>
    </row>
    <row r="94" spans="1:10" x14ac:dyDescent="0.2">
      <c r="A94" s="154"/>
      <c r="B94" s="154"/>
      <c r="C94" s="155"/>
      <c r="D94" s="156"/>
      <c r="E94" s="156"/>
      <c r="F94" s="155"/>
      <c r="G94" s="157"/>
      <c r="H94" s="157"/>
      <c r="I94" s="156"/>
      <c r="J94" s="154"/>
    </row>
    <row r="95" spans="1:10" x14ac:dyDescent="0.2">
      <c r="A95" s="154"/>
      <c r="B95" s="154"/>
      <c r="C95" s="155"/>
      <c r="D95" s="156"/>
      <c r="E95" s="156"/>
      <c r="F95" s="155"/>
      <c r="G95" s="157"/>
      <c r="H95" s="157"/>
      <c r="I95" s="156"/>
      <c r="J95" s="154"/>
    </row>
    <row r="96" spans="1:10" x14ac:dyDescent="0.2">
      <c r="A96" s="154"/>
      <c r="B96" s="154"/>
      <c r="C96" s="155"/>
      <c r="D96" s="156"/>
      <c r="E96" s="156"/>
      <c r="F96" s="155"/>
      <c r="G96" s="157"/>
      <c r="H96" s="157"/>
      <c r="I96" s="156"/>
      <c r="J96" s="154"/>
    </row>
    <row r="97" spans="1:10" x14ac:dyDescent="0.2">
      <c r="A97" s="154"/>
      <c r="B97" s="154"/>
      <c r="C97" s="155"/>
      <c r="D97" s="156"/>
      <c r="E97" s="156"/>
      <c r="F97" s="155"/>
      <c r="G97" s="157"/>
      <c r="H97" s="157"/>
      <c r="I97" s="156"/>
      <c r="J97" s="154"/>
    </row>
    <row r="98" spans="1:10" x14ac:dyDescent="0.2">
      <c r="A98" s="154"/>
      <c r="B98" s="154"/>
      <c r="C98" s="155"/>
      <c r="D98" s="156"/>
      <c r="E98" s="156"/>
      <c r="F98" s="155"/>
      <c r="G98" s="157"/>
      <c r="H98" s="157"/>
      <c r="I98" s="156"/>
      <c r="J98" s="154"/>
    </row>
    <row r="99" spans="1:10" x14ac:dyDescent="0.2">
      <c r="A99" s="154"/>
      <c r="B99" s="154"/>
      <c r="C99" s="155"/>
      <c r="D99" s="156"/>
      <c r="E99" s="156"/>
      <c r="F99" s="155"/>
      <c r="G99" s="157"/>
      <c r="H99" s="157"/>
      <c r="I99" s="156"/>
      <c r="J99" s="154"/>
    </row>
    <row r="100" spans="1:10" x14ac:dyDescent="0.2">
      <c r="A100" s="154"/>
      <c r="B100" s="154"/>
      <c r="C100" s="155"/>
      <c r="D100" s="156"/>
      <c r="E100" s="156"/>
      <c r="F100" s="155"/>
      <c r="G100" s="157"/>
      <c r="H100" s="157"/>
      <c r="I100" s="156"/>
      <c r="J100" s="154"/>
    </row>
    <row r="101" spans="1:10" x14ac:dyDescent="0.2">
      <c r="A101" s="154"/>
      <c r="B101" s="154"/>
      <c r="C101" s="155"/>
      <c r="D101" s="156"/>
      <c r="E101" s="156"/>
      <c r="F101" s="155"/>
      <c r="G101" s="157"/>
      <c r="H101" s="157"/>
      <c r="I101" s="156"/>
      <c r="J101" s="154"/>
    </row>
    <row r="102" spans="1:10" x14ac:dyDescent="0.2">
      <c r="A102" s="154"/>
      <c r="B102" s="154"/>
      <c r="C102" s="155"/>
      <c r="D102" s="156"/>
      <c r="E102" s="156"/>
      <c r="F102" s="155"/>
      <c r="G102" s="157"/>
      <c r="H102" s="157"/>
      <c r="I102" s="156"/>
      <c r="J102" s="154"/>
    </row>
    <row r="103" spans="1:10" x14ac:dyDescent="0.2">
      <c r="A103" s="154"/>
      <c r="B103" s="154"/>
      <c r="C103" s="155"/>
      <c r="D103" s="156"/>
      <c r="E103" s="156"/>
      <c r="F103" s="155"/>
      <c r="G103" s="157"/>
      <c r="H103" s="157"/>
      <c r="I103" s="156"/>
      <c r="J103" s="154"/>
    </row>
    <row r="104" spans="1:10" x14ac:dyDescent="0.2">
      <c r="A104" s="154"/>
      <c r="B104" s="154"/>
      <c r="C104" s="155"/>
      <c r="D104" s="156"/>
      <c r="E104" s="156"/>
      <c r="F104" s="155"/>
      <c r="G104" s="157"/>
      <c r="H104" s="157"/>
      <c r="I104" s="156"/>
      <c r="J104" s="154"/>
    </row>
    <row r="105" spans="1:10" x14ac:dyDescent="0.2">
      <c r="A105" s="154"/>
      <c r="B105" s="154"/>
      <c r="C105" s="155"/>
      <c r="D105" s="156"/>
      <c r="E105" s="156"/>
      <c r="F105" s="155"/>
      <c r="G105" s="157"/>
      <c r="H105" s="157"/>
      <c r="I105" s="156"/>
      <c r="J105" s="154"/>
    </row>
    <row r="106" spans="1:10" x14ac:dyDescent="0.2">
      <c r="A106" s="154"/>
      <c r="B106" s="154"/>
      <c r="C106" s="155"/>
      <c r="D106" s="156"/>
      <c r="E106" s="156"/>
      <c r="F106" s="155"/>
      <c r="G106" s="157"/>
      <c r="H106" s="157"/>
      <c r="I106" s="156"/>
      <c r="J106" s="154"/>
    </row>
    <row r="107" spans="1:10" x14ac:dyDescent="0.2">
      <c r="A107" s="154"/>
      <c r="B107" s="154"/>
      <c r="C107" s="155"/>
      <c r="D107" s="156"/>
      <c r="E107" s="156"/>
      <c r="F107" s="155"/>
      <c r="G107" s="157"/>
      <c r="H107" s="157"/>
      <c r="I107" s="156"/>
      <c r="J107" s="154"/>
    </row>
    <row r="108" spans="1:10" x14ac:dyDescent="0.2">
      <c r="A108" s="154"/>
      <c r="B108" s="154"/>
      <c r="C108" s="155"/>
      <c r="D108" s="156"/>
      <c r="E108" s="156"/>
      <c r="F108" s="155"/>
      <c r="G108" s="157"/>
      <c r="H108" s="157"/>
      <c r="I108" s="156"/>
      <c r="J108" s="154"/>
    </row>
    <row r="109" spans="1:10" x14ac:dyDescent="0.2">
      <c r="A109" s="154"/>
      <c r="B109" s="154"/>
      <c r="C109" s="155"/>
      <c r="D109" s="156"/>
      <c r="E109" s="156"/>
      <c r="F109" s="155"/>
      <c r="G109" s="157"/>
      <c r="H109" s="157"/>
      <c r="I109" s="156"/>
      <c r="J109" s="154"/>
    </row>
    <row r="110" spans="1:10" x14ac:dyDescent="0.2">
      <c r="A110" s="154"/>
      <c r="B110" s="154"/>
      <c r="C110" s="155"/>
      <c r="D110" s="156"/>
      <c r="E110" s="156"/>
      <c r="F110" s="155"/>
      <c r="G110" s="157"/>
      <c r="H110" s="157"/>
      <c r="I110" s="156"/>
      <c r="J110" s="154"/>
    </row>
    <row r="111" spans="1:10" x14ac:dyDescent="0.2">
      <c r="A111" s="154"/>
      <c r="B111" s="154"/>
      <c r="C111" s="155"/>
      <c r="D111" s="156"/>
      <c r="E111" s="156"/>
      <c r="F111" s="155"/>
      <c r="G111" s="157"/>
      <c r="H111" s="157"/>
      <c r="I111" s="156"/>
      <c r="J111" s="154"/>
    </row>
    <row r="112" spans="1:10" x14ac:dyDescent="0.2">
      <c r="A112" s="154"/>
      <c r="B112" s="154"/>
      <c r="C112" s="155"/>
      <c r="D112" s="156"/>
      <c r="E112" s="156"/>
      <c r="F112" s="155"/>
      <c r="G112" s="157"/>
      <c r="H112" s="157"/>
      <c r="I112" s="156"/>
      <c r="J112" s="154"/>
    </row>
    <row r="113" spans="1:10" x14ac:dyDescent="0.2">
      <c r="A113" s="154"/>
      <c r="B113" s="154"/>
      <c r="C113" s="155"/>
      <c r="D113" s="156"/>
      <c r="E113" s="156"/>
      <c r="F113" s="155"/>
      <c r="G113" s="157"/>
      <c r="H113" s="157"/>
      <c r="I113" s="156"/>
      <c r="J113" s="154"/>
    </row>
    <row r="114" spans="1:10" x14ac:dyDescent="0.2">
      <c r="A114" s="154"/>
      <c r="B114" s="154"/>
      <c r="C114" s="155"/>
      <c r="D114" s="156"/>
      <c r="E114" s="156"/>
      <c r="F114" s="155"/>
      <c r="G114" s="157"/>
      <c r="H114" s="157"/>
      <c r="I114" s="156"/>
      <c r="J114" s="154"/>
    </row>
    <row r="115" spans="1:10" x14ac:dyDescent="0.2">
      <c r="A115" s="154"/>
      <c r="B115" s="154"/>
      <c r="C115" s="155"/>
      <c r="D115" s="156"/>
      <c r="E115" s="156"/>
      <c r="F115" s="155"/>
      <c r="G115" s="157"/>
      <c r="H115" s="157"/>
      <c r="I115" s="156"/>
      <c r="J115" s="154"/>
    </row>
    <row r="116" spans="1:10" x14ac:dyDescent="0.2">
      <c r="A116" s="154"/>
      <c r="B116" s="154"/>
      <c r="C116" s="155"/>
      <c r="D116" s="156"/>
      <c r="E116" s="156"/>
      <c r="F116" s="155"/>
      <c r="G116" s="157"/>
      <c r="H116" s="157"/>
      <c r="I116" s="156"/>
      <c r="J116" s="154"/>
    </row>
    <row r="117" spans="1:10" x14ac:dyDescent="0.2">
      <c r="A117" s="154"/>
      <c r="B117" s="154"/>
      <c r="C117" s="155"/>
      <c r="D117" s="156"/>
      <c r="E117" s="156"/>
      <c r="F117" s="155"/>
      <c r="G117" s="157"/>
      <c r="H117" s="157"/>
      <c r="I117" s="156"/>
      <c r="J117" s="154"/>
    </row>
    <row r="118" spans="1:10" x14ac:dyDescent="0.2">
      <c r="A118" s="154"/>
      <c r="B118" s="154"/>
      <c r="C118" s="155"/>
      <c r="D118" s="156"/>
      <c r="E118" s="156"/>
      <c r="F118" s="155"/>
      <c r="G118" s="157"/>
      <c r="H118" s="157"/>
      <c r="I118" s="156"/>
      <c r="J118" s="154"/>
    </row>
    <row r="119" spans="1:10" x14ac:dyDescent="0.2">
      <c r="A119" s="154"/>
      <c r="B119" s="154"/>
      <c r="C119" s="155"/>
      <c r="D119" s="156"/>
      <c r="E119" s="156"/>
      <c r="F119" s="155"/>
      <c r="G119" s="157"/>
      <c r="H119" s="157"/>
      <c r="I119" s="156"/>
      <c r="J119" s="154"/>
    </row>
    <row r="120" spans="1:10" x14ac:dyDescent="0.2">
      <c r="A120" s="154"/>
      <c r="B120" s="154"/>
      <c r="C120" s="155"/>
      <c r="D120" s="156"/>
      <c r="E120" s="156"/>
      <c r="F120" s="155"/>
      <c r="G120" s="157"/>
      <c r="H120" s="157"/>
      <c r="I120" s="156"/>
      <c r="J120" s="154"/>
    </row>
    <row r="121" spans="1:10" x14ac:dyDescent="0.2">
      <c r="A121" s="154"/>
      <c r="B121" s="154"/>
      <c r="C121" s="155"/>
      <c r="D121" s="156"/>
      <c r="E121" s="156"/>
      <c r="F121" s="155"/>
      <c r="G121" s="157"/>
      <c r="H121" s="157"/>
      <c r="I121" s="156"/>
      <c r="J121" s="154"/>
    </row>
    <row r="122" spans="1:10" x14ac:dyDescent="0.2">
      <c r="A122" s="154"/>
      <c r="B122" s="154"/>
      <c r="C122" s="155"/>
      <c r="D122" s="156"/>
      <c r="E122" s="156"/>
      <c r="F122" s="155"/>
      <c r="G122" s="157"/>
      <c r="H122" s="157"/>
      <c r="I122" s="156"/>
      <c r="J122" s="154"/>
    </row>
    <row r="123" spans="1:10" x14ac:dyDescent="0.2">
      <c r="A123" s="154"/>
      <c r="B123" s="154"/>
      <c r="C123" s="155"/>
      <c r="D123" s="156"/>
      <c r="E123" s="156"/>
      <c r="F123" s="155"/>
      <c r="G123" s="157"/>
      <c r="H123" s="157"/>
      <c r="I123" s="156"/>
      <c r="J123" s="154"/>
    </row>
    <row r="124" spans="1:10" x14ac:dyDescent="0.2">
      <c r="A124" s="154"/>
      <c r="B124" s="154"/>
      <c r="C124" s="155"/>
      <c r="D124" s="156"/>
      <c r="E124" s="156"/>
      <c r="F124" s="155"/>
      <c r="G124" s="157"/>
      <c r="H124" s="157"/>
      <c r="I124" s="156"/>
      <c r="J124" s="154"/>
    </row>
    <row r="125" spans="1:10" x14ac:dyDescent="0.2">
      <c r="A125" s="154"/>
      <c r="B125" s="154"/>
      <c r="C125" s="155"/>
      <c r="D125" s="156"/>
      <c r="E125" s="156"/>
      <c r="F125" s="155"/>
      <c r="G125" s="157"/>
      <c r="H125" s="157"/>
      <c r="I125" s="156"/>
      <c r="J125" s="154"/>
    </row>
    <row r="126" spans="1:10" x14ac:dyDescent="0.2">
      <c r="A126" s="154"/>
      <c r="B126" s="154"/>
      <c r="C126" s="155"/>
      <c r="D126" s="156"/>
      <c r="E126" s="156"/>
      <c r="F126" s="155"/>
      <c r="G126" s="157"/>
      <c r="H126" s="157"/>
      <c r="I126" s="156"/>
      <c r="J126" s="154"/>
    </row>
    <row r="127" spans="1:10" x14ac:dyDescent="0.2">
      <c r="A127" s="154"/>
      <c r="B127" s="154"/>
      <c r="C127" s="155"/>
      <c r="D127" s="156"/>
      <c r="E127" s="156"/>
      <c r="F127" s="155"/>
      <c r="G127" s="157"/>
      <c r="H127" s="157"/>
      <c r="I127" s="156"/>
      <c r="J127" s="154"/>
    </row>
    <row r="128" spans="1:10" x14ac:dyDescent="0.2">
      <c r="A128" s="154"/>
      <c r="B128" s="154"/>
      <c r="C128" s="155"/>
      <c r="D128" s="156"/>
      <c r="E128" s="156"/>
      <c r="F128" s="155"/>
      <c r="G128" s="157"/>
      <c r="H128" s="157"/>
      <c r="I128" s="156"/>
      <c r="J128" s="154"/>
    </row>
    <row r="129" spans="1:10" x14ac:dyDescent="0.2">
      <c r="A129" s="154"/>
      <c r="B129" s="154"/>
      <c r="C129" s="155"/>
      <c r="D129" s="156"/>
      <c r="E129" s="156"/>
      <c r="F129" s="155"/>
      <c r="G129" s="157"/>
      <c r="H129" s="157"/>
      <c r="I129" s="156"/>
      <c r="J129" s="154"/>
    </row>
    <row r="130" spans="1:10" x14ac:dyDescent="0.2">
      <c r="A130" s="154"/>
      <c r="B130" s="154"/>
      <c r="C130" s="155"/>
      <c r="D130" s="156"/>
      <c r="E130" s="156"/>
      <c r="F130" s="155"/>
      <c r="G130" s="157"/>
      <c r="H130" s="157"/>
      <c r="I130" s="156"/>
      <c r="J130" s="154"/>
    </row>
    <row r="131" spans="1:10" x14ac:dyDescent="0.2">
      <c r="A131" s="154"/>
      <c r="B131" s="154"/>
      <c r="C131" s="155"/>
      <c r="D131" s="156"/>
      <c r="E131" s="156"/>
      <c r="F131" s="155"/>
      <c r="G131" s="157"/>
      <c r="H131" s="157"/>
      <c r="I131" s="156"/>
      <c r="J131" s="154"/>
    </row>
    <row r="132" spans="1:10" x14ac:dyDescent="0.2">
      <c r="A132" s="154"/>
      <c r="B132" s="154"/>
      <c r="C132" s="155"/>
      <c r="D132" s="156"/>
      <c r="E132" s="156"/>
      <c r="F132" s="155"/>
      <c r="G132" s="157"/>
      <c r="H132" s="157"/>
      <c r="I132" s="156"/>
      <c r="J132" s="154"/>
    </row>
    <row r="133" spans="1:10" x14ac:dyDescent="0.2">
      <c r="A133" s="154"/>
      <c r="B133" s="154"/>
      <c r="C133" s="155"/>
      <c r="D133" s="156"/>
      <c r="E133" s="156"/>
      <c r="F133" s="155"/>
      <c r="G133" s="157"/>
      <c r="H133" s="157"/>
      <c r="I133" s="156"/>
      <c r="J133" s="154"/>
    </row>
    <row r="134" spans="1:10" x14ac:dyDescent="0.2">
      <c r="A134" s="154"/>
      <c r="B134" s="154"/>
      <c r="C134" s="155"/>
      <c r="D134" s="156"/>
      <c r="E134" s="156"/>
      <c r="F134" s="155"/>
      <c r="G134" s="157"/>
      <c r="H134" s="157"/>
      <c r="I134" s="156"/>
      <c r="J134" s="154"/>
    </row>
    <row r="135" spans="1:10" x14ac:dyDescent="0.2">
      <c r="A135" s="154"/>
      <c r="B135" s="154"/>
      <c r="C135" s="155"/>
      <c r="D135" s="156"/>
      <c r="E135" s="156"/>
      <c r="F135" s="155"/>
      <c r="G135" s="157"/>
      <c r="H135" s="157"/>
      <c r="I135" s="156"/>
      <c r="J135" s="154"/>
    </row>
    <row r="136" spans="1:10" x14ac:dyDescent="0.2">
      <c r="A136" s="154"/>
      <c r="B136" s="154"/>
      <c r="C136" s="155"/>
      <c r="D136" s="156"/>
      <c r="E136" s="156"/>
      <c r="F136" s="155"/>
      <c r="G136" s="157"/>
      <c r="H136" s="157"/>
      <c r="I136" s="156"/>
      <c r="J136" s="154"/>
    </row>
    <row r="137" spans="1:10" x14ac:dyDescent="0.2">
      <c r="A137" s="154"/>
      <c r="B137" s="154"/>
      <c r="C137" s="155"/>
      <c r="D137" s="156"/>
      <c r="E137" s="156"/>
      <c r="F137" s="155"/>
      <c r="G137" s="157"/>
      <c r="H137" s="157"/>
      <c r="I137" s="156"/>
      <c r="J137" s="154"/>
    </row>
    <row r="138" spans="1:10" x14ac:dyDescent="0.2">
      <c r="A138" s="154"/>
      <c r="B138" s="154"/>
      <c r="C138" s="155"/>
      <c r="D138" s="156"/>
      <c r="E138" s="156"/>
      <c r="F138" s="155"/>
      <c r="G138" s="157"/>
      <c r="H138" s="157"/>
      <c r="I138" s="156"/>
      <c r="J138" s="154"/>
    </row>
    <row r="139" spans="1:10" x14ac:dyDescent="0.2">
      <c r="A139" s="154"/>
      <c r="B139" s="154"/>
      <c r="C139" s="155"/>
      <c r="D139" s="156"/>
      <c r="E139" s="156"/>
      <c r="F139" s="155"/>
      <c r="G139" s="157"/>
      <c r="H139" s="157"/>
      <c r="I139" s="156"/>
      <c r="J139" s="154"/>
    </row>
    <row r="140" spans="1:10" x14ac:dyDescent="0.2">
      <c r="A140" s="154"/>
      <c r="B140" s="154"/>
      <c r="C140" s="155"/>
      <c r="D140" s="156"/>
      <c r="E140" s="156"/>
      <c r="F140" s="155"/>
      <c r="G140" s="157"/>
      <c r="H140" s="157"/>
      <c r="I140" s="156"/>
      <c r="J140" s="154"/>
    </row>
    <row r="141" spans="1:10" x14ac:dyDescent="0.2">
      <c r="A141" s="154"/>
      <c r="B141" s="154"/>
      <c r="C141" s="155"/>
      <c r="D141" s="156"/>
      <c r="E141" s="156"/>
      <c r="F141" s="155"/>
      <c r="G141" s="157"/>
      <c r="H141" s="157"/>
      <c r="I141" s="156"/>
      <c r="J141" s="154"/>
    </row>
    <row r="142" spans="1:10" x14ac:dyDescent="0.2">
      <c r="A142" s="154"/>
      <c r="B142" s="154"/>
      <c r="C142" s="155"/>
      <c r="D142" s="156"/>
      <c r="E142" s="156"/>
      <c r="F142" s="155"/>
      <c r="G142" s="157"/>
      <c r="H142" s="157"/>
      <c r="I142" s="156"/>
      <c r="J142" s="154"/>
    </row>
    <row r="143" spans="1:10" x14ac:dyDescent="0.2">
      <c r="A143" s="154"/>
      <c r="B143" s="154"/>
      <c r="C143" s="155"/>
      <c r="D143" s="156"/>
      <c r="E143" s="156"/>
      <c r="F143" s="155"/>
      <c r="G143" s="157"/>
      <c r="H143" s="157"/>
      <c r="I143" s="156"/>
      <c r="J143" s="154"/>
    </row>
    <row r="144" spans="1:10" x14ac:dyDescent="0.2">
      <c r="A144" s="154"/>
      <c r="B144" s="154"/>
      <c r="C144" s="155"/>
      <c r="D144" s="156"/>
      <c r="E144" s="156"/>
      <c r="F144" s="155"/>
      <c r="G144" s="157"/>
      <c r="H144" s="157"/>
      <c r="I144" s="156"/>
      <c r="J144" s="154"/>
    </row>
    <row r="145" spans="1:10" x14ac:dyDescent="0.2">
      <c r="A145" s="154"/>
      <c r="B145" s="154"/>
      <c r="C145" s="155"/>
      <c r="D145" s="156"/>
      <c r="E145" s="156"/>
      <c r="F145" s="155"/>
      <c r="G145" s="157"/>
      <c r="H145" s="157"/>
      <c r="I145" s="156"/>
      <c r="J145" s="154"/>
    </row>
    <row r="146" spans="1:10" x14ac:dyDescent="0.2">
      <c r="A146" s="154"/>
      <c r="B146" s="154"/>
      <c r="C146" s="155"/>
      <c r="D146" s="156"/>
      <c r="E146" s="156"/>
      <c r="F146" s="155"/>
      <c r="G146" s="157"/>
      <c r="H146" s="157"/>
      <c r="I146" s="156"/>
      <c r="J146" s="154"/>
    </row>
    <row r="147" spans="1:10" x14ac:dyDescent="0.2">
      <c r="A147" s="154"/>
      <c r="B147" s="154"/>
      <c r="C147" s="155"/>
      <c r="D147" s="156"/>
      <c r="E147" s="156"/>
      <c r="F147" s="155"/>
      <c r="G147" s="157"/>
      <c r="H147" s="157"/>
      <c r="I147" s="156"/>
      <c r="J147" s="154"/>
    </row>
    <row r="148" spans="1:10" x14ac:dyDescent="0.2">
      <c r="A148" s="154"/>
      <c r="B148" s="154"/>
      <c r="C148" s="155"/>
      <c r="D148" s="156"/>
      <c r="E148" s="156"/>
      <c r="F148" s="155"/>
      <c r="G148" s="157"/>
      <c r="H148" s="157"/>
      <c r="I148" s="156"/>
      <c r="J148" s="154"/>
    </row>
    <row r="149" spans="1:10" x14ac:dyDescent="0.2">
      <c r="A149" s="154"/>
      <c r="B149" s="154"/>
      <c r="C149" s="155"/>
      <c r="D149" s="156"/>
      <c r="E149" s="156"/>
      <c r="F149" s="155"/>
      <c r="G149" s="157"/>
      <c r="H149" s="157"/>
      <c r="I149" s="156"/>
      <c r="J149" s="154"/>
    </row>
    <row r="150" spans="1:10" x14ac:dyDescent="0.2">
      <c r="A150" s="154"/>
      <c r="B150" s="154"/>
      <c r="C150" s="155"/>
      <c r="D150" s="156"/>
      <c r="E150" s="156"/>
      <c r="F150" s="155"/>
      <c r="G150" s="157"/>
      <c r="H150" s="157"/>
      <c r="I150" s="156"/>
      <c r="J150" s="154"/>
    </row>
    <row r="151" spans="1:10" x14ac:dyDescent="0.2">
      <c r="A151" s="154"/>
      <c r="B151" s="154"/>
      <c r="C151" s="155"/>
      <c r="D151" s="156"/>
      <c r="E151" s="156"/>
      <c r="F151" s="155"/>
      <c r="G151" s="157"/>
      <c r="H151" s="157"/>
      <c r="I151" s="156"/>
      <c r="J151" s="154"/>
    </row>
    <row r="152" spans="1:10" x14ac:dyDescent="0.2">
      <c r="A152" s="154"/>
      <c r="B152" s="154"/>
      <c r="C152" s="155"/>
      <c r="D152" s="156"/>
      <c r="E152" s="156"/>
      <c r="F152" s="155"/>
      <c r="G152" s="157"/>
      <c r="H152" s="157"/>
      <c r="I152" s="156"/>
      <c r="J152" s="154"/>
    </row>
    <row r="153" spans="1:10" x14ac:dyDescent="0.2">
      <c r="A153" s="154"/>
      <c r="B153" s="154"/>
      <c r="C153" s="155"/>
      <c r="D153" s="156"/>
      <c r="E153" s="156"/>
      <c r="F153" s="155"/>
      <c r="G153" s="157"/>
      <c r="H153" s="157"/>
      <c r="I153" s="156"/>
      <c r="J153" s="154"/>
    </row>
    <row r="154" spans="1:10" x14ac:dyDescent="0.2">
      <c r="A154" s="154"/>
      <c r="B154" s="154"/>
      <c r="C154" s="155"/>
      <c r="D154" s="156"/>
      <c r="E154" s="156"/>
      <c r="F154" s="155"/>
      <c r="G154" s="157"/>
      <c r="H154" s="157"/>
      <c r="I154" s="156"/>
      <c r="J154" s="154"/>
    </row>
    <row r="155" spans="1:10" x14ac:dyDescent="0.2">
      <c r="A155" s="154"/>
      <c r="B155" s="154"/>
      <c r="C155" s="155"/>
      <c r="D155" s="156"/>
      <c r="E155" s="156"/>
      <c r="F155" s="155"/>
      <c r="G155" s="157"/>
      <c r="H155" s="157"/>
      <c r="I155" s="156"/>
      <c r="J155" s="154"/>
    </row>
    <row r="156" spans="1:10" x14ac:dyDescent="0.2">
      <c r="A156" s="154"/>
      <c r="B156" s="154"/>
      <c r="C156" s="155"/>
      <c r="D156" s="156"/>
      <c r="E156" s="156"/>
      <c r="F156" s="155"/>
      <c r="G156" s="157"/>
      <c r="H156" s="157"/>
      <c r="I156" s="156"/>
      <c r="J156" s="154"/>
    </row>
    <row r="157" spans="1:10" x14ac:dyDescent="0.2">
      <c r="A157" s="154"/>
      <c r="B157" s="154"/>
      <c r="C157" s="155"/>
      <c r="D157" s="156"/>
      <c r="E157" s="156"/>
      <c r="F157" s="155"/>
      <c r="G157" s="157"/>
      <c r="H157" s="157"/>
      <c r="I157" s="156"/>
      <c r="J157" s="154"/>
    </row>
    <row r="158" spans="1:10" x14ac:dyDescent="0.2">
      <c r="A158" s="154"/>
      <c r="B158" s="154"/>
      <c r="C158" s="155"/>
      <c r="D158" s="156"/>
      <c r="E158" s="156"/>
      <c r="F158" s="155"/>
      <c r="G158" s="157"/>
      <c r="H158" s="157"/>
      <c r="I158" s="156"/>
      <c r="J158" s="154"/>
    </row>
    <row r="159" spans="1:10" x14ac:dyDescent="0.2">
      <c r="A159" s="154"/>
      <c r="B159" s="154"/>
      <c r="C159" s="155"/>
      <c r="D159" s="156"/>
      <c r="E159" s="156"/>
      <c r="F159" s="155"/>
      <c r="G159" s="157"/>
      <c r="H159" s="157"/>
      <c r="I159" s="156"/>
      <c r="J159" s="154"/>
    </row>
    <row r="160" spans="1:10" x14ac:dyDescent="0.2">
      <c r="A160" s="154"/>
      <c r="B160" s="154"/>
      <c r="C160" s="155"/>
      <c r="D160" s="156"/>
      <c r="E160" s="156"/>
      <c r="F160" s="155"/>
      <c r="G160" s="157"/>
      <c r="H160" s="157"/>
      <c r="I160" s="156"/>
      <c r="J160" s="154"/>
    </row>
    <row r="161" spans="1:10" x14ac:dyDescent="0.2">
      <c r="A161" s="154"/>
      <c r="B161" s="154"/>
      <c r="C161" s="155"/>
      <c r="D161" s="156"/>
      <c r="E161" s="156"/>
      <c r="F161" s="155"/>
      <c r="G161" s="157"/>
      <c r="H161" s="157"/>
      <c r="I161" s="156"/>
      <c r="J161" s="154"/>
    </row>
    <row r="162" spans="1:10" x14ac:dyDescent="0.2">
      <c r="A162" s="154"/>
      <c r="B162" s="154"/>
      <c r="C162" s="155"/>
      <c r="D162" s="156"/>
      <c r="E162" s="156"/>
      <c r="F162" s="155"/>
      <c r="G162" s="157"/>
      <c r="H162" s="157"/>
      <c r="I162" s="156"/>
      <c r="J162" s="154"/>
    </row>
    <row r="163" spans="1:10" x14ac:dyDescent="0.2">
      <c r="A163" s="154"/>
      <c r="B163" s="154"/>
      <c r="C163" s="155"/>
      <c r="D163" s="156"/>
      <c r="E163" s="156"/>
      <c r="F163" s="155"/>
      <c r="G163" s="157"/>
      <c r="H163" s="157"/>
      <c r="I163" s="156"/>
      <c r="J163" s="154"/>
    </row>
    <row r="164" spans="1:10" x14ac:dyDescent="0.2">
      <c r="A164" s="154"/>
      <c r="B164" s="154"/>
      <c r="C164" s="155"/>
      <c r="D164" s="156"/>
      <c r="E164" s="156"/>
      <c r="F164" s="155"/>
      <c r="G164" s="157"/>
      <c r="H164" s="157"/>
      <c r="I164" s="156"/>
      <c r="J164" s="154"/>
    </row>
    <row r="165" spans="1:10" x14ac:dyDescent="0.2">
      <c r="A165" s="154"/>
      <c r="B165" s="154"/>
      <c r="C165" s="155"/>
      <c r="D165" s="156"/>
      <c r="E165" s="156"/>
      <c r="F165" s="155"/>
      <c r="G165" s="157"/>
      <c r="H165" s="157"/>
      <c r="I165" s="156"/>
      <c r="J165" s="154"/>
    </row>
    <row r="166" spans="1:10" x14ac:dyDescent="0.2">
      <c r="A166" s="154"/>
      <c r="B166" s="154"/>
      <c r="C166" s="155"/>
      <c r="D166" s="156"/>
      <c r="E166" s="156"/>
      <c r="F166" s="155"/>
      <c r="G166" s="157"/>
      <c r="H166" s="157"/>
      <c r="I166" s="156"/>
      <c r="J166" s="154"/>
    </row>
    <row r="167" spans="1:10" x14ac:dyDescent="0.2">
      <c r="A167" s="154"/>
      <c r="B167" s="154"/>
      <c r="C167" s="155"/>
      <c r="D167" s="156"/>
      <c r="E167" s="156"/>
      <c r="F167" s="155"/>
      <c r="G167" s="157"/>
      <c r="H167" s="157"/>
      <c r="I167" s="156"/>
      <c r="J167" s="154"/>
    </row>
    <row r="168" spans="1:10" x14ac:dyDescent="0.2">
      <c r="A168" s="154"/>
      <c r="B168" s="154"/>
      <c r="C168" s="155"/>
      <c r="D168" s="156"/>
      <c r="E168" s="156"/>
      <c r="F168" s="155"/>
      <c r="G168" s="157"/>
      <c r="H168" s="157"/>
      <c r="I168" s="156"/>
      <c r="J168" s="154"/>
    </row>
    <row r="169" spans="1:10" x14ac:dyDescent="0.2">
      <c r="A169" s="154"/>
      <c r="B169" s="154"/>
      <c r="C169" s="155"/>
      <c r="D169" s="156"/>
      <c r="E169" s="156"/>
      <c r="F169" s="155"/>
      <c r="G169" s="157"/>
      <c r="H169" s="157"/>
      <c r="I169" s="156"/>
      <c r="J169" s="154"/>
    </row>
    <row r="170" spans="1:10" x14ac:dyDescent="0.2">
      <c r="A170" s="154"/>
      <c r="B170" s="154"/>
      <c r="C170" s="155"/>
      <c r="D170" s="156"/>
      <c r="E170" s="156"/>
      <c r="F170" s="155"/>
      <c r="G170" s="157"/>
      <c r="H170" s="157"/>
      <c r="I170" s="156"/>
      <c r="J170" s="154"/>
    </row>
    <row r="171" spans="1:10" x14ac:dyDescent="0.2">
      <c r="A171" s="154"/>
      <c r="B171" s="154"/>
      <c r="C171" s="155"/>
      <c r="D171" s="156"/>
      <c r="E171" s="156"/>
      <c r="F171" s="155"/>
      <c r="G171" s="157"/>
      <c r="H171" s="157"/>
      <c r="I171" s="156"/>
      <c r="J171" s="154"/>
    </row>
    <row r="172" spans="1:10" x14ac:dyDescent="0.2">
      <c r="A172" s="154"/>
      <c r="B172" s="154"/>
      <c r="C172" s="155"/>
      <c r="D172" s="156"/>
      <c r="E172" s="156"/>
      <c r="F172" s="155"/>
      <c r="G172" s="157"/>
      <c r="H172" s="157"/>
      <c r="I172" s="156"/>
      <c r="J172" s="154"/>
    </row>
    <row r="173" spans="1:10" x14ac:dyDescent="0.2">
      <c r="A173" s="154"/>
      <c r="B173" s="154"/>
      <c r="C173" s="155"/>
      <c r="D173" s="156"/>
      <c r="E173" s="156"/>
      <c r="F173" s="155"/>
      <c r="G173" s="157"/>
      <c r="H173" s="157"/>
      <c r="I173" s="156"/>
      <c r="J173" s="154"/>
    </row>
    <row r="174" spans="1:10" x14ac:dyDescent="0.2">
      <c r="A174" s="154"/>
      <c r="B174" s="154"/>
      <c r="C174" s="155"/>
      <c r="D174" s="156"/>
      <c r="E174" s="156"/>
      <c r="F174" s="155"/>
      <c r="G174" s="157"/>
      <c r="H174" s="157"/>
      <c r="I174" s="156"/>
      <c r="J174" s="154"/>
    </row>
    <row r="175" spans="1:10" x14ac:dyDescent="0.2">
      <c r="A175" s="154"/>
      <c r="B175" s="154"/>
      <c r="C175" s="155"/>
      <c r="D175" s="156"/>
      <c r="E175" s="156"/>
      <c r="F175" s="155"/>
      <c r="G175" s="157"/>
      <c r="H175" s="157"/>
      <c r="I175" s="156"/>
      <c r="J175" s="154"/>
    </row>
    <row r="176" spans="1:10" x14ac:dyDescent="0.2">
      <c r="A176" s="154"/>
      <c r="B176" s="154"/>
      <c r="C176" s="155"/>
      <c r="D176" s="156"/>
      <c r="E176" s="156"/>
      <c r="F176" s="155"/>
      <c r="G176" s="157"/>
      <c r="H176" s="157"/>
      <c r="I176" s="156"/>
      <c r="J176" s="154"/>
    </row>
    <row r="177" spans="1:10" x14ac:dyDescent="0.2">
      <c r="A177" s="154"/>
      <c r="B177" s="154"/>
      <c r="C177" s="155"/>
      <c r="D177" s="156"/>
      <c r="E177" s="156"/>
      <c r="F177" s="155"/>
      <c r="G177" s="157"/>
      <c r="H177" s="157"/>
      <c r="I177" s="156"/>
      <c r="J177" s="154"/>
    </row>
    <row r="178" spans="1:10" x14ac:dyDescent="0.2">
      <c r="A178" s="154"/>
      <c r="B178" s="154"/>
      <c r="C178" s="155"/>
      <c r="D178" s="156"/>
      <c r="E178" s="156"/>
      <c r="F178" s="155"/>
      <c r="G178" s="157"/>
      <c r="H178" s="157"/>
      <c r="I178" s="156"/>
      <c r="J178" s="154"/>
    </row>
    <row r="179" spans="1:10" x14ac:dyDescent="0.2">
      <c r="A179" s="154"/>
      <c r="B179" s="154"/>
      <c r="C179" s="155"/>
      <c r="D179" s="156"/>
      <c r="E179" s="156"/>
      <c r="F179" s="155"/>
      <c r="G179" s="157"/>
      <c r="H179" s="157"/>
      <c r="I179" s="156"/>
      <c r="J179" s="154"/>
    </row>
    <row r="180" spans="1:10" x14ac:dyDescent="0.2">
      <c r="A180" s="154"/>
      <c r="B180" s="154"/>
      <c r="C180" s="155"/>
      <c r="D180" s="156"/>
      <c r="E180" s="156"/>
      <c r="F180" s="155"/>
      <c r="G180" s="157"/>
      <c r="H180" s="157"/>
      <c r="I180" s="156"/>
      <c r="J180" s="154"/>
    </row>
    <row r="181" spans="1:10" x14ac:dyDescent="0.2">
      <c r="A181" s="154"/>
      <c r="B181" s="154"/>
      <c r="C181" s="155"/>
      <c r="D181" s="156"/>
      <c r="E181" s="156"/>
      <c r="F181" s="155"/>
      <c r="G181" s="157"/>
      <c r="H181" s="157"/>
      <c r="I181" s="156"/>
      <c r="J181" s="154"/>
    </row>
    <row r="182" spans="1:10" x14ac:dyDescent="0.2">
      <c r="A182" s="154"/>
      <c r="B182" s="154"/>
      <c r="C182" s="155"/>
      <c r="D182" s="156"/>
      <c r="E182" s="156"/>
      <c r="F182" s="155"/>
      <c r="G182" s="157"/>
      <c r="H182" s="157"/>
      <c r="I182" s="156"/>
      <c r="J182" s="154"/>
    </row>
    <row r="183" spans="1:10" x14ac:dyDescent="0.2">
      <c r="A183" s="154"/>
      <c r="B183" s="154"/>
      <c r="C183" s="155"/>
      <c r="D183" s="156"/>
      <c r="E183" s="156"/>
      <c r="F183" s="155"/>
      <c r="G183" s="157"/>
      <c r="H183" s="157"/>
      <c r="I183" s="156"/>
      <c r="J183" s="154"/>
    </row>
    <row r="184" spans="1:10" x14ac:dyDescent="0.2">
      <c r="A184" s="154"/>
      <c r="B184" s="154"/>
      <c r="C184" s="155"/>
      <c r="D184" s="156"/>
      <c r="E184" s="156"/>
      <c r="F184" s="155"/>
      <c r="G184" s="157"/>
      <c r="H184" s="157"/>
      <c r="I184" s="156"/>
      <c r="J184" s="154"/>
    </row>
    <row r="185" spans="1:10" x14ac:dyDescent="0.2">
      <c r="A185" s="154"/>
      <c r="B185" s="154"/>
      <c r="C185" s="155"/>
      <c r="D185" s="156"/>
      <c r="E185" s="156"/>
      <c r="F185" s="155"/>
      <c r="G185" s="157"/>
      <c r="H185" s="157"/>
      <c r="I185" s="156"/>
      <c r="J185" s="154"/>
    </row>
    <row r="186" spans="1:10" x14ac:dyDescent="0.2">
      <c r="A186" s="154"/>
      <c r="B186" s="154"/>
      <c r="C186" s="155"/>
      <c r="D186" s="156"/>
      <c r="E186" s="156"/>
      <c r="F186" s="155"/>
      <c r="G186" s="157"/>
      <c r="H186" s="157"/>
      <c r="I186" s="156"/>
      <c r="J186" s="154"/>
    </row>
    <row r="187" spans="1:10" x14ac:dyDescent="0.2">
      <c r="A187" s="154"/>
      <c r="B187" s="154"/>
      <c r="C187" s="155"/>
      <c r="D187" s="156"/>
      <c r="E187" s="156"/>
      <c r="F187" s="155"/>
      <c r="G187" s="157"/>
      <c r="H187" s="157"/>
      <c r="I187" s="156"/>
      <c r="J187" s="154"/>
    </row>
    <row r="188" spans="1:10" x14ac:dyDescent="0.2">
      <c r="A188" s="154"/>
      <c r="B188" s="154"/>
      <c r="C188" s="155"/>
      <c r="D188" s="156"/>
      <c r="E188" s="156"/>
      <c r="F188" s="155"/>
      <c r="G188" s="157"/>
      <c r="H188" s="157"/>
      <c r="I188" s="156"/>
      <c r="J188" s="154"/>
    </row>
    <row r="189" spans="1:10" x14ac:dyDescent="0.2">
      <c r="A189" s="154"/>
      <c r="B189" s="154"/>
      <c r="C189" s="155"/>
      <c r="D189" s="156"/>
      <c r="E189" s="156"/>
      <c r="F189" s="155"/>
      <c r="G189" s="157"/>
      <c r="H189" s="157"/>
      <c r="I189" s="156"/>
      <c r="J189" s="154"/>
    </row>
    <row r="190" spans="1:10" x14ac:dyDescent="0.2">
      <c r="A190" s="154"/>
      <c r="B190" s="154"/>
      <c r="C190" s="155"/>
      <c r="D190" s="156"/>
      <c r="E190" s="156"/>
      <c r="F190" s="155"/>
      <c r="G190" s="157"/>
      <c r="H190" s="157"/>
      <c r="I190" s="156"/>
      <c r="J190" s="154"/>
    </row>
    <row r="191" spans="1:10" x14ac:dyDescent="0.2">
      <c r="A191" s="154"/>
      <c r="B191" s="154"/>
      <c r="C191" s="155"/>
      <c r="D191" s="156"/>
      <c r="E191" s="156"/>
      <c r="F191" s="155"/>
      <c r="G191" s="157"/>
      <c r="H191" s="157"/>
      <c r="I191" s="156"/>
      <c r="J191" s="154"/>
    </row>
    <row r="192" spans="1:10" x14ac:dyDescent="0.2">
      <c r="A192" s="154"/>
      <c r="B192" s="154"/>
      <c r="C192" s="155"/>
      <c r="D192" s="156"/>
      <c r="E192" s="156"/>
      <c r="F192" s="155"/>
      <c r="G192" s="157"/>
      <c r="H192" s="157"/>
      <c r="I192" s="156"/>
      <c r="J192" s="154"/>
    </row>
    <row r="193" spans="1:10" x14ac:dyDescent="0.2">
      <c r="A193" s="154"/>
      <c r="B193" s="154"/>
      <c r="C193" s="155"/>
      <c r="D193" s="156"/>
      <c r="E193" s="156"/>
      <c r="F193" s="155"/>
      <c r="G193" s="157"/>
      <c r="H193" s="157"/>
      <c r="I193" s="156"/>
      <c r="J193" s="154"/>
    </row>
    <row r="194" spans="1:10" x14ac:dyDescent="0.2">
      <c r="A194" s="154"/>
      <c r="B194" s="154"/>
      <c r="C194" s="155"/>
      <c r="D194" s="156"/>
      <c r="E194" s="156"/>
      <c r="F194" s="155"/>
      <c r="G194" s="157"/>
      <c r="H194" s="157"/>
      <c r="I194" s="156"/>
      <c r="J194" s="154"/>
    </row>
    <row r="195" spans="1:10" x14ac:dyDescent="0.2">
      <c r="A195" s="154"/>
      <c r="B195" s="154"/>
      <c r="C195" s="155"/>
      <c r="D195" s="156"/>
      <c r="E195" s="156"/>
      <c r="F195" s="155"/>
      <c r="G195" s="157"/>
      <c r="H195" s="157"/>
      <c r="I195" s="156"/>
      <c r="J195" s="154"/>
    </row>
    <row r="196" spans="1:10" x14ac:dyDescent="0.2">
      <c r="A196" s="154"/>
      <c r="B196" s="154"/>
      <c r="C196" s="155"/>
      <c r="D196" s="156"/>
      <c r="E196" s="156"/>
      <c r="F196" s="155"/>
      <c r="G196" s="157"/>
      <c r="H196" s="157"/>
      <c r="I196" s="156"/>
      <c r="J196" s="154"/>
    </row>
    <row r="197" spans="1:10" x14ac:dyDescent="0.2">
      <c r="A197" s="154"/>
      <c r="B197" s="154"/>
      <c r="C197" s="155"/>
      <c r="D197" s="156"/>
      <c r="E197" s="156"/>
      <c r="F197" s="155"/>
      <c r="G197" s="157"/>
      <c r="H197" s="157"/>
      <c r="I197" s="156"/>
      <c r="J197" s="154"/>
    </row>
    <row r="198" spans="1:10" x14ac:dyDescent="0.2">
      <c r="A198" s="154"/>
      <c r="B198" s="154"/>
      <c r="C198" s="155"/>
      <c r="D198" s="156"/>
      <c r="E198" s="156"/>
      <c r="F198" s="155"/>
      <c r="G198" s="157"/>
      <c r="H198" s="157"/>
      <c r="I198" s="156"/>
      <c r="J198" s="154"/>
    </row>
    <row r="199" spans="1:10" x14ac:dyDescent="0.2">
      <c r="A199" s="154"/>
      <c r="B199" s="154"/>
      <c r="C199" s="155"/>
      <c r="D199" s="156"/>
      <c r="E199" s="156"/>
      <c r="F199" s="155"/>
      <c r="G199" s="157"/>
      <c r="H199" s="157"/>
      <c r="I199" s="156"/>
      <c r="J199" s="154"/>
    </row>
    <row r="200" spans="1:10" x14ac:dyDescent="0.2">
      <c r="A200" s="154"/>
      <c r="B200" s="154"/>
      <c r="C200" s="155"/>
      <c r="D200" s="156"/>
      <c r="E200" s="156"/>
      <c r="F200" s="155"/>
      <c r="G200" s="157"/>
      <c r="H200" s="157"/>
      <c r="I200" s="156"/>
      <c r="J200" s="154"/>
    </row>
    <row r="201" spans="1:10" x14ac:dyDescent="0.2">
      <c r="A201" s="154"/>
      <c r="B201" s="154"/>
      <c r="C201" s="155"/>
      <c r="D201" s="156"/>
      <c r="E201" s="156"/>
      <c r="F201" s="155"/>
      <c r="G201" s="157"/>
      <c r="H201" s="157"/>
      <c r="I201" s="156"/>
      <c r="J201" s="154"/>
    </row>
    <row r="202" spans="1:10" x14ac:dyDescent="0.2">
      <c r="A202" s="154"/>
      <c r="B202" s="154"/>
      <c r="C202" s="155"/>
      <c r="D202" s="156"/>
      <c r="E202" s="156"/>
      <c r="F202" s="155"/>
      <c r="G202" s="157"/>
      <c r="H202" s="157"/>
      <c r="I202" s="156"/>
      <c r="J202" s="154"/>
    </row>
    <row r="203" spans="1:10" x14ac:dyDescent="0.2">
      <c r="A203" s="154"/>
      <c r="B203" s="154"/>
      <c r="C203" s="155"/>
      <c r="D203" s="156"/>
      <c r="E203" s="156"/>
      <c r="F203" s="155"/>
      <c r="G203" s="157"/>
      <c r="H203" s="157"/>
      <c r="I203" s="156"/>
      <c r="J203" s="154"/>
    </row>
    <row r="204" spans="1:10" x14ac:dyDescent="0.2">
      <c r="A204" s="154"/>
      <c r="B204" s="154"/>
      <c r="C204" s="155"/>
      <c r="D204" s="156"/>
      <c r="E204" s="156"/>
      <c r="F204" s="155"/>
      <c r="G204" s="157"/>
      <c r="H204" s="157"/>
      <c r="I204" s="156"/>
      <c r="J204" s="154"/>
    </row>
    <row r="205" spans="1:10" x14ac:dyDescent="0.2">
      <c r="A205" s="154"/>
      <c r="B205" s="154"/>
      <c r="C205" s="155"/>
      <c r="D205" s="156"/>
      <c r="E205" s="156"/>
      <c r="F205" s="155"/>
      <c r="G205" s="157"/>
      <c r="H205" s="157"/>
      <c r="I205" s="156"/>
      <c r="J205" s="154"/>
    </row>
    <row r="206" spans="1:10" x14ac:dyDescent="0.2">
      <c r="A206" s="154"/>
      <c r="B206" s="154"/>
      <c r="C206" s="155"/>
      <c r="D206" s="156"/>
      <c r="E206" s="156"/>
      <c r="F206" s="155"/>
      <c r="G206" s="157"/>
      <c r="H206" s="157"/>
      <c r="I206" s="156"/>
      <c r="J206" s="154"/>
    </row>
    <row r="207" spans="1:10" x14ac:dyDescent="0.2">
      <c r="A207" s="154"/>
      <c r="B207" s="154"/>
      <c r="C207" s="155"/>
      <c r="D207" s="156"/>
      <c r="E207" s="156"/>
      <c r="F207" s="155"/>
      <c r="G207" s="157"/>
      <c r="H207" s="157"/>
      <c r="I207" s="156"/>
      <c r="J207" s="154"/>
    </row>
    <row r="208" spans="1:10" x14ac:dyDescent="0.2">
      <c r="A208" s="154"/>
      <c r="B208" s="154"/>
      <c r="C208" s="155"/>
      <c r="D208" s="156"/>
      <c r="E208" s="156"/>
      <c r="F208" s="155"/>
      <c r="G208" s="157"/>
      <c r="H208" s="157"/>
      <c r="I208" s="156"/>
      <c r="J208" s="154"/>
    </row>
    <row r="209" spans="1:10" x14ac:dyDescent="0.2">
      <c r="A209" s="154"/>
      <c r="B209" s="154"/>
      <c r="C209" s="155"/>
      <c r="D209" s="156"/>
      <c r="E209" s="156"/>
      <c r="F209" s="155"/>
      <c r="G209" s="157"/>
      <c r="H209" s="157"/>
      <c r="I209" s="156"/>
      <c r="J209" s="154"/>
    </row>
    <row r="210" spans="1:10" x14ac:dyDescent="0.2">
      <c r="A210" s="154"/>
      <c r="B210" s="154"/>
      <c r="C210" s="155"/>
      <c r="D210" s="156"/>
      <c r="E210" s="156"/>
      <c r="F210" s="155"/>
      <c r="G210" s="157"/>
      <c r="H210" s="157"/>
      <c r="I210" s="156"/>
      <c r="J210" s="154"/>
    </row>
    <row r="211" spans="1:10" x14ac:dyDescent="0.2">
      <c r="A211" s="154"/>
      <c r="B211" s="154"/>
      <c r="C211" s="155"/>
      <c r="D211" s="156"/>
      <c r="E211" s="156"/>
      <c r="F211" s="155"/>
      <c r="G211" s="157"/>
      <c r="H211" s="157"/>
      <c r="I211" s="156"/>
      <c r="J211" s="154"/>
    </row>
    <row r="212" spans="1:10" x14ac:dyDescent="0.2">
      <c r="A212" s="154"/>
      <c r="B212" s="154"/>
      <c r="C212" s="155"/>
      <c r="D212" s="156"/>
      <c r="E212" s="156"/>
      <c r="F212" s="155"/>
      <c r="G212" s="157"/>
      <c r="H212" s="157"/>
      <c r="I212" s="156"/>
      <c r="J212" s="154"/>
    </row>
    <row r="213" spans="1:10" x14ac:dyDescent="0.2">
      <c r="A213" s="154"/>
      <c r="B213" s="154"/>
      <c r="C213" s="155"/>
      <c r="D213" s="156"/>
      <c r="E213" s="156"/>
      <c r="F213" s="155"/>
      <c r="G213" s="157"/>
      <c r="H213" s="157"/>
      <c r="I213" s="156"/>
      <c r="J213" s="154"/>
    </row>
    <row r="214" spans="1:10" x14ac:dyDescent="0.2">
      <c r="A214" s="154"/>
      <c r="B214" s="154"/>
      <c r="C214" s="155"/>
      <c r="D214" s="156"/>
      <c r="E214" s="156"/>
      <c r="F214" s="155"/>
      <c r="G214" s="157"/>
      <c r="H214" s="157"/>
      <c r="I214" s="156"/>
      <c r="J214" s="154"/>
    </row>
    <row r="215" spans="1:10" x14ac:dyDescent="0.2">
      <c r="A215" s="154"/>
      <c r="B215" s="154"/>
      <c r="C215" s="155"/>
      <c r="D215" s="156"/>
      <c r="E215" s="156"/>
      <c r="F215" s="155"/>
      <c r="G215" s="157"/>
      <c r="H215" s="157"/>
      <c r="I215" s="156"/>
      <c r="J215" s="154"/>
    </row>
    <row r="216" spans="1:10" x14ac:dyDescent="0.2">
      <c r="A216" s="154"/>
      <c r="B216" s="154"/>
      <c r="C216" s="155"/>
      <c r="D216" s="156"/>
      <c r="E216" s="156"/>
      <c r="F216" s="155"/>
      <c r="G216" s="157"/>
      <c r="H216" s="157"/>
      <c r="I216" s="156"/>
      <c r="J216" s="154"/>
    </row>
    <row r="217" spans="1:10" x14ac:dyDescent="0.2">
      <c r="A217" s="154"/>
      <c r="B217" s="154"/>
      <c r="C217" s="155"/>
      <c r="D217" s="156"/>
      <c r="E217" s="156"/>
      <c r="F217" s="155"/>
      <c r="G217" s="157"/>
      <c r="H217" s="157"/>
      <c r="I217" s="156"/>
      <c r="J217" s="154"/>
    </row>
    <row r="218" spans="1:10" x14ac:dyDescent="0.2">
      <c r="A218" s="154"/>
      <c r="B218" s="154"/>
      <c r="C218" s="155"/>
      <c r="D218" s="156"/>
      <c r="E218" s="156"/>
      <c r="F218" s="155"/>
      <c r="G218" s="157"/>
      <c r="H218" s="157"/>
      <c r="I218" s="156"/>
      <c r="J218" s="154"/>
    </row>
    <row r="219" spans="1:10" x14ac:dyDescent="0.2">
      <c r="A219" s="154"/>
      <c r="B219" s="154"/>
      <c r="C219" s="155"/>
      <c r="D219" s="156"/>
      <c r="E219" s="156"/>
      <c r="F219" s="155"/>
      <c r="G219" s="157"/>
      <c r="H219" s="157"/>
      <c r="I219" s="156"/>
      <c r="J219" s="154"/>
    </row>
    <row r="220" spans="1:10" x14ac:dyDescent="0.2">
      <c r="A220" s="154"/>
      <c r="B220" s="154"/>
      <c r="C220" s="155"/>
      <c r="D220" s="156"/>
      <c r="E220" s="156"/>
      <c r="F220" s="155"/>
      <c r="G220" s="157"/>
      <c r="H220" s="157"/>
      <c r="I220" s="156"/>
      <c r="J220" s="154"/>
    </row>
  </sheetData>
  <mergeCells count="1">
    <mergeCell ref="G5:H5"/>
  </mergeCells>
  <pageMargins left="0.7" right="0.7" top="0.75" bottom="0.75" header="0.3" footer="0.3"/>
  <pageSetup scale="2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opLeftCell="A27" workbookViewId="0">
      <selection activeCell="H5" sqref="H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B12" sqref="B12"/>
    </sheetView>
  </sheetViews>
  <sheetFormatPr defaultRowHeight="12.75" x14ac:dyDescent="0.2"/>
  <sheetData>
    <row r="1" spans="1:5" x14ac:dyDescent="0.2">
      <c r="A1" t="s">
        <v>192</v>
      </c>
      <c r="B1" t="s">
        <v>192</v>
      </c>
      <c r="C1" t="s">
        <v>200</v>
      </c>
      <c r="D1" t="s">
        <v>203</v>
      </c>
      <c r="E1" t="s">
        <v>196</v>
      </c>
    </row>
    <row r="2" spans="1:5" x14ac:dyDescent="0.2">
      <c r="A2" t="s">
        <v>193</v>
      </c>
      <c r="B2" t="s">
        <v>193</v>
      </c>
      <c r="C2" t="s">
        <v>201</v>
      </c>
      <c r="E2" t="s">
        <v>193</v>
      </c>
    </row>
    <row r="3" spans="1:5" x14ac:dyDescent="0.2">
      <c r="A3" t="s">
        <v>194</v>
      </c>
      <c r="B3" t="s">
        <v>194</v>
      </c>
      <c r="E3" t="s">
        <v>192</v>
      </c>
    </row>
    <row r="4" spans="1:5" x14ac:dyDescent="0.2">
      <c r="A4" t="s">
        <v>195</v>
      </c>
      <c r="B4" t="s">
        <v>195</v>
      </c>
    </row>
    <row r="5" spans="1:5" x14ac:dyDescent="0.2">
      <c r="A5" t="s">
        <v>196</v>
      </c>
      <c r="B5" t="s">
        <v>196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"/>
  <sheetViews>
    <sheetView workbookViewId="0"/>
  </sheetViews>
  <sheetFormatPr defaultRowHeight="12.75" x14ac:dyDescent="0.2"/>
  <sheetData>
    <row r="1" spans="1:8" x14ac:dyDescent="0.2">
      <c r="A1">
        <v>0</v>
      </c>
      <c r="B1" t="b">
        <v>0</v>
      </c>
      <c r="C1" t="s">
        <v>197</v>
      </c>
      <c r="E1" t="s">
        <v>198</v>
      </c>
      <c r="F1" t="s">
        <v>199</v>
      </c>
      <c r="G1">
        <v>1</v>
      </c>
      <c r="H1">
        <v>5</v>
      </c>
    </row>
    <row r="2" spans="1:8" x14ac:dyDescent="0.2">
      <c r="A2">
        <v>0</v>
      </c>
      <c r="B2" t="b">
        <v>0</v>
      </c>
      <c r="C2" t="s">
        <v>202</v>
      </c>
      <c r="E2" t="s">
        <v>198</v>
      </c>
      <c r="F2" t="s">
        <v>199</v>
      </c>
      <c r="G2">
        <v>1</v>
      </c>
      <c r="H2">
        <v>2</v>
      </c>
    </row>
    <row r="3" spans="1:8" x14ac:dyDescent="0.2">
      <c r="A3">
        <v>0</v>
      </c>
      <c r="B3" t="b">
        <v>0</v>
      </c>
      <c r="C3" t="s">
        <v>204</v>
      </c>
      <c r="E3" t="s">
        <v>198</v>
      </c>
      <c r="F3" t="s">
        <v>199</v>
      </c>
      <c r="G3">
        <v>1</v>
      </c>
      <c r="H3">
        <v>1</v>
      </c>
    </row>
    <row r="4" spans="1:8" x14ac:dyDescent="0.2">
      <c r="A4">
        <v>0</v>
      </c>
      <c r="B4" t="b">
        <v>0</v>
      </c>
      <c r="C4" t="s">
        <v>216</v>
      </c>
      <c r="E4" t="s">
        <v>198</v>
      </c>
      <c r="F4" t="s">
        <v>199</v>
      </c>
      <c r="G4">
        <v>1</v>
      </c>
      <c r="H4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3274"/>
  <sheetViews>
    <sheetView zoomScale="115" zoomScaleNormal="115" workbookViewId="0">
      <selection activeCell="A203" sqref="A203:C3274"/>
    </sheetView>
  </sheetViews>
  <sheetFormatPr defaultRowHeight="12.75" x14ac:dyDescent="0.2"/>
  <cols>
    <col min="1" max="1" width="16" bestFit="1" customWidth="1"/>
    <col min="2" max="2" width="16.28515625" customWidth="1"/>
    <col min="3" max="3" width="28.5703125" customWidth="1"/>
    <col min="4" max="4" width="12" customWidth="1"/>
    <col min="5" max="5" width="32" bestFit="1" customWidth="1"/>
    <col min="6" max="6" width="23.7109375" bestFit="1" customWidth="1"/>
    <col min="7" max="7" width="28.42578125" bestFit="1" customWidth="1"/>
    <col min="8" max="8" width="12" bestFit="1" customWidth="1"/>
    <col min="11" max="11" width="16" bestFit="1" customWidth="1"/>
    <col min="12" max="12" width="28.42578125" bestFit="1" customWidth="1"/>
  </cols>
  <sheetData>
    <row r="1" spans="1:13" ht="13.5" thickTop="1" x14ac:dyDescent="0.2">
      <c r="A1" s="14" t="str">
        <f>CONCATENATE('EPA Monthly Summary'!F5,"/1/",'EPA Monthly Summary'!F6)</f>
        <v>10/1/2015</v>
      </c>
      <c r="B1" t="str">
        <f>CONCATENATE('EPA Monthly Summary'!F5,"/1/",'EPA Monthly Summary'!F6)</f>
        <v>10/1/2015</v>
      </c>
      <c r="C1" s="15">
        <f>VALUE(A1)</f>
        <v>42278</v>
      </c>
      <c r="D1" s="210">
        <f>B1+31</f>
        <v>42309</v>
      </c>
    </row>
    <row r="2" spans="1:13" x14ac:dyDescent="0.2">
      <c r="B2" s="210">
        <f>D1+1</f>
        <v>42310</v>
      </c>
    </row>
    <row r="3" spans="1:13" x14ac:dyDescent="0.2">
      <c r="B3" s="234" t="str">
        <f t="array" ref="B3:G195">_xll.Incuity.Functions.IncuityHistory("",Tags2,Raw_Data!$A$1,Raw_Data!$B$2,1,0,0,0,0,"Interpolative,","row192",7,"",TRUE,"Datetime,TagNames","HeadingComment;False",0,Raw_Data!$B$3:$G$5)</f>
        <v>TimeStamp</v>
      </c>
      <c r="C3" s="234" t="str">
        <v>.FI0510 - Fairway Hills Flow</v>
      </c>
      <c r="D3" s="234" t="str">
        <v>.FI0520 - Boothill Flow</v>
      </c>
      <c r="E3" s="234" t="str">
        <v>.TI3008 - Raw Water Temperature</v>
      </c>
      <c r="F3" s="234" t="str">
        <v>.LI0510 - Clearwell Level</v>
      </c>
      <c r="G3" s="234" t="str">
        <v>.AI0533 - Effluent Cl2 Residual</v>
      </c>
      <c r="K3" s="234" t="str">
        <f t="array" ref="K3:L34">_xll.Incuity.Functions.IncuityHistory("",Tags4,Raw_Data!$B$1,Raw_Data!$D$1,1,0,0,0,0,"Minimum,","row31",7,"",TRUE,,"HeadingComment;False",0,Raw_Data!$K$3:$L$5)</f>
        <v>TimeStamp</v>
      </c>
      <c r="L3" s="234" t="str">
        <v>.AI0533 - Effluent Cl2 Residual</v>
      </c>
    </row>
    <row r="4" spans="1:13" x14ac:dyDescent="0.2">
      <c r="B4" s="230">
        <v>42278</v>
      </c>
      <c r="C4">
        <v>0.2397000789642334</v>
      </c>
      <c r="D4">
        <v>1080.5606689453125</v>
      </c>
      <c r="E4">
        <v>58.10430908203125</v>
      </c>
      <c r="F4">
        <v>12.627131462097168</v>
      </c>
      <c r="G4">
        <v>2.3290815353393555</v>
      </c>
      <c r="H4">
        <f>C4+D4</f>
        <v>1080.8003690242767</v>
      </c>
      <c r="K4" s="230">
        <v>42278</v>
      </c>
      <c r="L4">
        <v>1.9813710451126099</v>
      </c>
      <c r="M4">
        <f>IF(J203&gt;0,L4,"PO")</f>
        <v>1.9813710451126099</v>
      </c>
    </row>
    <row r="5" spans="1:13" x14ac:dyDescent="0.2">
      <c r="B5" s="230">
        <v>42278.166883680555</v>
      </c>
      <c r="C5">
        <v>0.2397000789642334</v>
      </c>
      <c r="D5">
        <v>1106.673095703125</v>
      </c>
      <c r="E5">
        <v>58.10430908203125</v>
      </c>
      <c r="F5">
        <v>12.587409019470215</v>
      </c>
      <c r="G5">
        <v>2.3316254615783691</v>
      </c>
      <c r="H5">
        <f t="shared" ref="H5:H68" si="0">C5+D5</f>
        <v>1106.9127957820892</v>
      </c>
      <c r="K5" s="230">
        <v>42279</v>
      </c>
      <c r="L5">
        <v>2.1050784587860107</v>
      </c>
      <c r="M5">
        <f>IF(J204&gt;0,L5,"PO")</f>
        <v>2.1050784587860107</v>
      </c>
    </row>
    <row r="6" spans="1:13" x14ac:dyDescent="0.2">
      <c r="B6" s="230">
        <v>42278.333767361109</v>
      </c>
      <c r="C6">
        <v>0.2397000789642334</v>
      </c>
      <c r="D6">
        <v>1095.7508544921875</v>
      </c>
      <c r="E6">
        <v>58.809665679931641</v>
      </c>
      <c r="F6">
        <v>12.617799758911133</v>
      </c>
      <c r="G6">
        <v>2.3316254615783691</v>
      </c>
      <c r="H6">
        <f t="shared" si="0"/>
        <v>1095.9905545711517</v>
      </c>
      <c r="K6" s="230">
        <v>42280</v>
      </c>
      <c r="L6">
        <v>2.2151949405670166</v>
      </c>
      <c r="M6">
        <f t="shared" ref="M6:M34" si="1">IF(J205&gt;0,L6,"PO")</f>
        <v>2.2151949405670166</v>
      </c>
    </row>
    <row r="7" spans="1:13" x14ac:dyDescent="0.2">
      <c r="B7" s="230">
        <v>42278.500651041664</v>
      </c>
      <c r="C7">
        <v>0.2397000789642334</v>
      </c>
      <c r="D7">
        <v>940.59173583984375</v>
      </c>
      <c r="E7">
        <v>58.173683166503906</v>
      </c>
      <c r="F7">
        <v>12.649048805236816</v>
      </c>
      <c r="G7">
        <v>2.3455371856689453</v>
      </c>
      <c r="H7">
        <f t="shared" si="0"/>
        <v>940.83143591880798</v>
      </c>
      <c r="K7" s="230">
        <v>42281</v>
      </c>
      <c r="L7">
        <v>2.2562882900238037</v>
      </c>
      <c r="M7">
        <f t="shared" si="1"/>
        <v>2.2562882900238037</v>
      </c>
    </row>
    <row r="8" spans="1:13" x14ac:dyDescent="0.2">
      <c r="B8" s="230">
        <v>42278.667534722219</v>
      </c>
      <c r="C8">
        <v>371.115478515625</v>
      </c>
      <c r="D8">
        <v>1094.4659423828125</v>
      </c>
      <c r="E8">
        <v>58.173683166503906</v>
      </c>
      <c r="F8">
        <v>12.560013771057129</v>
      </c>
      <c r="G8">
        <v>2.3936929702758789</v>
      </c>
      <c r="H8">
        <f t="shared" si="0"/>
        <v>1465.5814208984375</v>
      </c>
      <c r="K8" s="230">
        <v>42282</v>
      </c>
      <c r="L8">
        <v>2.15334153175354</v>
      </c>
      <c r="M8">
        <f t="shared" si="1"/>
        <v>2.15334153175354</v>
      </c>
    </row>
    <row r="9" spans="1:13" x14ac:dyDescent="0.2">
      <c r="B9" s="230">
        <v>42278.834418402781</v>
      </c>
      <c r="C9">
        <v>0.2397000789642334</v>
      </c>
      <c r="D9">
        <v>1129.2669677734375</v>
      </c>
      <c r="E9">
        <v>57.007713317871094</v>
      </c>
      <c r="F9">
        <v>12.560869216918945</v>
      </c>
      <c r="G9">
        <v>2.3938000202178955</v>
      </c>
      <c r="H9">
        <f t="shared" si="0"/>
        <v>1129.5066678524017</v>
      </c>
      <c r="K9" s="230">
        <v>42283</v>
      </c>
      <c r="L9">
        <v>2.1118202209472656</v>
      </c>
      <c r="M9">
        <f t="shared" si="1"/>
        <v>2.1118202209472656</v>
      </c>
    </row>
    <row r="10" spans="1:13" x14ac:dyDescent="0.2">
      <c r="B10" s="230">
        <v>42279.001302083336</v>
      </c>
      <c r="C10">
        <v>0.2397000789642334</v>
      </c>
      <c r="D10">
        <v>1092.752685546875</v>
      </c>
      <c r="E10">
        <v>57.007713317871094</v>
      </c>
      <c r="F10">
        <v>12.609667778015137</v>
      </c>
      <c r="G10">
        <v>2.3660838603973389</v>
      </c>
      <c r="H10">
        <f t="shared" si="0"/>
        <v>1092.9923856258392</v>
      </c>
      <c r="K10" s="230">
        <v>42284</v>
      </c>
      <c r="L10">
        <v>2.208132266998291</v>
      </c>
      <c r="M10">
        <f t="shared" si="1"/>
        <v>2.208132266998291</v>
      </c>
    </row>
    <row r="11" spans="1:13" x14ac:dyDescent="0.2">
      <c r="B11" s="230">
        <v>42279.168185763891</v>
      </c>
      <c r="C11">
        <v>0.2397000789642334</v>
      </c>
      <c r="D11">
        <v>1127.3394775390625</v>
      </c>
      <c r="E11">
        <v>58.039421081542969</v>
      </c>
      <c r="F11">
        <v>12.611807823181152</v>
      </c>
      <c r="G11">
        <v>2.3660838603973389</v>
      </c>
      <c r="H11">
        <f t="shared" si="0"/>
        <v>1127.5791776180267</v>
      </c>
      <c r="K11" s="230">
        <v>42285</v>
      </c>
      <c r="L11">
        <v>2.1460647583007813</v>
      </c>
      <c r="M11">
        <f t="shared" si="1"/>
        <v>2.1460647583007813</v>
      </c>
    </row>
    <row r="12" spans="1:13" x14ac:dyDescent="0.2">
      <c r="B12" s="230">
        <v>42279.335069444445</v>
      </c>
      <c r="C12">
        <v>0.2397000789642334</v>
      </c>
      <c r="D12">
        <v>935.130615234375</v>
      </c>
      <c r="E12">
        <v>58.039421081542969</v>
      </c>
      <c r="F12">
        <v>12.595113754272461</v>
      </c>
      <c r="G12">
        <v>2.3111858367919922</v>
      </c>
      <c r="H12">
        <f t="shared" si="0"/>
        <v>935.37031531333923</v>
      </c>
      <c r="K12" s="230">
        <v>42286</v>
      </c>
      <c r="L12">
        <v>2.0837829113006592</v>
      </c>
      <c r="M12">
        <f t="shared" si="1"/>
        <v>2.0837829113006592</v>
      </c>
    </row>
    <row r="13" spans="1:13" x14ac:dyDescent="0.2">
      <c r="B13" s="230">
        <v>42279.501953125</v>
      </c>
      <c r="C13">
        <v>0.31459331512451172</v>
      </c>
      <c r="D13">
        <v>0</v>
      </c>
      <c r="E13">
        <v>57.919288635253906</v>
      </c>
      <c r="F13">
        <v>13.024450302124023</v>
      </c>
      <c r="G13">
        <v>2.3110790252685547</v>
      </c>
      <c r="H13">
        <f t="shared" si="0"/>
        <v>0.31459331512451172</v>
      </c>
      <c r="K13" s="230">
        <v>42287</v>
      </c>
      <c r="L13">
        <v>2.0085525512695313</v>
      </c>
      <c r="M13">
        <f t="shared" si="1"/>
        <v>2.0085525512695313</v>
      </c>
    </row>
    <row r="14" spans="1:13" x14ac:dyDescent="0.2">
      <c r="B14" s="230">
        <v>42279.668836805555</v>
      </c>
      <c r="C14">
        <v>0.31459331512451172</v>
      </c>
      <c r="D14">
        <v>1139.33251953125</v>
      </c>
      <c r="E14">
        <v>57.986419677734375</v>
      </c>
      <c r="F14">
        <v>12.659321784973145</v>
      </c>
      <c r="G14">
        <v>2.1600832939147949</v>
      </c>
      <c r="H14">
        <f t="shared" si="0"/>
        <v>1139.6471128463745</v>
      </c>
      <c r="K14" s="230">
        <v>42288</v>
      </c>
      <c r="L14">
        <v>2.2353136539459229</v>
      </c>
      <c r="M14">
        <f t="shared" si="1"/>
        <v>2.2353136539459229</v>
      </c>
    </row>
    <row r="15" spans="1:13" x14ac:dyDescent="0.2">
      <c r="B15" s="230">
        <v>42279.835720486109</v>
      </c>
      <c r="C15">
        <v>0.31459331512451172</v>
      </c>
      <c r="D15">
        <v>1121.4500732421875</v>
      </c>
      <c r="E15">
        <v>57.516502380371094</v>
      </c>
      <c r="F15">
        <v>12.571998596191406</v>
      </c>
      <c r="G15">
        <v>2.3044440746307373</v>
      </c>
      <c r="H15">
        <f t="shared" si="0"/>
        <v>1121.764666557312</v>
      </c>
      <c r="K15" s="230">
        <v>42289</v>
      </c>
      <c r="L15">
        <v>2.1940064430236816</v>
      </c>
      <c r="M15">
        <f t="shared" si="1"/>
        <v>2.1940064430236816</v>
      </c>
    </row>
    <row r="16" spans="1:13" x14ac:dyDescent="0.2">
      <c r="B16" s="230">
        <v>42280.002604166664</v>
      </c>
      <c r="C16">
        <v>0.31459331512451172</v>
      </c>
      <c r="D16">
        <v>755.87841796875</v>
      </c>
      <c r="E16">
        <v>57.770896911621094</v>
      </c>
      <c r="F16">
        <v>12.585268020629883</v>
      </c>
      <c r="G16">
        <v>2.3044440746307373</v>
      </c>
      <c r="H16">
        <f t="shared" si="0"/>
        <v>756.19301128387451</v>
      </c>
      <c r="K16" s="230">
        <v>42290</v>
      </c>
      <c r="L16">
        <v>2.0086596012115479</v>
      </c>
      <c r="M16">
        <f t="shared" si="1"/>
        <v>2.0086596012115479</v>
      </c>
    </row>
    <row r="17" spans="2:13" x14ac:dyDescent="0.2">
      <c r="B17" s="230">
        <v>42280.169487847219</v>
      </c>
      <c r="C17">
        <v>0.31459331512451172</v>
      </c>
      <c r="D17">
        <v>1141.79541015625</v>
      </c>
      <c r="E17">
        <v>57.770896911621094</v>
      </c>
      <c r="F17">
        <v>12.590832710266113</v>
      </c>
      <c r="G17">
        <v>2.3594489097595215</v>
      </c>
      <c r="H17">
        <f t="shared" si="0"/>
        <v>1142.1100034713745</v>
      </c>
      <c r="K17" s="230">
        <v>42291</v>
      </c>
      <c r="L17">
        <v>2.0912737846374512</v>
      </c>
      <c r="M17">
        <f t="shared" si="1"/>
        <v>2.0912737846374512</v>
      </c>
    </row>
    <row r="18" spans="2:13" x14ac:dyDescent="0.2">
      <c r="B18" s="230">
        <v>42280.336371527781</v>
      </c>
      <c r="C18">
        <v>0.31459331512451172</v>
      </c>
      <c r="D18">
        <v>945.8387451171875</v>
      </c>
      <c r="E18">
        <v>57.272705078125</v>
      </c>
      <c r="F18">
        <v>12.577563285827637</v>
      </c>
      <c r="G18">
        <v>2.3594489097595215</v>
      </c>
      <c r="H18">
        <f t="shared" si="0"/>
        <v>946.15333843231201</v>
      </c>
      <c r="K18" s="230">
        <v>42292</v>
      </c>
      <c r="L18">
        <v>1.9537618160247803</v>
      </c>
      <c r="M18">
        <f t="shared" si="1"/>
        <v>1.9537618160247803</v>
      </c>
    </row>
    <row r="19" spans="2:13" x14ac:dyDescent="0.2">
      <c r="B19" s="230">
        <v>42280.503255208336</v>
      </c>
      <c r="C19">
        <v>0.31459331512451172</v>
      </c>
      <c r="D19">
        <v>895.832275390625</v>
      </c>
      <c r="E19">
        <v>57.272705078125</v>
      </c>
      <c r="F19">
        <v>12.582700729370117</v>
      </c>
      <c r="G19">
        <v>2.3732538223266602</v>
      </c>
      <c r="H19">
        <f t="shared" si="0"/>
        <v>896.14686870574951</v>
      </c>
      <c r="K19" s="230">
        <v>42293</v>
      </c>
      <c r="L19">
        <v>2.2632441520690918</v>
      </c>
      <c r="M19">
        <f t="shared" si="1"/>
        <v>2.2632441520690918</v>
      </c>
    </row>
    <row r="20" spans="2:13" x14ac:dyDescent="0.2">
      <c r="B20" s="230">
        <v>42280.670138888891</v>
      </c>
      <c r="C20">
        <v>0.31459331512451172</v>
      </c>
      <c r="D20">
        <v>1089.6473388671875</v>
      </c>
      <c r="E20">
        <v>56.954715728759766</v>
      </c>
      <c r="F20">
        <v>12.595541000366211</v>
      </c>
      <c r="G20">
        <v>2.3594489097595215</v>
      </c>
      <c r="H20">
        <f t="shared" si="0"/>
        <v>1089.961932182312</v>
      </c>
      <c r="K20" s="230">
        <v>42294</v>
      </c>
      <c r="L20">
        <v>2.1257319450378418</v>
      </c>
      <c r="M20">
        <f t="shared" si="1"/>
        <v>2.1257319450378418</v>
      </c>
    </row>
    <row r="21" spans="2:13" x14ac:dyDescent="0.2">
      <c r="B21" s="230">
        <v>42280.837022569445</v>
      </c>
      <c r="C21">
        <v>0.31459331512451172</v>
      </c>
      <c r="D21">
        <v>1128.4102783203125</v>
      </c>
      <c r="E21">
        <v>56.954715728759766</v>
      </c>
      <c r="F21">
        <v>12.592545509338379</v>
      </c>
      <c r="G21">
        <v>2.3868441581726074</v>
      </c>
      <c r="H21">
        <f t="shared" si="0"/>
        <v>1128.724871635437</v>
      </c>
      <c r="K21" s="230">
        <v>42295</v>
      </c>
      <c r="L21">
        <v>2.4762005805969238</v>
      </c>
      <c r="M21">
        <f t="shared" si="1"/>
        <v>2.4762005805969238</v>
      </c>
    </row>
    <row r="22" spans="2:13" x14ac:dyDescent="0.2">
      <c r="B22" s="230">
        <v>42281.00390625</v>
      </c>
      <c r="C22">
        <v>0.31459331512451172</v>
      </c>
      <c r="D22">
        <v>1142.9732666015625</v>
      </c>
      <c r="E22">
        <v>54.859500885009766</v>
      </c>
      <c r="F22">
        <v>12.579275131225586</v>
      </c>
      <c r="G22">
        <v>2.3868441581726074</v>
      </c>
      <c r="H22">
        <f t="shared" si="0"/>
        <v>1143.287859916687</v>
      </c>
      <c r="K22" s="230">
        <v>42296</v>
      </c>
      <c r="L22">
        <v>2.1257319450378418</v>
      </c>
      <c r="M22">
        <f t="shared" si="1"/>
        <v>2.1257319450378418</v>
      </c>
    </row>
    <row r="23" spans="2:13" x14ac:dyDescent="0.2">
      <c r="B23" s="230">
        <v>42281.170789930555</v>
      </c>
      <c r="C23">
        <v>0.31459331512451172</v>
      </c>
      <c r="D23">
        <v>1036.21435546875</v>
      </c>
      <c r="E23">
        <v>54.806503295898438</v>
      </c>
      <c r="F23">
        <v>12.544175148010254</v>
      </c>
      <c r="G23">
        <v>2.3592350482940674</v>
      </c>
      <c r="H23">
        <f t="shared" si="0"/>
        <v>1036.5289487838745</v>
      </c>
      <c r="K23" s="230">
        <v>42297</v>
      </c>
      <c r="L23">
        <v>2.2562882900238037</v>
      </c>
      <c r="M23">
        <f t="shared" si="1"/>
        <v>2.2562882900238037</v>
      </c>
    </row>
    <row r="24" spans="2:13" x14ac:dyDescent="0.2">
      <c r="B24" s="230">
        <v>42281.337673611109</v>
      </c>
      <c r="C24">
        <v>0.31459331512451172</v>
      </c>
      <c r="D24">
        <v>1063.0914306640625</v>
      </c>
      <c r="E24">
        <v>54.806503295898438</v>
      </c>
      <c r="F24">
        <v>12.594685554504395</v>
      </c>
      <c r="G24">
        <v>2.3592350482940674</v>
      </c>
      <c r="H24">
        <f t="shared" si="0"/>
        <v>1063.406023979187</v>
      </c>
      <c r="K24" s="230">
        <v>42298</v>
      </c>
      <c r="L24">
        <v>0</v>
      </c>
      <c r="M24">
        <f t="shared" si="1"/>
        <v>0</v>
      </c>
    </row>
    <row r="25" spans="2:13" x14ac:dyDescent="0.2">
      <c r="B25" s="230">
        <v>42281.504557291664</v>
      </c>
      <c r="C25">
        <v>0.31459331512451172</v>
      </c>
      <c r="D25">
        <v>1106.7802734375</v>
      </c>
      <c r="E25">
        <v>56.626121520996094</v>
      </c>
      <c r="F25">
        <v>12.598110198974609</v>
      </c>
      <c r="G25">
        <v>2.2973811626434326</v>
      </c>
      <c r="H25">
        <f t="shared" si="0"/>
        <v>1107.0948667526245</v>
      </c>
      <c r="K25" s="230">
        <v>42299</v>
      </c>
      <c r="L25">
        <v>2.2012832164764404</v>
      </c>
      <c r="M25">
        <f t="shared" si="1"/>
        <v>2.2012832164764404</v>
      </c>
    </row>
    <row r="26" spans="2:13" x14ac:dyDescent="0.2">
      <c r="B26" s="230">
        <v>42281.671440972219</v>
      </c>
      <c r="C26">
        <v>0.31459331512451172</v>
      </c>
      <c r="D26">
        <v>998.3079833984375</v>
      </c>
      <c r="E26">
        <v>56.626121520996094</v>
      </c>
      <c r="F26">
        <v>12.530906677246094</v>
      </c>
      <c r="G26">
        <v>2.3249907493591309</v>
      </c>
      <c r="H26">
        <f t="shared" si="0"/>
        <v>998.62257671356201</v>
      </c>
      <c r="K26" s="230">
        <v>42300</v>
      </c>
      <c r="L26">
        <v>2.1736741065979004</v>
      </c>
      <c r="M26">
        <f t="shared" si="1"/>
        <v>2.1736741065979004</v>
      </c>
    </row>
    <row r="27" spans="2:13" x14ac:dyDescent="0.2">
      <c r="B27" s="230">
        <v>42281.838324652781</v>
      </c>
      <c r="C27">
        <v>0.31459331512451172</v>
      </c>
      <c r="D27">
        <v>1137.9404296875</v>
      </c>
      <c r="E27">
        <v>55.746345520019531</v>
      </c>
      <c r="F27">
        <v>12.572426795959473</v>
      </c>
      <c r="G27">
        <v>2.3249907493591309</v>
      </c>
      <c r="H27">
        <f t="shared" si="0"/>
        <v>1138.2550230026245</v>
      </c>
      <c r="K27" s="230">
        <v>42301</v>
      </c>
      <c r="L27">
        <v>2.036268949508667</v>
      </c>
      <c r="M27">
        <f t="shared" si="1"/>
        <v>2.036268949508667</v>
      </c>
    </row>
    <row r="28" spans="2:13" x14ac:dyDescent="0.2">
      <c r="B28" s="230">
        <v>42282.005208333336</v>
      </c>
      <c r="C28">
        <v>0.31459331512451172</v>
      </c>
      <c r="D28">
        <v>1123.484619140625</v>
      </c>
      <c r="E28">
        <v>53.827796936035156</v>
      </c>
      <c r="F28">
        <v>12.639631271362305</v>
      </c>
      <c r="G28">
        <v>2.3454303741455078</v>
      </c>
      <c r="H28">
        <f t="shared" si="0"/>
        <v>1123.7992124557495</v>
      </c>
      <c r="K28" s="230">
        <v>42302</v>
      </c>
      <c r="L28">
        <v>2.3867371082305908</v>
      </c>
      <c r="M28">
        <f t="shared" si="1"/>
        <v>2.3867371082305908</v>
      </c>
    </row>
    <row r="29" spans="2:13" x14ac:dyDescent="0.2">
      <c r="B29" s="230">
        <v>42282.172092013891</v>
      </c>
      <c r="C29">
        <v>0.31459331512451172</v>
      </c>
      <c r="D29">
        <v>988.34954833984375</v>
      </c>
      <c r="E29">
        <v>53.827796936035156</v>
      </c>
      <c r="F29">
        <v>12.560441970825195</v>
      </c>
      <c r="G29">
        <v>2.3248836994171143</v>
      </c>
      <c r="H29">
        <f t="shared" si="0"/>
        <v>988.66414165496826</v>
      </c>
      <c r="K29" s="230">
        <v>42303</v>
      </c>
      <c r="L29">
        <v>2.0705132484436035</v>
      </c>
      <c r="M29">
        <f t="shared" si="1"/>
        <v>2.0705132484436035</v>
      </c>
    </row>
    <row r="30" spans="2:13" x14ac:dyDescent="0.2">
      <c r="B30" s="230">
        <v>42282.338975694445</v>
      </c>
      <c r="C30">
        <v>373.81216430664062</v>
      </c>
      <c r="D30">
        <v>1131.0872802734375</v>
      </c>
      <c r="E30">
        <v>54.166988372802734</v>
      </c>
      <c r="F30">
        <v>12.556160926818848</v>
      </c>
      <c r="G30">
        <v>2.2425904273986816</v>
      </c>
      <c r="H30">
        <f t="shared" si="0"/>
        <v>1504.8994445800781</v>
      </c>
      <c r="K30" s="230">
        <v>42304</v>
      </c>
      <c r="L30">
        <v>2.2011761665344238</v>
      </c>
      <c r="M30">
        <f t="shared" si="1"/>
        <v>2.2011761665344238</v>
      </c>
    </row>
    <row r="31" spans="2:13" x14ac:dyDescent="0.2">
      <c r="B31" s="230">
        <v>42282.505859375</v>
      </c>
      <c r="C31">
        <v>0.31459331512451172</v>
      </c>
      <c r="D31">
        <v>1072.1932373046875</v>
      </c>
      <c r="E31">
        <v>57.24090576171875</v>
      </c>
      <c r="F31">
        <v>12.622937202453613</v>
      </c>
      <c r="G31">
        <v>2.2425904273986816</v>
      </c>
      <c r="H31">
        <f t="shared" si="0"/>
        <v>1072.507830619812</v>
      </c>
      <c r="K31" s="230">
        <v>42305</v>
      </c>
      <c r="L31">
        <v>2.3246695995330811</v>
      </c>
      <c r="M31">
        <f t="shared" si="1"/>
        <v>2.3246695995330811</v>
      </c>
    </row>
    <row r="32" spans="2:13" x14ac:dyDescent="0.2">
      <c r="B32" s="230">
        <v>42282.672743055555</v>
      </c>
      <c r="C32">
        <v>0.31459331512451172</v>
      </c>
      <c r="D32">
        <v>1129.159912109375</v>
      </c>
      <c r="E32">
        <v>57.24090576171875</v>
      </c>
      <c r="F32">
        <v>12.673019409179688</v>
      </c>
      <c r="G32">
        <v>2.2699859142303467</v>
      </c>
      <c r="H32">
        <f t="shared" si="0"/>
        <v>1129.4745054244995</v>
      </c>
      <c r="K32" s="230">
        <v>42306</v>
      </c>
      <c r="L32">
        <v>2.0500736236572266</v>
      </c>
      <c r="M32">
        <f t="shared" si="1"/>
        <v>2.0500736236572266</v>
      </c>
    </row>
    <row r="33" spans="2:13" x14ac:dyDescent="0.2">
      <c r="B33" s="230">
        <v>42282.839626736109</v>
      </c>
      <c r="C33">
        <v>0.31459331512451172</v>
      </c>
      <c r="D33">
        <v>1051.3126220703125</v>
      </c>
      <c r="E33">
        <v>55.279960632324219</v>
      </c>
      <c r="F33">
        <v>12.57841968536377</v>
      </c>
      <c r="G33">
        <v>2.3315186500549316</v>
      </c>
      <c r="H33">
        <f t="shared" si="0"/>
        <v>1051.627215385437</v>
      </c>
      <c r="K33" s="230">
        <v>42307</v>
      </c>
      <c r="L33">
        <v>2.0431180000305176</v>
      </c>
      <c r="M33">
        <f t="shared" si="1"/>
        <v>2.0431180000305176</v>
      </c>
    </row>
    <row r="34" spans="2:13" x14ac:dyDescent="0.2">
      <c r="B34" s="230">
        <v>42283.006510416664</v>
      </c>
      <c r="C34">
        <v>0.31459331512451172</v>
      </c>
      <c r="D34">
        <v>874.8446044921875</v>
      </c>
      <c r="E34">
        <v>55.279960632324219</v>
      </c>
      <c r="F34">
        <v>12.628501892089844</v>
      </c>
      <c r="G34">
        <v>2.3659765720367432</v>
      </c>
      <c r="H34">
        <f t="shared" si="0"/>
        <v>875.15919780731201</v>
      </c>
      <c r="K34" s="230">
        <v>42308</v>
      </c>
      <c r="L34">
        <v>2.2353136539459229</v>
      </c>
      <c r="M34">
        <f t="shared" si="1"/>
        <v>2.2353136539459229</v>
      </c>
    </row>
    <row r="35" spans="2:13" x14ac:dyDescent="0.2">
      <c r="B35" s="230">
        <v>42283.173394097219</v>
      </c>
      <c r="C35">
        <v>0.31459331512451172</v>
      </c>
      <c r="D35">
        <v>1110.956298828125</v>
      </c>
      <c r="E35">
        <v>55.84527587890625</v>
      </c>
      <c r="F35">
        <v>12.544175148010254</v>
      </c>
      <c r="G35">
        <v>2.3659765720367432</v>
      </c>
      <c r="H35">
        <f t="shared" si="0"/>
        <v>1111.2708921432495</v>
      </c>
    </row>
    <row r="36" spans="2:13" x14ac:dyDescent="0.2">
      <c r="B36" s="230">
        <v>42283.340277777781</v>
      </c>
      <c r="C36">
        <v>0.31459331512451172</v>
      </c>
      <c r="D36">
        <v>1111.0634765625</v>
      </c>
      <c r="E36">
        <v>55.84527587890625</v>
      </c>
      <c r="F36">
        <v>12.574138641357422</v>
      </c>
      <c r="G36">
        <v>2.3453233242034912</v>
      </c>
      <c r="H36">
        <f t="shared" si="0"/>
        <v>1111.3780698776245</v>
      </c>
    </row>
    <row r="37" spans="2:13" x14ac:dyDescent="0.2">
      <c r="B37" s="230">
        <v>42283.507161458336</v>
      </c>
      <c r="C37">
        <v>0.31459331512451172</v>
      </c>
      <c r="D37">
        <v>1155.39453125</v>
      </c>
      <c r="E37">
        <v>56.315200805664063</v>
      </c>
      <c r="F37">
        <v>12.55872917175293</v>
      </c>
      <c r="G37">
        <v>2.3452162742614746</v>
      </c>
      <c r="H37">
        <f t="shared" si="0"/>
        <v>1155.7091245651245</v>
      </c>
    </row>
    <row r="38" spans="2:13" x14ac:dyDescent="0.2">
      <c r="B38" s="230">
        <v>42283.674045138891</v>
      </c>
      <c r="C38">
        <v>0.31459331512451172</v>
      </c>
      <c r="D38">
        <v>807.8123779296875</v>
      </c>
      <c r="E38">
        <v>56.315200805664063</v>
      </c>
      <c r="F38">
        <v>12.560441970825195</v>
      </c>
      <c r="G38">
        <v>2.3453233242034912</v>
      </c>
      <c r="H38">
        <f t="shared" si="0"/>
        <v>808.12697124481201</v>
      </c>
    </row>
    <row r="39" spans="2:13" x14ac:dyDescent="0.2">
      <c r="B39" s="230">
        <v>42283.840928819445</v>
      </c>
      <c r="C39">
        <v>0.31459331512451172</v>
      </c>
      <c r="D39">
        <v>943.80419921875</v>
      </c>
      <c r="E39">
        <v>54.806503295898438</v>
      </c>
      <c r="F39">
        <v>12.645624160766602</v>
      </c>
      <c r="G39">
        <v>2.3453233242034912</v>
      </c>
      <c r="H39">
        <f t="shared" si="0"/>
        <v>944.11879253387451</v>
      </c>
    </row>
    <row r="40" spans="2:13" x14ac:dyDescent="0.2">
      <c r="B40" s="230">
        <v>42284.0078125</v>
      </c>
      <c r="C40">
        <v>378.08203125</v>
      </c>
      <c r="D40">
        <v>1125.3050537109375</v>
      </c>
      <c r="E40">
        <v>54.806503295898438</v>
      </c>
      <c r="F40">
        <v>12.638347625732422</v>
      </c>
      <c r="G40">
        <v>2.3108649253845215</v>
      </c>
      <c r="H40">
        <f t="shared" si="0"/>
        <v>1503.3870849609375</v>
      </c>
    </row>
    <row r="41" spans="2:13" x14ac:dyDescent="0.2">
      <c r="B41" s="230">
        <v>42284.174696180555</v>
      </c>
      <c r="C41">
        <v>0.31459331512451172</v>
      </c>
      <c r="D41">
        <v>1107.9580078125</v>
      </c>
      <c r="E41">
        <v>55.59088134765625</v>
      </c>
      <c r="F41">
        <v>12.587409019470215</v>
      </c>
      <c r="G41">
        <v>2.3108649253845215</v>
      </c>
      <c r="H41">
        <f t="shared" si="0"/>
        <v>1108.2726011276245</v>
      </c>
    </row>
    <row r="42" spans="2:13" x14ac:dyDescent="0.2">
      <c r="B42" s="230">
        <v>42284.341579861109</v>
      </c>
      <c r="C42">
        <v>0.31459331512451172</v>
      </c>
      <c r="D42">
        <v>1120.272216796875</v>
      </c>
      <c r="E42">
        <v>56.67205810546875</v>
      </c>
      <c r="F42">
        <v>12.599393844604492</v>
      </c>
      <c r="G42">
        <v>2.2631371021270752</v>
      </c>
      <c r="H42">
        <f t="shared" si="0"/>
        <v>1120.5868101119995</v>
      </c>
    </row>
    <row r="43" spans="2:13" x14ac:dyDescent="0.2">
      <c r="B43" s="230">
        <v>42284.508463541664</v>
      </c>
      <c r="C43">
        <v>0.31459331512451172</v>
      </c>
      <c r="D43">
        <v>902.04290771484375</v>
      </c>
      <c r="E43">
        <v>56.085540771484375</v>
      </c>
      <c r="F43">
        <v>12.646479606628418</v>
      </c>
      <c r="G43">
        <v>2.3178207874298096</v>
      </c>
      <c r="H43">
        <f t="shared" si="0"/>
        <v>902.35750102996826</v>
      </c>
    </row>
    <row r="44" spans="2:13" x14ac:dyDescent="0.2">
      <c r="B44" s="230">
        <v>42284.675347222219</v>
      </c>
      <c r="C44">
        <v>0.31459331512451172</v>
      </c>
      <c r="D44">
        <v>865.52862548828125</v>
      </c>
      <c r="E44">
        <v>55.357688903808594</v>
      </c>
      <c r="F44">
        <v>12.573710441589355</v>
      </c>
      <c r="G44">
        <v>2.3728253841400146</v>
      </c>
      <c r="H44">
        <f t="shared" si="0"/>
        <v>865.84321880340576</v>
      </c>
    </row>
    <row r="45" spans="2:13" x14ac:dyDescent="0.2">
      <c r="B45" s="230">
        <v>42284.842230902781</v>
      </c>
      <c r="C45">
        <v>0.2397000789642334</v>
      </c>
      <c r="D45">
        <v>1117.1668701171875</v>
      </c>
      <c r="E45">
        <v>54.389579772949219</v>
      </c>
      <c r="F45">
        <v>12.572426795959473</v>
      </c>
      <c r="G45">
        <v>2.3728253841400146</v>
      </c>
      <c r="H45">
        <f t="shared" si="0"/>
        <v>1117.4065701961517</v>
      </c>
    </row>
    <row r="46" spans="2:13" x14ac:dyDescent="0.2">
      <c r="B46" s="230">
        <v>42285.009114583336</v>
      </c>
      <c r="C46">
        <v>0.2397000789642334</v>
      </c>
      <c r="D46">
        <v>1114.918212890625</v>
      </c>
      <c r="E46">
        <v>54.389579772949219</v>
      </c>
      <c r="F46">
        <v>12.593830108642578</v>
      </c>
      <c r="G46">
        <v>2.3038020133972168</v>
      </c>
      <c r="H46">
        <f t="shared" si="0"/>
        <v>1115.1579129695892</v>
      </c>
    </row>
    <row r="47" spans="2:13" x14ac:dyDescent="0.2">
      <c r="B47" s="230">
        <v>42285.175998263891</v>
      </c>
      <c r="C47">
        <v>0.31459331512451172</v>
      </c>
      <c r="D47">
        <v>1117.1668701171875</v>
      </c>
      <c r="E47">
        <v>56.813385009765625</v>
      </c>
      <c r="F47">
        <v>12.652900695800781</v>
      </c>
      <c r="G47">
        <v>2.3038020133972168</v>
      </c>
      <c r="H47">
        <f t="shared" si="0"/>
        <v>1117.481463432312</v>
      </c>
    </row>
    <row r="48" spans="2:13" x14ac:dyDescent="0.2">
      <c r="B48" s="230">
        <v>42285.342881944445</v>
      </c>
      <c r="C48">
        <v>0.31459331512451172</v>
      </c>
      <c r="D48">
        <v>984.06622314453125</v>
      </c>
      <c r="E48">
        <v>57.456436157226563</v>
      </c>
      <c r="F48">
        <v>12.614376068115234</v>
      </c>
      <c r="G48">
        <v>2.2833623886108398</v>
      </c>
      <c r="H48">
        <f t="shared" si="0"/>
        <v>984.38081645965576</v>
      </c>
    </row>
    <row r="49" spans="2:8" x14ac:dyDescent="0.2">
      <c r="B49" s="230">
        <v>42285.509765625</v>
      </c>
      <c r="C49">
        <v>0.38959085941314697</v>
      </c>
      <c r="D49">
        <v>1002.0556640625</v>
      </c>
      <c r="E49">
        <v>55.209293365478516</v>
      </c>
      <c r="F49">
        <v>12.60923957824707</v>
      </c>
      <c r="G49">
        <v>2.3933720588684082</v>
      </c>
      <c r="H49">
        <f t="shared" si="0"/>
        <v>1002.4452549219131</v>
      </c>
    </row>
    <row r="50" spans="2:8" x14ac:dyDescent="0.2">
      <c r="B50" s="230">
        <v>42285.676649305555</v>
      </c>
      <c r="C50">
        <v>355.9088134765625</v>
      </c>
      <c r="D50">
        <v>886.83746337890625</v>
      </c>
      <c r="E50">
        <v>55.209293365478516</v>
      </c>
      <c r="F50">
        <v>12.536898612976074</v>
      </c>
      <c r="G50">
        <v>2.4003279209136963</v>
      </c>
      <c r="H50">
        <f t="shared" si="0"/>
        <v>1242.7462768554687</v>
      </c>
    </row>
    <row r="51" spans="2:8" x14ac:dyDescent="0.2">
      <c r="B51" s="230">
        <v>42285.843532986109</v>
      </c>
      <c r="C51">
        <v>0.31459331512451172</v>
      </c>
      <c r="D51">
        <v>0</v>
      </c>
      <c r="E51">
        <v>54.276519775390625</v>
      </c>
      <c r="F51">
        <v>13.150299072265625</v>
      </c>
      <c r="G51">
        <v>2.2145531177520752</v>
      </c>
      <c r="H51">
        <f t="shared" si="0"/>
        <v>0.31459331512451172</v>
      </c>
    </row>
    <row r="52" spans="2:8" x14ac:dyDescent="0.2">
      <c r="B52" s="230">
        <v>42286.010416666664</v>
      </c>
      <c r="C52">
        <v>0.31459331512451172</v>
      </c>
      <c r="D52">
        <v>0</v>
      </c>
      <c r="E52">
        <v>57.49884033203125</v>
      </c>
      <c r="F52">
        <v>13.150299072265625</v>
      </c>
      <c r="G52">
        <v>2.2420554161071777</v>
      </c>
      <c r="H52">
        <f t="shared" si="0"/>
        <v>0.31459331512451172</v>
      </c>
    </row>
    <row r="53" spans="2:8" x14ac:dyDescent="0.2">
      <c r="B53" s="230">
        <v>42286.177300347219</v>
      </c>
      <c r="C53">
        <v>0.31459331512451172</v>
      </c>
      <c r="D53">
        <v>0</v>
      </c>
      <c r="E53">
        <v>57.49884033203125</v>
      </c>
      <c r="F53">
        <v>13.186254501342773</v>
      </c>
      <c r="G53">
        <v>2.2420554161071777</v>
      </c>
      <c r="H53">
        <f t="shared" si="0"/>
        <v>0.31459331512451172</v>
      </c>
    </row>
    <row r="54" spans="2:8" x14ac:dyDescent="0.2">
      <c r="B54" s="230">
        <v>42286.344184027781</v>
      </c>
      <c r="C54">
        <v>0.31459331512451172</v>
      </c>
      <c r="D54">
        <v>1144.6865234375</v>
      </c>
      <c r="E54">
        <v>55.075027465820313</v>
      </c>
      <c r="F54">
        <v>12.547599792480469</v>
      </c>
      <c r="G54">
        <v>2.13889479637146</v>
      </c>
      <c r="H54">
        <f t="shared" si="0"/>
        <v>1145.0011167526245</v>
      </c>
    </row>
    <row r="55" spans="2:8" x14ac:dyDescent="0.2">
      <c r="B55" s="230">
        <v>42286.511067708336</v>
      </c>
      <c r="C55">
        <v>0.31459331512451172</v>
      </c>
      <c r="D55">
        <v>867.02777099609375</v>
      </c>
      <c r="E55">
        <v>55.075027465820313</v>
      </c>
      <c r="F55">
        <v>12.636205673217773</v>
      </c>
      <c r="G55">
        <v>2.1757073402404785</v>
      </c>
      <c r="H55">
        <f t="shared" si="0"/>
        <v>867.34236431121826</v>
      </c>
    </row>
    <row r="56" spans="2:8" x14ac:dyDescent="0.2">
      <c r="B56" s="230">
        <v>42286.677951388891</v>
      </c>
      <c r="C56">
        <v>0.31459331512451172</v>
      </c>
      <c r="D56">
        <v>924.63671875</v>
      </c>
      <c r="E56">
        <v>55.887680053710938</v>
      </c>
      <c r="F56">
        <v>12.669593811035156</v>
      </c>
      <c r="G56">
        <v>2.228571891784668</v>
      </c>
      <c r="H56">
        <f t="shared" si="0"/>
        <v>924.95131206512451</v>
      </c>
    </row>
    <row r="57" spans="2:8" x14ac:dyDescent="0.2">
      <c r="B57" s="230">
        <v>42286.844835069445</v>
      </c>
      <c r="C57">
        <v>0.31459331512451172</v>
      </c>
      <c r="D57">
        <v>1115.3465576171875</v>
      </c>
      <c r="E57">
        <v>56.54486083984375</v>
      </c>
      <c r="F57">
        <v>12.593830108642578</v>
      </c>
      <c r="G57">
        <v>2.2560741901397705</v>
      </c>
      <c r="H57">
        <f t="shared" si="0"/>
        <v>1115.661150932312</v>
      </c>
    </row>
    <row r="58" spans="2:8" x14ac:dyDescent="0.2">
      <c r="B58" s="230">
        <v>42287.01171875</v>
      </c>
      <c r="C58">
        <v>0.31459331512451172</v>
      </c>
      <c r="D58">
        <v>1110.420654296875</v>
      </c>
      <c r="E58">
        <v>55.46368408203125</v>
      </c>
      <c r="F58">
        <v>12.575851440429688</v>
      </c>
      <c r="G58">
        <v>2.3039090633392334</v>
      </c>
      <c r="H58">
        <f t="shared" si="0"/>
        <v>1110.7352476119995</v>
      </c>
    </row>
    <row r="59" spans="2:8" x14ac:dyDescent="0.2">
      <c r="B59" s="230">
        <v>42287.178602430555</v>
      </c>
      <c r="C59">
        <v>0.31459331512451172</v>
      </c>
      <c r="D59">
        <v>1134.9422607421875</v>
      </c>
      <c r="E59">
        <v>55.46368408203125</v>
      </c>
      <c r="F59">
        <v>12.567718505859375</v>
      </c>
      <c r="G59">
        <v>2.2422695159912109</v>
      </c>
      <c r="H59">
        <f t="shared" si="0"/>
        <v>1135.256854057312</v>
      </c>
    </row>
    <row r="60" spans="2:8" x14ac:dyDescent="0.2">
      <c r="B60" s="230">
        <v>42287.345486111109</v>
      </c>
      <c r="C60">
        <v>0.31459331512451172</v>
      </c>
      <c r="D60">
        <v>833.61871337890625</v>
      </c>
      <c r="E60">
        <v>56.488327026367187</v>
      </c>
      <c r="F60">
        <v>12.626361846923828</v>
      </c>
      <c r="G60">
        <v>2.2696647644042969</v>
      </c>
      <c r="H60">
        <f t="shared" si="0"/>
        <v>833.93330669403076</v>
      </c>
    </row>
    <row r="61" spans="2:8" x14ac:dyDescent="0.2">
      <c r="B61" s="230">
        <v>42287.512369791664</v>
      </c>
      <c r="C61">
        <v>0.31459331512451172</v>
      </c>
      <c r="D61">
        <v>911.25177001953125</v>
      </c>
      <c r="E61">
        <v>55.742813110351563</v>
      </c>
      <c r="F61">
        <v>12.637919425964355</v>
      </c>
      <c r="G61">
        <v>2.3382604122161865</v>
      </c>
      <c r="H61">
        <f t="shared" si="0"/>
        <v>911.56636333465576</v>
      </c>
    </row>
    <row r="62" spans="2:8" x14ac:dyDescent="0.2">
      <c r="B62" s="230">
        <v>42287.679253472219</v>
      </c>
      <c r="C62">
        <v>374.56130981445312</v>
      </c>
      <c r="D62">
        <v>1117.8094482421875</v>
      </c>
      <c r="E62">
        <v>53.979728698730469</v>
      </c>
      <c r="F62">
        <v>12.575424194335938</v>
      </c>
      <c r="G62">
        <v>2.3382604122161865</v>
      </c>
      <c r="H62">
        <f t="shared" si="0"/>
        <v>1492.3707580566406</v>
      </c>
    </row>
    <row r="63" spans="2:8" x14ac:dyDescent="0.2">
      <c r="B63" s="230">
        <v>42287.846137152781</v>
      </c>
      <c r="C63">
        <v>0.31459331512451172</v>
      </c>
      <c r="D63">
        <v>1124.1270751953125</v>
      </c>
      <c r="E63">
        <v>53.979728698730469</v>
      </c>
      <c r="F63">
        <v>12.605386734008789</v>
      </c>
      <c r="G63">
        <v>2.3934791088104248</v>
      </c>
      <c r="H63">
        <f t="shared" si="0"/>
        <v>1124.441668510437</v>
      </c>
    </row>
    <row r="64" spans="2:8" x14ac:dyDescent="0.2">
      <c r="B64" s="230">
        <v>42288.013020833336</v>
      </c>
      <c r="C64">
        <v>0.31459331512451172</v>
      </c>
      <c r="D64">
        <v>1152.2890625</v>
      </c>
      <c r="E64">
        <v>51.350990295410156</v>
      </c>
      <c r="F64">
        <v>12.618656158447266</v>
      </c>
      <c r="G64">
        <v>2.393157958984375</v>
      </c>
      <c r="H64">
        <f t="shared" si="0"/>
        <v>1152.6036558151245</v>
      </c>
    </row>
    <row r="65" spans="2:8" x14ac:dyDescent="0.2">
      <c r="B65" s="230">
        <v>42288.179904513891</v>
      </c>
      <c r="C65">
        <v>0.2397000789642334</v>
      </c>
      <c r="D65">
        <v>860.174560546875</v>
      </c>
      <c r="E65">
        <v>57.555366516113281</v>
      </c>
      <c r="F65">
        <v>12.580558776855469</v>
      </c>
      <c r="G65">
        <v>2.324455738067627</v>
      </c>
      <c r="H65">
        <f t="shared" si="0"/>
        <v>860.41426062583923</v>
      </c>
    </row>
    <row r="66" spans="2:8" x14ac:dyDescent="0.2">
      <c r="B66" s="230">
        <v>42288.346788194445</v>
      </c>
      <c r="C66">
        <v>0.2397000789642334</v>
      </c>
      <c r="D66">
        <v>890.69244384765625</v>
      </c>
      <c r="E66">
        <v>57.555366516113281</v>
      </c>
      <c r="F66">
        <v>12.57713508605957</v>
      </c>
      <c r="G66">
        <v>2.324455738067627</v>
      </c>
      <c r="H66">
        <f t="shared" si="0"/>
        <v>890.93214392662048</v>
      </c>
    </row>
    <row r="67" spans="2:8" x14ac:dyDescent="0.2">
      <c r="B67" s="230">
        <v>42288.513671875</v>
      </c>
      <c r="C67">
        <v>0.31459331512451172</v>
      </c>
      <c r="D67">
        <v>1133.1219482421875</v>
      </c>
      <c r="E67">
        <v>56.661460876464844</v>
      </c>
      <c r="F67">
        <v>12.590404510498047</v>
      </c>
      <c r="G67">
        <v>2.352064847946167</v>
      </c>
      <c r="H67">
        <f t="shared" si="0"/>
        <v>1133.436541557312</v>
      </c>
    </row>
    <row r="68" spans="2:8" x14ac:dyDescent="0.2">
      <c r="B68" s="230">
        <v>42288.680555555555</v>
      </c>
      <c r="C68">
        <v>0.31459331512451172</v>
      </c>
      <c r="D68">
        <v>1082.1517333984375</v>
      </c>
      <c r="E68">
        <v>56.661460876464844</v>
      </c>
      <c r="F68">
        <v>12.598538398742676</v>
      </c>
      <c r="G68">
        <v>2.3658695220947266</v>
      </c>
      <c r="H68">
        <f t="shared" si="0"/>
        <v>1082.466326713562</v>
      </c>
    </row>
    <row r="69" spans="2:8" x14ac:dyDescent="0.2">
      <c r="B69" s="230">
        <v>42288.847439236109</v>
      </c>
      <c r="C69">
        <v>0.31459331512451172</v>
      </c>
      <c r="D69">
        <v>1192.9796142578125</v>
      </c>
      <c r="E69">
        <v>53.841926574707031</v>
      </c>
      <c r="F69">
        <v>12.600250244140625</v>
      </c>
      <c r="G69">
        <v>2.3657627105712891</v>
      </c>
      <c r="H69">
        <f t="shared" ref="H69:H72" si="2">C69+D69</f>
        <v>1193.294207572937</v>
      </c>
    </row>
    <row r="70" spans="2:8" x14ac:dyDescent="0.2">
      <c r="B70" s="230">
        <v>42289.014322916664</v>
      </c>
      <c r="C70">
        <v>0.31459331512451172</v>
      </c>
      <c r="D70">
        <v>1066.9462890625</v>
      </c>
      <c r="E70">
        <v>53.580467224121094</v>
      </c>
      <c r="F70">
        <v>12.562152862548828</v>
      </c>
      <c r="G70">
        <v>2.3657627105712891</v>
      </c>
      <c r="H70">
        <f t="shared" si="2"/>
        <v>1067.2608823776245</v>
      </c>
    </row>
    <row r="71" spans="2:8" x14ac:dyDescent="0.2">
      <c r="B71" s="230">
        <v>42289.181206597219</v>
      </c>
      <c r="C71">
        <v>0.31459331512451172</v>
      </c>
      <c r="D71">
        <v>1069.3021240234375</v>
      </c>
      <c r="E71">
        <v>57.742630004882813</v>
      </c>
      <c r="F71">
        <v>12.612663269042969</v>
      </c>
      <c r="G71">
        <v>2.3106508255004883</v>
      </c>
      <c r="H71">
        <f t="shared" si="2"/>
        <v>1069.616717338562</v>
      </c>
    </row>
    <row r="72" spans="2:8" x14ac:dyDescent="0.2">
      <c r="B72" s="230">
        <v>42289.348090277781</v>
      </c>
      <c r="C72">
        <v>0.31459331512451172</v>
      </c>
      <c r="D72">
        <v>1100.5693359375</v>
      </c>
      <c r="E72">
        <v>56.735652923583984</v>
      </c>
      <c r="F72">
        <v>12.64134407043457</v>
      </c>
      <c r="G72">
        <v>2.3106508255004883</v>
      </c>
      <c r="H72">
        <f t="shared" si="2"/>
        <v>1100.8839292526245</v>
      </c>
    </row>
    <row r="73" spans="2:8" x14ac:dyDescent="0.2">
      <c r="B73" s="230">
        <v>42289.514973958336</v>
      </c>
      <c r="C73">
        <v>0.31459331512451172</v>
      </c>
      <c r="D73">
        <v>1120.1650390625</v>
      </c>
      <c r="E73">
        <v>56.735652923583984</v>
      </c>
      <c r="F73">
        <v>12.602391242980957</v>
      </c>
      <c r="G73">
        <v>2.3463931083679199</v>
      </c>
      <c r="H73">
        <f>C73+D73</f>
        <v>1120.4796323776245</v>
      </c>
    </row>
    <row r="74" spans="2:8" x14ac:dyDescent="0.2">
      <c r="B74" s="230">
        <v>42289.681857638891</v>
      </c>
      <c r="C74">
        <v>0.31459331512451172</v>
      </c>
      <c r="D74">
        <v>1134.5140380859375</v>
      </c>
      <c r="E74">
        <v>54.884239196777344</v>
      </c>
      <c r="F74">
        <v>12.65589714050293</v>
      </c>
      <c r="G74">
        <v>2.3246695995330811</v>
      </c>
      <c r="H74">
        <f t="shared" ref="H74:H102" si="3">C74+D74</f>
        <v>1134.828631401062</v>
      </c>
    </row>
    <row r="75" spans="2:8" x14ac:dyDescent="0.2">
      <c r="B75" s="230">
        <v>42289.848741319445</v>
      </c>
      <c r="C75">
        <v>364.59832763671875</v>
      </c>
      <c r="D75">
        <v>1094.572998046875</v>
      </c>
      <c r="E75">
        <v>53.859596252441406</v>
      </c>
      <c r="F75">
        <v>12.590404510498047</v>
      </c>
      <c r="G75">
        <v>2.3246695995330811</v>
      </c>
      <c r="H75">
        <f t="shared" si="3"/>
        <v>1459.1713256835937</v>
      </c>
    </row>
    <row r="76" spans="2:8" x14ac:dyDescent="0.2">
      <c r="B76" s="230">
        <v>42290.015625</v>
      </c>
      <c r="C76">
        <v>0.31459331512451172</v>
      </c>
      <c r="D76">
        <v>1084.935791015625</v>
      </c>
      <c r="E76">
        <v>55.258758544921875</v>
      </c>
      <c r="F76">
        <v>12.593830108642578</v>
      </c>
      <c r="G76">
        <v>2.1940064430236816</v>
      </c>
      <c r="H76">
        <f t="shared" si="3"/>
        <v>1085.2503843307495</v>
      </c>
    </row>
    <row r="77" spans="2:8" x14ac:dyDescent="0.2">
      <c r="B77" s="230">
        <v>42290.182508680555</v>
      </c>
      <c r="C77">
        <v>0.31459331512451172</v>
      </c>
      <c r="D77">
        <v>1123.69873046875</v>
      </c>
      <c r="E77">
        <v>56.54486083984375</v>
      </c>
      <c r="F77">
        <v>12.599393844604492</v>
      </c>
      <c r="G77">
        <v>2.2316751480102539</v>
      </c>
      <c r="H77">
        <f t="shared" si="3"/>
        <v>1124.0133237838745</v>
      </c>
    </row>
    <row r="78" spans="2:8" x14ac:dyDescent="0.2">
      <c r="B78" s="230">
        <v>42290.349392361109</v>
      </c>
      <c r="C78">
        <v>0.31459331512451172</v>
      </c>
      <c r="D78">
        <v>1057.5233154296875</v>
      </c>
      <c r="E78">
        <v>56.54486083984375</v>
      </c>
      <c r="F78">
        <v>12.625076293945312</v>
      </c>
      <c r="G78">
        <v>2.2559671401977539</v>
      </c>
      <c r="H78">
        <f t="shared" si="3"/>
        <v>1057.837908744812</v>
      </c>
    </row>
    <row r="79" spans="2:8" x14ac:dyDescent="0.2">
      <c r="B79" s="230">
        <v>42290.516276041664</v>
      </c>
      <c r="C79">
        <v>0.31459331512451172</v>
      </c>
      <c r="D79">
        <v>1026.469970703125</v>
      </c>
      <c r="E79">
        <v>53.760665893554688</v>
      </c>
      <c r="F79">
        <v>12.647764205932617</v>
      </c>
      <c r="G79">
        <v>2.2559671401977539</v>
      </c>
      <c r="H79">
        <f t="shared" si="3"/>
        <v>1026.7845640182495</v>
      </c>
    </row>
    <row r="80" spans="2:8" x14ac:dyDescent="0.2">
      <c r="B80" s="230">
        <v>42290.683159722219</v>
      </c>
      <c r="C80">
        <v>0.31459331512451172</v>
      </c>
      <c r="D80">
        <v>1099.9271240234375</v>
      </c>
      <c r="E80">
        <v>53.760665893554688</v>
      </c>
      <c r="F80">
        <v>12.567718505859375</v>
      </c>
      <c r="G80">
        <v>2.3042299747467041</v>
      </c>
      <c r="H80">
        <f t="shared" si="3"/>
        <v>1100.241717338562</v>
      </c>
    </row>
    <row r="81" spans="2:8" x14ac:dyDescent="0.2">
      <c r="B81" s="230">
        <v>42290.850043402781</v>
      </c>
      <c r="C81">
        <v>0.2397000789642334</v>
      </c>
      <c r="D81">
        <v>985.244140625</v>
      </c>
      <c r="E81">
        <v>53.735931396484375</v>
      </c>
      <c r="F81">
        <v>12.589977264404297</v>
      </c>
      <c r="G81">
        <v>2.2695577144622803</v>
      </c>
      <c r="H81">
        <f t="shared" si="3"/>
        <v>985.48384070396423</v>
      </c>
    </row>
    <row r="82" spans="2:8" x14ac:dyDescent="0.2">
      <c r="B82" s="230">
        <v>42291.016927083336</v>
      </c>
      <c r="C82">
        <v>0.2397000789642334</v>
      </c>
      <c r="D82">
        <v>1167.708740234375</v>
      </c>
      <c r="E82">
        <v>53.735931396484375</v>
      </c>
      <c r="F82">
        <v>12.669167518615723</v>
      </c>
      <c r="G82">
        <v>2.2695577144622803</v>
      </c>
      <c r="H82">
        <f t="shared" si="3"/>
        <v>1167.9484403133392</v>
      </c>
    </row>
    <row r="83" spans="2:8" x14ac:dyDescent="0.2">
      <c r="B83" s="230">
        <v>42291.183810763891</v>
      </c>
      <c r="C83">
        <v>0.2397000789642334</v>
      </c>
      <c r="D83">
        <v>1116.310302734375</v>
      </c>
      <c r="E83">
        <v>55.354156494140625</v>
      </c>
      <c r="F83">
        <v>12.538610458374023</v>
      </c>
      <c r="G83">
        <v>2.2149810791015625</v>
      </c>
      <c r="H83">
        <f t="shared" si="3"/>
        <v>1116.5500028133392</v>
      </c>
    </row>
    <row r="84" spans="2:8" x14ac:dyDescent="0.2">
      <c r="B84" s="230">
        <v>42291.350694444445</v>
      </c>
      <c r="C84">
        <v>0.2397000789642334</v>
      </c>
      <c r="D84">
        <v>1035.7860107421875</v>
      </c>
      <c r="E84">
        <v>55.859405517578125</v>
      </c>
      <c r="F84">
        <v>12.636205673217773</v>
      </c>
      <c r="G84">
        <v>2.2149810791015625</v>
      </c>
      <c r="H84">
        <f t="shared" si="3"/>
        <v>1036.0257108211517</v>
      </c>
    </row>
    <row r="85" spans="2:8" x14ac:dyDescent="0.2">
      <c r="B85" s="230">
        <v>42291.517578125</v>
      </c>
      <c r="C85">
        <v>0.31459331512451172</v>
      </c>
      <c r="D85">
        <v>1049.0638427734375</v>
      </c>
      <c r="E85">
        <v>53.089347839355469</v>
      </c>
      <c r="F85">
        <v>12.5518798828125</v>
      </c>
      <c r="G85">
        <v>2.2698788642883301</v>
      </c>
      <c r="H85">
        <f t="shared" si="3"/>
        <v>1049.378436088562</v>
      </c>
    </row>
    <row r="86" spans="2:8" x14ac:dyDescent="0.2">
      <c r="B86" s="230">
        <v>42291.684461805555</v>
      </c>
      <c r="C86">
        <v>0.2397000789642334</v>
      </c>
      <c r="D86">
        <v>1124.555419921875</v>
      </c>
      <c r="E86">
        <v>52.389762878417969</v>
      </c>
      <c r="F86">
        <v>12.576279640197754</v>
      </c>
      <c r="G86">
        <v>2.3111858367919922</v>
      </c>
      <c r="H86">
        <f t="shared" si="3"/>
        <v>1124.7951200008392</v>
      </c>
    </row>
    <row r="87" spans="2:8" x14ac:dyDescent="0.2">
      <c r="B87" s="230">
        <v>42291.851345486109</v>
      </c>
      <c r="C87">
        <v>0.2397000789642334</v>
      </c>
      <c r="D87">
        <v>1171.0283203125</v>
      </c>
      <c r="E87">
        <v>53.347274780273438</v>
      </c>
      <c r="F87">
        <v>12.679012298583984</v>
      </c>
      <c r="G87">
        <v>2.3591279983520508</v>
      </c>
      <c r="H87">
        <f t="shared" si="3"/>
        <v>1171.2680203914642</v>
      </c>
    </row>
    <row r="88" spans="2:8" x14ac:dyDescent="0.2">
      <c r="B88" s="230">
        <v>42292.018229166664</v>
      </c>
      <c r="C88">
        <v>0.2397000789642334</v>
      </c>
      <c r="D88">
        <v>1097.892333984375</v>
      </c>
      <c r="E88">
        <v>53.347274780273438</v>
      </c>
      <c r="F88">
        <v>12.592545509338379</v>
      </c>
      <c r="G88">
        <v>2.228571891784668</v>
      </c>
      <c r="H88">
        <f t="shared" si="3"/>
        <v>1098.1320340633392</v>
      </c>
    </row>
    <row r="89" spans="2:8" x14ac:dyDescent="0.2">
      <c r="B89" s="230">
        <v>42292.185112847219</v>
      </c>
      <c r="C89">
        <v>0.31459331512451172</v>
      </c>
      <c r="D89">
        <v>1145.2218017578125</v>
      </c>
      <c r="E89">
        <v>55.46368408203125</v>
      </c>
      <c r="F89">
        <v>12.632354736328125</v>
      </c>
      <c r="G89">
        <v>2.228571891784668</v>
      </c>
      <c r="H89">
        <f t="shared" si="3"/>
        <v>1145.536395072937</v>
      </c>
    </row>
    <row r="90" spans="2:8" x14ac:dyDescent="0.2">
      <c r="B90" s="230">
        <v>42292.351996527781</v>
      </c>
      <c r="C90">
        <v>0.31459331512451172</v>
      </c>
      <c r="D90">
        <v>1004.197265625</v>
      </c>
      <c r="E90">
        <v>55.46368408203125</v>
      </c>
      <c r="F90">
        <v>12.600678443908691</v>
      </c>
      <c r="G90">
        <v>2.2632441520690918</v>
      </c>
      <c r="H90">
        <f t="shared" si="3"/>
        <v>1004.5118589401245</v>
      </c>
    </row>
    <row r="91" spans="2:8" x14ac:dyDescent="0.2">
      <c r="B91" s="230">
        <v>42292.518880208336</v>
      </c>
      <c r="C91">
        <v>0.2397000789642334</v>
      </c>
      <c r="D91">
        <v>1091.89599609375</v>
      </c>
      <c r="E91">
        <v>52.99041748046875</v>
      </c>
      <c r="F91">
        <v>12.555304527282715</v>
      </c>
      <c r="G91">
        <v>2.2905323505401611</v>
      </c>
      <c r="H91">
        <f t="shared" si="3"/>
        <v>1092.1356961727142</v>
      </c>
    </row>
    <row r="92" spans="2:8" x14ac:dyDescent="0.2">
      <c r="B92" s="230">
        <v>42292.685763888891</v>
      </c>
      <c r="C92">
        <v>0.2397000789642334</v>
      </c>
      <c r="D92">
        <v>1082.9012451171875</v>
      </c>
      <c r="E92">
        <v>53.043415069580078</v>
      </c>
      <c r="F92">
        <v>12.596826553344727</v>
      </c>
      <c r="G92">
        <v>2.2495462894439697</v>
      </c>
      <c r="H92">
        <f t="shared" si="3"/>
        <v>1083.1409451961517</v>
      </c>
    </row>
    <row r="93" spans="2:8" x14ac:dyDescent="0.2">
      <c r="B93" s="230">
        <v>42292.852647569445</v>
      </c>
      <c r="C93">
        <v>0.2397000789642334</v>
      </c>
      <c r="D93">
        <v>1105.1739501953125</v>
      </c>
      <c r="E93">
        <v>52.188369750976563</v>
      </c>
      <c r="F93">
        <v>12.581844329833984</v>
      </c>
      <c r="G93">
        <v>2.4003279209136963</v>
      </c>
      <c r="H93">
        <f t="shared" si="3"/>
        <v>1105.4136502742767</v>
      </c>
    </row>
    <row r="94" spans="2:8" x14ac:dyDescent="0.2">
      <c r="B94" s="230">
        <v>42293.01953125</v>
      </c>
      <c r="C94">
        <v>0.2397000789642334</v>
      </c>
      <c r="D94">
        <v>1066.51806640625</v>
      </c>
      <c r="E94">
        <v>52.188369750976563</v>
      </c>
      <c r="F94">
        <v>12.610523223876953</v>
      </c>
      <c r="G94">
        <v>2.4003279209136963</v>
      </c>
      <c r="H94">
        <f t="shared" si="3"/>
        <v>1066.7577664852142</v>
      </c>
    </row>
    <row r="95" spans="2:8" x14ac:dyDescent="0.2">
      <c r="B95" s="230">
        <v>42293.186414930555</v>
      </c>
      <c r="C95">
        <v>0.2397000789642334</v>
      </c>
      <c r="D95">
        <v>993.7034912109375</v>
      </c>
      <c r="E95">
        <v>54.901901245117187</v>
      </c>
      <c r="F95">
        <v>12.60881233215332</v>
      </c>
      <c r="G95">
        <v>2.4691371917724609</v>
      </c>
      <c r="H95">
        <f t="shared" si="3"/>
        <v>993.94319128990173</v>
      </c>
    </row>
    <row r="96" spans="2:8" x14ac:dyDescent="0.2">
      <c r="B96" s="230">
        <v>42293.353298611109</v>
      </c>
      <c r="C96">
        <v>0.31459331512451172</v>
      </c>
      <c r="D96">
        <v>1100.0340576171875</v>
      </c>
      <c r="E96">
        <v>55.262294769287109</v>
      </c>
      <c r="F96">
        <v>12.57114315032959</v>
      </c>
      <c r="G96">
        <v>2.4691371917724609</v>
      </c>
      <c r="H96">
        <f t="shared" si="3"/>
        <v>1100.348650932312</v>
      </c>
    </row>
    <row r="97" spans="2:8" x14ac:dyDescent="0.2">
      <c r="B97" s="230">
        <v>42293.520182291664</v>
      </c>
      <c r="C97">
        <v>0.31459331512451172</v>
      </c>
      <c r="D97">
        <v>1127.875</v>
      </c>
      <c r="E97">
        <v>52.89501953125</v>
      </c>
      <c r="F97">
        <v>12.607526779174805</v>
      </c>
      <c r="G97">
        <v>2.4966397285461426</v>
      </c>
      <c r="H97">
        <f t="shared" si="3"/>
        <v>1128.1895933151245</v>
      </c>
    </row>
    <row r="98" spans="2:8" x14ac:dyDescent="0.2">
      <c r="B98" s="230">
        <v>42293.687065972219</v>
      </c>
      <c r="C98">
        <v>0.31459331512451172</v>
      </c>
      <c r="D98">
        <v>1141.79541015625</v>
      </c>
      <c r="E98">
        <v>52.89501953125</v>
      </c>
      <c r="F98">
        <v>12.643484115600586</v>
      </c>
      <c r="G98">
        <v>2.4966397285461426</v>
      </c>
      <c r="H98">
        <f t="shared" si="3"/>
        <v>1142.1100034713745</v>
      </c>
    </row>
    <row r="99" spans="2:8" x14ac:dyDescent="0.2">
      <c r="B99" s="230">
        <v>42293.853949652781</v>
      </c>
      <c r="C99">
        <v>350.96484375</v>
      </c>
      <c r="D99">
        <v>1045.316162109375</v>
      </c>
      <c r="E99">
        <v>51.958709716796875</v>
      </c>
      <c r="F99">
        <v>12.560013771057129</v>
      </c>
      <c r="G99">
        <v>2.3591279983520508</v>
      </c>
      <c r="H99">
        <f t="shared" si="3"/>
        <v>1396.281005859375</v>
      </c>
    </row>
    <row r="100" spans="2:8" x14ac:dyDescent="0.2">
      <c r="B100" s="230">
        <v>42294.020833333336</v>
      </c>
      <c r="C100">
        <v>0.2397000789642334</v>
      </c>
      <c r="D100">
        <v>993.7034912109375</v>
      </c>
      <c r="E100">
        <v>52.948013305664062</v>
      </c>
      <c r="F100">
        <v>12.596826553344727</v>
      </c>
      <c r="G100">
        <v>2.373039722442627</v>
      </c>
      <c r="H100">
        <f t="shared" si="3"/>
        <v>993.94319128990173</v>
      </c>
    </row>
    <row r="101" spans="2:8" x14ac:dyDescent="0.2">
      <c r="B101" s="230">
        <v>42294.187717013891</v>
      </c>
      <c r="C101">
        <v>0.2397000789642334</v>
      </c>
      <c r="D101">
        <v>1136.54833984375</v>
      </c>
      <c r="E101">
        <v>53.997390747070313</v>
      </c>
      <c r="F101">
        <v>12.577563285827637</v>
      </c>
      <c r="G101">
        <v>2.3934791088104248</v>
      </c>
      <c r="H101">
        <f t="shared" si="3"/>
        <v>1136.7880399227142</v>
      </c>
    </row>
    <row r="102" spans="2:8" x14ac:dyDescent="0.2">
      <c r="B102" s="230">
        <v>42294.354600694445</v>
      </c>
      <c r="C102">
        <v>0.2397000789642334</v>
      </c>
      <c r="D102">
        <v>1102.8182373046875</v>
      </c>
      <c r="E102">
        <v>53.901992797851563</v>
      </c>
      <c r="F102">
        <v>12.573710441589355</v>
      </c>
      <c r="G102">
        <v>2.3934791088104248</v>
      </c>
      <c r="H102">
        <f t="shared" si="3"/>
        <v>1103.0579373836517</v>
      </c>
    </row>
    <row r="103" spans="2:8" x14ac:dyDescent="0.2">
      <c r="B103" s="230">
        <v>42294.521484375</v>
      </c>
      <c r="C103">
        <v>0.2397000789642334</v>
      </c>
      <c r="D103">
        <v>1143.7227783203125</v>
      </c>
      <c r="E103">
        <v>52.149505615234375</v>
      </c>
      <c r="F103">
        <v>12.650332450866699</v>
      </c>
      <c r="G103">
        <v>2.4348931312561035</v>
      </c>
      <c r="H103">
        <f>C103+D103</f>
        <v>1143.9624783992767</v>
      </c>
    </row>
    <row r="104" spans="2:8" x14ac:dyDescent="0.2">
      <c r="B104" s="230">
        <v>42294.688368055555</v>
      </c>
      <c r="C104">
        <v>0.31459331512451172</v>
      </c>
      <c r="D104">
        <v>933.310302734375</v>
      </c>
      <c r="E104">
        <v>52.149505615234375</v>
      </c>
      <c r="F104">
        <v>12.553592681884766</v>
      </c>
      <c r="G104">
        <v>2.5644862651824951</v>
      </c>
      <c r="H104">
        <f t="shared" ref="H104:H167" si="4">C104+D104</f>
        <v>933.62489604949951</v>
      </c>
    </row>
    <row r="105" spans="2:8" x14ac:dyDescent="0.2">
      <c r="B105" s="230">
        <v>42294.855251736109</v>
      </c>
      <c r="C105">
        <v>0.31459331512451172</v>
      </c>
      <c r="D105">
        <v>907.9322509765625</v>
      </c>
      <c r="E105">
        <v>51.545318603515625</v>
      </c>
      <c r="F105">
        <v>12.568573951721191</v>
      </c>
      <c r="G105">
        <v>2.5722980499267578</v>
      </c>
      <c r="H105">
        <f t="shared" si="4"/>
        <v>908.24684429168701</v>
      </c>
    </row>
    <row r="106" spans="2:8" x14ac:dyDescent="0.2">
      <c r="B106" s="230">
        <v>42295.022135416664</v>
      </c>
      <c r="C106">
        <v>0.31459331512451172</v>
      </c>
      <c r="D106">
        <v>1128.62451171875</v>
      </c>
      <c r="E106">
        <v>51.439319610595703</v>
      </c>
      <c r="F106">
        <v>12.548456192016602</v>
      </c>
      <c r="G106">
        <v>2.5586006641387939</v>
      </c>
      <c r="H106">
        <f t="shared" si="4"/>
        <v>1128.9391050338745</v>
      </c>
    </row>
    <row r="107" spans="2:8" x14ac:dyDescent="0.2">
      <c r="B107" s="230">
        <v>42295.189019097219</v>
      </c>
      <c r="C107">
        <v>0.31459331512451172</v>
      </c>
      <c r="D107">
        <v>1131.72998046875</v>
      </c>
      <c r="E107">
        <v>51.439319610595703</v>
      </c>
      <c r="F107">
        <v>12.620797157287598</v>
      </c>
      <c r="G107">
        <v>2.5586006641387939</v>
      </c>
      <c r="H107">
        <f t="shared" si="4"/>
        <v>1132.0445737838745</v>
      </c>
    </row>
    <row r="108" spans="2:8" x14ac:dyDescent="0.2">
      <c r="B108" s="230">
        <v>42295.355902777781</v>
      </c>
      <c r="C108">
        <v>0.31459331512451172</v>
      </c>
      <c r="D108">
        <v>1044.3524169921875</v>
      </c>
      <c r="E108">
        <v>53.834861755371094</v>
      </c>
      <c r="F108">
        <v>12.557016372680664</v>
      </c>
      <c r="G108">
        <v>2.5172934532165527</v>
      </c>
      <c r="H108">
        <f t="shared" si="4"/>
        <v>1044.667010307312</v>
      </c>
    </row>
    <row r="109" spans="2:8" x14ac:dyDescent="0.2">
      <c r="B109" s="230">
        <v>42295.522786458336</v>
      </c>
      <c r="C109">
        <v>0.31459331512451172</v>
      </c>
      <c r="D109">
        <v>1148.6485595703125</v>
      </c>
      <c r="E109">
        <v>53.834861755371094</v>
      </c>
      <c r="F109">
        <v>12.583556175231934</v>
      </c>
      <c r="G109">
        <v>2.5654494762420654</v>
      </c>
      <c r="H109">
        <f t="shared" si="4"/>
        <v>1148.963152885437</v>
      </c>
    </row>
    <row r="110" spans="2:8" x14ac:dyDescent="0.2">
      <c r="B110" s="230">
        <v>42295.689670138891</v>
      </c>
      <c r="C110">
        <v>0.2397000789642334</v>
      </c>
      <c r="D110">
        <v>1104.8525390625</v>
      </c>
      <c r="E110">
        <v>53.107009887695313</v>
      </c>
      <c r="F110">
        <v>12.613520622253418</v>
      </c>
      <c r="G110">
        <v>2.5449028015136719</v>
      </c>
      <c r="H110">
        <f t="shared" si="4"/>
        <v>1105.0922391414642</v>
      </c>
    </row>
    <row r="111" spans="2:8" x14ac:dyDescent="0.2">
      <c r="B111" s="230">
        <v>42295.856553819445</v>
      </c>
      <c r="C111">
        <v>0.2397000789642334</v>
      </c>
      <c r="D111">
        <v>1145.0078125</v>
      </c>
      <c r="E111">
        <v>53.107009887695313</v>
      </c>
      <c r="F111">
        <v>12.650332450866699</v>
      </c>
      <c r="G111">
        <v>2.5653421878814697</v>
      </c>
      <c r="H111">
        <f t="shared" si="4"/>
        <v>1145.2475125789642</v>
      </c>
    </row>
    <row r="112" spans="2:8" x14ac:dyDescent="0.2">
      <c r="B112" s="230">
        <v>42296.0234375</v>
      </c>
      <c r="C112">
        <v>0.2397000789642334</v>
      </c>
      <c r="D112">
        <v>1114.8111572265625</v>
      </c>
      <c r="E112">
        <v>52.743087768554687</v>
      </c>
      <c r="F112">
        <v>12.559157371520996</v>
      </c>
      <c r="G112">
        <v>2.5653421878814697</v>
      </c>
      <c r="H112">
        <f t="shared" si="4"/>
        <v>1115.0508573055267</v>
      </c>
    </row>
    <row r="113" spans="2:8" x14ac:dyDescent="0.2">
      <c r="B113" s="230">
        <v>42296.190321180555</v>
      </c>
      <c r="C113">
        <v>0.2397000789642334</v>
      </c>
      <c r="D113">
        <v>1038.3560791015625</v>
      </c>
      <c r="E113">
        <v>55.053825378417969</v>
      </c>
      <c r="F113">
        <v>12.578847885131836</v>
      </c>
      <c r="G113">
        <v>2.5447959899902344</v>
      </c>
      <c r="H113">
        <f t="shared" si="4"/>
        <v>1038.5957791805267</v>
      </c>
    </row>
    <row r="114" spans="2:8" x14ac:dyDescent="0.2">
      <c r="B114" s="230">
        <v>42296.357204861109</v>
      </c>
      <c r="C114">
        <v>0.31459331512451172</v>
      </c>
      <c r="D114">
        <v>1121.4500732421875</v>
      </c>
      <c r="E114">
        <v>56.251602172851563</v>
      </c>
      <c r="F114">
        <v>12.592117309570313</v>
      </c>
      <c r="G114">
        <v>2.4763073921203613</v>
      </c>
      <c r="H114">
        <f t="shared" si="4"/>
        <v>1121.764666557312</v>
      </c>
    </row>
    <row r="115" spans="2:8" x14ac:dyDescent="0.2">
      <c r="B115" s="230">
        <v>42296.524088541664</v>
      </c>
      <c r="C115">
        <v>0.31459331512451172</v>
      </c>
      <c r="D115">
        <v>1016.7257080078125</v>
      </c>
      <c r="E115">
        <v>56.276336669921875</v>
      </c>
      <c r="F115">
        <v>12.585268020629883</v>
      </c>
      <c r="G115">
        <v>2.4763073921203613</v>
      </c>
      <c r="H115">
        <f t="shared" si="4"/>
        <v>1017.040301322937</v>
      </c>
    </row>
    <row r="116" spans="2:8" x14ac:dyDescent="0.2">
      <c r="B116" s="230">
        <v>42296.690972222219</v>
      </c>
      <c r="C116">
        <v>0.2397000789642334</v>
      </c>
      <c r="D116">
        <v>1167.708740234375</v>
      </c>
      <c r="E116">
        <v>54.078659057617188</v>
      </c>
      <c r="F116">
        <v>12.682008743286133</v>
      </c>
      <c r="G116">
        <v>2.4214096069335937</v>
      </c>
      <c r="H116">
        <f t="shared" si="4"/>
        <v>1167.9484403133392</v>
      </c>
    </row>
    <row r="117" spans="2:8" x14ac:dyDescent="0.2">
      <c r="B117" s="230">
        <v>42296.857855902781</v>
      </c>
      <c r="C117">
        <v>0.2397000789642334</v>
      </c>
      <c r="D117">
        <v>1148.22021484375</v>
      </c>
      <c r="E117">
        <v>54.44964599609375</v>
      </c>
      <c r="F117">
        <v>12.590404510498047</v>
      </c>
      <c r="G117">
        <v>2.407390832901001</v>
      </c>
      <c r="H117">
        <f t="shared" si="4"/>
        <v>1148.4599149227142</v>
      </c>
    </row>
    <row r="118" spans="2:8" x14ac:dyDescent="0.2">
      <c r="B118" s="230">
        <v>42297.024739583336</v>
      </c>
      <c r="C118">
        <v>366.09649658203125</v>
      </c>
      <c r="D118">
        <v>1057.2020263671875</v>
      </c>
      <c r="E118">
        <v>53.160011291503906</v>
      </c>
      <c r="F118">
        <v>12.597682952880859</v>
      </c>
      <c r="G118">
        <v>2.3180346488952637</v>
      </c>
      <c r="H118">
        <f t="shared" si="4"/>
        <v>1423.2985229492187</v>
      </c>
    </row>
    <row r="119" spans="2:8" x14ac:dyDescent="0.2">
      <c r="B119" s="230">
        <v>42297.191623263891</v>
      </c>
      <c r="C119">
        <v>0.31459331512451172</v>
      </c>
      <c r="D119">
        <v>1128.838623046875</v>
      </c>
      <c r="E119">
        <v>53.096412658691406</v>
      </c>
      <c r="F119">
        <v>12.640914916992188</v>
      </c>
      <c r="G119">
        <v>2.3385813236236572</v>
      </c>
      <c r="H119">
        <f t="shared" si="4"/>
        <v>1129.1532163619995</v>
      </c>
    </row>
    <row r="120" spans="2:8" x14ac:dyDescent="0.2">
      <c r="B120" s="230">
        <v>42297.358506944445</v>
      </c>
      <c r="C120">
        <v>0.31459331512451172</v>
      </c>
      <c r="D120">
        <v>0</v>
      </c>
      <c r="E120">
        <v>53.583999633789063</v>
      </c>
      <c r="F120">
        <v>13.104496002197266</v>
      </c>
      <c r="G120">
        <v>2.3385813236236572</v>
      </c>
      <c r="H120">
        <f t="shared" si="4"/>
        <v>0.31459331512451172</v>
      </c>
    </row>
    <row r="121" spans="2:8" x14ac:dyDescent="0.2">
      <c r="B121" s="230">
        <v>42297.525390625</v>
      </c>
      <c r="C121">
        <v>0.31459331512451172</v>
      </c>
      <c r="D121">
        <v>1113.8475341796875</v>
      </c>
      <c r="E121">
        <v>53.442672729492187</v>
      </c>
      <c r="F121">
        <v>12.60923957824707</v>
      </c>
      <c r="G121">
        <v>2.3660838603973389</v>
      </c>
      <c r="H121">
        <f t="shared" si="4"/>
        <v>1114.162127494812</v>
      </c>
    </row>
    <row r="122" spans="2:8" x14ac:dyDescent="0.2">
      <c r="B122" s="230">
        <v>42297.692274305555</v>
      </c>
      <c r="C122">
        <v>0.31459331512451172</v>
      </c>
      <c r="D122">
        <v>1107.8509521484375</v>
      </c>
      <c r="E122">
        <v>54.492042541503906</v>
      </c>
      <c r="F122">
        <v>12.60367488861084</v>
      </c>
      <c r="G122">
        <v>2.3660838603973389</v>
      </c>
      <c r="H122">
        <f t="shared" si="4"/>
        <v>1108.165545463562</v>
      </c>
    </row>
    <row r="123" spans="2:8" x14ac:dyDescent="0.2">
      <c r="B123" s="230">
        <v>42297.859157986109</v>
      </c>
      <c r="C123">
        <v>0.31459331512451172</v>
      </c>
      <c r="D123">
        <v>1122.735107421875</v>
      </c>
      <c r="E123">
        <v>54.492042541503906</v>
      </c>
      <c r="F123">
        <v>12.55872917175293</v>
      </c>
      <c r="G123">
        <v>2.4623956680297852</v>
      </c>
      <c r="H123">
        <f t="shared" si="4"/>
        <v>1123.0497007369995</v>
      </c>
    </row>
    <row r="124" spans="2:8" x14ac:dyDescent="0.2">
      <c r="B124" s="230">
        <v>42298.026041666664</v>
      </c>
      <c r="C124">
        <v>0.31459331512451172</v>
      </c>
      <c r="D124">
        <v>1054.632080078125</v>
      </c>
      <c r="E124">
        <v>52.495761871337891</v>
      </c>
      <c r="F124">
        <v>12.600678443908691</v>
      </c>
      <c r="G124">
        <v>2.4897909164428711</v>
      </c>
      <c r="H124">
        <f t="shared" si="4"/>
        <v>1054.9466733932495</v>
      </c>
    </row>
    <row r="125" spans="2:8" x14ac:dyDescent="0.2">
      <c r="B125" s="230">
        <v>42298.192925347219</v>
      </c>
      <c r="C125">
        <v>0.31459331512451172</v>
      </c>
      <c r="D125">
        <v>1076.6905517578125</v>
      </c>
      <c r="E125">
        <v>52.495761871337891</v>
      </c>
      <c r="F125">
        <v>12.599822044372559</v>
      </c>
      <c r="G125">
        <v>2.434786319732666</v>
      </c>
      <c r="H125">
        <f t="shared" si="4"/>
        <v>1077.005145072937</v>
      </c>
    </row>
    <row r="126" spans="2:8" x14ac:dyDescent="0.2">
      <c r="B126" s="230">
        <v>42298.359809027781</v>
      </c>
      <c r="C126">
        <v>0.31459331512451172</v>
      </c>
      <c r="D126">
        <v>950.6573486328125</v>
      </c>
      <c r="E126">
        <v>53.269542694091797</v>
      </c>
      <c r="F126">
        <v>12.612663269042969</v>
      </c>
      <c r="G126">
        <v>2.4348931312561035</v>
      </c>
      <c r="H126">
        <f t="shared" si="4"/>
        <v>950.97194194793701</v>
      </c>
    </row>
    <row r="127" spans="2:8" x14ac:dyDescent="0.2">
      <c r="B127" s="230">
        <v>42298.526692708336</v>
      </c>
      <c r="C127">
        <v>0.31459331512451172</v>
      </c>
      <c r="D127">
        <v>0</v>
      </c>
      <c r="E127">
        <v>53.269542694091797</v>
      </c>
      <c r="F127">
        <v>13.097219467163086</v>
      </c>
      <c r="G127">
        <v>2.4348931312561035</v>
      </c>
      <c r="H127">
        <f t="shared" si="4"/>
        <v>0.31459331512451172</v>
      </c>
    </row>
    <row r="128" spans="2:8" x14ac:dyDescent="0.2">
      <c r="B128" s="230">
        <v>42298.693576388891</v>
      </c>
      <c r="C128">
        <v>0.31459331512451172</v>
      </c>
      <c r="D128">
        <v>953.65557861328125</v>
      </c>
      <c r="E128">
        <v>52.916221618652344</v>
      </c>
      <c r="F128">
        <v>12.565150260925293</v>
      </c>
      <c r="G128">
        <v>2.434786319732666</v>
      </c>
      <c r="H128">
        <f t="shared" si="4"/>
        <v>953.97017192840576</v>
      </c>
    </row>
    <row r="129" spans="2:8" x14ac:dyDescent="0.2">
      <c r="B129" s="230">
        <v>42298.860460069445</v>
      </c>
      <c r="C129">
        <v>0.2397000789642334</v>
      </c>
      <c r="D129">
        <v>782.1131591796875</v>
      </c>
      <c r="E129">
        <v>52.916221618652344</v>
      </c>
      <c r="F129">
        <v>12.640486717224121</v>
      </c>
      <c r="G129">
        <v>2.50327467918396</v>
      </c>
      <c r="H129">
        <f t="shared" si="4"/>
        <v>782.35285925865173</v>
      </c>
    </row>
    <row r="130" spans="2:8" x14ac:dyDescent="0.2">
      <c r="B130" s="230">
        <v>42299.02734375</v>
      </c>
      <c r="C130">
        <v>0.2397000789642334</v>
      </c>
      <c r="D130">
        <v>1152.1820068359375</v>
      </c>
      <c r="E130">
        <v>51.785575866699219</v>
      </c>
      <c r="F130">
        <v>12.57713508605957</v>
      </c>
      <c r="G130">
        <v>2.50327467918396</v>
      </c>
      <c r="H130">
        <f t="shared" si="4"/>
        <v>1152.4217069149017</v>
      </c>
    </row>
    <row r="131" spans="2:8" x14ac:dyDescent="0.2">
      <c r="B131" s="230">
        <v>42299.194227430555</v>
      </c>
      <c r="C131">
        <v>0.2397000789642334</v>
      </c>
      <c r="D131">
        <v>1089.75439453125</v>
      </c>
      <c r="E131">
        <v>52.400360107421875</v>
      </c>
      <c r="F131">
        <v>12.637491226196289</v>
      </c>
      <c r="G131">
        <v>2.4622888565063477</v>
      </c>
      <c r="H131">
        <f t="shared" si="4"/>
        <v>1089.9940946102142</v>
      </c>
    </row>
    <row r="132" spans="2:8" x14ac:dyDescent="0.2">
      <c r="B132" s="230">
        <v>42299.361111111109</v>
      </c>
      <c r="C132">
        <v>0.31459331512451172</v>
      </c>
      <c r="D132">
        <v>1101.747314453125</v>
      </c>
      <c r="E132">
        <v>52.400360107421875</v>
      </c>
      <c r="F132">
        <v>12.581844329833984</v>
      </c>
      <c r="G132">
        <v>2.4279375076293945</v>
      </c>
      <c r="H132">
        <f t="shared" si="4"/>
        <v>1102.0619077682495</v>
      </c>
    </row>
    <row r="133" spans="2:8" x14ac:dyDescent="0.2">
      <c r="B133" s="230">
        <v>42299.527994791664</v>
      </c>
      <c r="C133">
        <v>0.31459331512451172</v>
      </c>
      <c r="D133">
        <v>1095.6439208984375</v>
      </c>
      <c r="E133">
        <v>51.948108673095703</v>
      </c>
      <c r="F133">
        <v>12.563865661621094</v>
      </c>
      <c r="G133">
        <v>2.4965329170227051</v>
      </c>
      <c r="H133">
        <f t="shared" si="4"/>
        <v>1095.958514213562</v>
      </c>
    </row>
    <row r="134" spans="2:8" x14ac:dyDescent="0.2">
      <c r="B134" s="230">
        <v>42299.694878472219</v>
      </c>
      <c r="C134">
        <v>384.97366333007812</v>
      </c>
      <c r="D134">
        <v>1084.7216796875</v>
      </c>
      <c r="E134">
        <v>51.948108673095703</v>
      </c>
      <c r="F134">
        <v>12.54631519317627</v>
      </c>
      <c r="G134">
        <v>2.4718127250671387</v>
      </c>
      <c r="H134">
        <f t="shared" si="4"/>
        <v>1469.6953430175781</v>
      </c>
    </row>
    <row r="135" spans="2:8" x14ac:dyDescent="0.2">
      <c r="B135" s="230">
        <v>42299.861762152781</v>
      </c>
      <c r="C135">
        <v>0.2397000789642334</v>
      </c>
      <c r="D135">
        <v>1154.109619140625</v>
      </c>
      <c r="E135">
        <v>50.439414978027344</v>
      </c>
      <c r="F135">
        <v>12.57841968536377</v>
      </c>
      <c r="G135">
        <v>2.4691371917724609</v>
      </c>
      <c r="H135">
        <f t="shared" si="4"/>
        <v>1154.3493192195892</v>
      </c>
    </row>
    <row r="136" spans="2:8" x14ac:dyDescent="0.2">
      <c r="B136" s="230">
        <v>42300.028645833336</v>
      </c>
      <c r="C136">
        <v>0.2397000789642334</v>
      </c>
      <c r="D136">
        <v>1111.0634765625</v>
      </c>
      <c r="E136">
        <v>50.439414978027344</v>
      </c>
      <c r="F136">
        <v>12.643911361694336</v>
      </c>
      <c r="G136">
        <v>2.4691371917724609</v>
      </c>
      <c r="H136">
        <f t="shared" si="4"/>
        <v>1111.3031766414642</v>
      </c>
    </row>
    <row r="137" spans="2:8" x14ac:dyDescent="0.2">
      <c r="B137" s="230">
        <v>42300.195529513891</v>
      </c>
      <c r="C137">
        <v>0.31459331512451172</v>
      </c>
      <c r="D137">
        <v>1030.4320068359375</v>
      </c>
      <c r="E137">
        <v>52.078842163085937</v>
      </c>
      <c r="F137">
        <v>12.651187896728516</v>
      </c>
      <c r="G137">
        <v>2.3522791862487793</v>
      </c>
      <c r="H137">
        <f t="shared" si="4"/>
        <v>1030.746600151062</v>
      </c>
    </row>
    <row r="138" spans="2:8" x14ac:dyDescent="0.2">
      <c r="B138" s="230">
        <v>42300.362413194445</v>
      </c>
      <c r="C138">
        <v>0.31459331512451172</v>
      </c>
      <c r="D138">
        <v>1106.7802734375</v>
      </c>
      <c r="E138">
        <v>52.078842163085937</v>
      </c>
      <c r="F138">
        <v>12.577991485595703</v>
      </c>
      <c r="G138">
        <v>2.4211955070495605</v>
      </c>
      <c r="H138">
        <f t="shared" si="4"/>
        <v>1107.0948667526245</v>
      </c>
    </row>
    <row r="139" spans="2:8" x14ac:dyDescent="0.2">
      <c r="B139" s="230">
        <v>42300.529296875</v>
      </c>
      <c r="C139">
        <v>0.2397000789642334</v>
      </c>
      <c r="D139">
        <v>1145.2218017578125</v>
      </c>
      <c r="E139">
        <v>51.478187561035156</v>
      </c>
      <c r="F139">
        <v>12.639203071594238</v>
      </c>
      <c r="G139">
        <v>2.4625027179718018</v>
      </c>
      <c r="H139">
        <f t="shared" si="4"/>
        <v>1145.4615018367767</v>
      </c>
    </row>
    <row r="140" spans="2:8" x14ac:dyDescent="0.2">
      <c r="B140" s="230">
        <v>42300.696180555555</v>
      </c>
      <c r="C140">
        <v>0.2397000789642334</v>
      </c>
      <c r="D140">
        <v>1018.4390258789062</v>
      </c>
      <c r="E140">
        <v>51.478187561035156</v>
      </c>
      <c r="F140">
        <v>12.581844329833984</v>
      </c>
      <c r="G140">
        <v>2.4625027179718018</v>
      </c>
      <c r="H140">
        <f t="shared" si="4"/>
        <v>1018.6787259578705</v>
      </c>
    </row>
    <row r="141" spans="2:8" x14ac:dyDescent="0.2">
      <c r="B141" s="230">
        <v>42300.863064236109</v>
      </c>
      <c r="C141">
        <v>0.2397000789642334</v>
      </c>
      <c r="D141">
        <v>1071.4437255859375</v>
      </c>
      <c r="E141">
        <v>50.128486633300781</v>
      </c>
      <c r="F141">
        <v>12.584839820861816</v>
      </c>
      <c r="G141">
        <v>2.5101234912872314</v>
      </c>
      <c r="H141">
        <f t="shared" si="4"/>
        <v>1071.6834256649017</v>
      </c>
    </row>
    <row r="142" spans="2:8" x14ac:dyDescent="0.2">
      <c r="B142" s="230">
        <v>42301.029947916664</v>
      </c>
      <c r="C142">
        <v>0.2397000789642334</v>
      </c>
      <c r="D142">
        <v>1132.26513671875</v>
      </c>
      <c r="E142">
        <v>50.128486633300781</v>
      </c>
      <c r="F142">
        <v>12.578847885131836</v>
      </c>
      <c r="G142">
        <v>2.5101234912872314</v>
      </c>
      <c r="H142">
        <f t="shared" si="4"/>
        <v>1132.5048367977142</v>
      </c>
    </row>
    <row r="143" spans="2:8" x14ac:dyDescent="0.2">
      <c r="B143" s="230">
        <v>42301.196831597219</v>
      </c>
      <c r="C143">
        <v>0.31459331512451172</v>
      </c>
      <c r="D143">
        <v>915.21380615234375</v>
      </c>
      <c r="E143">
        <v>51.396919250488281</v>
      </c>
      <c r="F143">
        <v>12.632781982421875</v>
      </c>
      <c r="G143">
        <v>2.3795673847198486</v>
      </c>
      <c r="H143">
        <f t="shared" si="4"/>
        <v>915.52839946746826</v>
      </c>
    </row>
    <row r="144" spans="2:8" x14ac:dyDescent="0.2">
      <c r="B144" s="230">
        <v>42301.363715277781</v>
      </c>
      <c r="C144">
        <v>0.31459331512451172</v>
      </c>
      <c r="D144">
        <v>1155.0731201171875</v>
      </c>
      <c r="E144">
        <v>51.849178314208984</v>
      </c>
      <c r="F144">
        <v>12.662745475769043</v>
      </c>
      <c r="G144">
        <v>2.3795673847198486</v>
      </c>
      <c r="H144">
        <f t="shared" si="4"/>
        <v>1155.387713432312</v>
      </c>
    </row>
    <row r="145" spans="2:8" x14ac:dyDescent="0.2">
      <c r="B145" s="230">
        <v>42301.530598958336</v>
      </c>
      <c r="C145">
        <v>0.31459331512451172</v>
      </c>
      <c r="D145">
        <v>1117.4881591796875</v>
      </c>
      <c r="E145">
        <v>51.849178314208984</v>
      </c>
      <c r="F145">
        <v>12.634066581726074</v>
      </c>
      <c r="G145">
        <v>2.4211955070495605</v>
      </c>
      <c r="H145">
        <f t="shared" si="4"/>
        <v>1117.802752494812</v>
      </c>
    </row>
    <row r="146" spans="2:8" x14ac:dyDescent="0.2">
      <c r="B146" s="230">
        <v>42301.697482638891</v>
      </c>
      <c r="C146">
        <v>0.2397000789642334</v>
      </c>
      <c r="D146">
        <v>1147.042236328125</v>
      </c>
      <c r="E146">
        <v>50.83160400390625</v>
      </c>
      <c r="F146">
        <v>12.583127975463867</v>
      </c>
      <c r="G146">
        <v>2.4760932922363281</v>
      </c>
      <c r="H146">
        <f t="shared" si="4"/>
        <v>1147.2819364070892</v>
      </c>
    </row>
    <row r="147" spans="2:8" x14ac:dyDescent="0.2">
      <c r="B147" s="230">
        <v>42301.864366319445</v>
      </c>
      <c r="C147">
        <v>0.2397000789642334</v>
      </c>
      <c r="D147">
        <v>1074.12060546875</v>
      </c>
      <c r="E147">
        <v>50.83160400390625</v>
      </c>
      <c r="F147">
        <v>12.584839820861816</v>
      </c>
      <c r="G147">
        <v>2.4964258670806885</v>
      </c>
      <c r="H147">
        <f t="shared" si="4"/>
        <v>1074.3603055477142</v>
      </c>
    </row>
    <row r="148" spans="2:8" x14ac:dyDescent="0.2">
      <c r="B148" s="230">
        <v>42302.03125</v>
      </c>
      <c r="C148">
        <v>0.2397000789642334</v>
      </c>
      <c r="D148">
        <v>1154.9661865234375</v>
      </c>
      <c r="E148">
        <v>49.132110595703125</v>
      </c>
      <c r="F148">
        <v>12.657180786132813</v>
      </c>
      <c r="G148">
        <v>2.5444748401641846</v>
      </c>
      <c r="H148">
        <f t="shared" si="4"/>
        <v>1155.2058866024017</v>
      </c>
    </row>
    <row r="149" spans="2:8" x14ac:dyDescent="0.2">
      <c r="B149" s="230">
        <v>42302.198133680555</v>
      </c>
      <c r="C149">
        <v>0.2397000789642334</v>
      </c>
      <c r="D149">
        <v>1103.7818603515625</v>
      </c>
      <c r="E149">
        <v>48.489063262939453</v>
      </c>
      <c r="F149">
        <v>12.617372512817383</v>
      </c>
      <c r="G149">
        <v>2.4963188171386719</v>
      </c>
      <c r="H149">
        <f t="shared" si="4"/>
        <v>1104.0215604305267</v>
      </c>
    </row>
    <row r="150" spans="2:8" x14ac:dyDescent="0.2">
      <c r="B150" s="230">
        <v>42302.365017361109</v>
      </c>
      <c r="C150">
        <v>0.31459331512451172</v>
      </c>
      <c r="D150">
        <v>1119.522705078125</v>
      </c>
      <c r="E150">
        <v>48.489063262939453</v>
      </c>
      <c r="F150">
        <v>12.53903865814209</v>
      </c>
      <c r="G150">
        <v>2.5033817291259766</v>
      </c>
      <c r="H150">
        <f t="shared" si="4"/>
        <v>1119.8372983932495</v>
      </c>
    </row>
    <row r="151" spans="2:8" x14ac:dyDescent="0.2">
      <c r="B151" s="230">
        <v>42302.531901041664</v>
      </c>
      <c r="C151">
        <v>158.4481201171875</v>
      </c>
      <c r="D151">
        <v>594.50872802734375</v>
      </c>
      <c r="E151">
        <v>52.121234893798828</v>
      </c>
      <c r="F151">
        <v>12.508647918701172</v>
      </c>
      <c r="G151">
        <v>2.5033817291259766</v>
      </c>
      <c r="H151">
        <f t="shared" si="4"/>
        <v>752.95684814453125</v>
      </c>
    </row>
    <row r="152" spans="2:8" x14ac:dyDescent="0.2">
      <c r="B152" s="230">
        <v>42302.698784722219</v>
      </c>
      <c r="C152">
        <v>0.2397000789642334</v>
      </c>
      <c r="D152">
        <v>909.1102294921875</v>
      </c>
      <c r="E152">
        <v>52.121234893798828</v>
      </c>
      <c r="F152">
        <v>12.535185813903809</v>
      </c>
      <c r="G152">
        <v>2.6341519355773926</v>
      </c>
      <c r="H152">
        <f t="shared" si="4"/>
        <v>909.34992957115173</v>
      </c>
    </row>
    <row r="153" spans="2:8" x14ac:dyDescent="0.2">
      <c r="B153" s="230">
        <v>42302.865668402781</v>
      </c>
      <c r="C153">
        <v>0.2397000789642334</v>
      </c>
      <c r="D153">
        <v>839.4010009765625</v>
      </c>
      <c r="E153">
        <v>50.866935729980469</v>
      </c>
      <c r="F153">
        <v>12.580132484436035</v>
      </c>
      <c r="G153">
        <v>2.5035955905914307</v>
      </c>
      <c r="H153">
        <f t="shared" si="4"/>
        <v>839.64070105552673</v>
      </c>
    </row>
    <row r="154" spans="2:8" x14ac:dyDescent="0.2">
      <c r="B154" s="230">
        <v>42303.032552083336</v>
      </c>
      <c r="C154">
        <v>0.31459331512451172</v>
      </c>
      <c r="D154">
        <v>947.9803466796875</v>
      </c>
      <c r="E154">
        <v>50.866935729980469</v>
      </c>
      <c r="F154">
        <v>12.557016372680664</v>
      </c>
      <c r="G154">
        <v>2.5103375911712646</v>
      </c>
      <c r="H154">
        <f t="shared" si="4"/>
        <v>948.29493999481201</v>
      </c>
    </row>
    <row r="155" spans="2:8" x14ac:dyDescent="0.2">
      <c r="B155" s="230">
        <v>42303.199435763891</v>
      </c>
      <c r="C155">
        <v>0.31459331512451172</v>
      </c>
      <c r="D155">
        <v>923.673095703125</v>
      </c>
      <c r="E155">
        <v>49.506633758544922</v>
      </c>
      <c r="F155">
        <v>12.560869216918945</v>
      </c>
      <c r="G155">
        <v>2.5033817291259766</v>
      </c>
      <c r="H155">
        <f t="shared" si="4"/>
        <v>923.98768901824951</v>
      </c>
    </row>
    <row r="156" spans="2:8" x14ac:dyDescent="0.2">
      <c r="B156" s="230">
        <v>42303.366319444445</v>
      </c>
      <c r="C156">
        <v>0.2397000789642334</v>
      </c>
      <c r="D156">
        <v>664.86041259765625</v>
      </c>
      <c r="E156">
        <v>49.220443725585938</v>
      </c>
      <c r="F156">
        <v>12.555304527282715</v>
      </c>
      <c r="G156">
        <v>2.5033817291259766</v>
      </c>
      <c r="H156">
        <f t="shared" si="4"/>
        <v>665.10011267662048</v>
      </c>
    </row>
    <row r="157" spans="2:8" x14ac:dyDescent="0.2">
      <c r="B157" s="230">
        <v>42303.533203125</v>
      </c>
      <c r="C157">
        <v>0.31459331512451172</v>
      </c>
      <c r="D157">
        <v>925.49334716796875</v>
      </c>
      <c r="E157">
        <v>51.096599578857422</v>
      </c>
      <c r="F157">
        <v>12.590832710266113</v>
      </c>
      <c r="G157">
        <v>2.4554398059844971</v>
      </c>
      <c r="H157">
        <f t="shared" si="4"/>
        <v>925.80794048309326</v>
      </c>
    </row>
    <row r="158" spans="2:8" x14ac:dyDescent="0.2">
      <c r="B158" s="230">
        <v>42303.700086805555</v>
      </c>
      <c r="C158">
        <v>0.31459331512451172</v>
      </c>
      <c r="D158">
        <v>714.0101318359375</v>
      </c>
      <c r="E158">
        <v>51.096599578857422</v>
      </c>
      <c r="F158">
        <v>12.633638381958008</v>
      </c>
      <c r="G158">
        <v>2.4554398059844971</v>
      </c>
      <c r="H158">
        <f t="shared" si="4"/>
        <v>714.32472515106201</v>
      </c>
    </row>
    <row r="159" spans="2:8" x14ac:dyDescent="0.2">
      <c r="B159" s="230">
        <v>42303.866970486109</v>
      </c>
      <c r="C159">
        <v>0.2397000789642334</v>
      </c>
      <c r="D159">
        <v>699.982666015625</v>
      </c>
      <c r="E159">
        <v>50.467681884765625</v>
      </c>
      <c r="F159">
        <v>12.546744346618652</v>
      </c>
      <c r="G159">
        <v>2.482835054397583</v>
      </c>
      <c r="H159">
        <f t="shared" si="4"/>
        <v>700.22236609458923</v>
      </c>
    </row>
    <row r="160" spans="2:8" x14ac:dyDescent="0.2">
      <c r="B160" s="230">
        <v>42304.033854166664</v>
      </c>
      <c r="C160">
        <v>0.2397000789642334</v>
      </c>
      <c r="D160">
        <v>1126.3758544921875</v>
      </c>
      <c r="E160">
        <v>50.467681884765625</v>
      </c>
      <c r="F160">
        <v>12.595113754272461</v>
      </c>
      <c r="G160">
        <v>2.482835054397583</v>
      </c>
      <c r="H160">
        <f t="shared" si="4"/>
        <v>1126.6155545711517</v>
      </c>
    </row>
    <row r="161" spans="2:8" x14ac:dyDescent="0.2">
      <c r="B161" s="230">
        <v>42304.200737847219</v>
      </c>
      <c r="C161">
        <v>0.31459331512451172</v>
      </c>
      <c r="D161">
        <v>1258.833984375</v>
      </c>
      <c r="E161">
        <v>50.202682495117187</v>
      </c>
      <c r="F161">
        <v>12.638347625732422</v>
      </c>
      <c r="G161">
        <v>2.4002208709716797</v>
      </c>
      <c r="H161">
        <f t="shared" si="4"/>
        <v>1259.1485776901245</v>
      </c>
    </row>
    <row r="162" spans="2:8" x14ac:dyDescent="0.2">
      <c r="B162" s="230">
        <v>42304.367621527781</v>
      </c>
      <c r="C162">
        <v>0.31459331512451172</v>
      </c>
      <c r="D162">
        <v>1253.908203125</v>
      </c>
      <c r="E162">
        <v>50.202682495117187</v>
      </c>
      <c r="F162">
        <v>12.579275131225586</v>
      </c>
      <c r="G162">
        <v>2.4002208709716797</v>
      </c>
      <c r="H162">
        <f t="shared" si="4"/>
        <v>1254.2227964401245</v>
      </c>
    </row>
    <row r="163" spans="2:8" x14ac:dyDescent="0.2">
      <c r="B163" s="230">
        <v>42304.534505208336</v>
      </c>
      <c r="C163">
        <v>0.31459331512451172</v>
      </c>
      <c r="D163">
        <v>1247.4835205078125</v>
      </c>
      <c r="E163">
        <v>50.234481811523438</v>
      </c>
      <c r="F163">
        <v>12.60923957824707</v>
      </c>
      <c r="G163">
        <v>2.4417421817779541</v>
      </c>
      <c r="H163">
        <f t="shared" si="4"/>
        <v>1247.798113822937</v>
      </c>
    </row>
    <row r="164" spans="2:8" x14ac:dyDescent="0.2">
      <c r="B164" s="230">
        <v>42304.701388888891</v>
      </c>
      <c r="C164">
        <v>0.31459331512451172</v>
      </c>
      <c r="D164">
        <v>1247.3763427734375</v>
      </c>
      <c r="E164">
        <v>48.958984375</v>
      </c>
      <c r="F164">
        <v>12.601962089538574</v>
      </c>
      <c r="G164">
        <v>2.4072837829589844</v>
      </c>
      <c r="H164">
        <f t="shared" si="4"/>
        <v>1247.690936088562</v>
      </c>
    </row>
    <row r="165" spans="2:8" x14ac:dyDescent="0.2">
      <c r="B165" s="230">
        <v>42304.868272569445</v>
      </c>
      <c r="C165">
        <v>0.2397000789642334</v>
      </c>
      <c r="D165">
        <v>1316.5501708984375</v>
      </c>
      <c r="E165">
        <v>48.958984375</v>
      </c>
      <c r="F165">
        <v>12.573710441589355</v>
      </c>
      <c r="G165">
        <v>2.4139187335968018</v>
      </c>
      <c r="H165">
        <f t="shared" si="4"/>
        <v>1316.7898709774017</v>
      </c>
    </row>
    <row r="166" spans="2:8" x14ac:dyDescent="0.2">
      <c r="B166" s="230">
        <v>42305.03515625</v>
      </c>
      <c r="C166">
        <v>0.2397000789642334</v>
      </c>
      <c r="D166">
        <v>1261.72509765625</v>
      </c>
      <c r="E166">
        <v>49.146247863769531</v>
      </c>
      <c r="F166">
        <v>12.597682952880859</v>
      </c>
      <c r="G166">
        <v>2.4139187335968018</v>
      </c>
      <c r="H166">
        <f t="shared" si="4"/>
        <v>1261.9647977352142</v>
      </c>
    </row>
    <row r="167" spans="2:8" x14ac:dyDescent="0.2">
      <c r="B167" s="230">
        <v>42305.202039930555</v>
      </c>
      <c r="C167">
        <v>0.31459331512451172</v>
      </c>
      <c r="D167">
        <v>1553.947021484375</v>
      </c>
      <c r="E167">
        <v>49.146247863769531</v>
      </c>
      <c r="F167">
        <v>12.673446655273438</v>
      </c>
      <c r="G167">
        <v>2.434786319732666</v>
      </c>
      <c r="H167">
        <f t="shared" si="4"/>
        <v>1554.2616147994995</v>
      </c>
    </row>
    <row r="168" spans="2:8" x14ac:dyDescent="0.2">
      <c r="B168" s="230">
        <v>42305.368923611109</v>
      </c>
      <c r="C168">
        <v>0.31459331512451172</v>
      </c>
      <c r="D168">
        <v>946.3740234375</v>
      </c>
      <c r="E168">
        <v>48.623321533203125</v>
      </c>
      <c r="F168">
        <v>12.572854995727539</v>
      </c>
      <c r="G168">
        <v>2.3659765720367432</v>
      </c>
      <c r="H168">
        <f t="shared" ref="H168:H171" si="5">C168+D168</f>
        <v>946.68861675262451</v>
      </c>
    </row>
    <row r="169" spans="2:8" x14ac:dyDescent="0.2">
      <c r="B169" s="230">
        <v>42305.535807291664</v>
      </c>
      <c r="C169">
        <v>0.38959085941314697</v>
      </c>
      <c r="D169">
        <v>695.0570068359375</v>
      </c>
      <c r="E169">
        <v>49.241641998291016</v>
      </c>
      <c r="F169">
        <v>12.659749984741211</v>
      </c>
      <c r="G169">
        <v>2.4348931312561035</v>
      </c>
      <c r="H169">
        <f t="shared" si="5"/>
        <v>695.44659769535065</v>
      </c>
    </row>
    <row r="170" spans="2:8" x14ac:dyDescent="0.2">
      <c r="B170" s="230">
        <v>42305.702690972219</v>
      </c>
      <c r="C170">
        <v>0.38959085941314697</v>
      </c>
      <c r="D170">
        <v>1941.8983154296875</v>
      </c>
      <c r="E170">
        <v>48.757591247558594</v>
      </c>
      <c r="F170">
        <v>12.673019409179688</v>
      </c>
      <c r="G170">
        <v>2.5103375911712646</v>
      </c>
      <c r="H170">
        <f t="shared" si="5"/>
        <v>1942.2879062891006</v>
      </c>
    </row>
    <row r="171" spans="2:8" x14ac:dyDescent="0.2">
      <c r="B171" s="230">
        <v>42305.869574652781</v>
      </c>
      <c r="C171">
        <v>0.31459331512451172</v>
      </c>
      <c r="D171">
        <v>1396.538818359375</v>
      </c>
      <c r="E171">
        <v>46.178318023681641</v>
      </c>
      <c r="F171">
        <v>12.563865661621094</v>
      </c>
      <c r="G171">
        <v>2.4485909938812256</v>
      </c>
      <c r="H171">
        <f t="shared" si="5"/>
        <v>1396.8534116744995</v>
      </c>
    </row>
    <row r="172" spans="2:8" x14ac:dyDescent="0.2">
      <c r="B172" s="230">
        <v>42306.036458333336</v>
      </c>
      <c r="C172">
        <v>0.31459331512451172</v>
      </c>
      <c r="D172">
        <v>1920.3751220703125</v>
      </c>
      <c r="E172">
        <v>47.679946899414063</v>
      </c>
      <c r="F172">
        <v>12.620797157287598</v>
      </c>
      <c r="G172">
        <v>2.4485909938812256</v>
      </c>
      <c r="H172">
        <f>C172+D172</f>
        <v>1920.689715385437</v>
      </c>
    </row>
    <row r="173" spans="2:8" x14ac:dyDescent="0.2">
      <c r="B173" s="230">
        <v>42306.203342013891</v>
      </c>
      <c r="C173">
        <v>0.2397000789642334</v>
      </c>
      <c r="D173">
        <v>1363.4512939453125</v>
      </c>
      <c r="E173">
        <v>47.679946899414063</v>
      </c>
      <c r="F173">
        <v>12.545459747314453</v>
      </c>
      <c r="G173">
        <v>2.4553327560424805</v>
      </c>
      <c r="H173">
        <f t="shared" ref="H173:H188" si="6">C173+D173</f>
        <v>1363.6909940242767</v>
      </c>
    </row>
    <row r="174" spans="2:8" x14ac:dyDescent="0.2">
      <c r="B174" s="230">
        <v>42306.370225694445</v>
      </c>
      <c r="C174">
        <v>383.40060424804687</v>
      </c>
      <c r="D174">
        <v>1141.4739990234375</v>
      </c>
      <c r="E174">
        <v>47.538616180419922</v>
      </c>
      <c r="F174">
        <v>12.566005706787109</v>
      </c>
      <c r="G174">
        <v>2.4211955070495605</v>
      </c>
      <c r="H174">
        <f t="shared" si="6"/>
        <v>1524.8746032714844</v>
      </c>
    </row>
    <row r="175" spans="2:8" x14ac:dyDescent="0.2">
      <c r="B175" s="230">
        <v>42306.537109375</v>
      </c>
      <c r="C175">
        <v>0.2397000789642334</v>
      </c>
      <c r="D175">
        <v>760.91119384765625</v>
      </c>
      <c r="E175">
        <v>47.263023376464844</v>
      </c>
      <c r="F175">
        <v>12.569003105163574</v>
      </c>
      <c r="G175">
        <v>2.4692444801330566</v>
      </c>
      <c r="H175">
        <f t="shared" si="6"/>
        <v>761.15089392662048</v>
      </c>
    </row>
    <row r="176" spans="2:8" x14ac:dyDescent="0.2">
      <c r="B176" s="230">
        <v>42306.703993055555</v>
      </c>
      <c r="C176">
        <v>0.2397000789642334</v>
      </c>
      <c r="D176">
        <v>1110.7420654296875</v>
      </c>
      <c r="E176">
        <v>47.263023376464844</v>
      </c>
      <c r="F176">
        <v>12.580558776855469</v>
      </c>
      <c r="G176">
        <v>2.4005417823791504</v>
      </c>
      <c r="H176">
        <f t="shared" si="6"/>
        <v>1110.9817655086517</v>
      </c>
    </row>
    <row r="177" spans="2:8" x14ac:dyDescent="0.2">
      <c r="B177" s="230">
        <v>42306.870876736109</v>
      </c>
      <c r="C177">
        <v>0.31459331512451172</v>
      </c>
      <c r="D177">
        <v>980.425537109375</v>
      </c>
      <c r="E177">
        <v>47.863677978515625</v>
      </c>
      <c r="F177">
        <v>12.594257354736328</v>
      </c>
      <c r="G177">
        <v>2.4005417823791504</v>
      </c>
      <c r="H177">
        <f t="shared" si="6"/>
        <v>980.74013042449951</v>
      </c>
    </row>
    <row r="178" spans="2:8" x14ac:dyDescent="0.2">
      <c r="B178" s="230">
        <v>42307.037760416664</v>
      </c>
      <c r="C178">
        <v>0.31459331512451172</v>
      </c>
      <c r="D178">
        <v>1124.3411865234375</v>
      </c>
      <c r="E178">
        <v>47.863677978515625</v>
      </c>
      <c r="F178">
        <v>12.639631271362305</v>
      </c>
      <c r="G178">
        <v>2.4348931312561035</v>
      </c>
      <c r="H178">
        <f t="shared" si="6"/>
        <v>1124.655779838562</v>
      </c>
    </row>
    <row r="179" spans="2:8" x14ac:dyDescent="0.2">
      <c r="B179" s="230">
        <v>42307.204644097219</v>
      </c>
      <c r="C179">
        <v>0.31459331512451172</v>
      </c>
      <c r="D179">
        <v>1080.224365234375</v>
      </c>
      <c r="E179">
        <v>47.598682403564453</v>
      </c>
      <c r="F179">
        <v>12.577991485595703</v>
      </c>
      <c r="G179">
        <v>2.4348931312561035</v>
      </c>
      <c r="H179">
        <f t="shared" si="6"/>
        <v>1080.5389585494995</v>
      </c>
    </row>
    <row r="180" spans="2:8" x14ac:dyDescent="0.2">
      <c r="B180" s="230">
        <v>42307.371527777781</v>
      </c>
      <c r="C180">
        <v>0.31459331512451172</v>
      </c>
      <c r="D180">
        <v>892.08447265625</v>
      </c>
      <c r="E180">
        <v>47.598682403564453</v>
      </c>
      <c r="F180">
        <v>12.624650001525879</v>
      </c>
      <c r="G180">
        <v>2.4004349708557129</v>
      </c>
      <c r="H180">
        <f t="shared" si="6"/>
        <v>892.39906597137451</v>
      </c>
    </row>
    <row r="181" spans="2:8" x14ac:dyDescent="0.2">
      <c r="B181" s="230">
        <v>42307.538411458336</v>
      </c>
      <c r="C181">
        <v>0.31459331512451172</v>
      </c>
      <c r="D181">
        <v>1092.85986328125</v>
      </c>
      <c r="E181">
        <v>47.655216217041016</v>
      </c>
      <c r="F181">
        <v>12.586124420166016</v>
      </c>
      <c r="G181">
        <v>2.4004349708557129</v>
      </c>
      <c r="H181">
        <f t="shared" si="6"/>
        <v>1093.1744565963745</v>
      </c>
    </row>
    <row r="182" spans="2:8" x14ac:dyDescent="0.2">
      <c r="B182" s="230">
        <v>42307.705295138891</v>
      </c>
      <c r="C182">
        <v>0.31459331512451172</v>
      </c>
      <c r="D182">
        <v>1124.02001953125</v>
      </c>
      <c r="E182">
        <v>48.114540100097656</v>
      </c>
      <c r="F182">
        <v>12.589120864868164</v>
      </c>
      <c r="G182">
        <v>2.3590207099914551</v>
      </c>
      <c r="H182">
        <f t="shared" si="6"/>
        <v>1124.3346128463745</v>
      </c>
    </row>
    <row r="183" spans="2:8" x14ac:dyDescent="0.2">
      <c r="B183" s="230">
        <v>42307.872178819445</v>
      </c>
      <c r="C183">
        <v>0.31459331512451172</v>
      </c>
      <c r="D183">
        <v>1127.3394775390625</v>
      </c>
      <c r="E183">
        <v>48.114540100097656</v>
      </c>
      <c r="F183">
        <v>12.668310165405273</v>
      </c>
      <c r="G183">
        <v>2.3658695220947266</v>
      </c>
      <c r="H183">
        <f t="shared" si="6"/>
        <v>1127.654070854187</v>
      </c>
    </row>
    <row r="184" spans="2:8" x14ac:dyDescent="0.2">
      <c r="B184" s="230">
        <v>42308.0390625</v>
      </c>
      <c r="C184">
        <v>0.31459331512451172</v>
      </c>
      <c r="D184">
        <v>1112.776611328125</v>
      </c>
      <c r="E184">
        <v>47.153495788574219</v>
      </c>
      <c r="F184">
        <v>12.604531288146973</v>
      </c>
      <c r="G184">
        <v>2.3658695220947266</v>
      </c>
      <c r="H184">
        <f t="shared" si="6"/>
        <v>1113.0912046432495</v>
      </c>
    </row>
    <row r="185" spans="2:8" x14ac:dyDescent="0.2">
      <c r="B185" s="230">
        <v>42308.205946180555</v>
      </c>
      <c r="C185">
        <v>0.31459331512451172</v>
      </c>
      <c r="D185">
        <v>1085.3641357421875</v>
      </c>
      <c r="E185">
        <v>47.153495788574219</v>
      </c>
      <c r="F185">
        <v>12.587837219238281</v>
      </c>
      <c r="G185">
        <v>2.3247766494750977</v>
      </c>
      <c r="H185">
        <f t="shared" si="6"/>
        <v>1085.678729057312</v>
      </c>
    </row>
    <row r="186" spans="2:8" x14ac:dyDescent="0.2">
      <c r="B186" s="230">
        <v>42308.372829861109</v>
      </c>
      <c r="C186">
        <v>0.31459331512451172</v>
      </c>
      <c r="D186">
        <v>840.36468505859375</v>
      </c>
      <c r="E186">
        <v>47.591617584228516</v>
      </c>
      <c r="F186">
        <v>12.614804267883301</v>
      </c>
      <c r="G186">
        <v>2.4072837829589844</v>
      </c>
      <c r="H186">
        <f t="shared" si="6"/>
        <v>840.67927837371826</v>
      </c>
    </row>
    <row r="187" spans="2:8" x14ac:dyDescent="0.2">
      <c r="B187" s="230">
        <v>42308.539713541664</v>
      </c>
      <c r="C187">
        <v>0.31459331512451172</v>
      </c>
      <c r="D187">
        <v>1101.2120361328125</v>
      </c>
      <c r="E187">
        <v>47.344291687011719</v>
      </c>
      <c r="F187">
        <v>12.597682952880859</v>
      </c>
      <c r="G187">
        <v>2.4072837829589844</v>
      </c>
      <c r="H187">
        <f t="shared" si="6"/>
        <v>1101.526629447937</v>
      </c>
    </row>
    <row r="188" spans="2:8" x14ac:dyDescent="0.2">
      <c r="B188" s="230">
        <v>42308.706597222219</v>
      </c>
      <c r="C188">
        <v>0.2397000789642334</v>
      </c>
      <c r="D188">
        <v>1110.420654296875</v>
      </c>
      <c r="E188">
        <v>47.344291687011719</v>
      </c>
      <c r="F188">
        <v>12.60367488861084</v>
      </c>
      <c r="G188">
        <v>2.3590207099914551</v>
      </c>
      <c r="H188">
        <f t="shared" si="6"/>
        <v>1110.6603543758392</v>
      </c>
    </row>
    <row r="189" spans="2:8" x14ac:dyDescent="0.2">
      <c r="B189" s="230">
        <v>42308.873480902781</v>
      </c>
      <c r="C189">
        <v>0.2397000789642334</v>
      </c>
      <c r="D189">
        <v>1082.68701171875</v>
      </c>
      <c r="E189">
        <v>48.361865997314453</v>
      </c>
      <c r="F189">
        <v>12.647335052490234</v>
      </c>
      <c r="G189">
        <v>2.4208745956420898</v>
      </c>
    </row>
    <row r="190" spans="2:8" x14ac:dyDescent="0.2">
      <c r="B190" s="230">
        <v>42309.040364583336</v>
      </c>
      <c r="C190">
        <v>0.2397000789642334</v>
      </c>
      <c r="D190">
        <v>873.773681640625</v>
      </c>
      <c r="E190">
        <v>48.361865997314453</v>
      </c>
      <c r="F190">
        <v>12.581416130065918</v>
      </c>
      <c r="G190">
        <v>2.3795673847198486</v>
      </c>
    </row>
    <row r="191" spans="2:8" x14ac:dyDescent="0.2">
      <c r="B191" s="230">
        <v>42309.165581597219</v>
      </c>
      <c r="C191">
        <v>0.2397000789642334</v>
      </c>
      <c r="D191">
        <v>1134.192626953125</v>
      </c>
      <c r="E191">
        <v>48.287666320800781</v>
      </c>
      <c r="F191">
        <v>12.594257354736328</v>
      </c>
      <c r="G191">
        <v>2.331411600112915</v>
      </c>
    </row>
    <row r="192" spans="2:8" x14ac:dyDescent="0.2">
      <c r="B192" s="230">
        <v>42309.332465277781</v>
      </c>
      <c r="C192">
        <v>0.31459331512451172</v>
      </c>
      <c r="D192">
        <v>842.399169921875</v>
      </c>
      <c r="E192">
        <v>49.202774047851563</v>
      </c>
      <c r="F192">
        <v>12.594257354736328</v>
      </c>
      <c r="G192">
        <v>2.4210884571075439</v>
      </c>
    </row>
    <row r="193" spans="1:13" x14ac:dyDescent="0.2">
      <c r="B193" s="230">
        <v>42309.499348958336</v>
      </c>
      <c r="C193">
        <v>0.31459331512451172</v>
      </c>
      <c r="D193">
        <v>941.9837646484375</v>
      </c>
      <c r="E193">
        <v>48.70458984375</v>
      </c>
      <c r="F193">
        <v>12.651616096496582</v>
      </c>
      <c r="G193">
        <v>2.4210884571075439</v>
      </c>
    </row>
    <row r="194" spans="1:13" x14ac:dyDescent="0.2">
      <c r="B194" s="230">
        <v>42309.666232638891</v>
      </c>
      <c r="C194">
        <v>0.31459331512451172</v>
      </c>
      <c r="D194">
        <v>936.30853271484375</v>
      </c>
      <c r="E194">
        <v>50.103752136230469</v>
      </c>
      <c r="F194">
        <v>12.637063026428223</v>
      </c>
      <c r="G194">
        <v>2.3041229248046875</v>
      </c>
    </row>
    <row r="195" spans="1:13" x14ac:dyDescent="0.2">
      <c r="B195" s="230">
        <v>42309.833116319445</v>
      </c>
      <c r="C195">
        <v>0.31459331512451172</v>
      </c>
      <c r="D195">
        <v>947.87322998046875</v>
      </c>
      <c r="E195">
        <v>50.103752136230469</v>
      </c>
      <c r="F195">
        <v>12.578847885131836</v>
      </c>
      <c r="G195">
        <v>2.4139187335968018</v>
      </c>
    </row>
    <row r="202" spans="1:13" ht="15" x14ac:dyDescent="0.25">
      <c r="A202" s="228" t="str">
        <f t="array" ref="A202:C3274">_xll.Incuity.Functions.IncuityHistory("",Tags3,Raw_Data!$A$1,Raw_Data!$B$2,1,0,0,0,0,"Interpolative,","row3072",7,"",TRUE,"Datetime,TagNames","HeadingComment;False",0,Raw_Data!$A$202:$C$204)</f>
        <v>TimeStamp</v>
      </c>
      <c r="B202" s="229" t="str">
        <v>MyEnterprise.Quinns WTP.AI4001 - Combined Filtrate Turbidity</v>
      </c>
      <c r="C202" s="229" t="str">
        <v>System.Sources.FactoryTalk.localhost.Historians.Production Historian.Tags.[HISTORIAN:RSLinx Enterprise:PCM100.PALL_PROD]</v>
      </c>
    </row>
    <row r="203" spans="1:13" x14ac:dyDescent="0.2">
      <c r="A203" s="230">
        <v>42278</v>
      </c>
      <c r="B203">
        <v>1.1977998539805412E-2</v>
      </c>
      <c r="C203" t="b">
        <v>1</v>
      </c>
      <c r="D203">
        <f t="shared" ref="D203:D266" si="7">IF(C203=TRUE,B203,0)</f>
        <v>1.1977998539805412E-2</v>
      </c>
      <c r="F203">
        <f>MAX(D203:D218)</f>
        <v>1.1977998539805412E-2</v>
      </c>
      <c r="G203">
        <f t="shared" ref="G203:G234" si="8">IF(F203=0,"PO",F203)</f>
        <v>1.1977998539805412E-2</v>
      </c>
      <c r="H203">
        <f>COUNTIF(D203:D218,"&gt;0")</f>
        <v>16</v>
      </c>
      <c r="I203">
        <f>H203*15/60</f>
        <v>4</v>
      </c>
      <c r="J203">
        <f>SUM(I203:I208)</f>
        <v>24</v>
      </c>
      <c r="K203">
        <f>IF(G203&lt;&gt;"PO",1,0)</f>
        <v>1</v>
      </c>
      <c r="M203" s="8" t="s">
        <v>207</v>
      </c>
    </row>
    <row r="204" spans="1:13" x14ac:dyDescent="0.2">
      <c r="A204" s="230">
        <v>42278.010430243055</v>
      </c>
      <c r="B204">
        <v>1.1977998539805412E-2</v>
      </c>
      <c r="C204" t="b">
        <v>1</v>
      </c>
      <c r="D204">
        <f t="shared" si="7"/>
        <v>1.1977998539805412E-2</v>
      </c>
      <c r="F204">
        <f>MAX(D219:D234)</f>
        <v>1.1977998539805412E-2</v>
      </c>
      <c r="G204">
        <f t="shared" si="8"/>
        <v>1.1977998539805412E-2</v>
      </c>
      <c r="H204">
        <f>COUNTIF(D219:D234,"&gt;0")</f>
        <v>16</v>
      </c>
      <c r="I204">
        <f t="shared" ref="I204:I267" si="9">H204*15/60</f>
        <v>4</v>
      </c>
      <c r="J204">
        <f>SUM(I209:I214)</f>
        <v>18.75</v>
      </c>
      <c r="K204">
        <f t="shared" ref="K204:K267" si="10">IF(G204&lt;&gt;"PO",1,0)</f>
        <v>1</v>
      </c>
      <c r="M204">
        <f>COUNTIF(J203:J233,"&gt;0")</f>
        <v>31</v>
      </c>
    </row>
    <row r="205" spans="1:13" x14ac:dyDescent="0.2">
      <c r="A205" s="230">
        <v>42278.02086045139</v>
      </c>
      <c r="B205">
        <v>1.1977998539805412E-2</v>
      </c>
      <c r="C205" t="b">
        <v>1</v>
      </c>
      <c r="D205">
        <f t="shared" si="7"/>
        <v>1.1977998539805412E-2</v>
      </c>
      <c r="F205">
        <f>MAX(D235:D250)</f>
        <v>1.1932864785194397E-2</v>
      </c>
      <c r="G205">
        <f t="shared" si="8"/>
        <v>1.1932864785194397E-2</v>
      </c>
      <c r="H205">
        <f>COUNTIF(D235:D250,"&gt;0")</f>
        <v>16</v>
      </c>
      <c r="I205">
        <f t="shared" si="9"/>
        <v>4</v>
      </c>
      <c r="J205">
        <f>SUM(I215:I220)</f>
        <v>24</v>
      </c>
      <c r="K205">
        <f t="shared" si="10"/>
        <v>1</v>
      </c>
    </row>
    <row r="206" spans="1:13" x14ac:dyDescent="0.2">
      <c r="A206" s="230">
        <v>42278.031290706022</v>
      </c>
      <c r="B206">
        <v>1.1977998539805412E-2</v>
      </c>
      <c r="C206" t="b">
        <v>1</v>
      </c>
      <c r="D206">
        <f t="shared" si="7"/>
        <v>1.1977998539805412E-2</v>
      </c>
      <c r="F206">
        <f>MAX(D251:D266)</f>
        <v>1.2178227305412292E-2</v>
      </c>
      <c r="G206">
        <f t="shared" si="8"/>
        <v>1.2178227305412292E-2</v>
      </c>
      <c r="H206">
        <f>COUNTIF(D251:D266,"&gt;0")</f>
        <v>16</v>
      </c>
      <c r="I206">
        <f t="shared" si="9"/>
        <v>4</v>
      </c>
      <c r="J206">
        <f>SUM(I221:I226)</f>
        <v>24</v>
      </c>
      <c r="K206">
        <f t="shared" si="10"/>
        <v>1</v>
      </c>
    </row>
    <row r="207" spans="1:13" x14ac:dyDescent="0.2">
      <c r="A207" s="230">
        <v>42278.041720914349</v>
      </c>
      <c r="B207">
        <v>1.1977998539805412E-2</v>
      </c>
      <c r="C207" t="b">
        <v>1</v>
      </c>
      <c r="D207">
        <f t="shared" si="7"/>
        <v>1.1977998539805412E-2</v>
      </c>
      <c r="F207">
        <f>MAX(D267:D282)</f>
        <v>1.2089908123016357E-2</v>
      </c>
      <c r="G207">
        <f t="shared" si="8"/>
        <v>1.2089908123016357E-2</v>
      </c>
      <c r="H207">
        <f>COUNTIF(D267:D282,"&gt;0")</f>
        <v>16</v>
      </c>
      <c r="I207">
        <f t="shared" si="9"/>
        <v>4</v>
      </c>
      <c r="J207">
        <f>SUM(I227:I232)</f>
        <v>24</v>
      </c>
      <c r="K207">
        <f t="shared" si="10"/>
        <v>1</v>
      </c>
    </row>
    <row r="208" spans="1:13" x14ac:dyDescent="0.2">
      <c r="A208" s="230">
        <v>42278.052151157404</v>
      </c>
      <c r="B208">
        <v>1.1977998539805412E-2</v>
      </c>
      <c r="C208" t="b">
        <v>1</v>
      </c>
      <c r="D208">
        <f t="shared" si="7"/>
        <v>1.1977998539805412E-2</v>
      </c>
      <c r="F208">
        <f t="shared" ref="F208" si="11">MAX(D223:D238)</f>
        <v>1.1977998539805412E-2</v>
      </c>
      <c r="G208">
        <f t="shared" si="8"/>
        <v>1.1977998539805412E-2</v>
      </c>
      <c r="H208">
        <f>COUNTIF(D223:D238,"&gt;0")</f>
        <v>16</v>
      </c>
      <c r="I208">
        <f t="shared" si="9"/>
        <v>4</v>
      </c>
      <c r="J208">
        <f>SUM(I233:I238)</f>
        <v>24</v>
      </c>
      <c r="K208">
        <f t="shared" si="10"/>
        <v>1</v>
      </c>
    </row>
    <row r="209" spans="1:11" x14ac:dyDescent="0.2">
      <c r="A209" s="230">
        <v>42278.062581365739</v>
      </c>
      <c r="B209">
        <v>1.1977998539805412E-2</v>
      </c>
      <c r="C209" t="b">
        <v>1</v>
      </c>
      <c r="D209">
        <f t="shared" si="7"/>
        <v>1.1977998539805412E-2</v>
      </c>
      <c r="F209">
        <f>MAX(D299:D314)</f>
        <v>1.2168422341346741E-2</v>
      </c>
      <c r="G209">
        <f t="shared" si="8"/>
        <v>1.2168422341346741E-2</v>
      </c>
      <c r="H209">
        <f>COUNTIF(D299:D314,"&gt;0")</f>
        <v>16</v>
      </c>
      <c r="I209">
        <f t="shared" si="9"/>
        <v>4</v>
      </c>
      <c r="J209">
        <f>SUM(I239:I244)</f>
        <v>24</v>
      </c>
      <c r="K209">
        <f t="shared" si="10"/>
        <v>1</v>
      </c>
    </row>
    <row r="210" spans="1:11" x14ac:dyDescent="0.2">
      <c r="A210" s="230">
        <v>42278.073011608794</v>
      </c>
      <c r="B210">
        <v>1.1977998539805412E-2</v>
      </c>
      <c r="C210" t="b">
        <v>1</v>
      </c>
      <c r="D210">
        <f t="shared" si="7"/>
        <v>1.1977998539805412E-2</v>
      </c>
      <c r="F210">
        <f>MAX(D315:D330)</f>
        <v>1.2296006083488464E-2</v>
      </c>
      <c r="G210">
        <f t="shared" si="8"/>
        <v>1.2296006083488464E-2</v>
      </c>
      <c r="H210">
        <f>COUNTIF(D315:D330,"&gt;0")</f>
        <v>16</v>
      </c>
      <c r="I210">
        <f t="shared" si="9"/>
        <v>4</v>
      </c>
      <c r="J210">
        <f>SUM(I245:I250)</f>
        <v>16.5</v>
      </c>
      <c r="K210">
        <f t="shared" si="10"/>
        <v>1</v>
      </c>
    </row>
    <row r="211" spans="1:11" x14ac:dyDescent="0.2">
      <c r="A211" s="230">
        <v>42278.083441863426</v>
      </c>
      <c r="B211">
        <v>1.1977998539805412E-2</v>
      </c>
      <c r="C211" t="b">
        <v>1</v>
      </c>
      <c r="D211">
        <f t="shared" si="7"/>
        <v>1.1977998539805412E-2</v>
      </c>
      <c r="F211">
        <f>MAX(D331:D346)</f>
        <v>1.2296006083488464E-2</v>
      </c>
      <c r="G211">
        <f t="shared" si="8"/>
        <v>1.2296006083488464E-2</v>
      </c>
      <c r="H211">
        <f>COUNTIF(D331:D346,"&gt;0")</f>
        <v>9</v>
      </c>
      <c r="I211">
        <f t="shared" si="9"/>
        <v>2.25</v>
      </c>
      <c r="J211">
        <f>SUM(I251:I256)</f>
        <v>16.25</v>
      </c>
      <c r="K211">
        <f t="shared" si="10"/>
        <v>1</v>
      </c>
    </row>
    <row r="212" spans="1:11" x14ac:dyDescent="0.2">
      <c r="A212" s="230">
        <v>42278.09387207176</v>
      </c>
      <c r="B212">
        <v>1.1977998539805412E-2</v>
      </c>
      <c r="C212" t="b">
        <v>1</v>
      </c>
      <c r="D212">
        <f t="shared" si="7"/>
        <v>1.1977998539805412E-2</v>
      </c>
      <c r="F212">
        <f>MAX(D347:D362)</f>
        <v>1.4072448015213013E-2</v>
      </c>
      <c r="G212">
        <f t="shared" si="8"/>
        <v>1.4072448015213013E-2</v>
      </c>
      <c r="H212">
        <f>COUNTIF(D347:D362,"&gt;0")</f>
        <v>2</v>
      </c>
      <c r="I212">
        <f t="shared" si="9"/>
        <v>0.5</v>
      </c>
      <c r="J212">
        <f>SUM(I257:I262)</f>
        <v>24</v>
      </c>
      <c r="K212">
        <f t="shared" si="10"/>
        <v>1</v>
      </c>
    </row>
    <row r="213" spans="1:11" x14ac:dyDescent="0.2">
      <c r="A213" s="230">
        <v>42278.104302314816</v>
      </c>
      <c r="B213">
        <v>1.1977998539805412E-2</v>
      </c>
      <c r="C213" t="b">
        <v>1</v>
      </c>
      <c r="D213">
        <f t="shared" si="7"/>
        <v>1.1977998539805412E-2</v>
      </c>
      <c r="F213">
        <f>MAX(D363:D378)</f>
        <v>1.5917584300041199E-2</v>
      </c>
      <c r="G213">
        <f t="shared" si="8"/>
        <v>1.5917584300041199E-2</v>
      </c>
      <c r="H213">
        <f>COUNTIF(D363:D378,"&gt;0")</f>
        <v>16</v>
      </c>
      <c r="I213">
        <f t="shared" si="9"/>
        <v>4</v>
      </c>
      <c r="J213">
        <f>SUM(I263:I268)</f>
        <v>24</v>
      </c>
      <c r="K213">
        <f t="shared" si="10"/>
        <v>1</v>
      </c>
    </row>
    <row r="214" spans="1:11" x14ac:dyDescent="0.2">
      <c r="A214" s="230">
        <v>42278.11473252315</v>
      </c>
      <c r="B214">
        <v>1.1977998539805412E-2</v>
      </c>
      <c r="C214" t="b">
        <v>1</v>
      </c>
      <c r="D214">
        <f t="shared" si="7"/>
        <v>1.1977998539805412E-2</v>
      </c>
      <c r="F214">
        <f>MAX(D379:D394)</f>
        <v>1.467113196849823E-2</v>
      </c>
      <c r="G214">
        <f t="shared" si="8"/>
        <v>1.467113196849823E-2</v>
      </c>
      <c r="H214">
        <f>COUNTIF(D379:D394,"&gt;0")</f>
        <v>16</v>
      </c>
      <c r="I214">
        <f t="shared" si="9"/>
        <v>4</v>
      </c>
      <c r="J214">
        <f>SUM(I269:I274)</f>
        <v>24</v>
      </c>
      <c r="K214">
        <f t="shared" si="10"/>
        <v>1</v>
      </c>
    </row>
    <row r="215" spans="1:11" x14ac:dyDescent="0.2">
      <c r="A215" s="230">
        <v>42278.125162766206</v>
      </c>
      <c r="B215">
        <v>1.1977998539805412E-2</v>
      </c>
      <c r="C215" t="b">
        <v>1</v>
      </c>
      <c r="D215">
        <f t="shared" si="7"/>
        <v>1.1977998539805412E-2</v>
      </c>
      <c r="F215">
        <f>MAX(D395:D410)</f>
        <v>1.5996098518371582E-2</v>
      </c>
      <c r="G215">
        <f t="shared" si="8"/>
        <v>1.5996098518371582E-2</v>
      </c>
      <c r="H215">
        <f>COUNTIF(D395:D410,"&gt;0")</f>
        <v>16</v>
      </c>
      <c r="I215">
        <f t="shared" si="9"/>
        <v>4</v>
      </c>
      <c r="J215">
        <f>SUM(I275:I280)</f>
        <v>23.25</v>
      </c>
      <c r="K215">
        <f t="shared" si="10"/>
        <v>1</v>
      </c>
    </row>
    <row r="216" spans="1:11" x14ac:dyDescent="0.2">
      <c r="A216" s="230">
        <v>42278.13559297454</v>
      </c>
      <c r="B216">
        <v>1.1977998539805412E-2</v>
      </c>
      <c r="C216" t="b">
        <v>1</v>
      </c>
      <c r="D216">
        <f t="shared" si="7"/>
        <v>1.1977998539805412E-2</v>
      </c>
      <c r="F216">
        <f>MAX(D411:D426)</f>
        <v>1.3964489102363586E-2</v>
      </c>
      <c r="G216">
        <f t="shared" si="8"/>
        <v>1.3964489102363586E-2</v>
      </c>
      <c r="H216">
        <f>COUNTIF(D411:D426,"&gt;0")</f>
        <v>16</v>
      </c>
      <c r="I216">
        <f t="shared" si="9"/>
        <v>4</v>
      </c>
      <c r="J216">
        <f>SUM(I281:I286)</f>
        <v>24</v>
      </c>
      <c r="K216">
        <f t="shared" si="10"/>
        <v>1</v>
      </c>
    </row>
    <row r="217" spans="1:11" x14ac:dyDescent="0.2">
      <c r="A217" s="230">
        <v>42278.146023229165</v>
      </c>
      <c r="B217">
        <v>1.1977998539805412E-2</v>
      </c>
      <c r="C217" t="b">
        <v>1</v>
      </c>
      <c r="D217">
        <f t="shared" si="7"/>
        <v>1.1977998539805412E-2</v>
      </c>
      <c r="F217">
        <f>MAX(D427:D442)</f>
        <v>1.2639522552490234E-2</v>
      </c>
      <c r="G217">
        <f t="shared" si="8"/>
        <v>1.2639522552490234E-2</v>
      </c>
      <c r="H217">
        <f>COUNTIF(D427:D442,"&gt;0")</f>
        <v>16</v>
      </c>
      <c r="I217">
        <f t="shared" si="9"/>
        <v>4</v>
      </c>
      <c r="J217">
        <f>SUM(I287:I292)</f>
        <v>23.75</v>
      </c>
      <c r="K217">
        <f t="shared" si="10"/>
        <v>1</v>
      </c>
    </row>
    <row r="218" spans="1:11" x14ac:dyDescent="0.2">
      <c r="A218" s="230">
        <v>42278.156453437499</v>
      </c>
      <c r="B218">
        <v>1.1977998539805412E-2</v>
      </c>
      <c r="C218" t="b">
        <v>1</v>
      </c>
      <c r="D218">
        <f t="shared" si="7"/>
        <v>1.1977998539805412E-2</v>
      </c>
      <c r="F218">
        <f>MAX(D443:D458)</f>
        <v>1.4052823185920715E-2</v>
      </c>
      <c r="G218">
        <f t="shared" si="8"/>
        <v>1.4052823185920715E-2</v>
      </c>
      <c r="H218">
        <f>COUNTIF(D443:D458,"&gt;0")</f>
        <v>16</v>
      </c>
      <c r="I218">
        <f t="shared" si="9"/>
        <v>4</v>
      </c>
      <c r="J218">
        <f>SUM(I293:I298)</f>
        <v>24</v>
      </c>
      <c r="K218">
        <f t="shared" si="10"/>
        <v>1</v>
      </c>
    </row>
    <row r="219" spans="1:11" x14ac:dyDescent="0.2">
      <c r="A219" s="230">
        <v>42278.166883680555</v>
      </c>
      <c r="B219">
        <v>1.1977998539805412E-2</v>
      </c>
      <c r="C219" t="b">
        <v>1</v>
      </c>
      <c r="D219">
        <f t="shared" si="7"/>
        <v>1.1977998539805412E-2</v>
      </c>
      <c r="F219">
        <f>MAX(D459:D474)</f>
        <v>1.3395234942436218E-2</v>
      </c>
      <c r="G219">
        <f t="shared" si="8"/>
        <v>1.3395234942436218E-2</v>
      </c>
      <c r="H219">
        <f>COUNTIF(D459:D474,"&gt;0")</f>
        <v>16</v>
      </c>
      <c r="I219">
        <f t="shared" si="9"/>
        <v>4</v>
      </c>
      <c r="J219">
        <f>SUM(I299:I304)</f>
        <v>24</v>
      </c>
      <c r="K219">
        <f t="shared" si="10"/>
        <v>1</v>
      </c>
    </row>
    <row r="220" spans="1:11" x14ac:dyDescent="0.2">
      <c r="A220" s="230">
        <v>42278.17731392361</v>
      </c>
      <c r="B220">
        <v>1.1977998539805412E-2</v>
      </c>
      <c r="C220" t="b">
        <v>1</v>
      </c>
      <c r="D220">
        <f t="shared" si="7"/>
        <v>1.1977998539805412E-2</v>
      </c>
      <c r="F220">
        <f>MAX(D475:D490)</f>
        <v>1.9735455513000488E-2</v>
      </c>
      <c r="G220">
        <f t="shared" si="8"/>
        <v>1.9735455513000488E-2</v>
      </c>
      <c r="H220">
        <f>COUNTIF(D475:D490,"&gt;0")</f>
        <v>16</v>
      </c>
      <c r="I220">
        <f t="shared" si="9"/>
        <v>4</v>
      </c>
      <c r="J220">
        <f>SUM(I305:I310)</f>
        <v>24</v>
      </c>
      <c r="K220">
        <f t="shared" si="10"/>
        <v>1</v>
      </c>
    </row>
    <row r="221" spans="1:11" x14ac:dyDescent="0.2">
      <c r="A221" s="230">
        <v>42278.187744131945</v>
      </c>
      <c r="B221">
        <v>1.1977998539805412E-2</v>
      </c>
      <c r="C221" t="b">
        <v>1</v>
      </c>
      <c r="D221">
        <f t="shared" si="7"/>
        <v>1.1977998539805412E-2</v>
      </c>
      <c r="F221">
        <f>MAX(D491:D506)</f>
        <v>3.0374452471733093E-2</v>
      </c>
      <c r="G221">
        <f t="shared" si="8"/>
        <v>3.0374452471733093E-2</v>
      </c>
      <c r="H221">
        <f>COUNTIF(D491:D506,"&gt;0")</f>
        <v>16</v>
      </c>
      <c r="I221">
        <f t="shared" si="9"/>
        <v>4</v>
      </c>
      <c r="J221">
        <f>SUM(I311:I316)</f>
        <v>24</v>
      </c>
      <c r="K221">
        <f t="shared" si="10"/>
        <v>1</v>
      </c>
    </row>
    <row r="222" spans="1:11" x14ac:dyDescent="0.2">
      <c r="A222" s="230">
        <v>42278.198174386576</v>
      </c>
      <c r="B222">
        <v>1.1977998539805412E-2</v>
      </c>
      <c r="C222" t="b">
        <v>1</v>
      </c>
      <c r="D222">
        <f t="shared" si="7"/>
        <v>1.1977998539805412E-2</v>
      </c>
      <c r="F222">
        <f>MAX(D507:D522)</f>
        <v>1.7242550849914551E-2</v>
      </c>
      <c r="G222">
        <f t="shared" si="8"/>
        <v>1.7242550849914551E-2</v>
      </c>
      <c r="H222">
        <f>COUNTIF(D507:D522,"&gt;0")</f>
        <v>16</v>
      </c>
      <c r="I222">
        <f t="shared" si="9"/>
        <v>4</v>
      </c>
      <c r="J222">
        <f>SUM(I317:I322)</f>
        <v>21.5</v>
      </c>
      <c r="K222">
        <f t="shared" si="10"/>
        <v>1</v>
      </c>
    </row>
    <row r="223" spans="1:11" x14ac:dyDescent="0.2">
      <c r="A223" s="230">
        <v>42278.208604594911</v>
      </c>
      <c r="B223">
        <v>1.1977998539805412E-2</v>
      </c>
      <c r="C223" t="b">
        <v>1</v>
      </c>
      <c r="D223">
        <f t="shared" si="7"/>
        <v>1.1977998539805412E-2</v>
      </c>
      <c r="F223">
        <f>MAX(D523:D538)</f>
        <v>2.2522792220115662E-2</v>
      </c>
      <c r="G223">
        <f t="shared" si="8"/>
        <v>2.2522792220115662E-2</v>
      </c>
      <c r="H223">
        <f>COUNTIF(D523:D538,"&gt;0")</f>
        <v>16</v>
      </c>
      <c r="I223">
        <f t="shared" si="9"/>
        <v>4</v>
      </c>
      <c r="J223">
        <f>SUM(I323:I328)</f>
        <v>23</v>
      </c>
      <c r="K223">
        <f t="shared" si="10"/>
        <v>1</v>
      </c>
    </row>
    <row r="224" spans="1:11" x14ac:dyDescent="0.2">
      <c r="A224" s="230">
        <v>42278.219034837966</v>
      </c>
      <c r="B224">
        <v>1.1977998539805412E-2</v>
      </c>
      <c r="C224" t="b">
        <v>1</v>
      </c>
      <c r="D224">
        <f t="shared" si="7"/>
        <v>1.1977998539805412E-2</v>
      </c>
      <c r="F224">
        <f>MAX(D539:D554)</f>
        <v>1.733088493347168E-2</v>
      </c>
      <c r="G224">
        <f t="shared" si="8"/>
        <v>1.733088493347168E-2</v>
      </c>
      <c r="H224">
        <f>COUNTIF(D539:D554,"&gt;0")</f>
        <v>16</v>
      </c>
      <c r="I224">
        <f t="shared" si="9"/>
        <v>4</v>
      </c>
      <c r="J224">
        <f>SUM(I329:I334)</f>
        <v>23.75</v>
      </c>
      <c r="K224">
        <f t="shared" si="10"/>
        <v>1</v>
      </c>
    </row>
    <row r="225" spans="1:11" x14ac:dyDescent="0.2">
      <c r="A225" s="230">
        <v>42278.229465046294</v>
      </c>
      <c r="B225">
        <v>1.1977998539805412E-2</v>
      </c>
      <c r="C225" t="b">
        <v>1</v>
      </c>
      <c r="D225">
        <f t="shared" si="7"/>
        <v>1.1977998539805412E-2</v>
      </c>
      <c r="F225">
        <f>MAX(D555:D570)</f>
        <v>1.5475928783416748E-2</v>
      </c>
      <c r="G225">
        <f t="shared" si="8"/>
        <v>1.5475928783416748E-2</v>
      </c>
      <c r="H225">
        <f>COUNTIF(D555:D570,"&gt;0")</f>
        <v>16</v>
      </c>
      <c r="I225">
        <f t="shared" si="9"/>
        <v>4</v>
      </c>
      <c r="J225">
        <f>SUM(I335:I340)</f>
        <v>24</v>
      </c>
      <c r="K225">
        <f t="shared" si="10"/>
        <v>1</v>
      </c>
    </row>
    <row r="226" spans="1:11" x14ac:dyDescent="0.2">
      <c r="A226" s="230">
        <v>42278.239895289349</v>
      </c>
      <c r="B226">
        <v>1.1977998539805412E-2</v>
      </c>
      <c r="C226" t="b">
        <v>1</v>
      </c>
      <c r="D226">
        <f t="shared" si="7"/>
        <v>1.1977998539805412E-2</v>
      </c>
      <c r="F226">
        <f>MAX(D571:D586)</f>
        <v>1.8498823046684265E-2</v>
      </c>
      <c r="G226">
        <f t="shared" si="8"/>
        <v>1.8498823046684265E-2</v>
      </c>
      <c r="H226">
        <f>COUNTIF(D571:D586,"&gt;0")</f>
        <v>16</v>
      </c>
      <c r="I226">
        <f t="shared" si="9"/>
        <v>4</v>
      </c>
      <c r="J226">
        <f>SUM(I341:I346)</f>
        <v>24</v>
      </c>
      <c r="K226">
        <f t="shared" si="10"/>
        <v>1</v>
      </c>
    </row>
    <row r="227" spans="1:11" x14ac:dyDescent="0.2">
      <c r="A227" s="230">
        <v>42278.250325543981</v>
      </c>
      <c r="B227">
        <v>1.1977998539805412E-2</v>
      </c>
      <c r="C227" t="b">
        <v>1</v>
      </c>
      <c r="D227">
        <f t="shared" si="7"/>
        <v>1.1977998539805412E-2</v>
      </c>
      <c r="F227">
        <f>MAX(D587:D602)</f>
        <v>1.7536982893943787E-2</v>
      </c>
      <c r="G227">
        <f t="shared" si="8"/>
        <v>1.7536982893943787E-2</v>
      </c>
      <c r="H227">
        <f>COUNTIF(D587:D602,"&gt;0")</f>
        <v>16</v>
      </c>
      <c r="I227">
        <f t="shared" si="9"/>
        <v>4</v>
      </c>
      <c r="J227">
        <f>SUM(I347:I352)</f>
        <v>24</v>
      </c>
      <c r="K227">
        <f t="shared" si="10"/>
        <v>1</v>
      </c>
    </row>
    <row r="228" spans="1:11" x14ac:dyDescent="0.2">
      <c r="A228" s="230">
        <v>42278.260755752315</v>
      </c>
      <c r="B228">
        <v>1.1932864785194397E-2</v>
      </c>
      <c r="C228" t="b">
        <v>1</v>
      </c>
      <c r="D228">
        <f t="shared" si="7"/>
        <v>1.1932864785194397E-2</v>
      </c>
      <c r="F228">
        <f>MAX(D603:D618)</f>
        <v>1.7615512013435364E-2</v>
      </c>
      <c r="G228">
        <f t="shared" si="8"/>
        <v>1.7615512013435364E-2</v>
      </c>
      <c r="H228">
        <f>COUNTIF(D603:D618,"&gt;0")</f>
        <v>16</v>
      </c>
      <c r="I228">
        <f t="shared" si="9"/>
        <v>4</v>
      </c>
      <c r="J228">
        <f>SUM(I353:I358)</f>
        <v>24</v>
      </c>
      <c r="K228">
        <f t="shared" si="10"/>
        <v>1</v>
      </c>
    </row>
    <row r="229" spans="1:11" x14ac:dyDescent="0.2">
      <c r="A229" s="230">
        <v>42278.271185995371</v>
      </c>
      <c r="B229">
        <v>1.1932864785194397E-2</v>
      </c>
      <c r="C229" t="b">
        <v>1</v>
      </c>
      <c r="D229">
        <f t="shared" si="7"/>
        <v>1.1932864785194397E-2</v>
      </c>
      <c r="F229">
        <f>MAX(D619:D634)</f>
        <v>1.4062628149986267E-2</v>
      </c>
      <c r="G229">
        <f t="shared" si="8"/>
        <v>1.4062628149986267E-2</v>
      </c>
      <c r="H229">
        <f>COUNTIF(D619:D634,"&gt;0")</f>
        <v>16</v>
      </c>
      <c r="I229">
        <f t="shared" si="9"/>
        <v>4</v>
      </c>
      <c r="J229">
        <f>SUM(I359:I364)</f>
        <v>24</v>
      </c>
      <c r="K229">
        <f t="shared" si="10"/>
        <v>1</v>
      </c>
    </row>
    <row r="230" spans="1:11" x14ac:dyDescent="0.2">
      <c r="A230" s="230">
        <v>42278.281616203705</v>
      </c>
      <c r="B230">
        <v>1.1932864785194397E-2</v>
      </c>
      <c r="C230" t="b">
        <v>1</v>
      </c>
      <c r="D230">
        <f t="shared" si="7"/>
        <v>1.1932864785194397E-2</v>
      </c>
      <c r="F230">
        <f>MAX(D635:D650)</f>
        <v>1.927417516708374E-2</v>
      </c>
      <c r="G230">
        <f t="shared" si="8"/>
        <v>1.927417516708374E-2</v>
      </c>
      <c r="H230">
        <f>COUNTIF(D635:D650,"&gt;0")</f>
        <v>16</v>
      </c>
      <c r="I230">
        <f t="shared" si="9"/>
        <v>4</v>
      </c>
      <c r="J230">
        <f>SUM(I365:I370)</f>
        <v>23.5</v>
      </c>
      <c r="K230">
        <f t="shared" si="10"/>
        <v>1</v>
      </c>
    </row>
    <row r="231" spans="1:11" x14ac:dyDescent="0.2">
      <c r="A231" s="230">
        <v>42278.292046446761</v>
      </c>
      <c r="B231">
        <v>1.1932864785194397E-2</v>
      </c>
      <c r="C231" t="b">
        <v>1</v>
      </c>
      <c r="D231">
        <f t="shared" si="7"/>
        <v>1.1932864785194397E-2</v>
      </c>
      <c r="F231">
        <f>MAX(D651:D666)</f>
        <v>1.3836890459060669E-2</v>
      </c>
      <c r="G231">
        <f t="shared" si="8"/>
        <v>1.3836890459060669E-2</v>
      </c>
      <c r="H231">
        <f>COUNTIF(D651:D666,"&gt;0")</f>
        <v>16</v>
      </c>
      <c r="I231">
        <f t="shared" si="9"/>
        <v>4</v>
      </c>
      <c r="J231">
        <f>SUM(I371:I376)</f>
        <v>23.75</v>
      </c>
      <c r="K231">
        <f t="shared" si="10"/>
        <v>1</v>
      </c>
    </row>
    <row r="232" spans="1:11" x14ac:dyDescent="0.2">
      <c r="A232" s="230">
        <v>42278.302476655095</v>
      </c>
      <c r="B232">
        <v>1.1932864785194397E-2</v>
      </c>
      <c r="C232" t="b">
        <v>1</v>
      </c>
      <c r="D232">
        <f t="shared" si="7"/>
        <v>1.1932864785194397E-2</v>
      </c>
      <c r="F232">
        <f>MAX(D667:D682)</f>
        <v>1.2403964996337891E-2</v>
      </c>
      <c r="G232">
        <f t="shared" si="8"/>
        <v>1.2403964996337891E-2</v>
      </c>
      <c r="H232">
        <f>COUNTIF(D667:D682,"&gt;0")</f>
        <v>16</v>
      </c>
      <c r="I232">
        <f t="shared" si="9"/>
        <v>4</v>
      </c>
      <c r="J232">
        <f>SUM(I377:I382)</f>
        <v>24</v>
      </c>
      <c r="K232">
        <f t="shared" si="10"/>
        <v>1</v>
      </c>
    </row>
    <row r="233" spans="1:11" x14ac:dyDescent="0.2">
      <c r="A233" s="230">
        <v>42278.312906909719</v>
      </c>
      <c r="B233">
        <v>1.1932864785194397E-2</v>
      </c>
      <c r="C233" t="b">
        <v>1</v>
      </c>
      <c r="D233">
        <f t="shared" si="7"/>
        <v>1.1932864785194397E-2</v>
      </c>
      <c r="F233">
        <f>MAX(D683:D698)</f>
        <v>1.4504283666610718E-2</v>
      </c>
      <c r="G233">
        <f t="shared" si="8"/>
        <v>1.4504283666610718E-2</v>
      </c>
      <c r="H233">
        <f>COUNTIF(D683:D698,"&gt;0")</f>
        <v>16</v>
      </c>
      <c r="I233">
        <f t="shared" si="9"/>
        <v>4</v>
      </c>
      <c r="J233">
        <f>SUM(I383:I388)</f>
        <v>24</v>
      </c>
      <c r="K233">
        <f t="shared" si="10"/>
        <v>1</v>
      </c>
    </row>
    <row r="234" spans="1:11" x14ac:dyDescent="0.2">
      <c r="A234" s="230">
        <v>42278.323337118054</v>
      </c>
      <c r="B234">
        <v>1.1932864785194397E-2</v>
      </c>
      <c r="C234" t="b">
        <v>1</v>
      </c>
      <c r="D234">
        <f t="shared" si="7"/>
        <v>1.1932864785194397E-2</v>
      </c>
      <c r="F234">
        <f>MAX(D699:D714)</f>
        <v>1.4474838972091675E-2</v>
      </c>
      <c r="G234">
        <f t="shared" si="8"/>
        <v>1.4474838972091675E-2</v>
      </c>
      <c r="H234">
        <f>COUNTIF(D699:D714,"&gt;0")</f>
        <v>16</v>
      </c>
      <c r="I234">
        <f t="shared" si="9"/>
        <v>4</v>
      </c>
      <c r="K234">
        <f t="shared" si="10"/>
        <v>1</v>
      </c>
    </row>
    <row r="235" spans="1:11" x14ac:dyDescent="0.2">
      <c r="A235" s="230">
        <v>42278.333767361109</v>
      </c>
      <c r="B235">
        <v>1.1932864785194397E-2</v>
      </c>
      <c r="C235" t="b">
        <v>1</v>
      </c>
      <c r="D235">
        <f t="shared" si="7"/>
        <v>1.1932864785194397E-2</v>
      </c>
      <c r="F235">
        <f>MAX(D715:D730)</f>
        <v>1.4229476451873779E-2</v>
      </c>
      <c r="G235">
        <f t="shared" ref="G235:G266" si="12">IF(F235=0,"PO",F235)</f>
        <v>1.4229476451873779E-2</v>
      </c>
      <c r="H235">
        <f>COUNTIF(D715:D730,"&gt;0")</f>
        <v>16</v>
      </c>
      <c r="I235">
        <f t="shared" si="9"/>
        <v>4</v>
      </c>
      <c r="K235">
        <f t="shared" si="10"/>
        <v>1</v>
      </c>
    </row>
    <row r="236" spans="1:11" x14ac:dyDescent="0.2">
      <c r="A236" s="230">
        <v>42278.344197604165</v>
      </c>
      <c r="B236">
        <v>1.1932864785194397E-2</v>
      </c>
      <c r="C236" t="b">
        <v>1</v>
      </c>
      <c r="D236">
        <f t="shared" si="7"/>
        <v>1.1932864785194397E-2</v>
      </c>
      <c r="F236">
        <f>MAX(D731:D746)</f>
        <v>1.5809625387191772E-2</v>
      </c>
      <c r="G236">
        <f t="shared" si="12"/>
        <v>1.5809625387191772E-2</v>
      </c>
      <c r="H236">
        <f>COUNTIF(D731:D746,"&gt;0")</f>
        <v>16</v>
      </c>
      <c r="I236">
        <f t="shared" si="9"/>
        <v>4</v>
      </c>
      <c r="K236">
        <f t="shared" si="10"/>
        <v>1</v>
      </c>
    </row>
    <row r="237" spans="1:11" x14ac:dyDescent="0.2">
      <c r="A237" s="230">
        <v>42278.3546278125</v>
      </c>
      <c r="B237">
        <v>1.1932864785194397E-2</v>
      </c>
      <c r="C237" t="b">
        <v>1</v>
      </c>
      <c r="D237">
        <f t="shared" si="7"/>
        <v>1.1932864785194397E-2</v>
      </c>
      <c r="F237">
        <f>MAX(D747:D762)</f>
        <v>2.1482452750205994E-2</v>
      </c>
      <c r="G237">
        <f t="shared" si="12"/>
        <v>2.1482452750205994E-2</v>
      </c>
      <c r="H237">
        <f>COUNTIF(D747:D762,"&gt;0")</f>
        <v>16</v>
      </c>
      <c r="I237">
        <f t="shared" si="9"/>
        <v>4</v>
      </c>
      <c r="K237">
        <f t="shared" si="10"/>
        <v>1</v>
      </c>
    </row>
    <row r="238" spans="1:11" x14ac:dyDescent="0.2">
      <c r="A238" s="230">
        <v>42278.365058067131</v>
      </c>
      <c r="B238">
        <v>1.1932864785194397E-2</v>
      </c>
      <c r="C238" t="b">
        <v>1</v>
      </c>
      <c r="D238">
        <f t="shared" si="7"/>
        <v>1.1932864785194397E-2</v>
      </c>
      <c r="F238">
        <f>MAX(D763:D778)</f>
        <v>1.3395234942436218E-2</v>
      </c>
      <c r="G238">
        <f t="shared" si="12"/>
        <v>1.3395234942436218E-2</v>
      </c>
      <c r="H238">
        <f>COUNTIF(D763:D778,"&gt;0")</f>
        <v>16</v>
      </c>
      <c r="I238">
        <f t="shared" si="9"/>
        <v>4</v>
      </c>
      <c r="K238">
        <f t="shared" si="10"/>
        <v>1</v>
      </c>
    </row>
    <row r="239" spans="1:11" x14ac:dyDescent="0.2">
      <c r="A239" s="230">
        <v>42278.375488275466</v>
      </c>
      <c r="B239">
        <v>1.1932864785194397E-2</v>
      </c>
      <c r="C239" t="b">
        <v>1</v>
      </c>
      <c r="D239">
        <f t="shared" si="7"/>
        <v>1.1932864785194397E-2</v>
      </c>
      <c r="F239">
        <f>MAX(D779:D794)</f>
        <v>1.7026633024215698E-2</v>
      </c>
      <c r="G239">
        <f t="shared" si="12"/>
        <v>1.7026633024215698E-2</v>
      </c>
      <c r="H239">
        <f>COUNTIF(D779:D794,"&gt;0")</f>
        <v>16</v>
      </c>
      <c r="I239">
        <f t="shared" si="9"/>
        <v>4</v>
      </c>
      <c r="K239">
        <f t="shared" si="10"/>
        <v>1</v>
      </c>
    </row>
    <row r="240" spans="1:11" x14ac:dyDescent="0.2">
      <c r="A240" s="230">
        <v>42278.385918518521</v>
      </c>
      <c r="B240">
        <v>1.1932864785194397E-2</v>
      </c>
      <c r="C240" t="b">
        <v>1</v>
      </c>
      <c r="D240">
        <f t="shared" si="7"/>
        <v>1.1932864785194397E-2</v>
      </c>
      <c r="F240">
        <f>MAX(D795:D810)</f>
        <v>1.8665671348571777E-2</v>
      </c>
      <c r="G240">
        <f t="shared" si="12"/>
        <v>1.8665671348571777E-2</v>
      </c>
      <c r="H240">
        <f>COUNTIF(D795:D810,"&gt;0")</f>
        <v>16</v>
      </c>
      <c r="I240">
        <f t="shared" si="9"/>
        <v>4</v>
      </c>
      <c r="K240">
        <f t="shared" si="10"/>
        <v>1</v>
      </c>
    </row>
    <row r="241" spans="1:11" x14ac:dyDescent="0.2">
      <c r="A241" s="230">
        <v>42278.396348726848</v>
      </c>
      <c r="B241">
        <v>1.1932864785194397E-2</v>
      </c>
      <c r="C241" t="b">
        <v>1</v>
      </c>
      <c r="D241">
        <f t="shared" si="7"/>
        <v>1.1932864785194397E-2</v>
      </c>
      <c r="F241">
        <f>MAX(D811:D826)</f>
        <v>1.4631882309913635E-2</v>
      </c>
      <c r="G241">
        <f t="shared" si="12"/>
        <v>1.4631882309913635E-2</v>
      </c>
      <c r="H241">
        <f>COUNTIF(D811:D826,"&gt;0")</f>
        <v>16</v>
      </c>
      <c r="I241">
        <f t="shared" si="9"/>
        <v>4</v>
      </c>
      <c r="K241">
        <f t="shared" si="10"/>
        <v>1</v>
      </c>
    </row>
    <row r="242" spans="1:11" x14ac:dyDescent="0.2">
      <c r="A242" s="230">
        <v>42278.406778969904</v>
      </c>
      <c r="B242">
        <v>1.1932864785194397E-2</v>
      </c>
      <c r="C242" t="b">
        <v>1</v>
      </c>
      <c r="D242">
        <f t="shared" si="7"/>
        <v>1.1932864785194397E-2</v>
      </c>
      <c r="F242">
        <f>MAX(D827:D842)</f>
        <v>2.2562041878700256E-2</v>
      </c>
      <c r="G242">
        <f t="shared" si="12"/>
        <v>2.2562041878700256E-2</v>
      </c>
      <c r="H242">
        <f>COUNTIF(D827:D842,"&gt;0")</f>
        <v>16</v>
      </c>
      <c r="I242">
        <f t="shared" si="9"/>
        <v>4</v>
      </c>
      <c r="K242">
        <f t="shared" si="10"/>
        <v>1</v>
      </c>
    </row>
    <row r="243" spans="1:11" x14ac:dyDescent="0.2">
      <c r="A243" s="230">
        <v>42278.417209224535</v>
      </c>
      <c r="B243">
        <v>1.1932864785194397E-2</v>
      </c>
      <c r="C243" t="b">
        <v>1</v>
      </c>
      <c r="D243">
        <f t="shared" si="7"/>
        <v>1.1932864785194397E-2</v>
      </c>
      <c r="F243">
        <f>MAX(D843:D858)</f>
        <v>1.3719126582145691E-2</v>
      </c>
      <c r="G243">
        <f t="shared" si="12"/>
        <v>1.3719126582145691E-2</v>
      </c>
      <c r="H243">
        <f>COUNTIF(D843:D858,"&gt;0")</f>
        <v>16</v>
      </c>
      <c r="I243">
        <f t="shared" si="9"/>
        <v>4</v>
      </c>
      <c r="K243">
        <f t="shared" si="10"/>
        <v>1</v>
      </c>
    </row>
    <row r="244" spans="1:11" x14ac:dyDescent="0.2">
      <c r="A244" s="230">
        <v>42278.42763943287</v>
      </c>
      <c r="B244">
        <v>1.1932864785194397E-2</v>
      </c>
      <c r="C244" t="b">
        <v>1</v>
      </c>
      <c r="D244">
        <f t="shared" si="7"/>
        <v>1.1932864785194397E-2</v>
      </c>
      <c r="F244">
        <f>MAX(D859:D874)</f>
        <v>1.7311260104179382E-2</v>
      </c>
      <c r="G244">
        <f t="shared" si="12"/>
        <v>1.7311260104179382E-2</v>
      </c>
      <c r="H244">
        <f>COUNTIF(D859:D874,"&gt;0")</f>
        <v>16</v>
      </c>
      <c r="I244">
        <f t="shared" si="9"/>
        <v>4</v>
      </c>
      <c r="K244">
        <f t="shared" si="10"/>
        <v>1</v>
      </c>
    </row>
    <row r="245" spans="1:11" x14ac:dyDescent="0.2">
      <c r="A245" s="230">
        <v>42278.438069675925</v>
      </c>
      <c r="B245">
        <v>1.1932864785194397E-2</v>
      </c>
      <c r="C245" t="b">
        <v>1</v>
      </c>
      <c r="D245">
        <f t="shared" si="7"/>
        <v>1.1932864785194397E-2</v>
      </c>
      <c r="F245">
        <f>MAX(D875:D890)</f>
        <v>1.4239296317100525E-2</v>
      </c>
      <c r="G245">
        <f t="shared" si="12"/>
        <v>1.4239296317100525E-2</v>
      </c>
      <c r="H245">
        <f>COUNTIF(D875:D890,"&gt;0")</f>
        <v>16</v>
      </c>
      <c r="I245">
        <f t="shared" si="9"/>
        <v>4</v>
      </c>
      <c r="K245">
        <f t="shared" si="10"/>
        <v>1</v>
      </c>
    </row>
    <row r="246" spans="1:11" x14ac:dyDescent="0.2">
      <c r="A246" s="230">
        <v>42278.44849988426</v>
      </c>
      <c r="B246">
        <v>1.1932864785194397E-2</v>
      </c>
      <c r="C246" t="b">
        <v>1</v>
      </c>
      <c r="D246">
        <f t="shared" si="7"/>
        <v>1.1932864785194397E-2</v>
      </c>
      <c r="F246">
        <f>MAX(D891:D906)</f>
        <v>2.1659106016159058E-2</v>
      </c>
      <c r="G246">
        <f t="shared" si="12"/>
        <v>2.1659106016159058E-2</v>
      </c>
      <c r="H246">
        <f>COUNTIF(D891:D906,"&gt;0")</f>
        <v>16</v>
      </c>
      <c r="I246">
        <f t="shared" si="9"/>
        <v>4</v>
      </c>
      <c r="K246">
        <f t="shared" si="10"/>
        <v>1</v>
      </c>
    </row>
    <row r="247" spans="1:11" x14ac:dyDescent="0.2">
      <c r="A247" s="230">
        <v>42278.458930127315</v>
      </c>
      <c r="B247">
        <v>1.1932864785194397E-2</v>
      </c>
      <c r="C247" t="b">
        <v>1</v>
      </c>
      <c r="D247">
        <f t="shared" si="7"/>
        <v>1.1932864785194397E-2</v>
      </c>
      <c r="F247">
        <f>MAX(D907:D922)</f>
        <v>1.7811790108680725E-2</v>
      </c>
      <c r="G247">
        <f t="shared" si="12"/>
        <v>1.7811790108680725E-2</v>
      </c>
      <c r="H247">
        <f>COUNTIF(D907:D922,"&gt;0")</f>
        <v>16</v>
      </c>
      <c r="I247">
        <f t="shared" si="9"/>
        <v>4</v>
      </c>
      <c r="K247">
        <f t="shared" si="10"/>
        <v>1</v>
      </c>
    </row>
    <row r="248" spans="1:11" x14ac:dyDescent="0.2">
      <c r="A248" s="230">
        <v>42278.46936033565</v>
      </c>
      <c r="B248">
        <v>1.1932864785194397E-2</v>
      </c>
      <c r="C248" t="b">
        <v>1</v>
      </c>
      <c r="D248">
        <f t="shared" si="7"/>
        <v>1.1932864785194397E-2</v>
      </c>
      <c r="F248">
        <f>MAX(D923:D938)</f>
        <v>2.2208720445632935E-2</v>
      </c>
      <c r="G248">
        <f t="shared" si="12"/>
        <v>2.2208720445632935E-2</v>
      </c>
      <c r="H248">
        <f>COUNTIF(D923:D938,"&gt;0")</f>
        <v>16</v>
      </c>
      <c r="I248">
        <f t="shared" si="9"/>
        <v>4</v>
      </c>
      <c r="K248">
        <f t="shared" si="10"/>
        <v>1</v>
      </c>
    </row>
    <row r="249" spans="1:11" x14ac:dyDescent="0.2">
      <c r="A249" s="230">
        <v>42278.479790590274</v>
      </c>
      <c r="B249">
        <v>1.1932864785194397E-2</v>
      </c>
      <c r="C249" t="b">
        <v>1</v>
      </c>
      <c r="D249">
        <f t="shared" si="7"/>
        <v>1.1932864785194397E-2</v>
      </c>
      <c r="F249">
        <f>MAX(D939:D954)</f>
        <v>1.2335270643234253E-2</v>
      </c>
      <c r="G249">
        <f t="shared" si="12"/>
        <v>1.2335270643234253E-2</v>
      </c>
      <c r="H249">
        <f>COUNTIF(D939:D954,"&gt;0")</f>
        <v>2</v>
      </c>
      <c r="I249">
        <f t="shared" si="9"/>
        <v>0.5</v>
      </c>
      <c r="K249">
        <f t="shared" si="10"/>
        <v>1</v>
      </c>
    </row>
    <row r="250" spans="1:11" x14ac:dyDescent="0.2">
      <c r="A250" s="230">
        <v>42278.490220798609</v>
      </c>
      <c r="B250">
        <v>1.1932864785194397E-2</v>
      </c>
      <c r="C250" t="b">
        <v>1</v>
      </c>
      <c r="D250">
        <f t="shared" si="7"/>
        <v>1.1932864785194397E-2</v>
      </c>
      <c r="F250">
        <f>MAX(D955:D970)</f>
        <v>0</v>
      </c>
      <c r="G250" t="str">
        <f t="shared" si="12"/>
        <v>PO</v>
      </c>
      <c r="H250">
        <f>COUNTIF(D955:D970,"&gt;0")</f>
        <v>0</v>
      </c>
      <c r="I250">
        <f t="shared" si="9"/>
        <v>0</v>
      </c>
      <c r="K250">
        <f t="shared" si="10"/>
        <v>0</v>
      </c>
    </row>
    <row r="251" spans="1:11" x14ac:dyDescent="0.2">
      <c r="A251" s="230">
        <v>42278.500651041664</v>
      </c>
      <c r="B251">
        <v>1.1932864785194397E-2</v>
      </c>
      <c r="C251" t="b">
        <v>1</v>
      </c>
      <c r="D251">
        <f t="shared" si="7"/>
        <v>1.1932864785194397E-2</v>
      </c>
      <c r="F251">
        <f>MAX(D971:D986)</f>
        <v>0</v>
      </c>
      <c r="G251" t="str">
        <f t="shared" si="12"/>
        <v>PO</v>
      </c>
      <c r="H251">
        <f>COUNTIF(D971:D986,"&gt;0")</f>
        <v>0</v>
      </c>
      <c r="I251">
        <f t="shared" si="9"/>
        <v>0</v>
      </c>
      <c r="K251">
        <f t="shared" si="10"/>
        <v>0</v>
      </c>
    </row>
    <row r="252" spans="1:11" x14ac:dyDescent="0.2">
      <c r="A252" s="230">
        <v>42278.51108128472</v>
      </c>
      <c r="B252">
        <v>1.1932864785194397E-2</v>
      </c>
      <c r="C252" t="b">
        <v>1</v>
      </c>
      <c r="D252">
        <f t="shared" si="7"/>
        <v>1.1932864785194397E-2</v>
      </c>
      <c r="F252">
        <f>MAX(D987:D1002)</f>
        <v>1.5475928783416748E-2</v>
      </c>
      <c r="G252">
        <f t="shared" si="12"/>
        <v>1.5475928783416748E-2</v>
      </c>
      <c r="H252">
        <f>COUNTIF(D987:D1002,"&gt;0")</f>
        <v>3</v>
      </c>
      <c r="I252">
        <f t="shared" si="9"/>
        <v>0.75</v>
      </c>
      <c r="K252">
        <f t="shared" si="10"/>
        <v>1</v>
      </c>
    </row>
    <row r="253" spans="1:11" x14ac:dyDescent="0.2">
      <c r="A253" s="230">
        <v>42278.521511493054</v>
      </c>
      <c r="B253">
        <v>1.1932864785194397E-2</v>
      </c>
      <c r="C253" t="b">
        <v>1</v>
      </c>
      <c r="D253">
        <f t="shared" si="7"/>
        <v>1.1932864785194397E-2</v>
      </c>
      <c r="F253">
        <f>MAX(D1003:D1018)</f>
        <v>1.4366880059242249E-2</v>
      </c>
      <c r="G253">
        <f t="shared" si="12"/>
        <v>1.4366880059242249E-2</v>
      </c>
      <c r="H253">
        <f>COUNTIF(D1003:D1018,"&gt;0")</f>
        <v>16</v>
      </c>
      <c r="I253">
        <f t="shared" si="9"/>
        <v>4</v>
      </c>
      <c r="K253">
        <f t="shared" si="10"/>
        <v>1</v>
      </c>
    </row>
    <row r="254" spans="1:11" x14ac:dyDescent="0.2">
      <c r="A254" s="230">
        <v>42278.531941747686</v>
      </c>
      <c r="B254">
        <v>1.1932864785194397E-2</v>
      </c>
      <c r="C254" t="b">
        <v>1</v>
      </c>
      <c r="D254">
        <f t="shared" si="7"/>
        <v>1.1932864785194397E-2</v>
      </c>
      <c r="F254">
        <f>MAX(D1019:D1034)</f>
        <v>2.8921887278556824E-2</v>
      </c>
      <c r="G254">
        <f t="shared" si="12"/>
        <v>2.8921887278556824E-2</v>
      </c>
      <c r="H254">
        <f>COUNTIF(D1019:D1034,"&gt;0")</f>
        <v>14</v>
      </c>
      <c r="I254">
        <f t="shared" si="9"/>
        <v>3.5</v>
      </c>
      <c r="K254">
        <f t="shared" si="10"/>
        <v>1</v>
      </c>
    </row>
    <row r="255" spans="1:11" x14ac:dyDescent="0.2">
      <c r="A255" s="230">
        <v>42278.54237195602</v>
      </c>
      <c r="B255">
        <v>1.1932864785194397E-2</v>
      </c>
      <c r="C255" t="b">
        <v>1</v>
      </c>
      <c r="D255">
        <f t="shared" si="7"/>
        <v>1.1932864785194397E-2</v>
      </c>
      <c r="F255">
        <f>MAX(D1035:D1050)</f>
        <v>2.2935003042221069E-2</v>
      </c>
      <c r="G255">
        <f t="shared" si="12"/>
        <v>2.2935003042221069E-2</v>
      </c>
      <c r="H255">
        <f>COUNTIF(D1035:D1050,"&gt;0")</f>
        <v>16</v>
      </c>
      <c r="I255">
        <f t="shared" si="9"/>
        <v>4</v>
      </c>
      <c r="K255">
        <f t="shared" si="10"/>
        <v>1</v>
      </c>
    </row>
    <row r="256" spans="1:11" x14ac:dyDescent="0.2">
      <c r="A256" s="230">
        <v>42278.552802199076</v>
      </c>
      <c r="B256">
        <v>1.1932864785194397E-2</v>
      </c>
      <c r="C256" t="b">
        <v>1</v>
      </c>
      <c r="D256">
        <f t="shared" si="7"/>
        <v>1.1932864785194397E-2</v>
      </c>
      <c r="F256">
        <f>MAX(D1051:D1066)</f>
        <v>1.36994868516922E-2</v>
      </c>
      <c r="G256">
        <f t="shared" si="12"/>
        <v>1.36994868516922E-2</v>
      </c>
      <c r="H256">
        <f>COUNTIF(D1051:D1066,"&gt;0")</f>
        <v>16</v>
      </c>
      <c r="I256">
        <f t="shared" si="9"/>
        <v>4</v>
      </c>
      <c r="K256">
        <f t="shared" si="10"/>
        <v>1</v>
      </c>
    </row>
    <row r="257" spans="1:11" x14ac:dyDescent="0.2">
      <c r="A257" s="230">
        <v>42278.56323240741</v>
      </c>
      <c r="B257">
        <v>1.1932864785194397E-2</v>
      </c>
      <c r="C257" t="b">
        <v>1</v>
      </c>
      <c r="D257">
        <f t="shared" si="7"/>
        <v>1.1932864785194397E-2</v>
      </c>
      <c r="F257">
        <f>MAX(D1067:D1082)</f>
        <v>1.4209851622581482E-2</v>
      </c>
      <c r="G257">
        <f t="shared" si="12"/>
        <v>1.4209851622581482E-2</v>
      </c>
      <c r="H257">
        <f>COUNTIF(D1067:D1082,"&gt;0")</f>
        <v>16</v>
      </c>
      <c r="I257">
        <f t="shared" si="9"/>
        <v>4</v>
      </c>
      <c r="K257">
        <f t="shared" si="10"/>
        <v>1</v>
      </c>
    </row>
    <row r="258" spans="1:11" x14ac:dyDescent="0.2">
      <c r="A258" s="230">
        <v>42278.573662650466</v>
      </c>
      <c r="B258">
        <v>1.1932864785194397E-2</v>
      </c>
      <c r="C258" t="b">
        <v>1</v>
      </c>
      <c r="D258">
        <f t="shared" si="7"/>
        <v>1.1932864785194397E-2</v>
      </c>
      <c r="F258">
        <f>MAX(D1083:D1098)</f>
        <v>1.9990637898445129E-2</v>
      </c>
      <c r="G258">
        <f t="shared" si="12"/>
        <v>1.9990637898445129E-2</v>
      </c>
      <c r="H258">
        <f>COUNTIF(D1083:D1098,"&gt;0")</f>
        <v>16</v>
      </c>
      <c r="I258">
        <f t="shared" si="9"/>
        <v>4</v>
      </c>
      <c r="K258">
        <f t="shared" si="10"/>
        <v>1</v>
      </c>
    </row>
    <row r="259" spans="1:11" x14ac:dyDescent="0.2">
      <c r="A259" s="230">
        <v>42278.58409290509</v>
      </c>
      <c r="B259">
        <v>1.2178227305412292E-2</v>
      </c>
      <c r="C259" t="b">
        <v>1</v>
      </c>
      <c r="D259">
        <f t="shared" si="7"/>
        <v>1.2178227305412292E-2</v>
      </c>
      <c r="F259">
        <f>MAX(D1099:D1114)</f>
        <v>3.6842241883277893E-2</v>
      </c>
      <c r="G259">
        <f t="shared" si="12"/>
        <v>3.6842241883277893E-2</v>
      </c>
      <c r="H259">
        <f>COUNTIF(D1099:D1114,"&gt;0")</f>
        <v>16</v>
      </c>
      <c r="I259">
        <f t="shared" si="9"/>
        <v>4</v>
      </c>
      <c r="K259">
        <f t="shared" si="10"/>
        <v>1</v>
      </c>
    </row>
    <row r="260" spans="1:11" x14ac:dyDescent="0.2">
      <c r="A260" s="230">
        <v>42278.594523113425</v>
      </c>
      <c r="B260">
        <v>1.2178227305412292E-2</v>
      </c>
      <c r="C260" t="b">
        <v>1</v>
      </c>
      <c r="D260">
        <f t="shared" si="7"/>
        <v>1.2178227305412292E-2</v>
      </c>
      <c r="F260">
        <f>MAX(D1115:D1130)</f>
        <v>1.7507538199424744E-2</v>
      </c>
      <c r="G260">
        <f t="shared" si="12"/>
        <v>1.7507538199424744E-2</v>
      </c>
      <c r="H260">
        <f>COUNTIF(D1115:D1130,"&gt;0")</f>
        <v>16</v>
      </c>
      <c r="I260">
        <f t="shared" si="9"/>
        <v>4</v>
      </c>
      <c r="K260">
        <f t="shared" si="10"/>
        <v>1</v>
      </c>
    </row>
    <row r="261" spans="1:11" x14ac:dyDescent="0.2">
      <c r="A261" s="230">
        <v>42278.60495335648</v>
      </c>
      <c r="B261">
        <v>1.2178227305412292E-2</v>
      </c>
      <c r="C261" t="b">
        <v>1</v>
      </c>
      <c r="D261">
        <f t="shared" si="7"/>
        <v>1.2178227305412292E-2</v>
      </c>
      <c r="F261">
        <f>MAX(D1131:D1146)</f>
        <v>1.3787820935249329E-2</v>
      </c>
      <c r="G261">
        <f t="shared" si="12"/>
        <v>1.3787820935249329E-2</v>
      </c>
      <c r="H261">
        <f>COUNTIF(D1131:D1146,"&gt;0")</f>
        <v>16</v>
      </c>
      <c r="I261">
        <f t="shared" si="9"/>
        <v>4</v>
      </c>
      <c r="K261">
        <f t="shared" si="10"/>
        <v>1</v>
      </c>
    </row>
    <row r="262" spans="1:11" x14ac:dyDescent="0.2">
      <c r="A262" s="230">
        <v>42278.615383564815</v>
      </c>
      <c r="B262">
        <v>1.2178227305412292E-2</v>
      </c>
      <c r="C262" t="b">
        <v>1</v>
      </c>
      <c r="D262">
        <f t="shared" si="7"/>
        <v>1.2178227305412292E-2</v>
      </c>
      <c r="F262">
        <f>MAX(D1147:D1162)</f>
        <v>1.1707141995429993E-2</v>
      </c>
      <c r="G262">
        <f t="shared" si="12"/>
        <v>1.1707141995429993E-2</v>
      </c>
      <c r="H262">
        <f>COUNTIF(D1147:D1162,"&gt;0")</f>
        <v>16</v>
      </c>
      <c r="I262">
        <f t="shared" si="9"/>
        <v>4</v>
      </c>
      <c r="K262">
        <f t="shared" si="10"/>
        <v>1</v>
      </c>
    </row>
    <row r="263" spans="1:11" x14ac:dyDescent="0.2">
      <c r="A263" s="230">
        <v>42278.62581380787</v>
      </c>
      <c r="B263">
        <v>1.2178227305412292E-2</v>
      </c>
      <c r="C263" t="b">
        <v>1</v>
      </c>
      <c r="D263">
        <f t="shared" si="7"/>
        <v>1.2178227305412292E-2</v>
      </c>
      <c r="F263">
        <f>MAX(D1163:D1178)</f>
        <v>1.1707141995429993E-2</v>
      </c>
      <c r="G263">
        <f t="shared" si="12"/>
        <v>1.1707141995429993E-2</v>
      </c>
      <c r="H263">
        <f>COUNTIF(D1163:D1178,"&gt;0")</f>
        <v>16</v>
      </c>
      <c r="I263">
        <f t="shared" si="9"/>
        <v>4</v>
      </c>
      <c r="K263">
        <f t="shared" si="10"/>
        <v>1</v>
      </c>
    </row>
    <row r="264" spans="1:11" x14ac:dyDescent="0.2">
      <c r="A264" s="230">
        <v>42278.636244016205</v>
      </c>
      <c r="B264">
        <v>1.2178227305412292E-2</v>
      </c>
      <c r="C264" t="b">
        <v>1</v>
      </c>
      <c r="D264">
        <f t="shared" si="7"/>
        <v>1.2178227305412292E-2</v>
      </c>
      <c r="F264">
        <f>MAX(D1179:D1194)</f>
        <v>1.1461764574050903E-2</v>
      </c>
      <c r="G264">
        <f t="shared" si="12"/>
        <v>1.1461764574050903E-2</v>
      </c>
      <c r="H264">
        <f>COUNTIF(D1179:D1194,"&gt;0")</f>
        <v>16</v>
      </c>
      <c r="I264">
        <f t="shared" si="9"/>
        <v>4</v>
      </c>
      <c r="K264">
        <f t="shared" si="10"/>
        <v>1</v>
      </c>
    </row>
    <row r="265" spans="1:11" x14ac:dyDescent="0.2">
      <c r="A265" s="230">
        <v>42278.646674270836</v>
      </c>
      <c r="B265">
        <v>1.1923059821128845E-2</v>
      </c>
      <c r="C265" t="b">
        <v>1</v>
      </c>
      <c r="D265">
        <f t="shared" si="7"/>
        <v>1.1923059821128845E-2</v>
      </c>
      <c r="F265">
        <f>MAX(D1195:D1210)</f>
        <v>1.1618807911872864E-2</v>
      </c>
      <c r="G265">
        <f t="shared" si="12"/>
        <v>1.1618807911872864E-2</v>
      </c>
      <c r="H265">
        <f>COUNTIF(D1195:D1210,"&gt;0")</f>
        <v>16</v>
      </c>
      <c r="I265">
        <f t="shared" si="9"/>
        <v>4</v>
      </c>
      <c r="K265">
        <f t="shared" si="10"/>
        <v>1</v>
      </c>
    </row>
    <row r="266" spans="1:11" x14ac:dyDescent="0.2">
      <c r="A266" s="230">
        <v>42278.657104479164</v>
      </c>
      <c r="B266">
        <v>1.2089908123016357E-2</v>
      </c>
      <c r="C266" t="b">
        <v>1</v>
      </c>
      <c r="D266">
        <f t="shared" si="7"/>
        <v>1.2089908123016357E-2</v>
      </c>
      <c r="F266">
        <f>MAX(D1211:D1226)</f>
        <v>1.1618807911872864E-2</v>
      </c>
      <c r="G266">
        <f t="shared" si="12"/>
        <v>1.1618807911872864E-2</v>
      </c>
      <c r="H266">
        <f>COUNTIF(D1211:D1226,"&gt;0")</f>
        <v>16</v>
      </c>
      <c r="I266">
        <f t="shared" si="9"/>
        <v>4</v>
      </c>
      <c r="K266">
        <f t="shared" si="10"/>
        <v>1</v>
      </c>
    </row>
    <row r="267" spans="1:11" x14ac:dyDescent="0.2">
      <c r="A267" s="230">
        <v>42278.667534722219</v>
      </c>
      <c r="B267">
        <v>1.2089908123016357E-2</v>
      </c>
      <c r="C267" t="b">
        <v>1</v>
      </c>
      <c r="D267">
        <f t="shared" ref="D267:D330" si="13">IF(C267=TRUE,B267,0)</f>
        <v>1.2089908123016357E-2</v>
      </c>
      <c r="F267">
        <f>MAX(D1227:D1242)</f>
        <v>1.1618807911872864E-2</v>
      </c>
      <c r="G267">
        <f t="shared" ref="G267:G298" si="14">IF(F267=0,"PO",F267)</f>
        <v>1.1618807911872864E-2</v>
      </c>
      <c r="H267">
        <f>COUNTIF(D1227:D1242,"&gt;0")</f>
        <v>16</v>
      </c>
      <c r="I267">
        <f t="shared" si="9"/>
        <v>4</v>
      </c>
      <c r="K267">
        <f t="shared" si="10"/>
        <v>1</v>
      </c>
    </row>
    <row r="268" spans="1:11" x14ac:dyDescent="0.2">
      <c r="A268" s="230">
        <v>42278.677964965274</v>
      </c>
      <c r="B268">
        <v>1.2089908123016357E-2</v>
      </c>
      <c r="C268" t="b">
        <v>1</v>
      </c>
      <c r="D268">
        <f t="shared" si="13"/>
        <v>1.2089908123016357E-2</v>
      </c>
      <c r="F268">
        <f>MAX(D1243:D1258)</f>
        <v>1.1608988046646118E-2</v>
      </c>
      <c r="G268">
        <f t="shared" si="14"/>
        <v>1.1608988046646118E-2</v>
      </c>
      <c r="H268">
        <f>COUNTIF(D1243:D1258,"&gt;0")</f>
        <v>16</v>
      </c>
      <c r="I268">
        <f t="shared" ref="I268:I331" si="15">H268*15/60</f>
        <v>4</v>
      </c>
      <c r="K268">
        <f t="shared" ref="K268:K331" si="16">IF(G268&lt;&gt;"PO",1,0)</f>
        <v>1</v>
      </c>
    </row>
    <row r="269" spans="1:11" x14ac:dyDescent="0.2">
      <c r="A269" s="230">
        <v>42278.688395173609</v>
      </c>
      <c r="B269">
        <v>1.2089908123016357E-2</v>
      </c>
      <c r="C269" t="b">
        <v>1</v>
      </c>
      <c r="D269">
        <f t="shared" si="13"/>
        <v>1.2089908123016357E-2</v>
      </c>
      <c r="F269">
        <f>MAX(D1259:D1274)</f>
        <v>1.1707141995429993E-2</v>
      </c>
      <c r="G269">
        <f t="shared" si="14"/>
        <v>1.1707141995429993E-2</v>
      </c>
      <c r="H269">
        <f>COUNTIF(D1259:D1274,"&gt;0")</f>
        <v>16</v>
      </c>
      <c r="I269">
        <f t="shared" si="15"/>
        <v>4</v>
      </c>
      <c r="K269">
        <f t="shared" si="16"/>
        <v>1</v>
      </c>
    </row>
    <row r="270" spans="1:11" x14ac:dyDescent="0.2">
      <c r="A270" s="230">
        <v>42278.698825428241</v>
      </c>
      <c r="B270">
        <v>1.2089908123016357E-2</v>
      </c>
      <c r="C270" t="b">
        <v>1</v>
      </c>
      <c r="D270">
        <f t="shared" si="13"/>
        <v>1.2089908123016357E-2</v>
      </c>
      <c r="F270">
        <f>MAX(D1275:D1290)</f>
        <v>1.1707141995429993E-2</v>
      </c>
      <c r="G270">
        <f t="shared" si="14"/>
        <v>1.1707141995429993E-2</v>
      </c>
      <c r="H270">
        <f>COUNTIF(D1275:D1290,"&gt;0")</f>
        <v>16</v>
      </c>
      <c r="I270">
        <f t="shared" si="15"/>
        <v>4</v>
      </c>
      <c r="K270">
        <f t="shared" si="16"/>
        <v>1</v>
      </c>
    </row>
    <row r="271" spans="1:11" x14ac:dyDescent="0.2">
      <c r="A271" s="230">
        <v>42278.709255636575</v>
      </c>
      <c r="B271">
        <v>1.2089908123016357E-2</v>
      </c>
      <c r="C271" t="b">
        <v>1</v>
      </c>
      <c r="D271">
        <f t="shared" si="13"/>
        <v>1.2089908123016357E-2</v>
      </c>
      <c r="F271">
        <f>MAX(D1291:D1306)</f>
        <v>1.177583634853363E-2</v>
      </c>
      <c r="G271">
        <f t="shared" si="14"/>
        <v>1.177583634853363E-2</v>
      </c>
      <c r="H271">
        <f>COUNTIF(D1291:D1306,"&gt;0")</f>
        <v>16</v>
      </c>
      <c r="I271">
        <f t="shared" si="15"/>
        <v>4</v>
      </c>
      <c r="K271">
        <f t="shared" si="16"/>
        <v>1</v>
      </c>
    </row>
    <row r="272" spans="1:11" x14ac:dyDescent="0.2">
      <c r="A272" s="230">
        <v>42278.719685879631</v>
      </c>
      <c r="B272">
        <v>1.2089908123016357E-2</v>
      </c>
      <c r="C272" t="b">
        <v>1</v>
      </c>
      <c r="D272">
        <f t="shared" si="13"/>
        <v>1.2089908123016357E-2</v>
      </c>
      <c r="F272">
        <f>MAX(D1307:D1322)</f>
        <v>1.3208761811256409E-2</v>
      </c>
      <c r="G272">
        <f t="shared" si="14"/>
        <v>1.3208761811256409E-2</v>
      </c>
      <c r="H272">
        <f>COUNTIF(D1307:D1322,"&gt;0")</f>
        <v>16</v>
      </c>
      <c r="I272">
        <f t="shared" si="15"/>
        <v>4</v>
      </c>
      <c r="K272">
        <f t="shared" si="16"/>
        <v>1</v>
      </c>
    </row>
    <row r="273" spans="1:11" x14ac:dyDescent="0.2">
      <c r="A273" s="230">
        <v>42278.730116087965</v>
      </c>
      <c r="B273">
        <v>1.2089908123016357E-2</v>
      </c>
      <c r="C273" t="b">
        <v>1</v>
      </c>
      <c r="D273">
        <f t="shared" si="13"/>
        <v>1.2089908123016357E-2</v>
      </c>
      <c r="F273">
        <f>MAX(D1323:D1338)</f>
        <v>1.1805281043052673E-2</v>
      </c>
      <c r="G273">
        <f t="shared" si="14"/>
        <v>1.1805281043052673E-2</v>
      </c>
      <c r="H273">
        <f>COUNTIF(D1323:D1338,"&gt;0")</f>
        <v>16</v>
      </c>
      <c r="I273">
        <f t="shared" si="15"/>
        <v>4</v>
      </c>
      <c r="K273">
        <f t="shared" si="16"/>
        <v>1</v>
      </c>
    </row>
    <row r="274" spans="1:11" x14ac:dyDescent="0.2">
      <c r="A274" s="230">
        <v>42278.740546331021</v>
      </c>
      <c r="B274">
        <v>1.2089908123016357E-2</v>
      </c>
      <c r="C274" t="b">
        <v>1</v>
      </c>
      <c r="D274">
        <f t="shared" si="13"/>
        <v>1.2089908123016357E-2</v>
      </c>
      <c r="F274">
        <f>MAX(D1339:D1354)</f>
        <v>1.1805281043052673E-2</v>
      </c>
      <c r="G274">
        <f t="shared" si="14"/>
        <v>1.1805281043052673E-2</v>
      </c>
      <c r="H274">
        <f>COUNTIF(D1339:D1354,"&gt;0")</f>
        <v>16</v>
      </c>
      <c r="I274">
        <f t="shared" si="15"/>
        <v>4</v>
      </c>
      <c r="K274">
        <f t="shared" si="16"/>
        <v>1</v>
      </c>
    </row>
    <row r="275" spans="1:11" x14ac:dyDescent="0.2">
      <c r="A275" s="230">
        <v>42278.750976585645</v>
      </c>
      <c r="B275">
        <v>1.2089908123016357E-2</v>
      </c>
      <c r="C275" t="b">
        <v>1</v>
      </c>
      <c r="D275">
        <f t="shared" si="13"/>
        <v>1.2089908123016357E-2</v>
      </c>
      <c r="F275">
        <f>MAX(D1355:D1370)</f>
        <v>1.1579543352127075E-2</v>
      </c>
      <c r="G275">
        <f t="shared" si="14"/>
        <v>1.1579543352127075E-2</v>
      </c>
      <c r="H275">
        <f>COUNTIF(D1355:D1370,"&gt;0")</f>
        <v>16</v>
      </c>
      <c r="I275">
        <f t="shared" si="15"/>
        <v>4</v>
      </c>
      <c r="K275">
        <f t="shared" si="16"/>
        <v>1</v>
      </c>
    </row>
    <row r="276" spans="1:11" x14ac:dyDescent="0.2">
      <c r="A276" s="230">
        <v>42278.761406793979</v>
      </c>
      <c r="B276">
        <v>1.2089908123016357E-2</v>
      </c>
      <c r="C276" t="b">
        <v>1</v>
      </c>
      <c r="D276">
        <f t="shared" si="13"/>
        <v>1.2089908123016357E-2</v>
      </c>
      <c r="F276">
        <f>MAX(D1371:D1386)</f>
        <v>1.167769730091095E-2</v>
      </c>
      <c r="G276">
        <f t="shared" si="14"/>
        <v>1.167769730091095E-2</v>
      </c>
      <c r="H276">
        <f>COUNTIF(D1371:D1386,"&gt;0")</f>
        <v>16</v>
      </c>
      <c r="I276">
        <f t="shared" si="15"/>
        <v>4</v>
      </c>
      <c r="K276">
        <f t="shared" si="16"/>
        <v>1</v>
      </c>
    </row>
    <row r="277" spans="1:11" x14ac:dyDescent="0.2">
      <c r="A277" s="230">
        <v>42278.771837037035</v>
      </c>
      <c r="B277">
        <v>1.2089908123016357E-2</v>
      </c>
      <c r="C277" t="b">
        <v>1</v>
      </c>
      <c r="D277">
        <f t="shared" si="13"/>
        <v>1.2089908123016357E-2</v>
      </c>
      <c r="F277">
        <f>MAX(D1387:D1402)</f>
        <v>1.167769730091095E-2</v>
      </c>
      <c r="G277">
        <f t="shared" si="14"/>
        <v>1.167769730091095E-2</v>
      </c>
      <c r="H277">
        <f>COUNTIF(D1387:D1402,"&gt;0")</f>
        <v>16</v>
      </c>
      <c r="I277">
        <f t="shared" si="15"/>
        <v>4</v>
      </c>
      <c r="K277">
        <f t="shared" si="16"/>
        <v>1</v>
      </c>
    </row>
    <row r="278" spans="1:11" x14ac:dyDescent="0.2">
      <c r="A278" s="230">
        <v>42278.782267245369</v>
      </c>
      <c r="B278">
        <v>1.2089908123016357E-2</v>
      </c>
      <c r="C278" t="b">
        <v>1</v>
      </c>
      <c r="D278">
        <f t="shared" si="13"/>
        <v>1.2089908123016357E-2</v>
      </c>
      <c r="F278">
        <f>MAX(D1403:D1418)</f>
        <v>1.167769730091095E-2</v>
      </c>
      <c r="G278">
        <f t="shared" si="14"/>
        <v>1.167769730091095E-2</v>
      </c>
      <c r="H278">
        <f>COUNTIF(D1403:D1418,"&gt;0")</f>
        <v>16</v>
      </c>
      <c r="I278">
        <f t="shared" si="15"/>
        <v>4</v>
      </c>
      <c r="K278">
        <f t="shared" si="16"/>
        <v>1</v>
      </c>
    </row>
    <row r="279" spans="1:11" x14ac:dyDescent="0.2">
      <c r="A279" s="230">
        <v>42278.792697488425</v>
      </c>
      <c r="B279">
        <v>1.2089908123016357E-2</v>
      </c>
      <c r="C279" t="b">
        <v>1</v>
      </c>
      <c r="D279">
        <f t="shared" si="13"/>
        <v>1.2089908123016357E-2</v>
      </c>
      <c r="F279">
        <f>MAX(D1419:D1434)</f>
        <v>1.1481404304504395E-2</v>
      </c>
      <c r="G279">
        <f t="shared" si="14"/>
        <v>1.1481404304504395E-2</v>
      </c>
      <c r="H279">
        <f>COUNTIF(D1419:D1434,"&gt;0")</f>
        <v>13</v>
      </c>
      <c r="I279">
        <f t="shared" si="15"/>
        <v>3.25</v>
      </c>
      <c r="K279">
        <f t="shared" si="16"/>
        <v>1</v>
      </c>
    </row>
    <row r="280" spans="1:11" x14ac:dyDescent="0.2">
      <c r="A280" s="230">
        <v>42278.803127696759</v>
      </c>
      <c r="B280">
        <v>1.2089908123016357E-2</v>
      </c>
      <c r="C280" t="b">
        <v>1</v>
      </c>
      <c r="D280">
        <f t="shared" si="13"/>
        <v>1.2089908123016357E-2</v>
      </c>
      <c r="F280">
        <f>MAX(D1435:D1450)</f>
        <v>1.1481404304504395E-2</v>
      </c>
      <c r="G280">
        <f t="shared" si="14"/>
        <v>1.1481404304504395E-2</v>
      </c>
      <c r="H280">
        <f>COUNTIF(D1435:D1450,"&gt;0")</f>
        <v>16</v>
      </c>
      <c r="I280">
        <f t="shared" si="15"/>
        <v>4</v>
      </c>
      <c r="K280">
        <f t="shared" si="16"/>
        <v>1</v>
      </c>
    </row>
    <row r="281" spans="1:11" x14ac:dyDescent="0.2">
      <c r="A281" s="230">
        <v>42278.813557951391</v>
      </c>
      <c r="B281">
        <v>1.2089908123016357E-2</v>
      </c>
      <c r="C281" t="b">
        <v>1</v>
      </c>
      <c r="D281">
        <f t="shared" si="13"/>
        <v>1.2089908123016357E-2</v>
      </c>
      <c r="F281">
        <f>MAX(D1451:D1466)</f>
        <v>1.154029369354248E-2</v>
      </c>
      <c r="G281">
        <f t="shared" si="14"/>
        <v>1.154029369354248E-2</v>
      </c>
      <c r="H281">
        <f>COUNTIF(D1451:D1466,"&gt;0")</f>
        <v>16</v>
      </c>
      <c r="I281">
        <f t="shared" si="15"/>
        <v>4</v>
      </c>
      <c r="K281">
        <f t="shared" si="16"/>
        <v>1</v>
      </c>
    </row>
    <row r="282" spans="1:11" x14ac:dyDescent="0.2">
      <c r="A282" s="230">
        <v>42278.823988159726</v>
      </c>
      <c r="B282">
        <v>1.2089908123016357E-2</v>
      </c>
      <c r="C282" t="b">
        <v>1</v>
      </c>
      <c r="D282">
        <f t="shared" si="13"/>
        <v>1.2089908123016357E-2</v>
      </c>
      <c r="F282">
        <f>MAX(D1467:D1482)</f>
        <v>1.154029369354248E-2</v>
      </c>
      <c r="G282">
        <f t="shared" si="14"/>
        <v>1.154029369354248E-2</v>
      </c>
      <c r="H282">
        <f>COUNTIF(D1467:D1482,"&gt;0")</f>
        <v>16</v>
      </c>
      <c r="I282">
        <f t="shared" si="15"/>
        <v>4</v>
      </c>
      <c r="K282">
        <f t="shared" si="16"/>
        <v>1</v>
      </c>
    </row>
    <row r="283" spans="1:11" x14ac:dyDescent="0.2">
      <c r="A283" s="230">
        <v>42278.834418402781</v>
      </c>
      <c r="B283">
        <v>1.2089908123016357E-2</v>
      </c>
      <c r="C283" t="b">
        <v>1</v>
      </c>
      <c r="D283">
        <f t="shared" si="13"/>
        <v>1.2089908123016357E-2</v>
      </c>
      <c r="F283">
        <f>MAX(D1483:D1498)</f>
        <v>1.154029369354248E-2</v>
      </c>
      <c r="G283">
        <f t="shared" si="14"/>
        <v>1.154029369354248E-2</v>
      </c>
      <c r="H283">
        <f>COUNTIF(D1483:D1498,"&gt;0")</f>
        <v>16</v>
      </c>
      <c r="I283">
        <f t="shared" si="15"/>
        <v>4</v>
      </c>
      <c r="K283">
        <f t="shared" si="16"/>
        <v>1</v>
      </c>
    </row>
    <row r="284" spans="1:11" x14ac:dyDescent="0.2">
      <c r="A284" s="230">
        <v>42278.844848645836</v>
      </c>
      <c r="B284">
        <v>1.2089908123016357E-2</v>
      </c>
      <c r="C284" t="b">
        <v>1</v>
      </c>
      <c r="D284">
        <f t="shared" si="13"/>
        <v>1.2089908123016357E-2</v>
      </c>
      <c r="F284">
        <f>MAX(D1499:D1514)</f>
        <v>1.1393070220947266E-2</v>
      </c>
      <c r="G284">
        <f t="shared" si="14"/>
        <v>1.1393070220947266E-2</v>
      </c>
      <c r="H284">
        <f>COUNTIF(D1499:D1514,"&gt;0")</f>
        <v>16</v>
      </c>
      <c r="I284">
        <f t="shared" si="15"/>
        <v>4</v>
      </c>
      <c r="K284">
        <f t="shared" si="16"/>
        <v>1</v>
      </c>
    </row>
    <row r="285" spans="1:11" x14ac:dyDescent="0.2">
      <c r="A285" s="230">
        <v>42278.855278854164</v>
      </c>
      <c r="B285">
        <v>1.2089908123016357E-2</v>
      </c>
      <c r="C285" t="b">
        <v>1</v>
      </c>
      <c r="D285">
        <f t="shared" si="13"/>
        <v>1.2089908123016357E-2</v>
      </c>
      <c r="F285">
        <f>MAX(D1515:D1530)</f>
        <v>1.1393070220947266E-2</v>
      </c>
      <c r="G285">
        <f t="shared" si="14"/>
        <v>1.1393070220947266E-2</v>
      </c>
      <c r="H285">
        <f>COUNTIF(D1515:D1530,"&gt;0")</f>
        <v>16</v>
      </c>
      <c r="I285">
        <f t="shared" si="15"/>
        <v>4</v>
      </c>
      <c r="K285">
        <f t="shared" si="16"/>
        <v>1</v>
      </c>
    </row>
    <row r="286" spans="1:11" x14ac:dyDescent="0.2">
      <c r="A286" s="230">
        <v>42278.865709108795</v>
      </c>
      <c r="B286">
        <v>1.2089908123016357E-2</v>
      </c>
      <c r="C286" t="b">
        <v>1</v>
      </c>
      <c r="D286">
        <f t="shared" si="13"/>
        <v>1.2089908123016357E-2</v>
      </c>
      <c r="F286">
        <f>MAX(D1531:D1546)</f>
        <v>1.1393070220947266E-2</v>
      </c>
      <c r="G286">
        <f t="shared" si="14"/>
        <v>1.1393070220947266E-2</v>
      </c>
      <c r="H286">
        <f>COUNTIF(D1531:D1546,"&gt;0")</f>
        <v>16</v>
      </c>
      <c r="I286">
        <f t="shared" si="15"/>
        <v>4</v>
      </c>
      <c r="K286">
        <f t="shared" si="16"/>
        <v>1</v>
      </c>
    </row>
    <row r="287" spans="1:11" x14ac:dyDescent="0.2">
      <c r="A287" s="230">
        <v>42278.87613931713</v>
      </c>
      <c r="B287">
        <v>1.2089908123016357E-2</v>
      </c>
      <c r="C287" t="b">
        <v>1</v>
      </c>
      <c r="D287">
        <f t="shared" si="13"/>
        <v>1.2089908123016357E-2</v>
      </c>
      <c r="F287">
        <f>MAX(D1547:D1562)</f>
        <v>1.1363625526428223E-2</v>
      </c>
      <c r="G287">
        <f t="shared" si="14"/>
        <v>1.1363625526428223E-2</v>
      </c>
      <c r="H287">
        <f>COUNTIF(D1547:D1562,"&gt;0")</f>
        <v>16</v>
      </c>
      <c r="I287">
        <f t="shared" si="15"/>
        <v>4</v>
      </c>
      <c r="K287">
        <f t="shared" si="16"/>
        <v>1</v>
      </c>
    </row>
    <row r="288" spans="1:11" x14ac:dyDescent="0.2">
      <c r="A288" s="230">
        <v>42278.886569560185</v>
      </c>
      <c r="B288">
        <v>1.2089908123016357E-2</v>
      </c>
      <c r="C288" t="b">
        <v>1</v>
      </c>
      <c r="D288">
        <f t="shared" si="13"/>
        <v>1.2089908123016357E-2</v>
      </c>
      <c r="F288">
        <f>MAX(D1563:D1578)</f>
        <v>1.1363625526428223E-2</v>
      </c>
      <c r="G288">
        <f t="shared" si="14"/>
        <v>1.1363625526428223E-2</v>
      </c>
      <c r="H288">
        <f>COUNTIF(D1563:D1578,"&gt;0")</f>
        <v>16</v>
      </c>
      <c r="I288">
        <f t="shared" si="15"/>
        <v>4</v>
      </c>
      <c r="K288">
        <f t="shared" si="16"/>
        <v>1</v>
      </c>
    </row>
    <row r="289" spans="1:11" x14ac:dyDescent="0.2">
      <c r="A289" s="230">
        <v>42278.89699976852</v>
      </c>
      <c r="B289">
        <v>1.2089908123016357E-2</v>
      </c>
      <c r="C289" t="b">
        <v>1</v>
      </c>
      <c r="D289">
        <f t="shared" si="13"/>
        <v>1.2089908123016357E-2</v>
      </c>
      <c r="F289">
        <f>MAX(D1579:D1594)</f>
        <v>1.1510848999023438E-2</v>
      </c>
      <c r="G289">
        <f t="shared" si="14"/>
        <v>1.1510848999023438E-2</v>
      </c>
      <c r="H289">
        <f>COUNTIF(D1579:D1594,"&gt;0")</f>
        <v>15</v>
      </c>
      <c r="I289">
        <f t="shared" si="15"/>
        <v>3.75</v>
      </c>
      <c r="K289">
        <f t="shared" si="16"/>
        <v>1</v>
      </c>
    </row>
    <row r="290" spans="1:11" x14ac:dyDescent="0.2">
      <c r="A290" s="230">
        <v>42278.907430011575</v>
      </c>
      <c r="B290">
        <v>1.2089908123016357E-2</v>
      </c>
      <c r="C290" t="b">
        <v>1</v>
      </c>
      <c r="D290">
        <f t="shared" si="13"/>
        <v>1.2089908123016357E-2</v>
      </c>
      <c r="F290">
        <f>MAX(D1595:D1610)</f>
        <v>1.1520653963088989E-2</v>
      </c>
      <c r="G290">
        <f t="shared" si="14"/>
        <v>1.1520653963088989E-2</v>
      </c>
      <c r="H290">
        <f>COUNTIF(D1595:D1610,"&gt;0")</f>
        <v>16</v>
      </c>
      <c r="I290">
        <f t="shared" si="15"/>
        <v>4</v>
      </c>
      <c r="K290">
        <f t="shared" si="16"/>
        <v>1</v>
      </c>
    </row>
    <row r="291" spans="1:11" x14ac:dyDescent="0.2">
      <c r="A291" s="230">
        <v>42278.917860266207</v>
      </c>
      <c r="B291">
        <v>1.2089908123016357E-2</v>
      </c>
      <c r="C291" t="b">
        <v>1</v>
      </c>
      <c r="D291">
        <f t="shared" si="13"/>
        <v>1.2089908123016357E-2</v>
      </c>
      <c r="F291">
        <f>MAX(D1611:D1626)</f>
        <v>1.1520653963088989E-2</v>
      </c>
      <c r="G291">
        <f t="shared" si="14"/>
        <v>1.1520653963088989E-2</v>
      </c>
      <c r="H291">
        <f>COUNTIF(D1611:D1626,"&gt;0")</f>
        <v>16</v>
      </c>
      <c r="I291">
        <f t="shared" si="15"/>
        <v>4</v>
      </c>
      <c r="K291">
        <f t="shared" si="16"/>
        <v>1</v>
      </c>
    </row>
    <row r="292" spans="1:11" x14ac:dyDescent="0.2">
      <c r="A292" s="230">
        <v>42278.928290474534</v>
      </c>
      <c r="B292">
        <v>1.2089908123016357E-2</v>
      </c>
      <c r="C292" t="b">
        <v>1</v>
      </c>
      <c r="D292">
        <f t="shared" si="13"/>
        <v>1.2089908123016357E-2</v>
      </c>
      <c r="F292">
        <f>MAX(D1627:D1642)</f>
        <v>1.1520653963088989E-2</v>
      </c>
      <c r="G292">
        <f t="shared" si="14"/>
        <v>1.1520653963088989E-2</v>
      </c>
      <c r="H292">
        <f>COUNTIF(D1627:D1642,"&gt;0")</f>
        <v>16</v>
      </c>
      <c r="I292">
        <f t="shared" si="15"/>
        <v>4</v>
      </c>
      <c r="K292">
        <f t="shared" si="16"/>
        <v>1</v>
      </c>
    </row>
    <row r="293" spans="1:11" x14ac:dyDescent="0.2">
      <c r="A293" s="230">
        <v>42278.93872071759</v>
      </c>
      <c r="B293">
        <v>1.2089908123016357E-2</v>
      </c>
      <c r="C293" t="b">
        <v>1</v>
      </c>
      <c r="D293">
        <f t="shared" si="13"/>
        <v>1.2089908123016357E-2</v>
      </c>
      <c r="F293">
        <f>MAX(D1643:D1658)</f>
        <v>1.1353805661201477E-2</v>
      </c>
      <c r="G293">
        <f t="shared" si="14"/>
        <v>1.1353805661201477E-2</v>
      </c>
      <c r="H293">
        <f>COUNTIF(D1643:D1658,"&gt;0")</f>
        <v>16</v>
      </c>
      <c r="I293">
        <f t="shared" si="15"/>
        <v>4</v>
      </c>
      <c r="K293">
        <f t="shared" si="16"/>
        <v>1</v>
      </c>
    </row>
    <row r="294" spans="1:11" x14ac:dyDescent="0.2">
      <c r="A294" s="230">
        <v>42278.949150925924</v>
      </c>
      <c r="B294">
        <v>1.2089908123016357E-2</v>
      </c>
      <c r="C294" t="b">
        <v>1</v>
      </c>
      <c r="D294">
        <f t="shared" si="13"/>
        <v>1.2089908123016357E-2</v>
      </c>
      <c r="F294">
        <f>MAX(D1659:D1674)</f>
        <v>1.138325035572052E-2</v>
      </c>
      <c r="G294">
        <f t="shared" si="14"/>
        <v>1.138325035572052E-2</v>
      </c>
      <c r="H294">
        <f>COUNTIF(D1659:D1674,"&gt;0")</f>
        <v>16</v>
      </c>
      <c r="I294">
        <f t="shared" si="15"/>
        <v>4</v>
      </c>
      <c r="K294">
        <f t="shared" si="16"/>
        <v>1</v>
      </c>
    </row>
    <row r="295" spans="1:11" x14ac:dyDescent="0.2">
      <c r="A295" s="230">
        <v>42278.95958116898</v>
      </c>
      <c r="B295">
        <v>1.2089908123016357E-2</v>
      </c>
      <c r="C295" t="b">
        <v>1</v>
      </c>
      <c r="D295">
        <f t="shared" si="13"/>
        <v>1.2089908123016357E-2</v>
      </c>
      <c r="F295">
        <f>MAX(D1675:D1690)</f>
        <v>1.138325035572052E-2</v>
      </c>
      <c r="G295">
        <f t="shared" si="14"/>
        <v>1.138325035572052E-2</v>
      </c>
      <c r="H295">
        <f>COUNTIF(D1675:D1690,"&gt;0")</f>
        <v>16</v>
      </c>
      <c r="I295">
        <f t="shared" si="15"/>
        <v>4</v>
      </c>
      <c r="K295">
        <f t="shared" si="16"/>
        <v>1</v>
      </c>
    </row>
    <row r="296" spans="1:11" x14ac:dyDescent="0.2">
      <c r="A296" s="230">
        <v>42278.970011377314</v>
      </c>
      <c r="B296">
        <v>1.2089908123016357E-2</v>
      </c>
      <c r="C296" t="b">
        <v>1</v>
      </c>
      <c r="D296">
        <f t="shared" si="13"/>
        <v>1.2089908123016357E-2</v>
      </c>
      <c r="F296">
        <f>MAX(D1691:D1706)</f>
        <v>1.138325035572052E-2</v>
      </c>
      <c r="G296">
        <f t="shared" si="14"/>
        <v>1.138325035572052E-2</v>
      </c>
      <c r="H296">
        <f>COUNTIF(D1691:D1706,"&gt;0")</f>
        <v>16</v>
      </c>
      <c r="I296">
        <f t="shared" si="15"/>
        <v>4</v>
      </c>
      <c r="K296">
        <f t="shared" si="16"/>
        <v>1</v>
      </c>
    </row>
    <row r="297" spans="1:11" x14ac:dyDescent="0.2">
      <c r="A297" s="230">
        <v>42278.980441631946</v>
      </c>
      <c r="B297">
        <v>1.2089908123016357E-2</v>
      </c>
      <c r="C297" t="b">
        <v>1</v>
      </c>
      <c r="D297">
        <f t="shared" si="13"/>
        <v>1.2089908123016357E-2</v>
      </c>
      <c r="F297">
        <f>MAX(D1707:D1722)</f>
        <v>1.138325035572052E-2</v>
      </c>
      <c r="G297">
        <f t="shared" si="14"/>
        <v>1.138325035572052E-2</v>
      </c>
      <c r="H297">
        <f>COUNTIF(D1707:D1722,"&gt;0")</f>
        <v>16</v>
      </c>
      <c r="I297">
        <f t="shared" si="15"/>
        <v>4</v>
      </c>
      <c r="K297">
        <f t="shared" si="16"/>
        <v>1</v>
      </c>
    </row>
    <row r="298" spans="1:11" x14ac:dyDescent="0.2">
      <c r="A298" s="230">
        <v>42278.99087184028</v>
      </c>
      <c r="B298">
        <v>1.2168422341346741E-2</v>
      </c>
      <c r="C298" t="b">
        <v>1</v>
      </c>
      <c r="D298">
        <f t="shared" si="13"/>
        <v>1.2168422341346741E-2</v>
      </c>
      <c r="F298">
        <f>MAX(D1723:D1738)</f>
        <v>1.138325035572052E-2</v>
      </c>
      <c r="G298">
        <f t="shared" si="14"/>
        <v>1.138325035572052E-2</v>
      </c>
      <c r="H298">
        <f>COUNTIF(D1723:D1738,"&gt;0")</f>
        <v>16</v>
      </c>
      <c r="I298">
        <f t="shared" si="15"/>
        <v>4</v>
      </c>
      <c r="K298">
        <f t="shared" si="16"/>
        <v>1</v>
      </c>
    </row>
    <row r="299" spans="1:11" x14ac:dyDescent="0.2">
      <c r="A299" s="230">
        <v>42279.001302083336</v>
      </c>
      <c r="B299">
        <v>1.2168422341346741E-2</v>
      </c>
      <c r="C299" t="b">
        <v>1</v>
      </c>
      <c r="D299">
        <f t="shared" si="13"/>
        <v>1.2168422341346741E-2</v>
      </c>
      <c r="F299">
        <f>MAX(D1739:D1754)</f>
        <v>1.1285111308097839E-2</v>
      </c>
      <c r="G299">
        <f t="shared" ref="G299:G330" si="17">IF(F299=0,"PO",F299)</f>
        <v>1.1285111308097839E-2</v>
      </c>
      <c r="H299">
        <f>COUNTIF(D1739:D1754,"&gt;0")</f>
        <v>16</v>
      </c>
      <c r="I299">
        <f t="shared" si="15"/>
        <v>4</v>
      </c>
      <c r="K299">
        <f t="shared" si="16"/>
        <v>1</v>
      </c>
    </row>
    <row r="300" spans="1:11" x14ac:dyDescent="0.2">
      <c r="A300" s="230">
        <v>42279.011732326391</v>
      </c>
      <c r="B300">
        <v>1.2168422341346741E-2</v>
      </c>
      <c r="C300" t="b">
        <v>1</v>
      </c>
      <c r="D300">
        <f t="shared" si="13"/>
        <v>1.2168422341346741E-2</v>
      </c>
      <c r="F300">
        <f>MAX(D1755:D1770)</f>
        <v>1.1324360966682434E-2</v>
      </c>
      <c r="G300">
        <f t="shared" si="17"/>
        <v>1.1324360966682434E-2</v>
      </c>
      <c r="H300">
        <f>COUNTIF(D1755:D1770,"&gt;0")</f>
        <v>16</v>
      </c>
      <c r="I300">
        <f t="shared" si="15"/>
        <v>4</v>
      </c>
      <c r="K300">
        <f t="shared" si="16"/>
        <v>1</v>
      </c>
    </row>
    <row r="301" spans="1:11" x14ac:dyDescent="0.2">
      <c r="A301" s="230">
        <v>42279.022162534726</v>
      </c>
      <c r="B301">
        <v>1.2168422341346741E-2</v>
      </c>
      <c r="C301" t="b">
        <v>1</v>
      </c>
      <c r="D301">
        <f t="shared" si="13"/>
        <v>1.2168422341346741E-2</v>
      </c>
      <c r="F301">
        <f>MAX(D1771:D1786)</f>
        <v>1.1324360966682434E-2</v>
      </c>
      <c r="G301">
        <f t="shared" si="17"/>
        <v>1.1324360966682434E-2</v>
      </c>
      <c r="H301">
        <f>COUNTIF(D1771:D1786,"&gt;0")</f>
        <v>16</v>
      </c>
      <c r="I301">
        <f t="shared" si="15"/>
        <v>4</v>
      </c>
      <c r="K301">
        <f t="shared" si="16"/>
        <v>1</v>
      </c>
    </row>
    <row r="302" spans="1:11" x14ac:dyDescent="0.2">
      <c r="A302" s="230">
        <v>42279.03259278935</v>
      </c>
      <c r="B302">
        <v>1.2168422341346741E-2</v>
      </c>
      <c r="C302" t="b">
        <v>1</v>
      </c>
      <c r="D302">
        <f t="shared" si="13"/>
        <v>1.2168422341346741E-2</v>
      </c>
      <c r="F302">
        <f>MAX(D1787:D1802)</f>
        <v>1.1442139744758606E-2</v>
      </c>
      <c r="G302">
        <f t="shared" si="17"/>
        <v>1.1442139744758606E-2</v>
      </c>
      <c r="H302">
        <f>COUNTIF(D1787:D1802,"&gt;0")</f>
        <v>16</v>
      </c>
      <c r="I302">
        <f t="shared" si="15"/>
        <v>4</v>
      </c>
      <c r="K302">
        <f t="shared" si="16"/>
        <v>1</v>
      </c>
    </row>
    <row r="303" spans="1:11" x14ac:dyDescent="0.2">
      <c r="A303" s="230">
        <v>42279.043022997685</v>
      </c>
      <c r="B303">
        <v>1.2168422341346741E-2</v>
      </c>
      <c r="C303" t="b">
        <v>1</v>
      </c>
      <c r="D303">
        <f t="shared" si="13"/>
        <v>1.2168422341346741E-2</v>
      </c>
      <c r="F303">
        <f>MAX(D1803:D1818)</f>
        <v>1.1442139744758606E-2</v>
      </c>
      <c r="G303">
        <f t="shared" si="17"/>
        <v>1.1442139744758606E-2</v>
      </c>
      <c r="H303">
        <f>COUNTIF(D1803:D1818,"&gt;0")</f>
        <v>16</v>
      </c>
      <c r="I303">
        <f t="shared" si="15"/>
        <v>4</v>
      </c>
      <c r="K303">
        <f t="shared" si="16"/>
        <v>1</v>
      </c>
    </row>
    <row r="304" spans="1:11" x14ac:dyDescent="0.2">
      <c r="A304" s="230">
        <v>42279.05345324074</v>
      </c>
      <c r="B304">
        <v>1.2168422341346741E-2</v>
      </c>
      <c r="C304" t="b">
        <v>1</v>
      </c>
      <c r="D304">
        <f t="shared" si="13"/>
        <v>1.2168422341346741E-2</v>
      </c>
      <c r="F304">
        <f>MAX(D1819:D1834)</f>
        <v>1.1471584439277649E-2</v>
      </c>
      <c r="G304">
        <f t="shared" si="17"/>
        <v>1.1471584439277649E-2</v>
      </c>
      <c r="H304">
        <f>COUNTIF(D1819:D1834,"&gt;0")</f>
        <v>16</v>
      </c>
      <c r="I304">
        <f t="shared" si="15"/>
        <v>4</v>
      </c>
      <c r="K304">
        <f t="shared" si="16"/>
        <v>1</v>
      </c>
    </row>
    <row r="305" spans="1:11" x14ac:dyDescent="0.2">
      <c r="A305" s="230">
        <v>42279.063883449075</v>
      </c>
      <c r="B305">
        <v>1.2168422341346741E-2</v>
      </c>
      <c r="C305" t="b">
        <v>1</v>
      </c>
      <c r="D305">
        <f t="shared" si="13"/>
        <v>1.2168422341346741E-2</v>
      </c>
      <c r="F305">
        <f>MAX(D1835:D1850)</f>
        <v>1.1471584439277649E-2</v>
      </c>
      <c r="G305">
        <f t="shared" si="17"/>
        <v>1.1471584439277649E-2</v>
      </c>
      <c r="H305">
        <f>COUNTIF(D1835:D1850,"&gt;0")</f>
        <v>16</v>
      </c>
      <c r="I305">
        <f t="shared" si="15"/>
        <v>4</v>
      </c>
      <c r="K305">
        <f t="shared" si="16"/>
        <v>1</v>
      </c>
    </row>
    <row r="306" spans="1:11" x14ac:dyDescent="0.2">
      <c r="A306" s="230">
        <v>42279.07431369213</v>
      </c>
      <c r="B306">
        <v>1.2168422341346741E-2</v>
      </c>
      <c r="C306" t="b">
        <v>1</v>
      </c>
      <c r="D306">
        <f t="shared" si="13"/>
        <v>1.2168422341346741E-2</v>
      </c>
      <c r="F306">
        <f>MAX(D1851:D1866)</f>
        <v>1.1510848999023438E-2</v>
      </c>
      <c r="G306">
        <f t="shared" si="17"/>
        <v>1.1510848999023438E-2</v>
      </c>
      <c r="H306">
        <f>COUNTIF(D1851:D1866,"&gt;0")</f>
        <v>16</v>
      </c>
      <c r="I306">
        <f t="shared" si="15"/>
        <v>4</v>
      </c>
      <c r="K306">
        <f t="shared" si="16"/>
        <v>1</v>
      </c>
    </row>
    <row r="307" spans="1:11" x14ac:dyDescent="0.2">
      <c r="A307" s="230">
        <v>42279.084743946762</v>
      </c>
      <c r="B307">
        <v>1.2168422341346741E-2</v>
      </c>
      <c r="C307" t="b">
        <v>1</v>
      </c>
      <c r="D307">
        <f t="shared" si="13"/>
        <v>1.2168422341346741E-2</v>
      </c>
      <c r="F307">
        <f>MAX(D1867:D1882)</f>
        <v>1.1510848999023438E-2</v>
      </c>
      <c r="G307">
        <f t="shared" si="17"/>
        <v>1.1510848999023438E-2</v>
      </c>
      <c r="H307">
        <f>COUNTIF(D1867:D1882,"&gt;0")</f>
        <v>16</v>
      </c>
      <c r="I307">
        <f t="shared" si="15"/>
        <v>4</v>
      </c>
      <c r="K307">
        <f t="shared" si="16"/>
        <v>1</v>
      </c>
    </row>
    <row r="308" spans="1:11" x14ac:dyDescent="0.2">
      <c r="A308" s="230">
        <v>42279.095174155096</v>
      </c>
      <c r="B308">
        <v>1.2168422341346741E-2</v>
      </c>
      <c r="C308" t="b">
        <v>1</v>
      </c>
      <c r="D308">
        <f t="shared" si="13"/>
        <v>1.2168422341346741E-2</v>
      </c>
      <c r="F308">
        <f>MAX(D1883:D1898)</f>
        <v>1.1599168181419373E-2</v>
      </c>
      <c r="G308">
        <f t="shared" si="17"/>
        <v>1.1599168181419373E-2</v>
      </c>
      <c r="H308">
        <f>COUNTIF(D1883:D1898,"&gt;0")</f>
        <v>16</v>
      </c>
      <c r="I308">
        <f t="shared" si="15"/>
        <v>4</v>
      </c>
      <c r="K308">
        <f t="shared" si="16"/>
        <v>1</v>
      </c>
    </row>
    <row r="309" spans="1:11" x14ac:dyDescent="0.2">
      <c r="A309" s="230">
        <v>42279.105604398152</v>
      </c>
      <c r="B309">
        <v>1.2168422341346741E-2</v>
      </c>
      <c r="C309" t="b">
        <v>1</v>
      </c>
      <c r="D309">
        <f t="shared" si="13"/>
        <v>1.2168422341346741E-2</v>
      </c>
      <c r="F309">
        <f>MAX(D1899:D1914)</f>
        <v>1.1599168181419373E-2</v>
      </c>
      <c r="G309">
        <f t="shared" si="17"/>
        <v>1.1599168181419373E-2</v>
      </c>
      <c r="H309">
        <f>COUNTIF(D1899:D1914,"&gt;0")</f>
        <v>16</v>
      </c>
      <c r="I309">
        <f t="shared" si="15"/>
        <v>4</v>
      </c>
      <c r="K309">
        <f t="shared" si="16"/>
        <v>1</v>
      </c>
    </row>
    <row r="310" spans="1:11" x14ac:dyDescent="0.2">
      <c r="A310" s="230">
        <v>42279.116034606479</v>
      </c>
      <c r="B310">
        <v>1.2168422341346741E-2</v>
      </c>
      <c r="C310" t="b">
        <v>1</v>
      </c>
      <c r="D310">
        <f t="shared" si="13"/>
        <v>1.2168422341346741E-2</v>
      </c>
      <c r="F310">
        <f>MAX(D1915:D1930)</f>
        <v>1.1658057570457458E-2</v>
      </c>
      <c r="G310">
        <f t="shared" si="17"/>
        <v>1.1658057570457458E-2</v>
      </c>
      <c r="H310">
        <f>COUNTIF(D1915:D1930,"&gt;0")</f>
        <v>16</v>
      </c>
      <c r="I310">
        <f t="shared" si="15"/>
        <v>4</v>
      </c>
      <c r="K310">
        <f t="shared" si="16"/>
        <v>1</v>
      </c>
    </row>
    <row r="311" spans="1:11" x14ac:dyDescent="0.2">
      <c r="A311" s="230">
        <v>42279.126464849534</v>
      </c>
      <c r="B311">
        <v>1.2168422341346741E-2</v>
      </c>
      <c r="C311" t="b">
        <v>1</v>
      </c>
      <c r="D311">
        <f t="shared" si="13"/>
        <v>1.2168422341346741E-2</v>
      </c>
      <c r="F311">
        <f>MAX(D1931:D1946)</f>
        <v>1.1658057570457458E-2</v>
      </c>
      <c r="G311">
        <f t="shared" si="17"/>
        <v>1.1658057570457458E-2</v>
      </c>
      <c r="H311">
        <f>COUNTIF(D1931:D1946,"&gt;0")</f>
        <v>16</v>
      </c>
      <c r="I311">
        <f t="shared" si="15"/>
        <v>4</v>
      </c>
      <c r="K311">
        <f t="shared" si="16"/>
        <v>1</v>
      </c>
    </row>
    <row r="312" spans="1:11" x14ac:dyDescent="0.2">
      <c r="A312" s="230">
        <v>42279.136895057869</v>
      </c>
      <c r="B312">
        <v>1.2168422341346741E-2</v>
      </c>
      <c r="C312" t="b">
        <v>1</v>
      </c>
      <c r="D312">
        <f t="shared" si="13"/>
        <v>1.2168422341346741E-2</v>
      </c>
      <c r="F312">
        <f>MAX(D1947:D1962)</f>
        <v>1.1716946959495544E-2</v>
      </c>
      <c r="G312">
        <f t="shared" si="17"/>
        <v>1.1716946959495544E-2</v>
      </c>
      <c r="H312">
        <f>COUNTIF(D1947:D1962,"&gt;0")</f>
        <v>16</v>
      </c>
      <c r="I312">
        <f t="shared" si="15"/>
        <v>4</v>
      </c>
      <c r="K312">
        <f t="shared" si="16"/>
        <v>1</v>
      </c>
    </row>
    <row r="313" spans="1:11" x14ac:dyDescent="0.2">
      <c r="A313" s="230">
        <v>42279.1473253125</v>
      </c>
      <c r="B313">
        <v>1.2168422341346741E-2</v>
      </c>
      <c r="C313" t="b">
        <v>1</v>
      </c>
      <c r="D313">
        <f t="shared" si="13"/>
        <v>1.2168422341346741E-2</v>
      </c>
      <c r="F313">
        <f>MAX(D1963:D1978)</f>
        <v>1.1716946959495544E-2</v>
      </c>
      <c r="G313">
        <f t="shared" si="17"/>
        <v>1.1716946959495544E-2</v>
      </c>
      <c r="H313">
        <f>COUNTIF(D1963:D1978,"&gt;0")</f>
        <v>16</v>
      </c>
      <c r="I313">
        <f t="shared" si="15"/>
        <v>4</v>
      </c>
      <c r="K313">
        <f t="shared" si="16"/>
        <v>1</v>
      </c>
    </row>
    <row r="314" spans="1:11" x14ac:dyDescent="0.2">
      <c r="A314" s="230">
        <v>42279.157755520835</v>
      </c>
      <c r="B314">
        <v>1.2168422341346741E-2</v>
      </c>
      <c r="C314" t="b">
        <v>1</v>
      </c>
      <c r="D314">
        <f t="shared" si="13"/>
        <v>1.2168422341346741E-2</v>
      </c>
      <c r="F314">
        <f>MAX(D1979:D1994)</f>
        <v>1.2217491865158081E-2</v>
      </c>
      <c r="G314">
        <f t="shared" si="17"/>
        <v>1.2217491865158081E-2</v>
      </c>
      <c r="H314">
        <f>COUNTIF(D1979:D1994,"&gt;0")</f>
        <v>16</v>
      </c>
      <c r="I314">
        <f t="shared" si="15"/>
        <v>4</v>
      </c>
      <c r="K314">
        <f t="shared" si="16"/>
        <v>1</v>
      </c>
    </row>
    <row r="315" spans="1:11" x14ac:dyDescent="0.2">
      <c r="A315" s="230">
        <v>42279.168185763891</v>
      </c>
      <c r="B315">
        <v>1.2168422341346741E-2</v>
      </c>
      <c r="C315" t="b">
        <v>1</v>
      </c>
      <c r="D315">
        <f t="shared" si="13"/>
        <v>1.2168422341346741E-2</v>
      </c>
      <c r="F315">
        <f>MAX(D1995:D2010)</f>
        <v>1.2217491865158081E-2</v>
      </c>
      <c r="G315">
        <f t="shared" si="17"/>
        <v>1.2217491865158081E-2</v>
      </c>
      <c r="H315">
        <f>COUNTIF(D1995:D2010,"&gt;0")</f>
        <v>16</v>
      </c>
      <c r="I315">
        <f t="shared" si="15"/>
        <v>4</v>
      </c>
      <c r="K315">
        <f t="shared" si="16"/>
        <v>1</v>
      </c>
    </row>
    <row r="316" spans="1:11" x14ac:dyDescent="0.2">
      <c r="A316" s="230">
        <v>42279.178616006946</v>
      </c>
      <c r="B316">
        <v>1.2168422341346741E-2</v>
      </c>
      <c r="C316" t="b">
        <v>1</v>
      </c>
      <c r="D316">
        <f t="shared" si="13"/>
        <v>1.2168422341346741E-2</v>
      </c>
      <c r="F316">
        <f>MAX(D2011:D2026)</f>
        <v>1.2217491865158081E-2</v>
      </c>
      <c r="G316">
        <f t="shared" si="17"/>
        <v>1.2217491865158081E-2</v>
      </c>
      <c r="H316">
        <f>COUNTIF(D2011:D2026,"&gt;0")</f>
        <v>16</v>
      </c>
      <c r="I316">
        <f t="shared" si="15"/>
        <v>4</v>
      </c>
      <c r="K316">
        <f t="shared" si="16"/>
        <v>1</v>
      </c>
    </row>
    <row r="317" spans="1:11" x14ac:dyDescent="0.2">
      <c r="A317" s="230">
        <v>42279.189046215281</v>
      </c>
      <c r="B317">
        <v>1.2168422341346741E-2</v>
      </c>
      <c r="C317" t="b">
        <v>1</v>
      </c>
      <c r="D317">
        <f t="shared" si="13"/>
        <v>1.2168422341346741E-2</v>
      </c>
      <c r="F317">
        <f>MAX(D2027:D2042)</f>
        <v>1.143231987953186E-2</v>
      </c>
      <c r="G317">
        <f t="shared" si="17"/>
        <v>1.143231987953186E-2</v>
      </c>
      <c r="H317">
        <f>COUNTIF(D2027:D2042,"&gt;0")</f>
        <v>16</v>
      </c>
      <c r="I317">
        <f t="shared" si="15"/>
        <v>4</v>
      </c>
      <c r="K317">
        <f t="shared" si="16"/>
        <v>1</v>
      </c>
    </row>
    <row r="318" spans="1:11" x14ac:dyDescent="0.2">
      <c r="A318" s="230">
        <v>42279.199476469905</v>
      </c>
      <c r="B318">
        <v>1.2168422341346741E-2</v>
      </c>
      <c r="C318" t="b">
        <v>1</v>
      </c>
      <c r="D318">
        <f t="shared" si="13"/>
        <v>1.2168422341346741E-2</v>
      </c>
      <c r="F318">
        <f>MAX(D2043:D2058)</f>
        <v>1.154029369354248E-2</v>
      </c>
      <c r="G318">
        <f t="shared" si="17"/>
        <v>1.154029369354248E-2</v>
      </c>
      <c r="H318">
        <f>COUNTIF(D2043:D2058,"&gt;0")</f>
        <v>13</v>
      </c>
      <c r="I318">
        <f t="shared" si="15"/>
        <v>3.25</v>
      </c>
      <c r="K318">
        <f t="shared" si="16"/>
        <v>1</v>
      </c>
    </row>
    <row r="319" spans="1:11" x14ac:dyDescent="0.2">
      <c r="A319" s="230">
        <v>42279.209906678239</v>
      </c>
      <c r="B319">
        <v>1.2168422341346741E-2</v>
      </c>
      <c r="C319" t="b">
        <v>1</v>
      </c>
      <c r="D319">
        <f t="shared" si="13"/>
        <v>1.2168422341346741E-2</v>
      </c>
      <c r="F319">
        <f>MAX(D2059:D2074)</f>
        <v>1.1883795261383057E-2</v>
      </c>
      <c r="G319">
        <f t="shared" si="17"/>
        <v>1.1883795261383057E-2</v>
      </c>
      <c r="H319">
        <f>COUNTIF(D2059:D2074,"&gt;0")</f>
        <v>9</v>
      </c>
      <c r="I319">
        <f t="shared" si="15"/>
        <v>2.25</v>
      </c>
      <c r="K319">
        <f t="shared" si="16"/>
        <v>1</v>
      </c>
    </row>
    <row r="320" spans="1:11" x14ac:dyDescent="0.2">
      <c r="A320" s="230">
        <v>42279.220336921295</v>
      </c>
      <c r="B320">
        <v>1.2168422341346741E-2</v>
      </c>
      <c r="C320" t="b">
        <v>1</v>
      </c>
      <c r="D320">
        <f t="shared" si="13"/>
        <v>1.2168422341346741E-2</v>
      </c>
      <c r="F320">
        <f>MAX(D2075:D2090)</f>
        <v>1.1883795261383057E-2</v>
      </c>
      <c r="G320">
        <f t="shared" si="17"/>
        <v>1.1883795261383057E-2</v>
      </c>
      <c r="H320">
        <f>COUNTIF(D2075:D2090,"&gt;0")</f>
        <v>16</v>
      </c>
      <c r="I320">
        <f t="shared" si="15"/>
        <v>4</v>
      </c>
      <c r="K320">
        <f t="shared" si="16"/>
        <v>1</v>
      </c>
    </row>
    <row r="321" spans="1:11" x14ac:dyDescent="0.2">
      <c r="A321" s="230">
        <v>42279.230767129629</v>
      </c>
      <c r="B321">
        <v>1.2168422341346741E-2</v>
      </c>
      <c r="C321" t="b">
        <v>1</v>
      </c>
      <c r="D321">
        <f t="shared" si="13"/>
        <v>1.2168422341346741E-2</v>
      </c>
      <c r="F321">
        <f>MAX(D2091:D2106)</f>
        <v>1.1883795261383057E-2</v>
      </c>
      <c r="G321">
        <f t="shared" si="17"/>
        <v>1.1883795261383057E-2</v>
      </c>
      <c r="H321">
        <f>COUNTIF(D2091:D2106,"&gt;0")</f>
        <v>16</v>
      </c>
      <c r="I321">
        <f t="shared" si="15"/>
        <v>4</v>
      </c>
      <c r="K321">
        <f t="shared" si="16"/>
        <v>1</v>
      </c>
    </row>
    <row r="322" spans="1:11" x14ac:dyDescent="0.2">
      <c r="A322" s="230">
        <v>42279.241197372685</v>
      </c>
      <c r="B322">
        <v>1.2168422341346741E-2</v>
      </c>
      <c r="C322" t="b">
        <v>1</v>
      </c>
      <c r="D322">
        <f t="shared" si="13"/>
        <v>1.2168422341346741E-2</v>
      </c>
      <c r="F322">
        <f>MAX(D2107:D2122)</f>
        <v>1.1805281043052673E-2</v>
      </c>
      <c r="G322">
        <f t="shared" si="17"/>
        <v>1.1805281043052673E-2</v>
      </c>
      <c r="H322">
        <f>COUNTIF(D2107:D2122,"&gt;0")</f>
        <v>16</v>
      </c>
      <c r="I322">
        <f t="shared" si="15"/>
        <v>4</v>
      </c>
      <c r="K322">
        <f t="shared" si="16"/>
        <v>1</v>
      </c>
    </row>
    <row r="323" spans="1:11" x14ac:dyDescent="0.2">
      <c r="A323" s="230">
        <v>42279.251627627316</v>
      </c>
      <c r="B323">
        <v>1.2168422341346741E-2</v>
      </c>
      <c r="C323" t="b">
        <v>1</v>
      </c>
      <c r="D323">
        <f t="shared" si="13"/>
        <v>1.2168422341346741E-2</v>
      </c>
      <c r="F323">
        <f>MAX(D2123:D2138)</f>
        <v>1.1805281043052673E-2</v>
      </c>
      <c r="G323">
        <f t="shared" si="17"/>
        <v>1.1805281043052673E-2</v>
      </c>
      <c r="H323">
        <f>COUNTIF(D2123:D2138,"&gt;0")</f>
        <v>16</v>
      </c>
      <c r="I323">
        <f t="shared" si="15"/>
        <v>4</v>
      </c>
      <c r="K323">
        <f t="shared" si="16"/>
        <v>1</v>
      </c>
    </row>
    <row r="324" spans="1:11" x14ac:dyDescent="0.2">
      <c r="A324" s="230">
        <v>42279.262057835651</v>
      </c>
      <c r="B324">
        <v>1.2168422341346741E-2</v>
      </c>
      <c r="C324" t="b">
        <v>1</v>
      </c>
      <c r="D324">
        <f t="shared" si="13"/>
        <v>1.2168422341346741E-2</v>
      </c>
      <c r="F324">
        <f>MAX(D2139:D2154)</f>
        <v>1.1628612875938416E-2</v>
      </c>
      <c r="G324">
        <f t="shared" si="17"/>
        <v>1.1628612875938416E-2</v>
      </c>
      <c r="H324">
        <f>COUNTIF(D2139:D2154,"&gt;0")</f>
        <v>16</v>
      </c>
      <c r="I324">
        <f t="shared" si="15"/>
        <v>4</v>
      </c>
      <c r="K324">
        <f t="shared" si="16"/>
        <v>1</v>
      </c>
    </row>
    <row r="325" spans="1:11" x14ac:dyDescent="0.2">
      <c r="A325" s="230">
        <v>42279.272488078706</v>
      </c>
      <c r="B325">
        <v>1.2168422341346741E-2</v>
      </c>
      <c r="C325" t="b">
        <v>1</v>
      </c>
      <c r="D325">
        <f t="shared" si="13"/>
        <v>1.2168422341346741E-2</v>
      </c>
      <c r="F325">
        <f>MAX(D2155:D2170)</f>
        <v>1.1628612875938416E-2</v>
      </c>
      <c r="G325">
        <f t="shared" si="17"/>
        <v>1.1628612875938416E-2</v>
      </c>
      <c r="H325">
        <f>COUNTIF(D2155:D2170,"&gt;0")</f>
        <v>14</v>
      </c>
      <c r="I325">
        <f t="shared" si="15"/>
        <v>3.5</v>
      </c>
      <c r="K325">
        <f t="shared" si="16"/>
        <v>1</v>
      </c>
    </row>
    <row r="326" spans="1:11" x14ac:dyDescent="0.2">
      <c r="A326" s="230">
        <v>42279.282918287034</v>
      </c>
      <c r="B326">
        <v>1.2168422341346741E-2</v>
      </c>
      <c r="C326" t="b">
        <v>1</v>
      </c>
      <c r="D326">
        <f t="shared" si="13"/>
        <v>1.2168422341346741E-2</v>
      </c>
      <c r="F326">
        <f>MAX(D2171:D2186)</f>
        <v>1.1589363217353821E-2</v>
      </c>
      <c r="G326">
        <f t="shared" si="17"/>
        <v>1.1589363217353821E-2</v>
      </c>
      <c r="H326">
        <f>COUNTIF(D2171:D2186,"&gt;0")</f>
        <v>14</v>
      </c>
      <c r="I326">
        <f t="shared" si="15"/>
        <v>3.5</v>
      </c>
      <c r="K326">
        <f t="shared" si="16"/>
        <v>1</v>
      </c>
    </row>
    <row r="327" spans="1:11" x14ac:dyDescent="0.2">
      <c r="A327" s="230">
        <v>42279.293348530089</v>
      </c>
      <c r="B327">
        <v>1.2168422341346741E-2</v>
      </c>
      <c r="C327" t="b">
        <v>1</v>
      </c>
      <c r="D327">
        <f t="shared" si="13"/>
        <v>1.2168422341346741E-2</v>
      </c>
      <c r="F327">
        <f>MAX(D2187:D2202)</f>
        <v>1.2747481465339661E-2</v>
      </c>
      <c r="G327">
        <f t="shared" si="17"/>
        <v>1.2747481465339661E-2</v>
      </c>
      <c r="H327">
        <f>COUNTIF(D2187:D2202,"&gt;0")</f>
        <v>16</v>
      </c>
      <c r="I327">
        <f t="shared" si="15"/>
        <v>4</v>
      </c>
      <c r="K327">
        <f t="shared" si="16"/>
        <v>1</v>
      </c>
    </row>
    <row r="328" spans="1:11" x14ac:dyDescent="0.2">
      <c r="A328" s="230">
        <v>42279.303778738424</v>
      </c>
      <c r="B328">
        <v>1.2168422341346741E-2</v>
      </c>
      <c r="C328" t="b">
        <v>1</v>
      </c>
      <c r="D328">
        <f t="shared" si="13"/>
        <v>1.2168422341346741E-2</v>
      </c>
      <c r="F328">
        <f>MAX(D2203:D2218)</f>
        <v>1.2747481465339661E-2</v>
      </c>
      <c r="G328">
        <f t="shared" si="17"/>
        <v>1.2747481465339661E-2</v>
      </c>
      <c r="H328">
        <f>COUNTIF(D2203:D2218,"&gt;0")</f>
        <v>16</v>
      </c>
      <c r="I328">
        <f t="shared" si="15"/>
        <v>4</v>
      </c>
      <c r="K328">
        <f t="shared" si="16"/>
        <v>1</v>
      </c>
    </row>
    <row r="329" spans="1:11" x14ac:dyDescent="0.2">
      <c r="A329" s="230">
        <v>42279.314208993055</v>
      </c>
      <c r="B329">
        <v>1.2168422341346741E-2</v>
      </c>
      <c r="C329" t="b">
        <v>1</v>
      </c>
      <c r="D329">
        <f t="shared" si="13"/>
        <v>1.2168422341346741E-2</v>
      </c>
      <c r="F329">
        <f>MAX(D2219:D2234)</f>
        <v>1.2747481465339661E-2</v>
      </c>
      <c r="G329">
        <f t="shared" si="17"/>
        <v>1.2747481465339661E-2</v>
      </c>
      <c r="H329">
        <f>COUNTIF(D2219:D2234,"&gt;0")</f>
        <v>16</v>
      </c>
      <c r="I329">
        <f t="shared" si="15"/>
        <v>4</v>
      </c>
      <c r="K329">
        <f t="shared" si="16"/>
        <v>1</v>
      </c>
    </row>
    <row r="330" spans="1:11" x14ac:dyDescent="0.2">
      <c r="A330" s="230">
        <v>42279.32463920139</v>
      </c>
      <c r="B330">
        <v>1.2296006083488464E-2</v>
      </c>
      <c r="C330" t="b">
        <v>1</v>
      </c>
      <c r="D330">
        <f t="shared" si="13"/>
        <v>1.2296006083488464E-2</v>
      </c>
      <c r="F330">
        <f>MAX(D2235:D2250)</f>
        <v>1.1618807911872864E-2</v>
      </c>
      <c r="G330">
        <f t="shared" si="17"/>
        <v>1.1618807911872864E-2</v>
      </c>
      <c r="H330">
        <f>COUNTIF(D2235:D2250,"&gt;0")</f>
        <v>16</v>
      </c>
      <c r="I330">
        <f t="shared" si="15"/>
        <v>4</v>
      </c>
      <c r="K330">
        <f t="shared" si="16"/>
        <v>1</v>
      </c>
    </row>
    <row r="331" spans="1:11" x14ac:dyDescent="0.2">
      <c r="A331" s="230">
        <v>42279.335069444445</v>
      </c>
      <c r="B331">
        <v>1.2296006083488464E-2</v>
      </c>
      <c r="C331" t="b">
        <v>1</v>
      </c>
      <c r="D331">
        <f t="shared" ref="D331:D394" si="18">IF(C331=TRUE,B331,0)</f>
        <v>1.2296006083488464E-2</v>
      </c>
      <c r="F331">
        <f>MAX(D2251:D2266)</f>
        <v>1.2983024120330811E-2</v>
      </c>
      <c r="G331">
        <f t="shared" ref="G331:G362" si="19">IF(F331=0,"PO",F331)</f>
        <v>1.2983024120330811E-2</v>
      </c>
      <c r="H331">
        <f>COUNTIF(D2251:D2266,"&gt;0")</f>
        <v>16</v>
      </c>
      <c r="I331">
        <f t="shared" si="15"/>
        <v>4</v>
      </c>
      <c r="K331">
        <f t="shared" si="16"/>
        <v>1</v>
      </c>
    </row>
    <row r="332" spans="1:11" x14ac:dyDescent="0.2">
      <c r="A332" s="230">
        <v>42279.345499687501</v>
      </c>
      <c r="B332">
        <v>1.2296006083488464E-2</v>
      </c>
      <c r="C332" t="b">
        <v>1</v>
      </c>
      <c r="D332">
        <f t="shared" si="18"/>
        <v>1.2296006083488464E-2</v>
      </c>
      <c r="F332">
        <f>MAX(D2267:D2282)</f>
        <v>1.5505373477935791E-2</v>
      </c>
      <c r="G332">
        <f t="shared" si="19"/>
        <v>1.5505373477935791E-2</v>
      </c>
      <c r="H332">
        <f>COUNTIF(D2267:D2282,"&gt;0")</f>
        <v>15</v>
      </c>
      <c r="I332">
        <f t="shared" ref="I332:I388" si="20">H332*15/60</f>
        <v>3.75</v>
      </c>
      <c r="K332">
        <f t="shared" ref="K332:K388" si="21">IF(G332&lt;&gt;"PO",1,0)</f>
        <v>1</v>
      </c>
    </row>
    <row r="333" spans="1:11" x14ac:dyDescent="0.2">
      <c r="A333" s="230">
        <v>42279.355929895835</v>
      </c>
      <c r="B333">
        <v>1.2296006083488464E-2</v>
      </c>
      <c r="C333" t="b">
        <v>1</v>
      </c>
      <c r="D333">
        <f t="shared" si="18"/>
        <v>1.2296006083488464E-2</v>
      </c>
      <c r="F333">
        <f>MAX(D2283:D2298)</f>
        <v>1.2217491865158081E-2</v>
      </c>
      <c r="G333">
        <f t="shared" si="19"/>
        <v>1.2217491865158081E-2</v>
      </c>
      <c r="H333">
        <f>COUNTIF(D2283:D2298,"&gt;0")</f>
        <v>16</v>
      </c>
      <c r="I333">
        <f t="shared" si="20"/>
        <v>4</v>
      </c>
      <c r="K333">
        <f t="shared" si="21"/>
        <v>1</v>
      </c>
    </row>
    <row r="334" spans="1:11" x14ac:dyDescent="0.2">
      <c r="A334" s="230">
        <v>42279.36636015046</v>
      </c>
      <c r="B334">
        <v>1.2296006083488464E-2</v>
      </c>
      <c r="C334" t="b">
        <v>1</v>
      </c>
      <c r="D334">
        <f t="shared" si="18"/>
        <v>1.2296006083488464E-2</v>
      </c>
      <c r="F334">
        <f>MAX(D2299:D2314)</f>
        <v>1.2217491865158081E-2</v>
      </c>
      <c r="G334">
        <f t="shared" si="19"/>
        <v>1.2217491865158081E-2</v>
      </c>
      <c r="H334">
        <f>COUNTIF(D2299:D2314,"&gt;0")</f>
        <v>16</v>
      </c>
      <c r="I334">
        <f t="shared" si="20"/>
        <v>4</v>
      </c>
      <c r="K334">
        <f t="shared" si="21"/>
        <v>1</v>
      </c>
    </row>
    <row r="335" spans="1:11" x14ac:dyDescent="0.2">
      <c r="A335" s="230">
        <v>42279.376790358794</v>
      </c>
      <c r="B335">
        <v>1.2296006083488464E-2</v>
      </c>
      <c r="C335" t="b">
        <v>1</v>
      </c>
      <c r="D335">
        <f t="shared" si="18"/>
        <v>1.2296006083488464E-2</v>
      </c>
      <c r="F335">
        <f>MAX(D2315:D2330)</f>
        <v>1.1491209268569946E-2</v>
      </c>
      <c r="G335">
        <f t="shared" si="19"/>
        <v>1.1491209268569946E-2</v>
      </c>
      <c r="H335">
        <f>COUNTIF(D2315:D2330,"&gt;0")</f>
        <v>16</v>
      </c>
      <c r="I335">
        <f t="shared" si="20"/>
        <v>4</v>
      </c>
      <c r="K335">
        <f t="shared" si="21"/>
        <v>1</v>
      </c>
    </row>
    <row r="336" spans="1:11" x14ac:dyDescent="0.2">
      <c r="A336" s="230">
        <v>42279.38722060185</v>
      </c>
      <c r="B336">
        <v>1.2296006083488464E-2</v>
      </c>
      <c r="C336" t="b">
        <v>1</v>
      </c>
      <c r="D336">
        <f t="shared" si="18"/>
        <v>1.2296006083488464E-2</v>
      </c>
      <c r="F336">
        <f>MAX(D2331:D2346)</f>
        <v>1.1491209268569946E-2</v>
      </c>
      <c r="G336">
        <f t="shared" si="19"/>
        <v>1.1491209268569946E-2</v>
      </c>
      <c r="H336">
        <f>COUNTIF(D2331:D2346,"&gt;0")</f>
        <v>16</v>
      </c>
      <c r="I336">
        <f t="shared" si="20"/>
        <v>4</v>
      </c>
      <c r="K336">
        <f t="shared" si="21"/>
        <v>1</v>
      </c>
    </row>
    <row r="337" spans="1:11" x14ac:dyDescent="0.2">
      <c r="A337" s="230">
        <v>42279.397650810184</v>
      </c>
      <c r="B337">
        <v>1.2296006083488464E-2</v>
      </c>
      <c r="C337" t="b">
        <v>1</v>
      </c>
      <c r="D337">
        <f t="shared" si="18"/>
        <v>1.2296006083488464E-2</v>
      </c>
      <c r="F337">
        <f>MAX(D2347:D2362)</f>
        <v>2.3062586784362793E-2</v>
      </c>
      <c r="G337">
        <f t="shared" si="19"/>
        <v>2.3062586784362793E-2</v>
      </c>
      <c r="H337">
        <f>COUNTIF(D2347:D2362,"&gt;0")</f>
        <v>16</v>
      </c>
      <c r="I337">
        <f t="shared" si="20"/>
        <v>4</v>
      </c>
      <c r="K337">
        <f t="shared" si="21"/>
        <v>1</v>
      </c>
    </row>
    <row r="338" spans="1:11" x14ac:dyDescent="0.2">
      <c r="A338" s="230">
        <v>42279.40808105324</v>
      </c>
      <c r="B338">
        <v>1.2296006083488464E-2</v>
      </c>
      <c r="C338" t="b">
        <v>1</v>
      </c>
      <c r="D338">
        <f t="shared" si="18"/>
        <v>1.2296006083488464E-2</v>
      </c>
      <c r="F338">
        <f>MAX(D2363:D2378)</f>
        <v>1.2668967247009277E-2</v>
      </c>
      <c r="G338">
        <f t="shared" si="19"/>
        <v>1.2668967247009277E-2</v>
      </c>
      <c r="H338">
        <f>COUNTIF(D2363:D2378,"&gt;0")</f>
        <v>16</v>
      </c>
      <c r="I338">
        <f t="shared" si="20"/>
        <v>4</v>
      </c>
      <c r="K338">
        <f t="shared" si="21"/>
        <v>1</v>
      </c>
    </row>
    <row r="339" spans="1:11" x14ac:dyDescent="0.2">
      <c r="A339" s="230">
        <v>42279.418511307871</v>
      </c>
      <c r="B339">
        <v>1.2296006083488464E-2</v>
      </c>
      <c r="C339" t="b">
        <v>1</v>
      </c>
      <c r="D339">
        <f t="shared" si="18"/>
        <v>1.2296006083488464E-2</v>
      </c>
      <c r="F339">
        <f>MAX(D2379:D2394)</f>
        <v>1.1550098657608032E-2</v>
      </c>
      <c r="G339">
        <f t="shared" si="19"/>
        <v>1.1550098657608032E-2</v>
      </c>
      <c r="H339">
        <f>COUNTIF(D2379:D2394,"&gt;0")</f>
        <v>16</v>
      </c>
      <c r="I339">
        <f t="shared" si="20"/>
        <v>4</v>
      </c>
      <c r="K339">
        <f t="shared" si="21"/>
        <v>1</v>
      </c>
    </row>
    <row r="340" spans="1:11" x14ac:dyDescent="0.2">
      <c r="A340" s="230">
        <v>42279.428941516206</v>
      </c>
      <c r="B340">
        <v>1.9480273127555847E-2</v>
      </c>
      <c r="C340" t="b">
        <v>0</v>
      </c>
      <c r="D340">
        <f t="shared" si="18"/>
        <v>0</v>
      </c>
      <c r="F340">
        <f>MAX(D2395:D2410)</f>
        <v>1.1550098657608032E-2</v>
      </c>
      <c r="G340">
        <f t="shared" si="19"/>
        <v>1.1550098657608032E-2</v>
      </c>
      <c r="H340">
        <f>COUNTIF(D2395:D2410,"&gt;0")</f>
        <v>16</v>
      </c>
      <c r="I340">
        <f t="shared" si="20"/>
        <v>4</v>
      </c>
      <c r="K340">
        <f t="shared" si="21"/>
        <v>1</v>
      </c>
    </row>
    <row r="341" spans="1:11" x14ac:dyDescent="0.2">
      <c r="A341" s="230">
        <v>42279.439371759261</v>
      </c>
      <c r="B341">
        <v>1.288488507270813E-2</v>
      </c>
      <c r="C341" t="b">
        <v>0</v>
      </c>
      <c r="D341">
        <f t="shared" si="18"/>
        <v>0</v>
      </c>
      <c r="F341">
        <f>MAX(D2411:D2426)</f>
        <v>1.1510848999023438E-2</v>
      </c>
      <c r="G341">
        <f t="shared" si="19"/>
        <v>1.1510848999023438E-2</v>
      </c>
      <c r="H341">
        <f>COUNTIF(D2411:D2426,"&gt;0")</f>
        <v>16</v>
      </c>
      <c r="I341">
        <f t="shared" si="20"/>
        <v>4</v>
      </c>
      <c r="K341">
        <f t="shared" si="21"/>
        <v>1</v>
      </c>
    </row>
    <row r="342" spans="1:11" x14ac:dyDescent="0.2">
      <c r="A342" s="230">
        <v>42279.449801967596</v>
      </c>
      <c r="B342">
        <v>1.9735455513000488E-2</v>
      </c>
      <c r="C342" t="b">
        <v>0</v>
      </c>
      <c r="D342">
        <f t="shared" si="18"/>
        <v>0</v>
      </c>
      <c r="F342">
        <f t="shared" ref="F342" si="22">MAX(D897:D912)</f>
        <v>2.1659106016159058E-2</v>
      </c>
      <c r="G342">
        <f t="shared" si="19"/>
        <v>2.1659106016159058E-2</v>
      </c>
      <c r="H342">
        <f>COUNTIF(D897:D912,"&gt;0")</f>
        <v>16</v>
      </c>
      <c r="I342">
        <f t="shared" si="20"/>
        <v>4</v>
      </c>
      <c r="K342">
        <f t="shared" si="21"/>
        <v>1</v>
      </c>
    </row>
    <row r="343" spans="1:11" x14ac:dyDescent="0.2">
      <c r="A343" s="230">
        <v>42279.460232210651</v>
      </c>
      <c r="B343">
        <v>2.1148756146430969E-2</v>
      </c>
      <c r="C343" t="b">
        <v>0</v>
      </c>
      <c r="D343">
        <f t="shared" si="18"/>
        <v>0</v>
      </c>
      <c r="F343">
        <f>MAX(D2443:D2458)</f>
        <v>1.3385429978370667E-2</v>
      </c>
      <c r="G343">
        <f t="shared" si="19"/>
        <v>1.3385429978370667E-2</v>
      </c>
      <c r="H343">
        <f>COUNTIF(D2443:D2458,"&gt;0")</f>
        <v>16</v>
      </c>
      <c r="I343">
        <f t="shared" si="20"/>
        <v>4</v>
      </c>
      <c r="K343">
        <f t="shared" si="21"/>
        <v>1</v>
      </c>
    </row>
    <row r="344" spans="1:11" x14ac:dyDescent="0.2">
      <c r="A344" s="230">
        <v>42279.470662418978</v>
      </c>
      <c r="B344">
        <v>2.2267609834671021E-2</v>
      </c>
      <c r="C344" t="b">
        <v>0</v>
      </c>
      <c r="D344">
        <f t="shared" si="18"/>
        <v>0</v>
      </c>
      <c r="F344">
        <f>MAX(D2459:D2474)</f>
        <v>1.1697322130203247E-2</v>
      </c>
      <c r="G344">
        <f t="shared" si="19"/>
        <v>1.1697322130203247E-2</v>
      </c>
      <c r="H344">
        <f>COUNTIF(D2459:D2474,"&gt;0")</f>
        <v>16</v>
      </c>
      <c r="I344">
        <f t="shared" si="20"/>
        <v>4</v>
      </c>
      <c r="K344">
        <f t="shared" si="21"/>
        <v>1</v>
      </c>
    </row>
    <row r="345" spans="1:11" x14ac:dyDescent="0.2">
      <c r="A345" s="230">
        <v>42279.48109267361</v>
      </c>
      <c r="B345">
        <v>2.0599141716957092E-2</v>
      </c>
      <c r="C345" t="b">
        <v>0</v>
      </c>
      <c r="D345">
        <f t="shared" si="18"/>
        <v>0</v>
      </c>
      <c r="F345">
        <f>MAX(D2475:D2490)</f>
        <v>1.1697322130203247E-2</v>
      </c>
      <c r="G345">
        <f t="shared" si="19"/>
        <v>1.1697322130203247E-2</v>
      </c>
      <c r="H345">
        <f>COUNTIF(D2475:D2490,"&gt;0")</f>
        <v>16</v>
      </c>
      <c r="I345">
        <f t="shared" si="20"/>
        <v>4</v>
      </c>
      <c r="K345">
        <f t="shared" si="21"/>
        <v>1</v>
      </c>
    </row>
    <row r="346" spans="1:11" x14ac:dyDescent="0.2">
      <c r="A346" s="230">
        <v>42279.491522881945</v>
      </c>
      <c r="B346">
        <v>4.4036328792572021E-2</v>
      </c>
      <c r="C346" t="b">
        <v>0</v>
      </c>
      <c r="D346">
        <f t="shared" si="18"/>
        <v>0</v>
      </c>
      <c r="F346">
        <f>MAX(D2491:D2506)</f>
        <v>1.1628612875938416E-2</v>
      </c>
      <c r="G346">
        <f t="shared" si="19"/>
        <v>1.1628612875938416E-2</v>
      </c>
      <c r="H346">
        <f>COUNTIF(D2491:D2506,"&gt;0")</f>
        <v>16</v>
      </c>
      <c r="I346">
        <f t="shared" si="20"/>
        <v>4</v>
      </c>
      <c r="K346">
        <f t="shared" si="21"/>
        <v>1</v>
      </c>
    </row>
    <row r="347" spans="1:11" x14ac:dyDescent="0.2">
      <c r="A347" s="230">
        <v>42279.501953125</v>
      </c>
      <c r="B347">
        <v>5.3085356950759888E-2</v>
      </c>
      <c r="C347" t="b">
        <v>0</v>
      </c>
      <c r="D347">
        <f t="shared" si="18"/>
        <v>0</v>
      </c>
      <c r="F347">
        <f>MAX(D2507:D2522)</f>
        <v>1.1648252606391907E-2</v>
      </c>
      <c r="G347">
        <f t="shared" si="19"/>
        <v>1.1648252606391907E-2</v>
      </c>
      <c r="H347">
        <f>COUNTIF(D2507:D2522,"&gt;0")</f>
        <v>16</v>
      </c>
      <c r="I347">
        <f t="shared" si="20"/>
        <v>4</v>
      </c>
      <c r="K347">
        <f t="shared" si="21"/>
        <v>1</v>
      </c>
    </row>
    <row r="348" spans="1:11" x14ac:dyDescent="0.2">
      <c r="A348" s="230">
        <v>42279.512383368055</v>
      </c>
      <c r="B348">
        <v>5.7825788855552673E-2</v>
      </c>
      <c r="C348" t="b">
        <v>0</v>
      </c>
      <c r="D348">
        <f t="shared" si="18"/>
        <v>0</v>
      </c>
      <c r="F348">
        <f>MAX(D2523:D2538)</f>
        <v>1.1648252606391907E-2</v>
      </c>
      <c r="G348">
        <f t="shared" si="19"/>
        <v>1.1648252606391907E-2</v>
      </c>
      <c r="H348">
        <f>COUNTIF(D2523:D2538,"&gt;0")</f>
        <v>16</v>
      </c>
      <c r="I348">
        <f t="shared" si="20"/>
        <v>4</v>
      </c>
      <c r="K348">
        <f t="shared" si="21"/>
        <v>1</v>
      </c>
    </row>
    <row r="349" spans="1:11" x14ac:dyDescent="0.2">
      <c r="A349" s="230">
        <v>42279.52281357639</v>
      </c>
      <c r="B349">
        <v>6.4205259084701538E-2</v>
      </c>
      <c r="C349" t="b">
        <v>0</v>
      </c>
      <c r="D349">
        <f t="shared" si="18"/>
        <v>0</v>
      </c>
      <c r="F349">
        <f>MAX(D2539:D2554)</f>
        <v>1.1687502264976501E-2</v>
      </c>
      <c r="G349">
        <f t="shared" si="19"/>
        <v>1.1687502264976501E-2</v>
      </c>
      <c r="H349">
        <f>COUNTIF(D2539:D2554,"&gt;0")</f>
        <v>16</v>
      </c>
      <c r="I349">
        <f t="shared" si="20"/>
        <v>4</v>
      </c>
      <c r="K349">
        <f t="shared" si="21"/>
        <v>1</v>
      </c>
    </row>
    <row r="350" spans="1:11" x14ac:dyDescent="0.2">
      <c r="A350" s="230">
        <v>42279.533243831022</v>
      </c>
      <c r="B350">
        <v>6.6148549318313599E-2</v>
      </c>
      <c r="C350" t="b">
        <v>0</v>
      </c>
      <c r="D350">
        <f t="shared" si="18"/>
        <v>0</v>
      </c>
      <c r="F350">
        <f>MAX(D2555:D2570)</f>
        <v>1.1687502264976501E-2</v>
      </c>
      <c r="G350">
        <f t="shared" si="19"/>
        <v>1.1687502264976501E-2</v>
      </c>
      <c r="H350">
        <f>COUNTIF(D2555:D2570,"&gt;0")</f>
        <v>16</v>
      </c>
      <c r="I350">
        <f t="shared" si="20"/>
        <v>4</v>
      </c>
      <c r="K350">
        <f t="shared" si="21"/>
        <v>1</v>
      </c>
    </row>
    <row r="351" spans="1:11" x14ac:dyDescent="0.2">
      <c r="A351" s="230">
        <v>42279.543674039349</v>
      </c>
      <c r="B351">
        <v>6.4705803990364075E-2</v>
      </c>
      <c r="C351" t="b">
        <v>0</v>
      </c>
      <c r="D351">
        <f t="shared" si="18"/>
        <v>0</v>
      </c>
      <c r="F351">
        <f>MAX(D2571:D2586)</f>
        <v>1.1687502264976501E-2</v>
      </c>
      <c r="G351">
        <f t="shared" si="19"/>
        <v>1.1687502264976501E-2</v>
      </c>
      <c r="H351">
        <f>COUNTIF(D2571:D2586,"&gt;0")</f>
        <v>16</v>
      </c>
      <c r="I351">
        <f t="shared" si="20"/>
        <v>4</v>
      </c>
      <c r="K351">
        <f t="shared" si="21"/>
        <v>1</v>
      </c>
    </row>
    <row r="352" spans="1:11" x14ac:dyDescent="0.2">
      <c r="A352" s="230">
        <v>42279.554104282404</v>
      </c>
      <c r="B352">
        <v>8.0585777759552002E-2</v>
      </c>
      <c r="C352" t="b">
        <v>0</v>
      </c>
      <c r="D352">
        <f t="shared" si="18"/>
        <v>0</v>
      </c>
      <c r="F352">
        <f>MAX(D2587:D2602)</f>
        <v>1.1667877435684204E-2</v>
      </c>
      <c r="G352">
        <f t="shared" si="19"/>
        <v>1.1667877435684204E-2</v>
      </c>
      <c r="H352">
        <f>COUNTIF(D2587:D2602,"&gt;0")</f>
        <v>16</v>
      </c>
      <c r="I352">
        <f t="shared" si="20"/>
        <v>4</v>
      </c>
      <c r="K352">
        <f t="shared" si="21"/>
        <v>1</v>
      </c>
    </row>
    <row r="353" spans="1:11" x14ac:dyDescent="0.2">
      <c r="A353" s="230">
        <v>42279.564534490739</v>
      </c>
      <c r="B353">
        <v>4.1239172220230103E-2</v>
      </c>
      <c r="C353" t="b">
        <v>0</v>
      </c>
      <c r="D353">
        <f t="shared" si="18"/>
        <v>0</v>
      </c>
      <c r="F353">
        <f>MAX(D2603:D2618)</f>
        <v>1.1707141995429993E-2</v>
      </c>
      <c r="G353">
        <f t="shared" si="19"/>
        <v>1.1707141995429993E-2</v>
      </c>
      <c r="H353">
        <f>COUNTIF(D2603:D2618,"&gt;0")</f>
        <v>16</v>
      </c>
      <c r="I353">
        <f t="shared" si="20"/>
        <v>4</v>
      </c>
      <c r="K353">
        <f t="shared" si="21"/>
        <v>1</v>
      </c>
    </row>
    <row r="354" spans="1:11" x14ac:dyDescent="0.2">
      <c r="A354" s="230">
        <v>42279.574964733794</v>
      </c>
      <c r="B354">
        <v>5.3860709071159363E-2</v>
      </c>
      <c r="C354" t="b">
        <v>0</v>
      </c>
      <c r="D354">
        <f t="shared" si="18"/>
        <v>0</v>
      </c>
      <c r="F354">
        <f>MAX(D2619:D2634)</f>
        <v>1.1707141995429993E-2</v>
      </c>
      <c r="G354">
        <f t="shared" si="19"/>
        <v>1.1707141995429993E-2</v>
      </c>
      <c r="H354">
        <f>COUNTIF(D2619:D2634,"&gt;0")</f>
        <v>16</v>
      </c>
      <c r="I354">
        <f t="shared" si="20"/>
        <v>4</v>
      </c>
      <c r="K354">
        <f t="shared" si="21"/>
        <v>1</v>
      </c>
    </row>
    <row r="355" spans="1:11" x14ac:dyDescent="0.2">
      <c r="A355" s="230">
        <v>42279.585394988426</v>
      </c>
      <c r="B355">
        <v>9.0891078114509583E-2</v>
      </c>
      <c r="C355" t="b">
        <v>0</v>
      </c>
      <c r="D355">
        <f t="shared" si="18"/>
        <v>0</v>
      </c>
      <c r="F355">
        <f>MAX(D2635:D2650)</f>
        <v>1.1834725737571716E-2</v>
      </c>
      <c r="G355">
        <f t="shared" si="19"/>
        <v>1.1834725737571716E-2</v>
      </c>
      <c r="H355">
        <f>COUNTIF(D2635:D2650,"&gt;0")</f>
        <v>16</v>
      </c>
      <c r="I355">
        <f t="shared" si="20"/>
        <v>4</v>
      </c>
      <c r="K355">
        <f t="shared" si="21"/>
        <v>1</v>
      </c>
    </row>
    <row r="356" spans="1:11" x14ac:dyDescent="0.2">
      <c r="A356" s="230">
        <v>42279.59582519676</v>
      </c>
      <c r="B356">
        <v>7.215505838394165E-2</v>
      </c>
      <c r="C356" t="b">
        <v>0</v>
      </c>
      <c r="D356">
        <f t="shared" si="18"/>
        <v>0</v>
      </c>
      <c r="F356">
        <f>MAX(D2651:D2666)</f>
        <v>1.1834725737571716E-2</v>
      </c>
      <c r="G356">
        <f t="shared" si="19"/>
        <v>1.1834725737571716E-2</v>
      </c>
      <c r="H356">
        <f>COUNTIF(D2651:D2666,"&gt;0")</f>
        <v>16</v>
      </c>
      <c r="I356">
        <f t="shared" si="20"/>
        <v>4</v>
      </c>
      <c r="K356">
        <f t="shared" si="21"/>
        <v>1</v>
      </c>
    </row>
    <row r="357" spans="1:11" x14ac:dyDescent="0.2">
      <c r="A357" s="230">
        <v>42279.606255439816</v>
      </c>
      <c r="B357">
        <v>5.74626624584198E-2</v>
      </c>
      <c r="C357" t="b">
        <v>0</v>
      </c>
      <c r="D357">
        <f t="shared" si="18"/>
        <v>0</v>
      </c>
      <c r="F357">
        <f>MAX(D2667:D2682)</f>
        <v>1.2021198868751526E-2</v>
      </c>
      <c r="G357">
        <f t="shared" si="19"/>
        <v>1.2021198868751526E-2</v>
      </c>
      <c r="H357">
        <f>COUNTIF(D2667:D2682,"&gt;0")</f>
        <v>16</v>
      </c>
      <c r="I357">
        <f t="shared" si="20"/>
        <v>4</v>
      </c>
      <c r="K357">
        <f t="shared" si="21"/>
        <v>1</v>
      </c>
    </row>
    <row r="358" spans="1:11" x14ac:dyDescent="0.2">
      <c r="A358" s="230">
        <v>42279.61668564815</v>
      </c>
      <c r="B358">
        <v>6.4725443720817566E-2</v>
      </c>
      <c r="C358" t="b">
        <v>0</v>
      </c>
      <c r="D358">
        <f t="shared" si="18"/>
        <v>0</v>
      </c>
      <c r="F358">
        <f>MAX(D2683:D2698)</f>
        <v>1.2021198868751526E-2</v>
      </c>
      <c r="G358">
        <f t="shared" si="19"/>
        <v>1.2021198868751526E-2</v>
      </c>
      <c r="H358">
        <f>COUNTIF(D2683:D2698,"&gt;0")</f>
        <v>16</v>
      </c>
      <c r="I358">
        <f t="shared" si="20"/>
        <v>4</v>
      </c>
      <c r="K358">
        <f t="shared" si="21"/>
        <v>1</v>
      </c>
    </row>
    <row r="359" spans="1:11" x14ac:dyDescent="0.2">
      <c r="A359" s="230">
        <v>42279.627115891206</v>
      </c>
      <c r="B359">
        <v>5.9180200099945068E-2</v>
      </c>
      <c r="C359" t="b">
        <v>0</v>
      </c>
      <c r="D359">
        <f t="shared" si="18"/>
        <v>0</v>
      </c>
      <c r="F359">
        <f>MAX(D2699:D2714)</f>
        <v>1.177583634853363E-2</v>
      </c>
      <c r="G359">
        <f t="shared" si="19"/>
        <v>1.177583634853363E-2</v>
      </c>
      <c r="H359">
        <f>COUNTIF(D2699:D2714,"&gt;0")</f>
        <v>16</v>
      </c>
      <c r="I359">
        <f t="shared" si="20"/>
        <v>4</v>
      </c>
      <c r="K359">
        <f t="shared" si="21"/>
        <v>1</v>
      </c>
    </row>
    <row r="360" spans="1:11" x14ac:dyDescent="0.2">
      <c r="A360" s="230">
        <v>42279.63754609954</v>
      </c>
      <c r="B360">
        <v>4.2897835373878479E-2</v>
      </c>
      <c r="C360" t="b">
        <v>0</v>
      </c>
      <c r="D360">
        <f t="shared" si="18"/>
        <v>0</v>
      </c>
      <c r="F360">
        <f>MAX(D2715:D2730)</f>
        <v>1.177583634853363E-2</v>
      </c>
      <c r="G360">
        <f t="shared" si="19"/>
        <v>1.177583634853363E-2</v>
      </c>
      <c r="H360">
        <f>COUNTIF(D2715:D2730,"&gt;0")</f>
        <v>16</v>
      </c>
      <c r="I360">
        <f t="shared" si="20"/>
        <v>4</v>
      </c>
      <c r="K360">
        <f t="shared" si="21"/>
        <v>1</v>
      </c>
    </row>
    <row r="361" spans="1:11" x14ac:dyDescent="0.2">
      <c r="A361" s="230">
        <v>42279.647976354165</v>
      </c>
      <c r="B361">
        <v>1.4072448015213013E-2</v>
      </c>
      <c r="C361" t="b">
        <v>1</v>
      </c>
      <c r="D361">
        <f t="shared" si="18"/>
        <v>1.4072448015213013E-2</v>
      </c>
      <c r="F361">
        <f>MAX(D2731:D2746)</f>
        <v>1.2688592076301575E-2</v>
      </c>
      <c r="G361">
        <f t="shared" si="19"/>
        <v>1.2688592076301575E-2</v>
      </c>
      <c r="H361">
        <f>COUNTIF(D2731:D2746,"&gt;0")</f>
        <v>16</v>
      </c>
      <c r="I361">
        <f t="shared" si="20"/>
        <v>4</v>
      </c>
      <c r="K361">
        <f t="shared" si="21"/>
        <v>1</v>
      </c>
    </row>
    <row r="362" spans="1:11" x14ac:dyDescent="0.2">
      <c r="A362" s="230">
        <v>42279.658406562499</v>
      </c>
      <c r="B362">
        <v>1.4072448015213013E-2</v>
      </c>
      <c r="C362" t="b">
        <v>1</v>
      </c>
      <c r="D362">
        <f t="shared" si="18"/>
        <v>1.4072448015213013E-2</v>
      </c>
      <c r="F362">
        <f>MAX(D2747:D2762)</f>
        <v>1.2688592076301575E-2</v>
      </c>
      <c r="G362">
        <f t="shared" si="19"/>
        <v>1.2688592076301575E-2</v>
      </c>
      <c r="H362">
        <f>COUNTIF(D2747:D2762,"&gt;0")</f>
        <v>16</v>
      </c>
      <c r="I362">
        <f t="shared" si="20"/>
        <v>4</v>
      </c>
      <c r="K362">
        <f t="shared" si="21"/>
        <v>1</v>
      </c>
    </row>
    <row r="363" spans="1:11" x14ac:dyDescent="0.2">
      <c r="A363" s="230">
        <v>42279.668836805555</v>
      </c>
      <c r="B363">
        <v>1.2678772211074829E-2</v>
      </c>
      <c r="C363" t="b">
        <v>1</v>
      </c>
      <c r="D363">
        <f t="shared" si="18"/>
        <v>1.2678772211074829E-2</v>
      </c>
      <c r="F363">
        <f>MAX(D2763:D2778)</f>
        <v>1.1687502264976501E-2</v>
      </c>
      <c r="G363">
        <f t="shared" ref="G363:G388" si="23">IF(F363=0,"PO",F363)</f>
        <v>1.1687502264976501E-2</v>
      </c>
      <c r="H363">
        <f>COUNTIF(D2763:D2778,"&gt;0")</f>
        <v>16</v>
      </c>
      <c r="I363">
        <f t="shared" si="20"/>
        <v>4</v>
      </c>
      <c r="K363">
        <f t="shared" si="21"/>
        <v>1</v>
      </c>
    </row>
    <row r="364" spans="1:11" x14ac:dyDescent="0.2">
      <c r="A364" s="230">
        <v>42279.67926704861</v>
      </c>
      <c r="B364">
        <v>1.2678772211074829E-2</v>
      </c>
      <c r="C364" t="b">
        <v>1</v>
      </c>
      <c r="D364">
        <f t="shared" si="18"/>
        <v>1.2678772211074829E-2</v>
      </c>
      <c r="F364">
        <f>MAX(D2779:D2794)</f>
        <v>1.1697322130203247E-2</v>
      </c>
      <c r="G364">
        <f t="shared" si="23"/>
        <v>1.1697322130203247E-2</v>
      </c>
      <c r="H364">
        <f>COUNTIF(D2779:D2794,"&gt;0")</f>
        <v>16</v>
      </c>
      <c r="I364">
        <f t="shared" si="20"/>
        <v>4</v>
      </c>
      <c r="K364">
        <f t="shared" si="21"/>
        <v>1</v>
      </c>
    </row>
    <row r="365" spans="1:11" x14ac:dyDescent="0.2">
      <c r="A365" s="230">
        <v>42279.689697256945</v>
      </c>
      <c r="B365">
        <v>1.3208761811256409E-2</v>
      </c>
      <c r="C365" t="b">
        <v>1</v>
      </c>
      <c r="D365">
        <f t="shared" si="18"/>
        <v>1.3208761811256409E-2</v>
      </c>
      <c r="F365">
        <f>MAX(D2795:D2810)</f>
        <v>1.1697322130203247E-2</v>
      </c>
      <c r="G365">
        <f t="shared" si="23"/>
        <v>1.1697322130203247E-2</v>
      </c>
      <c r="H365">
        <f>COUNTIF(D2795:D2810,"&gt;0")</f>
        <v>16</v>
      </c>
      <c r="I365">
        <f t="shared" si="20"/>
        <v>4</v>
      </c>
      <c r="K365">
        <f t="shared" si="21"/>
        <v>1</v>
      </c>
    </row>
    <row r="366" spans="1:11" x14ac:dyDescent="0.2">
      <c r="A366" s="230">
        <v>42279.700127511576</v>
      </c>
      <c r="B366">
        <v>1.3306915760040283E-2</v>
      </c>
      <c r="C366" t="b">
        <v>1</v>
      </c>
      <c r="D366">
        <f t="shared" si="18"/>
        <v>1.3306915760040283E-2</v>
      </c>
      <c r="F366">
        <f>MAX(D2811:D2826)</f>
        <v>1.1697322130203247E-2</v>
      </c>
      <c r="G366">
        <f t="shared" si="23"/>
        <v>1.1697322130203247E-2</v>
      </c>
      <c r="H366">
        <f>COUNTIF(D2811:D2826,"&gt;0")</f>
        <v>14</v>
      </c>
      <c r="I366">
        <f t="shared" si="20"/>
        <v>3.5</v>
      </c>
      <c r="K366">
        <f t="shared" si="21"/>
        <v>1</v>
      </c>
    </row>
    <row r="367" spans="1:11" x14ac:dyDescent="0.2">
      <c r="A367" s="230">
        <v>42279.710557719911</v>
      </c>
      <c r="B367">
        <v>1.3306915760040283E-2</v>
      </c>
      <c r="C367" t="b">
        <v>1</v>
      </c>
      <c r="D367">
        <f t="shared" si="18"/>
        <v>1.3306915760040283E-2</v>
      </c>
      <c r="F367">
        <f>MAX(D2827:D2842)</f>
        <v>1.1795461177825928E-2</v>
      </c>
      <c r="G367">
        <f t="shared" si="23"/>
        <v>1.1795461177825928E-2</v>
      </c>
      <c r="H367">
        <f>COUNTIF(D2827:D2842,"&gt;0")</f>
        <v>16</v>
      </c>
      <c r="I367">
        <f t="shared" si="20"/>
        <v>4</v>
      </c>
      <c r="K367">
        <f t="shared" si="21"/>
        <v>1</v>
      </c>
    </row>
    <row r="368" spans="1:11" x14ac:dyDescent="0.2">
      <c r="A368" s="230">
        <v>42279.720987962966</v>
      </c>
      <c r="B368">
        <v>1.3326540589332581E-2</v>
      </c>
      <c r="C368" t="b">
        <v>1</v>
      </c>
      <c r="D368">
        <f t="shared" si="18"/>
        <v>1.3326540589332581E-2</v>
      </c>
      <c r="F368">
        <f>MAX(D2843:D2858)</f>
        <v>1.2855440378189087E-2</v>
      </c>
      <c r="G368">
        <f t="shared" si="23"/>
        <v>1.2855440378189087E-2</v>
      </c>
      <c r="H368">
        <f>COUNTIF(D2843:D2858,"&gt;0")</f>
        <v>16</v>
      </c>
      <c r="I368">
        <f t="shared" si="20"/>
        <v>4</v>
      </c>
      <c r="K368">
        <f t="shared" si="21"/>
        <v>1</v>
      </c>
    </row>
    <row r="369" spans="1:11" x14ac:dyDescent="0.2">
      <c r="A369" s="230">
        <v>42279.731418171294</v>
      </c>
      <c r="B369">
        <v>1.3326540589332581E-2</v>
      </c>
      <c r="C369" t="b">
        <v>1</v>
      </c>
      <c r="D369">
        <f t="shared" si="18"/>
        <v>1.3326540589332581E-2</v>
      </c>
      <c r="F369">
        <f>MAX(D2859:D2874)</f>
        <v>1.1785656213760376E-2</v>
      </c>
      <c r="G369">
        <f t="shared" si="23"/>
        <v>1.1785656213760376E-2</v>
      </c>
      <c r="H369">
        <f>COUNTIF(D2859:D2874,"&gt;0")</f>
        <v>16</v>
      </c>
      <c r="I369">
        <f t="shared" si="20"/>
        <v>4</v>
      </c>
      <c r="K369">
        <f t="shared" si="21"/>
        <v>1</v>
      </c>
    </row>
    <row r="370" spans="1:11" x14ac:dyDescent="0.2">
      <c r="A370" s="230">
        <v>42279.741848414349</v>
      </c>
      <c r="B370">
        <v>1.5917584300041199E-2</v>
      </c>
      <c r="C370" t="b">
        <v>1</v>
      </c>
      <c r="D370">
        <f t="shared" si="18"/>
        <v>1.5917584300041199E-2</v>
      </c>
      <c r="F370">
        <f>MAX(D2875:D2890)</f>
        <v>1.119677722454071E-2</v>
      </c>
      <c r="G370">
        <f t="shared" si="23"/>
        <v>1.119677722454071E-2</v>
      </c>
      <c r="H370">
        <f>COUNTIF(D2875:D2890,"&gt;0")</f>
        <v>16</v>
      </c>
      <c r="I370">
        <f t="shared" si="20"/>
        <v>4</v>
      </c>
      <c r="K370">
        <f t="shared" si="21"/>
        <v>1</v>
      </c>
    </row>
    <row r="371" spans="1:11" x14ac:dyDescent="0.2">
      <c r="A371" s="230">
        <v>42279.752278668981</v>
      </c>
      <c r="B371">
        <v>1.269841194152832E-2</v>
      </c>
      <c r="C371" t="b">
        <v>1</v>
      </c>
      <c r="D371">
        <f t="shared" si="18"/>
        <v>1.269841194152832E-2</v>
      </c>
      <c r="F371">
        <f>MAX(D2891:D2906)</f>
        <v>1.119677722454071E-2</v>
      </c>
      <c r="G371">
        <f t="shared" si="23"/>
        <v>1.119677722454071E-2</v>
      </c>
      <c r="H371">
        <f>COUNTIF(D2891:D2906,"&gt;0")</f>
        <v>16</v>
      </c>
      <c r="I371">
        <f t="shared" si="20"/>
        <v>4</v>
      </c>
      <c r="K371">
        <f t="shared" si="21"/>
        <v>1</v>
      </c>
    </row>
    <row r="372" spans="1:11" x14ac:dyDescent="0.2">
      <c r="A372" s="230">
        <v>42279.762708877315</v>
      </c>
      <c r="B372">
        <v>1.3807445764541626E-2</v>
      </c>
      <c r="C372" t="b">
        <v>1</v>
      </c>
      <c r="D372">
        <f t="shared" si="18"/>
        <v>1.3807445764541626E-2</v>
      </c>
      <c r="F372">
        <f>MAX(D2907:D2922)</f>
        <v>1.1285111308097839E-2</v>
      </c>
      <c r="G372">
        <f t="shared" si="23"/>
        <v>1.1285111308097839E-2</v>
      </c>
      <c r="H372">
        <f>COUNTIF(D2907:D2922,"&gt;0")</f>
        <v>15</v>
      </c>
      <c r="I372">
        <f t="shared" si="20"/>
        <v>3.75</v>
      </c>
      <c r="K372">
        <f t="shared" si="21"/>
        <v>1</v>
      </c>
    </row>
    <row r="373" spans="1:11" x14ac:dyDescent="0.2">
      <c r="A373" s="230">
        <v>42279.773139120371</v>
      </c>
      <c r="B373">
        <v>1.3346165418624878E-2</v>
      </c>
      <c r="C373" t="b">
        <v>1</v>
      </c>
      <c r="D373">
        <f t="shared" si="18"/>
        <v>1.3346165418624878E-2</v>
      </c>
      <c r="F373">
        <f>MAX(D2923:D2938)</f>
        <v>1.0362535715103149E-2</v>
      </c>
      <c r="G373">
        <f t="shared" si="23"/>
        <v>1.0362535715103149E-2</v>
      </c>
      <c r="H373">
        <f>COUNTIF(D2923:D2938,"&gt;0")</f>
        <v>16</v>
      </c>
      <c r="I373">
        <f t="shared" si="20"/>
        <v>4</v>
      </c>
      <c r="K373">
        <f t="shared" si="21"/>
        <v>1</v>
      </c>
    </row>
    <row r="374" spans="1:11" x14ac:dyDescent="0.2">
      <c r="A374" s="230">
        <v>42279.783569328705</v>
      </c>
      <c r="B374">
        <v>1.3346165418624878E-2</v>
      </c>
      <c r="C374" t="b">
        <v>1</v>
      </c>
      <c r="D374">
        <f t="shared" si="18"/>
        <v>1.3346165418624878E-2</v>
      </c>
      <c r="F374">
        <f>MAX(D2939:D2954)</f>
        <v>1.0499939322471619E-2</v>
      </c>
      <c r="G374">
        <f t="shared" si="23"/>
        <v>1.0499939322471619E-2</v>
      </c>
      <c r="H374">
        <f>COUNTIF(D2939:D2954,"&gt;0")</f>
        <v>16</v>
      </c>
      <c r="I374">
        <f t="shared" si="20"/>
        <v>4</v>
      </c>
      <c r="K374">
        <f t="shared" si="21"/>
        <v>1</v>
      </c>
    </row>
    <row r="375" spans="1:11" x14ac:dyDescent="0.2">
      <c r="A375" s="230">
        <v>42279.793999571761</v>
      </c>
      <c r="B375">
        <v>1.3346165418624878E-2</v>
      </c>
      <c r="C375" t="b">
        <v>1</v>
      </c>
      <c r="D375">
        <f t="shared" si="18"/>
        <v>1.3346165418624878E-2</v>
      </c>
      <c r="F375">
        <f>MAX(D2955:D2970)</f>
        <v>1.0499939322471619E-2</v>
      </c>
      <c r="G375">
        <f t="shared" si="23"/>
        <v>1.0499939322471619E-2</v>
      </c>
      <c r="H375">
        <f>COUNTIF(D2955:D2970,"&gt;0")</f>
        <v>16</v>
      </c>
      <c r="I375">
        <f t="shared" si="20"/>
        <v>4</v>
      </c>
      <c r="K375">
        <f t="shared" si="21"/>
        <v>1</v>
      </c>
    </row>
    <row r="376" spans="1:11" x14ac:dyDescent="0.2">
      <c r="A376" s="230">
        <v>42279.804429780095</v>
      </c>
      <c r="B376">
        <v>1.3346165418624878E-2</v>
      </c>
      <c r="C376" t="b">
        <v>1</v>
      </c>
      <c r="D376">
        <f t="shared" si="18"/>
        <v>1.3346165418624878E-2</v>
      </c>
      <c r="F376">
        <f>MAX(D2971:D2986)</f>
        <v>1.0499939322471619E-2</v>
      </c>
      <c r="G376">
        <f t="shared" si="23"/>
        <v>1.0499939322471619E-2</v>
      </c>
      <c r="H376">
        <f>COUNTIF(D2971:D2986,"&gt;0")</f>
        <v>16</v>
      </c>
      <c r="I376">
        <f t="shared" si="20"/>
        <v>4</v>
      </c>
      <c r="K376">
        <f t="shared" si="21"/>
        <v>1</v>
      </c>
    </row>
    <row r="377" spans="1:11" x14ac:dyDescent="0.2">
      <c r="A377" s="230">
        <v>42279.814860034719</v>
      </c>
      <c r="B377">
        <v>1.2718036770820618E-2</v>
      </c>
      <c r="C377" t="b">
        <v>1</v>
      </c>
      <c r="D377">
        <f t="shared" si="18"/>
        <v>1.2718036770820618E-2</v>
      </c>
      <c r="F377">
        <f>MAX(D2987:D3002)</f>
        <v>1.0205507278442383E-2</v>
      </c>
      <c r="G377">
        <f t="shared" si="23"/>
        <v>1.0205507278442383E-2</v>
      </c>
      <c r="H377">
        <f>COUNTIF(D2987:D3002,"&gt;0")</f>
        <v>16</v>
      </c>
      <c r="I377">
        <f t="shared" si="20"/>
        <v>4</v>
      </c>
      <c r="K377">
        <f t="shared" si="21"/>
        <v>1</v>
      </c>
    </row>
    <row r="378" spans="1:11" x14ac:dyDescent="0.2">
      <c r="A378" s="230">
        <v>42279.825290243054</v>
      </c>
      <c r="B378">
        <v>1.3238206505775452E-2</v>
      </c>
      <c r="C378" t="b">
        <v>1</v>
      </c>
      <c r="D378">
        <f t="shared" si="18"/>
        <v>1.3238206505775452E-2</v>
      </c>
      <c r="F378">
        <f>MAX(D3003:D3018)</f>
        <v>1.0205507278442383E-2</v>
      </c>
      <c r="G378">
        <f t="shared" si="23"/>
        <v>1.0205507278442383E-2</v>
      </c>
      <c r="H378">
        <f>COUNTIF(D3003:D3018,"&gt;0")</f>
        <v>16</v>
      </c>
      <c r="I378">
        <f t="shared" si="20"/>
        <v>4</v>
      </c>
      <c r="K378">
        <f t="shared" si="21"/>
        <v>1</v>
      </c>
    </row>
    <row r="379" spans="1:11" x14ac:dyDescent="0.2">
      <c r="A379" s="230">
        <v>42279.835720486109</v>
      </c>
      <c r="B379">
        <v>1.3493388891220093E-2</v>
      </c>
      <c r="C379" t="b">
        <v>1</v>
      </c>
      <c r="D379">
        <f t="shared" si="18"/>
        <v>1.3493388891220093E-2</v>
      </c>
      <c r="F379">
        <f>MAX(D3019:D3034)</f>
        <v>1.0136798024177551E-2</v>
      </c>
      <c r="G379">
        <f t="shared" si="23"/>
        <v>1.0136798024177551E-2</v>
      </c>
      <c r="H379">
        <f>COUNTIF(D3019:D3034,"&gt;0")</f>
        <v>16</v>
      </c>
      <c r="I379">
        <f t="shared" si="20"/>
        <v>4</v>
      </c>
      <c r="K379">
        <f t="shared" si="21"/>
        <v>1</v>
      </c>
    </row>
    <row r="380" spans="1:11" x14ac:dyDescent="0.2">
      <c r="A380" s="230">
        <v>42279.846150729165</v>
      </c>
      <c r="B380">
        <v>1.3395234942436218E-2</v>
      </c>
      <c r="C380" t="b">
        <v>1</v>
      </c>
      <c r="D380">
        <f t="shared" si="18"/>
        <v>1.3395234942436218E-2</v>
      </c>
      <c r="F380">
        <f>MAX(D3035:D3050)</f>
        <v>1.0274201631546021E-2</v>
      </c>
      <c r="G380">
        <f t="shared" si="23"/>
        <v>1.0274201631546021E-2</v>
      </c>
      <c r="H380">
        <f>COUNTIF(D3035:D3050,"&gt;0")</f>
        <v>16</v>
      </c>
      <c r="I380">
        <f t="shared" si="20"/>
        <v>4</v>
      </c>
      <c r="K380">
        <f t="shared" si="21"/>
        <v>1</v>
      </c>
    </row>
    <row r="381" spans="1:11" x14ac:dyDescent="0.2">
      <c r="A381" s="230">
        <v>42279.8565809375</v>
      </c>
      <c r="B381">
        <v>1.3395234942436218E-2</v>
      </c>
      <c r="C381" t="b">
        <v>1</v>
      </c>
      <c r="D381">
        <f t="shared" si="18"/>
        <v>1.3395234942436218E-2</v>
      </c>
      <c r="F381">
        <f>MAX(D3051:D3066)</f>
        <v>1.0274201631546021E-2</v>
      </c>
      <c r="G381">
        <f t="shared" si="23"/>
        <v>1.0274201631546021E-2</v>
      </c>
      <c r="H381">
        <f>COUNTIF(D3051:D3066,"&gt;0")</f>
        <v>16</v>
      </c>
      <c r="I381">
        <f t="shared" si="20"/>
        <v>4</v>
      </c>
      <c r="K381">
        <f t="shared" si="21"/>
        <v>1</v>
      </c>
    </row>
    <row r="382" spans="1:11" x14ac:dyDescent="0.2">
      <c r="A382" s="230">
        <v>42279.867011192131</v>
      </c>
      <c r="B382">
        <v>1.3454124331474304E-2</v>
      </c>
      <c r="C382" t="b">
        <v>1</v>
      </c>
      <c r="D382">
        <f t="shared" si="18"/>
        <v>1.3454124331474304E-2</v>
      </c>
      <c r="F382">
        <f>MAX(D3067:D3082)</f>
        <v>1.0274201631546021E-2</v>
      </c>
      <c r="G382">
        <f t="shared" si="23"/>
        <v>1.0274201631546021E-2</v>
      </c>
      <c r="H382">
        <f>COUNTIF(D3067:D3082,"&gt;0")</f>
        <v>16</v>
      </c>
      <c r="I382">
        <f t="shared" si="20"/>
        <v>4</v>
      </c>
      <c r="K382">
        <f t="shared" si="21"/>
        <v>1</v>
      </c>
    </row>
    <row r="383" spans="1:11" x14ac:dyDescent="0.2">
      <c r="A383" s="230">
        <v>42279.877441400466</v>
      </c>
      <c r="B383">
        <v>1.4455214142799377E-2</v>
      </c>
      <c r="C383" t="b">
        <v>1</v>
      </c>
      <c r="D383">
        <f t="shared" si="18"/>
        <v>1.4455214142799377E-2</v>
      </c>
      <c r="F383">
        <f>MAX(D3083:D3098)</f>
        <v>1.0185882449150085E-2</v>
      </c>
      <c r="G383">
        <f t="shared" si="23"/>
        <v>1.0185882449150085E-2</v>
      </c>
      <c r="H383">
        <f>COUNTIF(D3083:D3098,"&gt;0")</f>
        <v>16</v>
      </c>
      <c r="I383">
        <f t="shared" si="20"/>
        <v>4</v>
      </c>
      <c r="K383">
        <f t="shared" si="21"/>
        <v>1</v>
      </c>
    </row>
    <row r="384" spans="1:11" x14ac:dyDescent="0.2">
      <c r="A384" s="230">
        <v>42279.887871643521</v>
      </c>
      <c r="B384">
        <v>1.2825995683670044E-2</v>
      </c>
      <c r="C384" t="b">
        <v>1</v>
      </c>
      <c r="D384">
        <f t="shared" si="18"/>
        <v>1.2825995683670044E-2</v>
      </c>
      <c r="F384">
        <f>MAX(D3099:D3114)</f>
        <v>1.0185882449150085E-2</v>
      </c>
      <c r="G384">
        <f t="shared" si="23"/>
        <v>1.0185882449150085E-2</v>
      </c>
      <c r="H384">
        <f>COUNTIF(D3099:D3114,"&gt;0")</f>
        <v>16</v>
      </c>
      <c r="I384">
        <f t="shared" si="20"/>
        <v>4</v>
      </c>
      <c r="K384">
        <f t="shared" si="21"/>
        <v>1</v>
      </c>
    </row>
    <row r="385" spans="1:11" x14ac:dyDescent="0.2">
      <c r="A385" s="230">
        <v>42279.898301851848</v>
      </c>
      <c r="B385">
        <v>1.3189136981964111E-2</v>
      </c>
      <c r="C385" t="b">
        <v>1</v>
      </c>
      <c r="D385">
        <f t="shared" si="18"/>
        <v>1.3189136981964111E-2</v>
      </c>
      <c r="F385">
        <f>MAX(D3115:D3130)</f>
        <v>1.017606258392334E-2</v>
      </c>
      <c r="G385">
        <f t="shared" si="23"/>
        <v>1.017606258392334E-2</v>
      </c>
      <c r="H385">
        <f>COUNTIF(D3115:D3130,"&gt;0")</f>
        <v>16</v>
      </c>
      <c r="I385">
        <f t="shared" si="20"/>
        <v>4</v>
      </c>
      <c r="K385">
        <f t="shared" si="21"/>
        <v>1</v>
      </c>
    </row>
    <row r="386" spans="1:11" x14ac:dyDescent="0.2">
      <c r="A386" s="230">
        <v>42279.908732094904</v>
      </c>
      <c r="B386">
        <v>1.3061538338661194E-2</v>
      </c>
      <c r="C386" t="b">
        <v>1</v>
      </c>
      <c r="D386">
        <f t="shared" si="18"/>
        <v>1.3061538338661194E-2</v>
      </c>
      <c r="F386">
        <f>MAX(D3131:D3146)</f>
        <v>1.0234951972961426E-2</v>
      </c>
      <c r="G386">
        <f t="shared" si="23"/>
        <v>1.0234951972961426E-2</v>
      </c>
      <c r="H386">
        <f>COUNTIF(D3131:D3146,"&gt;0")</f>
        <v>16</v>
      </c>
      <c r="I386">
        <f t="shared" si="20"/>
        <v>4</v>
      </c>
      <c r="K386">
        <f t="shared" si="21"/>
        <v>1</v>
      </c>
    </row>
    <row r="387" spans="1:11" x14ac:dyDescent="0.2">
      <c r="A387" s="230">
        <v>42279.919162349535</v>
      </c>
      <c r="B387">
        <v>1.3061538338661194E-2</v>
      </c>
      <c r="C387" t="b">
        <v>1</v>
      </c>
      <c r="D387">
        <f t="shared" si="18"/>
        <v>1.3061538338661194E-2</v>
      </c>
      <c r="F387">
        <f>MAX(D3147:D3162)</f>
        <v>1.0234951972961426E-2</v>
      </c>
      <c r="G387">
        <f t="shared" si="23"/>
        <v>1.0234951972961426E-2</v>
      </c>
      <c r="H387">
        <f>COUNTIF(D3147:D3162,"&gt;0")</f>
        <v>16</v>
      </c>
      <c r="I387">
        <f t="shared" si="20"/>
        <v>4</v>
      </c>
      <c r="K387">
        <f t="shared" si="21"/>
        <v>1</v>
      </c>
    </row>
    <row r="388" spans="1:11" x14ac:dyDescent="0.2">
      <c r="A388" s="230">
        <v>42279.92959255787</v>
      </c>
      <c r="B388">
        <v>1.3061538338661194E-2</v>
      </c>
      <c r="C388" t="b">
        <v>1</v>
      </c>
      <c r="D388">
        <f t="shared" si="18"/>
        <v>1.3061538338661194E-2</v>
      </c>
      <c r="F388">
        <f>MAX(D3163:D3178)</f>
        <v>1.0274201631546021E-2</v>
      </c>
      <c r="G388">
        <f t="shared" si="23"/>
        <v>1.0274201631546021E-2</v>
      </c>
      <c r="H388">
        <f>COUNTIF(D3163:D3178,"&gt;0")</f>
        <v>16</v>
      </c>
      <c r="I388">
        <f t="shared" si="20"/>
        <v>4</v>
      </c>
      <c r="K388">
        <f t="shared" si="21"/>
        <v>1</v>
      </c>
    </row>
    <row r="389" spans="1:11" x14ac:dyDescent="0.2">
      <c r="A389" s="230">
        <v>42279.940022800925</v>
      </c>
      <c r="B389">
        <v>1.2816175818443298E-2</v>
      </c>
      <c r="C389" t="b">
        <v>1</v>
      </c>
      <c r="D389">
        <f t="shared" si="18"/>
        <v>1.2816175818443298E-2</v>
      </c>
      <c r="F389">
        <f>COUNTIF(F203:F388, "&gt;0.3")</f>
        <v>0</v>
      </c>
      <c r="K389">
        <f>SUM(K203:K388)</f>
        <v>184</v>
      </c>
    </row>
    <row r="390" spans="1:11" x14ac:dyDescent="0.2">
      <c r="A390" s="230">
        <v>42279.95045300926</v>
      </c>
      <c r="B390">
        <v>1.3267651200294495E-2</v>
      </c>
      <c r="C390" t="b">
        <v>1</v>
      </c>
      <c r="D390">
        <f t="shared" si="18"/>
        <v>1.3267651200294495E-2</v>
      </c>
      <c r="K390">
        <f>K389-F389</f>
        <v>184</v>
      </c>
    </row>
    <row r="391" spans="1:11" x14ac:dyDescent="0.2">
      <c r="A391" s="230">
        <v>42279.960883252315</v>
      </c>
      <c r="B391">
        <v>1.2983024120330811E-2</v>
      </c>
      <c r="C391" t="b">
        <v>1</v>
      </c>
      <c r="D391">
        <f t="shared" si="18"/>
        <v>1.2983024120330811E-2</v>
      </c>
    </row>
    <row r="392" spans="1:11" x14ac:dyDescent="0.2">
      <c r="A392" s="230">
        <v>42279.97131346065</v>
      </c>
      <c r="B392">
        <v>1.2983024120330811E-2</v>
      </c>
      <c r="C392" t="b">
        <v>1</v>
      </c>
      <c r="D392">
        <f t="shared" si="18"/>
        <v>1.2983024120330811E-2</v>
      </c>
    </row>
    <row r="393" spans="1:11" x14ac:dyDescent="0.2">
      <c r="A393" s="230">
        <v>42279.981743715274</v>
      </c>
      <c r="B393">
        <v>1.3189136981964111E-2</v>
      </c>
      <c r="C393" t="b">
        <v>1</v>
      </c>
      <c r="D393">
        <f t="shared" si="18"/>
        <v>1.3189136981964111E-2</v>
      </c>
    </row>
    <row r="394" spans="1:11" x14ac:dyDescent="0.2">
      <c r="A394" s="230">
        <v>42279.992173923609</v>
      </c>
      <c r="B394">
        <v>1.467113196849823E-2</v>
      </c>
      <c r="C394" t="b">
        <v>1</v>
      </c>
      <c r="D394">
        <f t="shared" si="18"/>
        <v>1.467113196849823E-2</v>
      </c>
    </row>
    <row r="395" spans="1:11" x14ac:dyDescent="0.2">
      <c r="A395" s="230">
        <v>42280.002604166664</v>
      </c>
      <c r="B395">
        <v>1.5996098518371582E-2</v>
      </c>
      <c r="C395" t="b">
        <v>1</v>
      </c>
      <c r="D395">
        <f t="shared" ref="D395:D458" si="24">IF(C395=TRUE,B395,0)</f>
        <v>1.5996098518371582E-2</v>
      </c>
    </row>
    <row r="396" spans="1:11" x14ac:dyDescent="0.2">
      <c r="A396" s="230">
        <v>42280.01303440972</v>
      </c>
      <c r="B396">
        <v>1.2708216905593872E-2</v>
      </c>
      <c r="C396" t="b">
        <v>1</v>
      </c>
      <c r="D396">
        <f t="shared" si="24"/>
        <v>1.2708216905593872E-2</v>
      </c>
    </row>
    <row r="397" spans="1:11" x14ac:dyDescent="0.2">
      <c r="A397" s="230">
        <v>42280.023464618054</v>
      </c>
      <c r="B397">
        <v>1.2659147381782532E-2</v>
      </c>
      <c r="C397" t="b">
        <v>1</v>
      </c>
      <c r="D397">
        <f t="shared" si="24"/>
        <v>1.2659147381782532E-2</v>
      </c>
    </row>
    <row r="398" spans="1:11" x14ac:dyDescent="0.2">
      <c r="A398" s="230">
        <v>42280.033894872686</v>
      </c>
      <c r="B398">
        <v>1.2708216905593872E-2</v>
      </c>
      <c r="C398" t="b">
        <v>1</v>
      </c>
      <c r="D398">
        <f t="shared" si="24"/>
        <v>1.2708216905593872E-2</v>
      </c>
    </row>
    <row r="399" spans="1:11" x14ac:dyDescent="0.2">
      <c r="A399" s="230">
        <v>42280.04432508102</v>
      </c>
      <c r="B399">
        <v>1.2610077857971191E-2</v>
      </c>
      <c r="C399" t="b">
        <v>1</v>
      </c>
      <c r="D399">
        <f t="shared" si="24"/>
        <v>1.2610077857971191E-2</v>
      </c>
    </row>
    <row r="400" spans="1:11" x14ac:dyDescent="0.2">
      <c r="A400" s="230">
        <v>42280.054755324076</v>
      </c>
      <c r="B400">
        <v>1.2865260243415833E-2</v>
      </c>
      <c r="C400" t="b">
        <v>1</v>
      </c>
      <c r="D400">
        <f t="shared" si="24"/>
        <v>1.2865260243415833E-2</v>
      </c>
    </row>
    <row r="401" spans="1:4" x14ac:dyDescent="0.2">
      <c r="A401" s="230">
        <v>42280.06518553241</v>
      </c>
      <c r="B401">
        <v>1.3149872422218323E-2</v>
      </c>
      <c r="C401" t="b">
        <v>1</v>
      </c>
      <c r="D401">
        <f t="shared" si="24"/>
        <v>1.3149872422218323E-2</v>
      </c>
    </row>
    <row r="402" spans="1:4" x14ac:dyDescent="0.2">
      <c r="A402" s="230">
        <v>42280.075615775466</v>
      </c>
      <c r="B402">
        <v>1.2953579425811768E-2</v>
      </c>
      <c r="C402" t="b">
        <v>1</v>
      </c>
      <c r="D402">
        <f t="shared" si="24"/>
        <v>1.2953579425811768E-2</v>
      </c>
    </row>
    <row r="403" spans="1:4" x14ac:dyDescent="0.2">
      <c r="A403" s="230">
        <v>42280.08604603009</v>
      </c>
      <c r="B403">
        <v>1.4209851622581482E-2</v>
      </c>
      <c r="C403" t="b">
        <v>1</v>
      </c>
      <c r="D403">
        <f t="shared" si="24"/>
        <v>1.4209851622581482E-2</v>
      </c>
    </row>
    <row r="404" spans="1:4" x14ac:dyDescent="0.2">
      <c r="A404" s="230">
        <v>42280.096476238425</v>
      </c>
      <c r="B404">
        <v>1.2688592076301575E-2</v>
      </c>
      <c r="C404" t="b">
        <v>1</v>
      </c>
      <c r="D404">
        <f t="shared" si="24"/>
        <v>1.2688592076301575E-2</v>
      </c>
    </row>
    <row r="405" spans="1:4" x14ac:dyDescent="0.2">
      <c r="A405" s="230">
        <v>42280.10690648148</v>
      </c>
      <c r="B405">
        <v>1.2688592076301575E-2</v>
      </c>
      <c r="C405" t="b">
        <v>1</v>
      </c>
      <c r="D405">
        <f t="shared" si="24"/>
        <v>1.2688592076301575E-2</v>
      </c>
    </row>
    <row r="406" spans="1:4" x14ac:dyDescent="0.2">
      <c r="A406" s="230">
        <v>42280.117336689815</v>
      </c>
      <c r="B406">
        <v>1.2688592076301575E-2</v>
      </c>
      <c r="C406" t="b">
        <v>1</v>
      </c>
      <c r="D406">
        <f t="shared" si="24"/>
        <v>1.2688592076301575E-2</v>
      </c>
    </row>
    <row r="407" spans="1:4" x14ac:dyDescent="0.2">
      <c r="A407" s="230">
        <v>42280.12776693287</v>
      </c>
      <c r="B407">
        <v>1.3660237193107605E-2</v>
      </c>
      <c r="C407" t="b">
        <v>1</v>
      </c>
      <c r="D407">
        <f t="shared" si="24"/>
        <v>1.3660237193107605E-2</v>
      </c>
    </row>
    <row r="408" spans="1:4" x14ac:dyDescent="0.2">
      <c r="A408" s="230">
        <v>42280.138197141205</v>
      </c>
      <c r="B408">
        <v>1.2727856636047363E-2</v>
      </c>
      <c r="C408" t="b">
        <v>1</v>
      </c>
      <c r="D408">
        <f t="shared" si="24"/>
        <v>1.2727856636047363E-2</v>
      </c>
    </row>
    <row r="409" spans="1:4" x14ac:dyDescent="0.2">
      <c r="A409" s="230">
        <v>42280.148627395836</v>
      </c>
      <c r="B409">
        <v>1.3640612363815308E-2</v>
      </c>
      <c r="C409" t="b">
        <v>1</v>
      </c>
      <c r="D409">
        <f t="shared" si="24"/>
        <v>1.3640612363815308E-2</v>
      </c>
    </row>
    <row r="410" spans="1:4" x14ac:dyDescent="0.2">
      <c r="A410" s="230">
        <v>42280.159057604164</v>
      </c>
      <c r="B410">
        <v>1.2443229556083679E-2</v>
      </c>
      <c r="C410" t="b">
        <v>1</v>
      </c>
      <c r="D410">
        <f t="shared" si="24"/>
        <v>1.2443229556083679E-2</v>
      </c>
    </row>
    <row r="411" spans="1:4" x14ac:dyDescent="0.2">
      <c r="A411" s="230">
        <v>42280.169487847219</v>
      </c>
      <c r="B411">
        <v>1.2443229556083679E-2</v>
      </c>
      <c r="C411" t="b">
        <v>1</v>
      </c>
      <c r="D411">
        <f t="shared" si="24"/>
        <v>1.2443229556083679E-2</v>
      </c>
    </row>
    <row r="412" spans="1:4" x14ac:dyDescent="0.2">
      <c r="A412" s="230">
        <v>42280.179918090274</v>
      </c>
      <c r="B412">
        <v>1.2443229556083679E-2</v>
      </c>
      <c r="C412" t="b">
        <v>1</v>
      </c>
      <c r="D412">
        <f t="shared" si="24"/>
        <v>1.2443229556083679E-2</v>
      </c>
    </row>
    <row r="413" spans="1:4" x14ac:dyDescent="0.2">
      <c r="A413" s="230">
        <v>42280.190348298609</v>
      </c>
      <c r="B413">
        <v>1.2443229556083679E-2</v>
      </c>
      <c r="C413" t="b">
        <v>1</v>
      </c>
      <c r="D413">
        <f t="shared" si="24"/>
        <v>1.2443229556083679E-2</v>
      </c>
    </row>
    <row r="414" spans="1:4" x14ac:dyDescent="0.2">
      <c r="A414" s="230">
        <v>42280.200778553241</v>
      </c>
      <c r="B414">
        <v>1.2403964996337891E-2</v>
      </c>
      <c r="C414" t="b">
        <v>1</v>
      </c>
      <c r="D414">
        <f t="shared" si="24"/>
        <v>1.2403964996337891E-2</v>
      </c>
    </row>
    <row r="415" spans="1:4" x14ac:dyDescent="0.2">
      <c r="A415" s="230">
        <v>42280.211208761575</v>
      </c>
      <c r="B415">
        <v>1.3728931546211243E-2</v>
      </c>
      <c r="C415" t="b">
        <v>1</v>
      </c>
      <c r="D415">
        <f t="shared" si="24"/>
        <v>1.3728931546211243E-2</v>
      </c>
    </row>
    <row r="416" spans="1:4" x14ac:dyDescent="0.2">
      <c r="A416" s="230">
        <v>42280.221639004631</v>
      </c>
      <c r="B416">
        <v>1.3728931546211243E-2</v>
      </c>
      <c r="C416" t="b">
        <v>1</v>
      </c>
      <c r="D416">
        <f t="shared" si="24"/>
        <v>1.3728931546211243E-2</v>
      </c>
    </row>
    <row r="417" spans="1:4" x14ac:dyDescent="0.2">
      <c r="A417" s="230">
        <v>42280.232069212965</v>
      </c>
      <c r="B417">
        <v>1.2521743774414063E-2</v>
      </c>
      <c r="C417" t="b">
        <v>1</v>
      </c>
      <c r="D417">
        <f t="shared" si="24"/>
        <v>1.2521743774414063E-2</v>
      </c>
    </row>
    <row r="418" spans="1:4" x14ac:dyDescent="0.2">
      <c r="A418" s="230">
        <v>42280.242499456021</v>
      </c>
      <c r="B418">
        <v>1.3964489102363586E-2</v>
      </c>
      <c r="C418" t="b">
        <v>1</v>
      </c>
      <c r="D418">
        <f t="shared" si="24"/>
        <v>1.3964489102363586E-2</v>
      </c>
    </row>
    <row r="419" spans="1:4" x14ac:dyDescent="0.2">
      <c r="A419" s="230">
        <v>42280.252929710645</v>
      </c>
      <c r="B419">
        <v>1.2286201119422913E-2</v>
      </c>
      <c r="C419" t="b">
        <v>1</v>
      </c>
      <c r="D419">
        <f t="shared" si="24"/>
        <v>1.2286201119422913E-2</v>
      </c>
    </row>
    <row r="420" spans="1:4" x14ac:dyDescent="0.2">
      <c r="A420" s="230">
        <v>42280.263359918979</v>
      </c>
      <c r="B420">
        <v>1.2551188468933105E-2</v>
      </c>
      <c r="C420" t="b">
        <v>1</v>
      </c>
      <c r="D420">
        <f t="shared" si="24"/>
        <v>1.2551188468933105E-2</v>
      </c>
    </row>
    <row r="421" spans="1:4" x14ac:dyDescent="0.2">
      <c r="A421" s="230">
        <v>42280.273790162035</v>
      </c>
      <c r="B421">
        <v>1.2394160032272339E-2</v>
      </c>
      <c r="C421" t="b">
        <v>1</v>
      </c>
      <c r="D421">
        <f t="shared" si="24"/>
        <v>1.2394160032272339E-2</v>
      </c>
    </row>
    <row r="422" spans="1:4" x14ac:dyDescent="0.2">
      <c r="A422" s="230">
        <v>42280.284220370369</v>
      </c>
      <c r="B422">
        <v>1.2394160032272339E-2</v>
      </c>
      <c r="C422" t="b">
        <v>1</v>
      </c>
      <c r="D422">
        <f t="shared" si="24"/>
        <v>1.2394160032272339E-2</v>
      </c>
    </row>
    <row r="423" spans="1:4" x14ac:dyDescent="0.2">
      <c r="A423" s="230">
        <v>42280.294650613425</v>
      </c>
      <c r="B423">
        <v>1.2394160032272339E-2</v>
      </c>
      <c r="C423" t="b">
        <v>1</v>
      </c>
      <c r="D423">
        <f t="shared" si="24"/>
        <v>1.2394160032272339E-2</v>
      </c>
    </row>
    <row r="424" spans="1:4" x14ac:dyDescent="0.2">
      <c r="A424" s="230">
        <v>42280.305080821759</v>
      </c>
      <c r="B424">
        <v>1.2188047170639038E-2</v>
      </c>
      <c r="C424" t="b">
        <v>1</v>
      </c>
      <c r="D424">
        <f t="shared" si="24"/>
        <v>1.2188047170639038E-2</v>
      </c>
    </row>
    <row r="425" spans="1:4" x14ac:dyDescent="0.2">
      <c r="A425" s="230">
        <v>42280.315511076391</v>
      </c>
      <c r="B425">
        <v>1.2443229556083679E-2</v>
      </c>
      <c r="C425" t="b">
        <v>1</v>
      </c>
      <c r="D425">
        <f t="shared" si="24"/>
        <v>1.2443229556083679E-2</v>
      </c>
    </row>
    <row r="426" spans="1:4" x14ac:dyDescent="0.2">
      <c r="A426" s="230">
        <v>42280.325941284726</v>
      </c>
      <c r="B426">
        <v>1.2443229556083679E-2</v>
      </c>
      <c r="C426" t="b">
        <v>1</v>
      </c>
      <c r="D426">
        <f t="shared" si="24"/>
        <v>1.2443229556083679E-2</v>
      </c>
    </row>
    <row r="427" spans="1:4" x14ac:dyDescent="0.2">
      <c r="A427" s="230">
        <v>42280.336371527781</v>
      </c>
      <c r="B427">
        <v>1.2423604726791382E-2</v>
      </c>
      <c r="C427" t="b">
        <v>1</v>
      </c>
      <c r="D427">
        <f t="shared" si="24"/>
        <v>1.2423604726791382E-2</v>
      </c>
    </row>
    <row r="428" spans="1:4" x14ac:dyDescent="0.2">
      <c r="A428" s="230">
        <v>42280.346801770836</v>
      </c>
      <c r="B428">
        <v>1.2296006083488464E-2</v>
      </c>
      <c r="C428" t="b">
        <v>1</v>
      </c>
      <c r="D428">
        <f t="shared" si="24"/>
        <v>1.2296006083488464E-2</v>
      </c>
    </row>
    <row r="429" spans="1:4" x14ac:dyDescent="0.2">
      <c r="A429" s="230">
        <v>42280.357231979164</v>
      </c>
      <c r="B429">
        <v>1.2296006083488464E-2</v>
      </c>
      <c r="C429" t="b">
        <v>1</v>
      </c>
      <c r="D429">
        <f t="shared" si="24"/>
        <v>1.2296006083488464E-2</v>
      </c>
    </row>
    <row r="430" spans="1:4" x14ac:dyDescent="0.2">
      <c r="A430" s="230">
        <v>42280.367662233795</v>
      </c>
      <c r="B430">
        <v>1.2325450778007507E-2</v>
      </c>
      <c r="C430" t="b">
        <v>1</v>
      </c>
      <c r="D430">
        <f t="shared" si="24"/>
        <v>1.2325450778007507E-2</v>
      </c>
    </row>
    <row r="431" spans="1:4" x14ac:dyDescent="0.2">
      <c r="A431" s="230">
        <v>42280.37809244213</v>
      </c>
      <c r="B431">
        <v>1.2325450778007507E-2</v>
      </c>
      <c r="C431" t="b">
        <v>1</v>
      </c>
      <c r="D431">
        <f t="shared" si="24"/>
        <v>1.2325450778007507E-2</v>
      </c>
    </row>
    <row r="432" spans="1:4" x14ac:dyDescent="0.2">
      <c r="A432" s="230">
        <v>42280.388522685185</v>
      </c>
      <c r="B432">
        <v>1.2364715337753296E-2</v>
      </c>
      <c r="C432" t="b">
        <v>1</v>
      </c>
      <c r="D432">
        <f t="shared" si="24"/>
        <v>1.2364715337753296E-2</v>
      </c>
    </row>
    <row r="433" spans="1:4" x14ac:dyDescent="0.2">
      <c r="A433" s="230">
        <v>42280.39895289352</v>
      </c>
      <c r="B433">
        <v>1.2345075607299805E-2</v>
      </c>
      <c r="C433" t="b">
        <v>1</v>
      </c>
      <c r="D433">
        <f t="shared" si="24"/>
        <v>1.2345075607299805E-2</v>
      </c>
    </row>
    <row r="434" spans="1:4" x14ac:dyDescent="0.2">
      <c r="A434" s="230">
        <v>42280.409383136575</v>
      </c>
      <c r="B434">
        <v>1.2345075607299805E-2</v>
      </c>
      <c r="C434" t="b">
        <v>1</v>
      </c>
      <c r="D434">
        <f t="shared" si="24"/>
        <v>1.2345075607299805E-2</v>
      </c>
    </row>
    <row r="435" spans="1:4" x14ac:dyDescent="0.2">
      <c r="A435" s="230">
        <v>42280.419813391207</v>
      </c>
      <c r="B435">
        <v>1.2345075607299805E-2</v>
      </c>
      <c r="C435" t="b">
        <v>1</v>
      </c>
      <c r="D435">
        <f t="shared" si="24"/>
        <v>1.2345075607299805E-2</v>
      </c>
    </row>
    <row r="436" spans="1:4" x14ac:dyDescent="0.2">
      <c r="A436" s="230">
        <v>42280.430243599534</v>
      </c>
      <c r="B436">
        <v>1.2345075607299805E-2</v>
      </c>
      <c r="C436" t="b">
        <v>1</v>
      </c>
      <c r="D436">
        <f t="shared" si="24"/>
        <v>1.2345075607299805E-2</v>
      </c>
    </row>
    <row r="437" spans="1:4" x14ac:dyDescent="0.2">
      <c r="A437" s="230">
        <v>42280.44067384259</v>
      </c>
      <c r="B437">
        <v>1.2345075607299805E-2</v>
      </c>
      <c r="C437" t="b">
        <v>1</v>
      </c>
      <c r="D437">
        <f t="shared" si="24"/>
        <v>1.2345075607299805E-2</v>
      </c>
    </row>
    <row r="438" spans="1:4" x14ac:dyDescent="0.2">
      <c r="A438" s="230">
        <v>42280.451104050924</v>
      </c>
      <c r="B438">
        <v>1.2345075607299805E-2</v>
      </c>
      <c r="C438" t="b">
        <v>1</v>
      </c>
      <c r="D438">
        <f t="shared" si="24"/>
        <v>1.2345075607299805E-2</v>
      </c>
    </row>
    <row r="439" spans="1:4" x14ac:dyDescent="0.2">
      <c r="A439" s="230">
        <v>42280.46153429398</v>
      </c>
      <c r="B439">
        <v>1.2345075607299805E-2</v>
      </c>
      <c r="C439" t="b">
        <v>1</v>
      </c>
      <c r="D439">
        <f t="shared" si="24"/>
        <v>1.2345075607299805E-2</v>
      </c>
    </row>
    <row r="440" spans="1:4" x14ac:dyDescent="0.2">
      <c r="A440" s="230">
        <v>42280.471964502314</v>
      </c>
      <c r="B440">
        <v>1.2639522552490234E-2</v>
      </c>
      <c r="C440" t="b">
        <v>1</v>
      </c>
      <c r="D440">
        <f t="shared" si="24"/>
        <v>1.2639522552490234E-2</v>
      </c>
    </row>
    <row r="441" spans="1:4" x14ac:dyDescent="0.2">
      <c r="A441" s="230">
        <v>42280.482394756946</v>
      </c>
      <c r="B441">
        <v>1.2276381254196167E-2</v>
      </c>
      <c r="C441" t="b">
        <v>1</v>
      </c>
      <c r="D441">
        <f t="shared" si="24"/>
        <v>1.2276381254196167E-2</v>
      </c>
    </row>
    <row r="442" spans="1:4" x14ac:dyDescent="0.2">
      <c r="A442" s="230">
        <v>42280.49282496528</v>
      </c>
      <c r="B442">
        <v>1.2276381254196167E-2</v>
      </c>
      <c r="C442" t="b">
        <v>1</v>
      </c>
      <c r="D442">
        <f t="shared" si="24"/>
        <v>1.2276381254196167E-2</v>
      </c>
    </row>
    <row r="443" spans="1:4" x14ac:dyDescent="0.2">
      <c r="A443" s="230">
        <v>42280.503255208336</v>
      </c>
      <c r="B443">
        <v>1.2276381254196167E-2</v>
      </c>
      <c r="C443" t="b">
        <v>1</v>
      </c>
      <c r="D443">
        <f t="shared" si="24"/>
        <v>1.2276381254196167E-2</v>
      </c>
    </row>
    <row r="444" spans="1:4" x14ac:dyDescent="0.2">
      <c r="A444" s="230">
        <v>42280.513685451391</v>
      </c>
      <c r="B444">
        <v>1.2561008334159851E-2</v>
      </c>
      <c r="C444" t="b">
        <v>1</v>
      </c>
      <c r="D444">
        <f t="shared" si="24"/>
        <v>1.2561008334159851E-2</v>
      </c>
    </row>
    <row r="445" spans="1:4" x14ac:dyDescent="0.2">
      <c r="A445" s="230">
        <v>42280.524115659726</v>
      </c>
      <c r="B445">
        <v>1.2561008334159851E-2</v>
      </c>
      <c r="C445" t="b">
        <v>1</v>
      </c>
      <c r="D445">
        <f t="shared" si="24"/>
        <v>1.2561008334159851E-2</v>
      </c>
    </row>
    <row r="446" spans="1:4" x14ac:dyDescent="0.2">
      <c r="A446" s="230">
        <v>42280.53454591435</v>
      </c>
      <c r="B446">
        <v>1.2561008334159851E-2</v>
      </c>
      <c r="C446" t="b">
        <v>1</v>
      </c>
      <c r="D446">
        <f t="shared" si="24"/>
        <v>1.2561008334159851E-2</v>
      </c>
    </row>
    <row r="447" spans="1:4" x14ac:dyDescent="0.2">
      <c r="A447" s="230">
        <v>42280.544976122685</v>
      </c>
      <c r="B447">
        <v>1.2561008334159851E-2</v>
      </c>
      <c r="C447" t="b">
        <v>1</v>
      </c>
      <c r="D447">
        <f t="shared" si="24"/>
        <v>1.2561008334159851E-2</v>
      </c>
    </row>
    <row r="448" spans="1:4" x14ac:dyDescent="0.2">
      <c r="A448" s="230">
        <v>42280.55540636574</v>
      </c>
      <c r="B448">
        <v>1.2570813298225403E-2</v>
      </c>
      <c r="C448" t="b">
        <v>1</v>
      </c>
      <c r="D448">
        <f t="shared" si="24"/>
        <v>1.2570813298225403E-2</v>
      </c>
    </row>
    <row r="449" spans="1:4" x14ac:dyDescent="0.2">
      <c r="A449" s="230">
        <v>42280.565836574075</v>
      </c>
      <c r="B449">
        <v>1.2570813298225403E-2</v>
      </c>
      <c r="C449" t="b">
        <v>1</v>
      </c>
      <c r="D449">
        <f t="shared" si="24"/>
        <v>1.2570813298225403E-2</v>
      </c>
    </row>
    <row r="450" spans="1:4" x14ac:dyDescent="0.2">
      <c r="A450" s="230">
        <v>42280.57626681713</v>
      </c>
      <c r="B450">
        <v>1.4052823185920715E-2</v>
      </c>
      <c r="C450" t="b">
        <v>1</v>
      </c>
      <c r="D450">
        <f t="shared" si="24"/>
        <v>1.4052823185920715E-2</v>
      </c>
    </row>
    <row r="451" spans="1:4" x14ac:dyDescent="0.2">
      <c r="A451" s="230">
        <v>42280.586697071762</v>
      </c>
      <c r="B451">
        <v>1.2551188468933105E-2</v>
      </c>
      <c r="C451" t="b">
        <v>1</v>
      </c>
      <c r="D451">
        <f t="shared" si="24"/>
        <v>1.2551188468933105E-2</v>
      </c>
    </row>
    <row r="452" spans="1:4" x14ac:dyDescent="0.2">
      <c r="A452" s="230">
        <v>42280.597127280096</v>
      </c>
      <c r="B452">
        <v>1.2443229556083679E-2</v>
      </c>
      <c r="C452" t="b">
        <v>1</v>
      </c>
      <c r="D452">
        <f t="shared" si="24"/>
        <v>1.2443229556083679E-2</v>
      </c>
    </row>
    <row r="453" spans="1:4" x14ac:dyDescent="0.2">
      <c r="A453" s="230">
        <v>42280.607557523152</v>
      </c>
      <c r="B453">
        <v>1.2443229556083679E-2</v>
      </c>
      <c r="C453" t="b">
        <v>1</v>
      </c>
      <c r="D453">
        <f t="shared" si="24"/>
        <v>1.2443229556083679E-2</v>
      </c>
    </row>
    <row r="454" spans="1:4" x14ac:dyDescent="0.2">
      <c r="A454" s="230">
        <v>42280.617987731479</v>
      </c>
      <c r="B454">
        <v>1.3581722974777222E-2</v>
      </c>
      <c r="C454" t="b">
        <v>1</v>
      </c>
      <c r="D454">
        <f t="shared" si="24"/>
        <v>1.3581722974777222E-2</v>
      </c>
    </row>
    <row r="455" spans="1:4" x14ac:dyDescent="0.2">
      <c r="A455" s="230">
        <v>42280.628417974534</v>
      </c>
      <c r="B455">
        <v>1.3581722974777222E-2</v>
      </c>
      <c r="C455" t="b">
        <v>1</v>
      </c>
      <c r="D455">
        <f t="shared" si="24"/>
        <v>1.3581722974777222E-2</v>
      </c>
    </row>
    <row r="456" spans="1:4" x14ac:dyDescent="0.2">
      <c r="A456" s="230">
        <v>42280.638848182869</v>
      </c>
      <c r="B456">
        <v>1.3581722974777222E-2</v>
      </c>
      <c r="C456" t="b">
        <v>1</v>
      </c>
      <c r="D456">
        <f t="shared" si="24"/>
        <v>1.3581722974777222E-2</v>
      </c>
    </row>
    <row r="457" spans="1:4" x14ac:dyDescent="0.2">
      <c r="A457" s="230">
        <v>42280.6492784375</v>
      </c>
      <c r="B457">
        <v>1.3581722974777222E-2</v>
      </c>
      <c r="C457" t="b">
        <v>1</v>
      </c>
      <c r="D457">
        <f t="shared" si="24"/>
        <v>1.3581722974777222E-2</v>
      </c>
    </row>
    <row r="458" spans="1:4" x14ac:dyDescent="0.2">
      <c r="A458" s="230">
        <v>42280.659708645835</v>
      </c>
      <c r="B458">
        <v>1.2462854385375977E-2</v>
      </c>
      <c r="C458" t="b">
        <v>1</v>
      </c>
      <c r="D458">
        <f t="shared" si="24"/>
        <v>1.2462854385375977E-2</v>
      </c>
    </row>
    <row r="459" spans="1:4" x14ac:dyDescent="0.2">
      <c r="A459" s="230">
        <v>42280.670138888891</v>
      </c>
      <c r="B459">
        <v>1.2462854385375977E-2</v>
      </c>
      <c r="C459" t="b">
        <v>1</v>
      </c>
      <c r="D459">
        <f t="shared" ref="D459:D522" si="25">IF(C459=TRUE,B459,0)</f>
        <v>1.2462854385375977E-2</v>
      </c>
    </row>
    <row r="460" spans="1:4" x14ac:dyDescent="0.2">
      <c r="A460" s="230">
        <v>42280.680569131946</v>
      </c>
      <c r="B460">
        <v>1.2894704937934875E-2</v>
      </c>
      <c r="C460" t="b">
        <v>1</v>
      </c>
      <c r="D460">
        <f t="shared" si="25"/>
        <v>1.2894704937934875E-2</v>
      </c>
    </row>
    <row r="461" spans="1:4" x14ac:dyDescent="0.2">
      <c r="A461" s="230">
        <v>42280.690999340281</v>
      </c>
      <c r="B461">
        <v>1.2894704937934875E-2</v>
      </c>
      <c r="C461" t="b">
        <v>1</v>
      </c>
      <c r="D461">
        <f t="shared" si="25"/>
        <v>1.2894704937934875E-2</v>
      </c>
    </row>
    <row r="462" spans="1:4" x14ac:dyDescent="0.2">
      <c r="A462" s="230">
        <v>42280.701429594905</v>
      </c>
      <c r="B462">
        <v>1.2894704937934875E-2</v>
      </c>
      <c r="C462" t="b">
        <v>1</v>
      </c>
      <c r="D462">
        <f t="shared" si="25"/>
        <v>1.2894704937934875E-2</v>
      </c>
    </row>
    <row r="463" spans="1:4" x14ac:dyDescent="0.2">
      <c r="A463" s="230">
        <v>42280.711859803239</v>
      </c>
      <c r="B463">
        <v>1.2345075607299805E-2</v>
      </c>
      <c r="C463" t="b">
        <v>1</v>
      </c>
      <c r="D463">
        <f t="shared" si="25"/>
        <v>1.2345075607299805E-2</v>
      </c>
    </row>
    <row r="464" spans="1:4" x14ac:dyDescent="0.2">
      <c r="A464" s="230">
        <v>42280.722290046295</v>
      </c>
      <c r="B464">
        <v>1.2521743774414063E-2</v>
      </c>
      <c r="C464" t="b">
        <v>1</v>
      </c>
      <c r="D464">
        <f t="shared" si="25"/>
        <v>1.2521743774414063E-2</v>
      </c>
    </row>
    <row r="465" spans="1:4" x14ac:dyDescent="0.2">
      <c r="A465" s="230">
        <v>42280.732720254629</v>
      </c>
      <c r="B465">
        <v>1.3395234942436218E-2</v>
      </c>
      <c r="C465" t="b">
        <v>1</v>
      </c>
      <c r="D465">
        <f t="shared" si="25"/>
        <v>1.3395234942436218E-2</v>
      </c>
    </row>
    <row r="466" spans="1:4" x14ac:dyDescent="0.2">
      <c r="A466" s="230">
        <v>42280.743150497685</v>
      </c>
      <c r="B466">
        <v>1.293395459651947E-2</v>
      </c>
      <c r="C466" t="b">
        <v>1</v>
      </c>
      <c r="D466">
        <f t="shared" si="25"/>
        <v>1.293395459651947E-2</v>
      </c>
    </row>
    <row r="467" spans="1:4" x14ac:dyDescent="0.2">
      <c r="A467" s="230">
        <v>42280.753580752316</v>
      </c>
      <c r="B467">
        <v>1.2992843985557556E-2</v>
      </c>
      <c r="C467" t="b">
        <v>1</v>
      </c>
      <c r="D467">
        <f t="shared" si="25"/>
        <v>1.2992843985557556E-2</v>
      </c>
    </row>
    <row r="468" spans="1:4" x14ac:dyDescent="0.2">
      <c r="A468" s="230">
        <v>42280.764010960651</v>
      </c>
      <c r="B468">
        <v>1.2767106294631958E-2</v>
      </c>
      <c r="C468" t="b">
        <v>1</v>
      </c>
      <c r="D468">
        <f t="shared" si="25"/>
        <v>1.2767106294631958E-2</v>
      </c>
    </row>
    <row r="469" spans="1:4" x14ac:dyDescent="0.2">
      <c r="A469" s="230">
        <v>42280.774441203706</v>
      </c>
      <c r="B469">
        <v>1.2767106294631958E-2</v>
      </c>
      <c r="C469" t="b">
        <v>1</v>
      </c>
      <c r="D469">
        <f t="shared" si="25"/>
        <v>1.2767106294631958E-2</v>
      </c>
    </row>
    <row r="470" spans="1:4" x14ac:dyDescent="0.2">
      <c r="A470" s="230">
        <v>42280.784871412034</v>
      </c>
      <c r="B470">
        <v>1.2767106294631958E-2</v>
      </c>
      <c r="C470" t="b">
        <v>1</v>
      </c>
      <c r="D470">
        <f t="shared" si="25"/>
        <v>1.2767106294631958E-2</v>
      </c>
    </row>
    <row r="471" spans="1:4" x14ac:dyDescent="0.2">
      <c r="A471" s="230">
        <v>42280.795301655089</v>
      </c>
      <c r="B471">
        <v>1.2983024120330811E-2</v>
      </c>
      <c r="C471" t="b">
        <v>1</v>
      </c>
      <c r="D471">
        <f t="shared" si="25"/>
        <v>1.2983024120330811E-2</v>
      </c>
    </row>
    <row r="472" spans="1:4" x14ac:dyDescent="0.2">
      <c r="A472" s="230">
        <v>42280.805731863424</v>
      </c>
      <c r="B472">
        <v>1.2983024120330811E-2</v>
      </c>
      <c r="C472" t="b">
        <v>1</v>
      </c>
      <c r="D472">
        <f t="shared" si="25"/>
        <v>1.2983024120330811E-2</v>
      </c>
    </row>
    <row r="473" spans="1:4" x14ac:dyDescent="0.2">
      <c r="A473" s="230">
        <v>42280.816162118055</v>
      </c>
      <c r="B473">
        <v>1.2531563639640808E-2</v>
      </c>
      <c r="C473" t="b">
        <v>1</v>
      </c>
      <c r="D473">
        <f t="shared" si="25"/>
        <v>1.2531563639640808E-2</v>
      </c>
    </row>
    <row r="474" spans="1:4" x14ac:dyDescent="0.2">
      <c r="A474" s="230">
        <v>42280.82659232639</v>
      </c>
      <c r="B474">
        <v>1.2767106294631958E-2</v>
      </c>
      <c r="C474" t="b">
        <v>1</v>
      </c>
      <c r="D474">
        <f t="shared" si="25"/>
        <v>1.2767106294631958E-2</v>
      </c>
    </row>
    <row r="475" spans="1:4" x14ac:dyDescent="0.2">
      <c r="A475" s="230">
        <v>42280.837022569445</v>
      </c>
      <c r="B475">
        <v>1.3405054807662964E-2</v>
      </c>
      <c r="C475" t="b">
        <v>1</v>
      </c>
      <c r="D475">
        <f t="shared" si="25"/>
        <v>1.3405054807662964E-2</v>
      </c>
    </row>
    <row r="476" spans="1:4" x14ac:dyDescent="0.2">
      <c r="A476" s="230">
        <v>42280.847452812501</v>
      </c>
      <c r="B476">
        <v>1.3405054807662964E-2</v>
      </c>
      <c r="C476" t="b">
        <v>1</v>
      </c>
      <c r="D476">
        <f t="shared" si="25"/>
        <v>1.3405054807662964E-2</v>
      </c>
    </row>
    <row r="477" spans="1:4" x14ac:dyDescent="0.2">
      <c r="A477" s="230">
        <v>42280.857883020835</v>
      </c>
      <c r="B477">
        <v>1.2531563639640808E-2</v>
      </c>
      <c r="C477" t="b">
        <v>1</v>
      </c>
      <c r="D477">
        <f t="shared" si="25"/>
        <v>1.2531563639640808E-2</v>
      </c>
    </row>
    <row r="478" spans="1:4" x14ac:dyDescent="0.2">
      <c r="A478" s="230">
        <v>42280.86831327546</v>
      </c>
      <c r="B478">
        <v>1.269841194152832E-2</v>
      </c>
      <c r="C478" t="b">
        <v>1</v>
      </c>
      <c r="D478">
        <f t="shared" si="25"/>
        <v>1.269841194152832E-2</v>
      </c>
    </row>
    <row r="479" spans="1:4" x14ac:dyDescent="0.2">
      <c r="A479" s="230">
        <v>42280.878743483794</v>
      </c>
      <c r="B479">
        <v>1.269841194152832E-2</v>
      </c>
      <c r="C479" t="b">
        <v>1</v>
      </c>
      <c r="D479">
        <f t="shared" si="25"/>
        <v>1.269841194152832E-2</v>
      </c>
    </row>
    <row r="480" spans="1:4" x14ac:dyDescent="0.2">
      <c r="A480" s="230">
        <v>42280.88917372685</v>
      </c>
      <c r="B480">
        <v>1.2482479214668274E-2</v>
      </c>
      <c r="C480" t="b">
        <v>1</v>
      </c>
      <c r="D480">
        <f t="shared" si="25"/>
        <v>1.2482479214668274E-2</v>
      </c>
    </row>
    <row r="481" spans="1:4" x14ac:dyDescent="0.2">
      <c r="A481" s="230">
        <v>42280.899603935184</v>
      </c>
      <c r="B481">
        <v>1.2551188468933105E-2</v>
      </c>
      <c r="C481" t="b">
        <v>1</v>
      </c>
      <c r="D481">
        <f t="shared" si="25"/>
        <v>1.2551188468933105E-2</v>
      </c>
    </row>
    <row r="482" spans="1:4" x14ac:dyDescent="0.2">
      <c r="A482" s="230">
        <v>42280.91003417824</v>
      </c>
      <c r="B482">
        <v>1.9735455513000488E-2</v>
      </c>
      <c r="C482" t="b">
        <v>1</v>
      </c>
      <c r="D482">
        <f t="shared" si="25"/>
        <v>1.9735455513000488E-2</v>
      </c>
    </row>
    <row r="483" spans="1:4" x14ac:dyDescent="0.2">
      <c r="A483" s="230">
        <v>42280.920464432871</v>
      </c>
      <c r="B483">
        <v>1.2619882822036743E-2</v>
      </c>
      <c r="C483" t="b">
        <v>1</v>
      </c>
      <c r="D483">
        <f t="shared" si="25"/>
        <v>1.2619882822036743E-2</v>
      </c>
    </row>
    <row r="484" spans="1:4" x14ac:dyDescent="0.2">
      <c r="A484" s="230">
        <v>42280.930894641206</v>
      </c>
      <c r="B484">
        <v>1.2561008334159851E-2</v>
      </c>
      <c r="C484" t="b">
        <v>1</v>
      </c>
      <c r="D484">
        <f t="shared" si="25"/>
        <v>1.2561008334159851E-2</v>
      </c>
    </row>
    <row r="485" spans="1:4" x14ac:dyDescent="0.2">
      <c r="A485" s="230">
        <v>42280.941324884261</v>
      </c>
      <c r="B485">
        <v>1.2561008334159851E-2</v>
      </c>
      <c r="C485" t="b">
        <v>1</v>
      </c>
      <c r="D485">
        <f t="shared" si="25"/>
        <v>1.2561008334159851E-2</v>
      </c>
    </row>
    <row r="486" spans="1:4" x14ac:dyDescent="0.2">
      <c r="A486" s="230">
        <v>42280.951755092596</v>
      </c>
      <c r="B486">
        <v>1.2678772211074829E-2</v>
      </c>
      <c r="C486" t="b">
        <v>1</v>
      </c>
      <c r="D486">
        <f t="shared" si="25"/>
        <v>1.2678772211074829E-2</v>
      </c>
    </row>
    <row r="487" spans="1:4" x14ac:dyDescent="0.2">
      <c r="A487" s="230">
        <v>42280.962185335651</v>
      </c>
      <c r="B487">
        <v>1.2570813298225403E-2</v>
      </c>
      <c r="C487" t="b">
        <v>1</v>
      </c>
      <c r="D487">
        <f t="shared" si="25"/>
        <v>1.2570813298225403E-2</v>
      </c>
    </row>
    <row r="488" spans="1:4" x14ac:dyDescent="0.2">
      <c r="A488" s="230">
        <v>42280.972615543978</v>
      </c>
      <c r="B488">
        <v>1.2678772211074829E-2</v>
      </c>
      <c r="C488" t="b">
        <v>1</v>
      </c>
      <c r="D488">
        <f t="shared" si="25"/>
        <v>1.2678772211074829E-2</v>
      </c>
    </row>
    <row r="489" spans="1:4" x14ac:dyDescent="0.2">
      <c r="A489" s="230">
        <v>42280.98304579861</v>
      </c>
      <c r="B489">
        <v>1.2678772211074829E-2</v>
      </c>
      <c r="C489" t="b">
        <v>1</v>
      </c>
      <c r="D489">
        <f t="shared" si="25"/>
        <v>1.2678772211074829E-2</v>
      </c>
    </row>
    <row r="490" spans="1:4" x14ac:dyDescent="0.2">
      <c r="A490" s="230">
        <v>42280.993476006945</v>
      </c>
      <c r="B490">
        <v>1.2639522552490234E-2</v>
      </c>
      <c r="C490" t="b">
        <v>1</v>
      </c>
      <c r="D490">
        <f t="shared" si="25"/>
        <v>1.2639522552490234E-2</v>
      </c>
    </row>
    <row r="491" spans="1:4" x14ac:dyDescent="0.2">
      <c r="A491" s="230">
        <v>42281.00390625</v>
      </c>
      <c r="B491">
        <v>1.2639522552490234E-2</v>
      </c>
      <c r="C491" t="b">
        <v>1</v>
      </c>
      <c r="D491">
        <f t="shared" si="25"/>
        <v>1.2639522552490234E-2</v>
      </c>
    </row>
    <row r="492" spans="1:4" x14ac:dyDescent="0.2">
      <c r="A492" s="230">
        <v>42281.014336493055</v>
      </c>
      <c r="B492">
        <v>1.2580633163452148E-2</v>
      </c>
      <c r="C492" t="b">
        <v>1</v>
      </c>
      <c r="D492">
        <f t="shared" si="25"/>
        <v>1.2580633163452148E-2</v>
      </c>
    </row>
    <row r="493" spans="1:4" x14ac:dyDescent="0.2">
      <c r="A493" s="230">
        <v>42281.02476670139</v>
      </c>
      <c r="B493">
        <v>3.0374452471733093E-2</v>
      </c>
      <c r="C493" t="b">
        <v>1</v>
      </c>
      <c r="D493">
        <f t="shared" si="25"/>
        <v>3.0374452471733093E-2</v>
      </c>
    </row>
    <row r="494" spans="1:4" x14ac:dyDescent="0.2">
      <c r="A494" s="230">
        <v>42281.035196956022</v>
      </c>
      <c r="B494">
        <v>1.2619882822036743E-2</v>
      </c>
      <c r="C494" t="b">
        <v>1</v>
      </c>
      <c r="D494">
        <f t="shared" si="25"/>
        <v>1.2619882822036743E-2</v>
      </c>
    </row>
    <row r="495" spans="1:4" x14ac:dyDescent="0.2">
      <c r="A495" s="230">
        <v>42281.045627164349</v>
      </c>
      <c r="B495">
        <v>1.2914329767227173E-2</v>
      </c>
      <c r="C495" t="b">
        <v>1</v>
      </c>
      <c r="D495">
        <f t="shared" si="25"/>
        <v>1.2914329767227173E-2</v>
      </c>
    </row>
    <row r="496" spans="1:4" x14ac:dyDescent="0.2">
      <c r="A496" s="230">
        <v>42281.056057407404</v>
      </c>
      <c r="B496">
        <v>1.254136860370636E-2</v>
      </c>
      <c r="C496" t="b">
        <v>1</v>
      </c>
      <c r="D496">
        <f t="shared" si="25"/>
        <v>1.254136860370636E-2</v>
      </c>
    </row>
    <row r="497" spans="1:4" x14ac:dyDescent="0.2">
      <c r="A497" s="230">
        <v>42281.066487615739</v>
      </c>
      <c r="B497">
        <v>1.254136860370636E-2</v>
      </c>
      <c r="C497" t="b">
        <v>1</v>
      </c>
      <c r="D497">
        <f t="shared" si="25"/>
        <v>1.254136860370636E-2</v>
      </c>
    </row>
    <row r="498" spans="1:4" x14ac:dyDescent="0.2">
      <c r="A498" s="230">
        <v>42281.076917858794</v>
      </c>
      <c r="B498">
        <v>1.2590453028678894E-2</v>
      </c>
      <c r="C498" t="b">
        <v>1</v>
      </c>
      <c r="D498">
        <f t="shared" si="25"/>
        <v>1.2590453028678894E-2</v>
      </c>
    </row>
    <row r="499" spans="1:4" x14ac:dyDescent="0.2">
      <c r="A499" s="230">
        <v>42281.087348113426</v>
      </c>
      <c r="B499">
        <v>1.3090983033180237E-2</v>
      </c>
      <c r="C499" t="b">
        <v>1</v>
      </c>
      <c r="D499">
        <f t="shared" si="25"/>
        <v>1.3090983033180237E-2</v>
      </c>
    </row>
    <row r="500" spans="1:4" x14ac:dyDescent="0.2">
      <c r="A500" s="230">
        <v>42281.09777832176</v>
      </c>
      <c r="B500">
        <v>1.2580633163452148E-2</v>
      </c>
      <c r="C500" t="b">
        <v>1</v>
      </c>
      <c r="D500">
        <f t="shared" si="25"/>
        <v>1.2580633163452148E-2</v>
      </c>
    </row>
    <row r="501" spans="1:4" x14ac:dyDescent="0.2">
      <c r="A501" s="230">
        <v>42281.108208564816</v>
      </c>
      <c r="B501">
        <v>1.4455214142799377E-2</v>
      </c>
      <c r="C501" t="b">
        <v>1</v>
      </c>
      <c r="D501">
        <f t="shared" si="25"/>
        <v>1.4455214142799377E-2</v>
      </c>
    </row>
    <row r="502" spans="1:4" x14ac:dyDescent="0.2">
      <c r="A502" s="230">
        <v>42281.11863877315</v>
      </c>
      <c r="B502">
        <v>1.3130247592926025E-2</v>
      </c>
      <c r="C502" t="b">
        <v>1</v>
      </c>
      <c r="D502">
        <f t="shared" si="25"/>
        <v>1.3130247592926025E-2</v>
      </c>
    </row>
    <row r="503" spans="1:4" x14ac:dyDescent="0.2">
      <c r="A503" s="230">
        <v>42281.129069016206</v>
      </c>
      <c r="B503">
        <v>1.2610077857971191E-2</v>
      </c>
      <c r="C503" t="b">
        <v>1</v>
      </c>
      <c r="D503">
        <f t="shared" si="25"/>
        <v>1.2610077857971191E-2</v>
      </c>
    </row>
    <row r="504" spans="1:4" x14ac:dyDescent="0.2">
      <c r="A504" s="230">
        <v>42281.13949922454</v>
      </c>
      <c r="B504">
        <v>1.2610077857971191E-2</v>
      </c>
      <c r="C504" t="b">
        <v>1</v>
      </c>
      <c r="D504">
        <f t="shared" si="25"/>
        <v>1.2610077857971191E-2</v>
      </c>
    </row>
    <row r="505" spans="1:4" x14ac:dyDescent="0.2">
      <c r="A505" s="230">
        <v>42281.149929479165</v>
      </c>
      <c r="B505">
        <v>1.5044093132019043E-2</v>
      </c>
      <c r="C505" t="b">
        <v>1</v>
      </c>
      <c r="D505">
        <f t="shared" si="25"/>
        <v>1.5044093132019043E-2</v>
      </c>
    </row>
    <row r="506" spans="1:4" x14ac:dyDescent="0.2">
      <c r="A506" s="230">
        <v>42281.160359687499</v>
      </c>
      <c r="B506">
        <v>1.269841194152832E-2</v>
      </c>
      <c r="C506" t="b">
        <v>1</v>
      </c>
      <c r="D506">
        <f t="shared" si="25"/>
        <v>1.269841194152832E-2</v>
      </c>
    </row>
    <row r="507" spans="1:4" x14ac:dyDescent="0.2">
      <c r="A507" s="230">
        <v>42281.170789930555</v>
      </c>
      <c r="B507">
        <v>1.2757286429405212E-2</v>
      </c>
      <c r="C507" t="b">
        <v>1</v>
      </c>
      <c r="D507">
        <f t="shared" si="25"/>
        <v>1.2757286429405212E-2</v>
      </c>
    </row>
    <row r="508" spans="1:4" x14ac:dyDescent="0.2">
      <c r="A508" s="230">
        <v>42281.18122017361</v>
      </c>
      <c r="B508">
        <v>1.2688592076301575E-2</v>
      </c>
      <c r="C508" t="b">
        <v>1</v>
      </c>
      <c r="D508">
        <f t="shared" si="25"/>
        <v>1.2688592076301575E-2</v>
      </c>
    </row>
    <row r="509" spans="1:4" x14ac:dyDescent="0.2">
      <c r="A509" s="230">
        <v>42281.191650381945</v>
      </c>
      <c r="B509">
        <v>1.6378864645957947E-2</v>
      </c>
      <c r="C509" t="b">
        <v>1</v>
      </c>
      <c r="D509">
        <f t="shared" si="25"/>
        <v>1.6378864645957947E-2</v>
      </c>
    </row>
    <row r="510" spans="1:4" x14ac:dyDescent="0.2">
      <c r="A510" s="230">
        <v>42281.202080636576</v>
      </c>
      <c r="B510">
        <v>1.2678772211074829E-2</v>
      </c>
      <c r="C510" t="b">
        <v>1</v>
      </c>
      <c r="D510">
        <f t="shared" si="25"/>
        <v>1.2678772211074829E-2</v>
      </c>
    </row>
    <row r="511" spans="1:4" x14ac:dyDescent="0.2">
      <c r="A511" s="230">
        <v>42281.212510844911</v>
      </c>
      <c r="B511">
        <v>1.2482479214668274E-2</v>
      </c>
      <c r="C511" t="b">
        <v>1</v>
      </c>
      <c r="D511">
        <f t="shared" si="25"/>
        <v>1.2482479214668274E-2</v>
      </c>
    </row>
    <row r="512" spans="1:4" x14ac:dyDescent="0.2">
      <c r="A512" s="230">
        <v>42281.222941087966</v>
      </c>
      <c r="B512">
        <v>1.4572992920875549E-2</v>
      </c>
      <c r="C512" t="b">
        <v>1</v>
      </c>
      <c r="D512">
        <f t="shared" si="25"/>
        <v>1.4572992920875549E-2</v>
      </c>
    </row>
    <row r="513" spans="1:4" x14ac:dyDescent="0.2">
      <c r="A513" s="230">
        <v>42281.233371296294</v>
      </c>
      <c r="B513">
        <v>1.2619882822036743E-2</v>
      </c>
      <c r="C513" t="b">
        <v>1</v>
      </c>
      <c r="D513">
        <f t="shared" si="25"/>
        <v>1.2619882822036743E-2</v>
      </c>
    </row>
    <row r="514" spans="1:4" x14ac:dyDescent="0.2">
      <c r="A514" s="230">
        <v>42281.243801539349</v>
      </c>
      <c r="B514">
        <v>1.3208761811256409E-2</v>
      </c>
      <c r="C514" t="b">
        <v>1</v>
      </c>
      <c r="D514">
        <f t="shared" si="25"/>
        <v>1.3208761811256409E-2</v>
      </c>
    </row>
    <row r="515" spans="1:4" x14ac:dyDescent="0.2">
      <c r="A515" s="230">
        <v>42281.254231793981</v>
      </c>
      <c r="B515">
        <v>1.7242550849914551E-2</v>
      </c>
      <c r="C515" t="b">
        <v>1</v>
      </c>
      <c r="D515">
        <f t="shared" si="25"/>
        <v>1.7242550849914551E-2</v>
      </c>
    </row>
    <row r="516" spans="1:4" x14ac:dyDescent="0.2">
      <c r="A516" s="230">
        <v>42281.264662002315</v>
      </c>
      <c r="B516">
        <v>1.2688592076301575E-2</v>
      </c>
      <c r="C516" t="b">
        <v>1</v>
      </c>
      <c r="D516">
        <f t="shared" si="25"/>
        <v>1.2688592076301575E-2</v>
      </c>
    </row>
    <row r="517" spans="1:4" x14ac:dyDescent="0.2">
      <c r="A517" s="230">
        <v>42281.275092245371</v>
      </c>
      <c r="B517">
        <v>1.3915419578552246E-2</v>
      </c>
      <c r="C517" t="b">
        <v>1</v>
      </c>
      <c r="D517">
        <f t="shared" si="25"/>
        <v>1.3915419578552246E-2</v>
      </c>
    </row>
    <row r="518" spans="1:4" x14ac:dyDescent="0.2">
      <c r="A518" s="230">
        <v>42281.285522453705</v>
      </c>
      <c r="B518">
        <v>1.3650417327880859E-2</v>
      </c>
      <c r="C518" t="b">
        <v>1</v>
      </c>
      <c r="D518">
        <f t="shared" si="25"/>
        <v>1.3650417327880859E-2</v>
      </c>
    </row>
    <row r="519" spans="1:4" x14ac:dyDescent="0.2">
      <c r="A519" s="230">
        <v>42281.295952696761</v>
      </c>
      <c r="B519">
        <v>1.2629702687263489E-2</v>
      </c>
      <c r="C519" t="b">
        <v>1</v>
      </c>
      <c r="D519">
        <f t="shared" si="25"/>
        <v>1.2629702687263489E-2</v>
      </c>
    </row>
    <row r="520" spans="1:4" x14ac:dyDescent="0.2">
      <c r="A520" s="230">
        <v>42281.306382905095</v>
      </c>
      <c r="B520">
        <v>1.2629702687263489E-2</v>
      </c>
      <c r="C520" t="b">
        <v>1</v>
      </c>
      <c r="D520">
        <f t="shared" si="25"/>
        <v>1.2629702687263489E-2</v>
      </c>
    </row>
    <row r="521" spans="1:4" x14ac:dyDescent="0.2">
      <c r="A521" s="230">
        <v>42281.316813159719</v>
      </c>
      <c r="B521">
        <v>1.2629702687263489E-2</v>
      </c>
      <c r="C521" t="b">
        <v>1</v>
      </c>
      <c r="D521">
        <f t="shared" si="25"/>
        <v>1.2629702687263489E-2</v>
      </c>
    </row>
    <row r="522" spans="1:4" x14ac:dyDescent="0.2">
      <c r="A522" s="230">
        <v>42281.327243368054</v>
      </c>
      <c r="B522">
        <v>1.2629702687263489E-2</v>
      </c>
      <c r="C522" t="b">
        <v>1</v>
      </c>
      <c r="D522">
        <f t="shared" si="25"/>
        <v>1.2629702687263489E-2</v>
      </c>
    </row>
    <row r="523" spans="1:4" x14ac:dyDescent="0.2">
      <c r="A523" s="230">
        <v>42281.337673611109</v>
      </c>
      <c r="B523">
        <v>1.2600257992744446E-2</v>
      </c>
      <c r="C523" t="b">
        <v>1</v>
      </c>
      <c r="D523">
        <f t="shared" ref="D523:D586" si="26">IF(C523=TRUE,B523,0)</f>
        <v>1.2600257992744446E-2</v>
      </c>
    </row>
    <row r="524" spans="1:4" x14ac:dyDescent="0.2">
      <c r="A524" s="230">
        <v>42281.348103854165</v>
      </c>
      <c r="B524">
        <v>1.269841194152832E-2</v>
      </c>
      <c r="C524" t="b">
        <v>1</v>
      </c>
      <c r="D524">
        <f t="shared" si="26"/>
        <v>1.269841194152832E-2</v>
      </c>
    </row>
    <row r="525" spans="1:4" x14ac:dyDescent="0.2">
      <c r="A525" s="230">
        <v>42281.3585340625</v>
      </c>
      <c r="B525">
        <v>1.5456303954124451E-2</v>
      </c>
      <c r="C525" t="b">
        <v>1</v>
      </c>
      <c r="D525">
        <f t="shared" si="26"/>
        <v>1.5456303954124451E-2</v>
      </c>
    </row>
    <row r="526" spans="1:4" x14ac:dyDescent="0.2">
      <c r="A526" s="230">
        <v>42281.368964317131</v>
      </c>
      <c r="B526">
        <v>1.249229907989502E-2</v>
      </c>
      <c r="C526" t="b">
        <v>1</v>
      </c>
      <c r="D526">
        <f t="shared" si="26"/>
        <v>1.249229907989502E-2</v>
      </c>
    </row>
    <row r="527" spans="1:4" x14ac:dyDescent="0.2">
      <c r="A527" s="230">
        <v>42281.379394525466</v>
      </c>
      <c r="B527">
        <v>1.249229907989502E-2</v>
      </c>
      <c r="C527" t="b">
        <v>1</v>
      </c>
      <c r="D527">
        <f t="shared" si="26"/>
        <v>1.249229907989502E-2</v>
      </c>
    </row>
    <row r="528" spans="1:4" x14ac:dyDescent="0.2">
      <c r="A528" s="230">
        <v>42281.389824768521</v>
      </c>
      <c r="B528">
        <v>1.2973219156265259E-2</v>
      </c>
      <c r="C528" t="b">
        <v>1</v>
      </c>
      <c r="D528">
        <f t="shared" si="26"/>
        <v>1.2973219156265259E-2</v>
      </c>
    </row>
    <row r="529" spans="1:4" x14ac:dyDescent="0.2">
      <c r="A529" s="230">
        <v>42281.400254976848</v>
      </c>
      <c r="B529">
        <v>1.2973219156265259E-2</v>
      </c>
      <c r="C529" t="b">
        <v>1</v>
      </c>
      <c r="D529">
        <f t="shared" si="26"/>
        <v>1.2973219156265259E-2</v>
      </c>
    </row>
    <row r="530" spans="1:4" x14ac:dyDescent="0.2">
      <c r="A530" s="230">
        <v>42281.410685219904</v>
      </c>
      <c r="B530">
        <v>1.254136860370636E-2</v>
      </c>
      <c r="C530" t="b">
        <v>1</v>
      </c>
      <c r="D530">
        <f t="shared" si="26"/>
        <v>1.254136860370636E-2</v>
      </c>
    </row>
    <row r="531" spans="1:4" x14ac:dyDescent="0.2">
      <c r="A531" s="230">
        <v>42281.421115474535</v>
      </c>
      <c r="B531">
        <v>1.2551188468933105E-2</v>
      </c>
      <c r="C531" t="b">
        <v>1</v>
      </c>
      <c r="D531">
        <f t="shared" si="26"/>
        <v>1.2551188468933105E-2</v>
      </c>
    </row>
    <row r="532" spans="1:4" x14ac:dyDescent="0.2">
      <c r="A532" s="230">
        <v>42281.43154568287</v>
      </c>
      <c r="B532">
        <v>1.2963399291038513E-2</v>
      </c>
      <c r="C532" t="b">
        <v>1</v>
      </c>
      <c r="D532">
        <f t="shared" si="26"/>
        <v>1.2963399291038513E-2</v>
      </c>
    </row>
    <row r="533" spans="1:4" x14ac:dyDescent="0.2">
      <c r="A533" s="230">
        <v>42281.441975925925</v>
      </c>
      <c r="B533">
        <v>1.3130247592926025E-2</v>
      </c>
      <c r="C533" t="b">
        <v>1</v>
      </c>
      <c r="D533">
        <f t="shared" si="26"/>
        <v>1.3130247592926025E-2</v>
      </c>
    </row>
    <row r="534" spans="1:4" x14ac:dyDescent="0.2">
      <c r="A534" s="230">
        <v>42281.45240613426</v>
      </c>
      <c r="B534">
        <v>1.2708216905593872E-2</v>
      </c>
      <c r="C534" t="b">
        <v>1</v>
      </c>
      <c r="D534">
        <f t="shared" si="26"/>
        <v>1.2708216905593872E-2</v>
      </c>
    </row>
    <row r="535" spans="1:4" x14ac:dyDescent="0.2">
      <c r="A535" s="230">
        <v>42281.462836377315</v>
      </c>
      <c r="B535">
        <v>1.3179317116737366E-2</v>
      </c>
      <c r="C535" t="b">
        <v>1</v>
      </c>
      <c r="D535">
        <f t="shared" si="26"/>
        <v>1.3179317116737366E-2</v>
      </c>
    </row>
    <row r="536" spans="1:4" x14ac:dyDescent="0.2">
      <c r="A536" s="230">
        <v>42281.47326658565</v>
      </c>
      <c r="B536">
        <v>2.2522792220115662E-2</v>
      </c>
      <c r="C536" t="b">
        <v>1</v>
      </c>
      <c r="D536">
        <f t="shared" si="26"/>
        <v>2.2522792220115662E-2</v>
      </c>
    </row>
    <row r="537" spans="1:4" x14ac:dyDescent="0.2">
      <c r="A537" s="230">
        <v>42281.483696840274</v>
      </c>
      <c r="B537">
        <v>1.2580633163452148E-2</v>
      </c>
      <c r="C537" t="b">
        <v>1</v>
      </c>
      <c r="D537">
        <f t="shared" si="26"/>
        <v>1.2580633163452148E-2</v>
      </c>
    </row>
    <row r="538" spans="1:4" x14ac:dyDescent="0.2">
      <c r="A538" s="230">
        <v>42281.494127048609</v>
      </c>
      <c r="B538">
        <v>1.2580633163452148E-2</v>
      </c>
      <c r="C538" t="b">
        <v>1</v>
      </c>
      <c r="D538">
        <f t="shared" si="26"/>
        <v>1.2580633163452148E-2</v>
      </c>
    </row>
    <row r="539" spans="1:4" x14ac:dyDescent="0.2">
      <c r="A539" s="230">
        <v>42281.504557291664</v>
      </c>
      <c r="B539">
        <v>1.2580633163452148E-2</v>
      </c>
      <c r="C539" t="b">
        <v>1</v>
      </c>
      <c r="D539">
        <f t="shared" si="26"/>
        <v>1.2580633163452148E-2</v>
      </c>
    </row>
    <row r="540" spans="1:4" x14ac:dyDescent="0.2">
      <c r="A540" s="230">
        <v>42281.51498753472</v>
      </c>
      <c r="B540">
        <v>1.3051733374595642E-2</v>
      </c>
      <c r="C540" t="b">
        <v>1</v>
      </c>
      <c r="D540">
        <f t="shared" si="26"/>
        <v>1.3051733374595642E-2</v>
      </c>
    </row>
    <row r="541" spans="1:4" x14ac:dyDescent="0.2">
      <c r="A541" s="230">
        <v>42281.525417743054</v>
      </c>
      <c r="B541">
        <v>1.2737661600112915E-2</v>
      </c>
      <c r="C541" t="b">
        <v>1</v>
      </c>
      <c r="D541">
        <f t="shared" si="26"/>
        <v>1.2737661600112915E-2</v>
      </c>
    </row>
    <row r="542" spans="1:4" x14ac:dyDescent="0.2">
      <c r="A542" s="230">
        <v>42281.535847997686</v>
      </c>
      <c r="B542">
        <v>1.2737661600112915E-2</v>
      </c>
      <c r="C542" t="b">
        <v>1</v>
      </c>
      <c r="D542">
        <f t="shared" si="26"/>
        <v>1.2737661600112915E-2</v>
      </c>
    </row>
    <row r="543" spans="1:4" x14ac:dyDescent="0.2">
      <c r="A543" s="230">
        <v>42281.54627820602</v>
      </c>
      <c r="B543">
        <v>1.3032108545303345E-2</v>
      </c>
      <c r="C543" t="b">
        <v>1</v>
      </c>
      <c r="D543">
        <f t="shared" si="26"/>
        <v>1.3032108545303345E-2</v>
      </c>
    </row>
    <row r="544" spans="1:4" x14ac:dyDescent="0.2">
      <c r="A544" s="230">
        <v>42281.556708449076</v>
      </c>
      <c r="B544">
        <v>1.2374520301818848E-2</v>
      </c>
      <c r="C544" t="b">
        <v>1</v>
      </c>
      <c r="D544">
        <f t="shared" si="26"/>
        <v>1.2374520301818848E-2</v>
      </c>
    </row>
    <row r="545" spans="1:4" x14ac:dyDescent="0.2">
      <c r="A545" s="230">
        <v>42281.56713865741</v>
      </c>
      <c r="B545">
        <v>1.4847800135612488E-2</v>
      </c>
      <c r="C545" t="b">
        <v>1</v>
      </c>
      <c r="D545">
        <f t="shared" si="26"/>
        <v>1.4847800135612488E-2</v>
      </c>
    </row>
    <row r="546" spans="1:4" x14ac:dyDescent="0.2">
      <c r="A546" s="230">
        <v>42281.577568900466</v>
      </c>
      <c r="B546">
        <v>1.3159692287445068E-2</v>
      </c>
      <c r="C546" t="b">
        <v>1</v>
      </c>
      <c r="D546">
        <f t="shared" si="26"/>
        <v>1.3159692287445068E-2</v>
      </c>
    </row>
    <row r="547" spans="1:4" x14ac:dyDescent="0.2">
      <c r="A547" s="230">
        <v>42281.58799915509</v>
      </c>
      <c r="B547">
        <v>1.2727856636047363E-2</v>
      </c>
      <c r="C547" t="b">
        <v>1</v>
      </c>
      <c r="D547">
        <f t="shared" si="26"/>
        <v>1.2727856636047363E-2</v>
      </c>
    </row>
    <row r="548" spans="1:4" x14ac:dyDescent="0.2">
      <c r="A548" s="230">
        <v>42281.598429363425</v>
      </c>
      <c r="B548">
        <v>1.733088493347168E-2</v>
      </c>
      <c r="C548" t="b">
        <v>1</v>
      </c>
      <c r="D548">
        <f t="shared" si="26"/>
        <v>1.733088493347168E-2</v>
      </c>
    </row>
    <row r="549" spans="1:4" x14ac:dyDescent="0.2">
      <c r="A549" s="230">
        <v>42281.60885960648</v>
      </c>
      <c r="B549">
        <v>1.2796550989151001E-2</v>
      </c>
      <c r="C549" t="b">
        <v>1</v>
      </c>
      <c r="D549">
        <f t="shared" si="26"/>
        <v>1.2796550989151001E-2</v>
      </c>
    </row>
    <row r="550" spans="1:4" x14ac:dyDescent="0.2">
      <c r="A550" s="230">
        <v>42281.619289814815</v>
      </c>
      <c r="B550">
        <v>1.3571903109550476E-2</v>
      </c>
      <c r="C550" t="b">
        <v>1</v>
      </c>
      <c r="D550">
        <f t="shared" si="26"/>
        <v>1.3571903109550476E-2</v>
      </c>
    </row>
    <row r="551" spans="1:4" x14ac:dyDescent="0.2">
      <c r="A551" s="230">
        <v>42281.62972005787</v>
      </c>
      <c r="B551">
        <v>1.2227311730384827E-2</v>
      </c>
      <c r="C551" t="b">
        <v>1</v>
      </c>
      <c r="D551">
        <f t="shared" si="26"/>
        <v>1.2227311730384827E-2</v>
      </c>
    </row>
    <row r="552" spans="1:4" x14ac:dyDescent="0.2">
      <c r="A552" s="230">
        <v>42281.640150266205</v>
      </c>
      <c r="B552">
        <v>1.2227311730384827E-2</v>
      </c>
      <c r="C552" t="b">
        <v>1</v>
      </c>
      <c r="D552">
        <f t="shared" si="26"/>
        <v>1.2227311730384827E-2</v>
      </c>
    </row>
    <row r="553" spans="1:4" x14ac:dyDescent="0.2">
      <c r="A553" s="230">
        <v>42281.650580520836</v>
      </c>
      <c r="B553">
        <v>1.230582594871521E-2</v>
      </c>
      <c r="C553" t="b">
        <v>1</v>
      </c>
      <c r="D553">
        <f t="shared" si="26"/>
        <v>1.230582594871521E-2</v>
      </c>
    </row>
    <row r="554" spans="1:4" x14ac:dyDescent="0.2">
      <c r="A554" s="230">
        <v>42281.661010729164</v>
      </c>
      <c r="B554">
        <v>1.2600257992744446E-2</v>
      </c>
      <c r="C554" t="b">
        <v>1</v>
      </c>
      <c r="D554">
        <f t="shared" si="26"/>
        <v>1.2600257992744446E-2</v>
      </c>
    </row>
    <row r="555" spans="1:4" x14ac:dyDescent="0.2">
      <c r="A555" s="230">
        <v>42281.671440972219</v>
      </c>
      <c r="B555">
        <v>1.2443229556083679E-2</v>
      </c>
      <c r="C555" t="b">
        <v>1</v>
      </c>
      <c r="D555">
        <f t="shared" si="26"/>
        <v>1.2443229556083679E-2</v>
      </c>
    </row>
    <row r="556" spans="1:4" x14ac:dyDescent="0.2">
      <c r="A556" s="230">
        <v>42281.681871215274</v>
      </c>
      <c r="B556">
        <v>1.2443229556083679E-2</v>
      </c>
      <c r="C556" t="b">
        <v>1</v>
      </c>
      <c r="D556">
        <f t="shared" si="26"/>
        <v>1.2443229556083679E-2</v>
      </c>
    </row>
    <row r="557" spans="1:4" x14ac:dyDescent="0.2">
      <c r="A557" s="230">
        <v>42281.692301423609</v>
      </c>
      <c r="B557">
        <v>1.2443229556083679E-2</v>
      </c>
      <c r="C557" t="b">
        <v>1</v>
      </c>
      <c r="D557">
        <f t="shared" si="26"/>
        <v>1.2443229556083679E-2</v>
      </c>
    </row>
    <row r="558" spans="1:4" x14ac:dyDescent="0.2">
      <c r="A558" s="230">
        <v>42281.702731678241</v>
      </c>
      <c r="B558">
        <v>1.2472674250602722E-2</v>
      </c>
      <c r="C558" t="b">
        <v>1</v>
      </c>
      <c r="D558">
        <f t="shared" si="26"/>
        <v>1.2472674250602722E-2</v>
      </c>
    </row>
    <row r="559" spans="1:4" x14ac:dyDescent="0.2">
      <c r="A559" s="230">
        <v>42281.713161886575</v>
      </c>
      <c r="B559">
        <v>1.5475928783416748E-2</v>
      </c>
      <c r="C559" t="b">
        <v>1</v>
      </c>
      <c r="D559">
        <f t="shared" si="26"/>
        <v>1.5475928783416748E-2</v>
      </c>
    </row>
    <row r="560" spans="1:4" x14ac:dyDescent="0.2">
      <c r="A560" s="230">
        <v>42281.723592129631</v>
      </c>
      <c r="B560">
        <v>1.2767106294631958E-2</v>
      </c>
      <c r="C560" t="b">
        <v>1</v>
      </c>
      <c r="D560">
        <f t="shared" si="26"/>
        <v>1.2767106294631958E-2</v>
      </c>
    </row>
    <row r="561" spans="1:4" x14ac:dyDescent="0.2">
      <c r="A561" s="230">
        <v>42281.734022337965</v>
      </c>
      <c r="B561">
        <v>1.2767106294631958E-2</v>
      </c>
      <c r="C561" t="b">
        <v>1</v>
      </c>
      <c r="D561">
        <f t="shared" si="26"/>
        <v>1.2767106294631958E-2</v>
      </c>
    </row>
    <row r="562" spans="1:4" x14ac:dyDescent="0.2">
      <c r="A562" s="230">
        <v>42281.744452581021</v>
      </c>
      <c r="B562">
        <v>1.2590453028678894E-2</v>
      </c>
      <c r="C562" t="b">
        <v>1</v>
      </c>
      <c r="D562">
        <f t="shared" si="26"/>
        <v>1.2590453028678894E-2</v>
      </c>
    </row>
    <row r="563" spans="1:4" x14ac:dyDescent="0.2">
      <c r="A563" s="230">
        <v>42281.754882835645</v>
      </c>
      <c r="B563">
        <v>1.2384340167045593E-2</v>
      </c>
      <c r="C563" t="b">
        <v>1</v>
      </c>
      <c r="D563">
        <f t="shared" si="26"/>
        <v>1.2384340167045593E-2</v>
      </c>
    </row>
    <row r="564" spans="1:4" x14ac:dyDescent="0.2">
      <c r="A564" s="230">
        <v>42281.765313043979</v>
      </c>
      <c r="B564">
        <v>1.2472674250602722E-2</v>
      </c>
      <c r="C564" t="b">
        <v>1</v>
      </c>
      <c r="D564">
        <f t="shared" si="26"/>
        <v>1.2472674250602722E-2</v>
      </c>
    </row>
    <row r="565" spans="1:4" x14ac:dyDescent="0.2">
      <c r="A565" s="230">
        <v>42281.775743287035</v>
      </c>
      <c r="B565">
        <v>1.2639522552490234E-2</v>
      </c>
      <c r="C565" t="b">
        <v>1</v>
      </c>
      <c r="D565">
        <f t="shared" si="26"/>
        <v>1.2639522552490234E-2</v>
      </c>
    </row>
    <row r="566" spans="1:4" x14ac:dyDescent="0.2">
      <c r="A566" s="230">
        <v>42281.786173495369</v>
      </c>
      <c r="B566">
        <v>1.3189136981964111E-2</v>
      </c>
      <c r="C566" t="b">
        <v>1</v>
      </c>
      <c r="D566">
        <f t="shared" si="26"/>
        <v>1.3189136981964111E-2</v>
      </c>
    </row>
    <row r="567" spans="1:4" x14ac:dyDescent="0.2">
      <c r="A567" s="230">
        <v>42281.796603738425</v>
      </c>
      <c r="B567">
        <v>1.3189136981964111E-2</v>
      </c>
      <c r="C567" t="b">
        <v>1</v>
      </c>
      <c r="D567">
        <f t="shared" si="26"/>
        <v>1.3189136981964111E-2</v>
      </c>
    </row>
    <row r="568" spans="1:4" x14ac:dyDescent="0.2">
      <c r="A568" s="230">
        <v>42281.807033946759</v>
      </c>
      <c r="B568">
        <v>1.3189136981964111E-2</v>
      </c>
      <c r="C568" t="b">
        <v>1</v>
      </c>
      <c r="D568">
        <f t="shared" si="26"/>
        <v>1.3189136981964111E-2</v>
      </c>
    </row>
    <row r="569" spans="1:4" x14ac:dyDescent="0.2">
      <c r="A569" s="230">
        <v>42281.817464201391</v>
      </c>
      <c r="B569">
        <v>1.269841194152832E-2</v>
      </c>
      <c r="C569" t="b">
        <v>1</v>
      </c>
      <c r="D569">
        <f t="shared" si="26"/>
        <v>1.269841194152832E-2</v>
      </c>
    </row>
    <row r="570" spans="1:4" x14ac:dyDescent="0.2">
      <c r="A570" s="230">
        <v>42281.827894409726</v>
      </c>
      <c r="B570">
        <v>1.2443229556083679E-2</v>
      </c>
      <c r="C570" t="b">
        <v>1</v>
      </c>
      <c r="D570">
        <f t="shared" si="26"/>
        <v>1.2443229556083679E-2</v>
      </c>
    </row>
    <row r="571" spans="1:4" x14ac:dyDescent="0.2">
      <c r="A571" s="230">
        <v>42281.838324652781</v>
      </c>
      <c r="B571">
        <v>1.6054987907409668E-2</v>
      </c>
      <c r="C571" t="b">
        <v>1</v>
      </c>
      <c r="D571">
        <f t="shared" si="26"/>
        <v>1.6054987907409668E-2</v>
      </c>
    </row>
    <row r="572" spans="1:4" x14ac:dyDescent="0.2">
      <c r="A572" s="230">
        <v>42281.848754895836</v>
      </c>
      <c r="B572">
        <v>1.3022288680076599E-2</v>
      </c>
      <c r="C572" t="b">
        <v>1</v>
      </c>
      <c r="D572">
        <f t="shared" si="26"/>
        <v>1.3022288680076599E-2</v>
      </c>
    </row>
    <row r="573" spans="1:4" x14ac:dyDescent="0.2">
      <c r="A573" s="230">
        <v>42281.859185104164</v>
      </c>
      <c r="B573">
        <v>1.2924134731292725E-2</v>
      </c>
      <c r="C573" t="b">
        <v>1</v>
      </c>
      <c r="D573">
        <f t="shared" si="26"/>
        <v>1.2924134731292725E-2</v>
      </c>
    </row>
    <row r="574" spans="1:4" x14ac:dyDescent="0.2">
      <c r="A574" s="230">
        <v>42281.869615358795</v>
      </c>
      <c r="B574">
        <v>1.8498823046684265E-2</v>
      </c>
      <c r="C574" t="b">
        <v>1</v>
      </c>
      <c r="D574">
        <f t="shared" si="26"/>
        <v>1.8498823046684265E-2</v>
      </c>
    </row>
    <row r="575" spans="1:4" x14ac:dyDescent="0.2">
      <c r="A575" s="230">
        <v>42281.88004556713</v>
      </c>
      <c r="B575">
        <v>1.2649327516555786E-2</v>
      </c>
      <c r="C575" t="b">
        <v>1</v>
      </c>
      <c r="D575">
        <f t="shared" si="26"/>
        <v>1.2649327516555786E-2</v>
      </c>
    </row>
    <row r="576" spans="1:4" x14ac:dyDescent="0.2">
      <c r="A576" s="230">
        <v>42281.890475810185</v>
      </c>
      <c r="B576">
        <v>1.3316720724105835E-2</v>
      </c>
      <c r="C576" t="b">
        <v>1</v>
      </c>
      <c r="D576">
        <f t="shared" si="26"/>
        <v>1.3316720724105835E-2</v>
      </c>
    </row>
    <row r="577" spans="1:4" x14ac:dyDescent="0.2">
      <c r="A577" s="230">
        <v>42281.90090601852</v>
      </c>
      <c r="B577">
        <v>1.2629702687263489E-2</v>
      </c>
      <c r="C577" t="b">
        <v>1</v>
      </c>
      <c r="D577">
        <f t="shared" si="26"/>
        <v>1.2629702687263489E-2</v>
      </c>
    </row>
    <row r="578" spans="1:4" x14ac:dyDescent="0.2">
      <c r="A578" s="230">
        <v>42281.911336261575</v>
      </c>
      <c r="B578">
        <v>1.2629702687263489E-2</v>
      </c>
      <c r="C578" t="b">
        <v>1</v>
      </c>
      <c r="D578">
        <f t="shared" si="26"/>
        <v>1.2629702687263489E-2</v>
      </c>
    </row>
    <row r="579" spans="1:4" x14ac:dyDescent="0.2">
      <c r="A579" s="230">
        <v>42281.921766516207</v>
      </c>
      <c r="B579">
        <v>1.2629702687263489E-2</v>
      </c>
      <c r="C579" t="b">
        <v>1</v>
      </c>
      <c r="D579">
        <f t="shared" si="26"/>
        <v>1.2629702687263489E-2</v>
      </c>
    </row>
    <row r="580" spans="1:4" x14ac:dyDescent="0.2">
      <c r="A580" s="230">
        <v>42281.932196724534</v>
      </c>
      <c r="B580">
        <v>1.3817265629768372E-2</v>
      </c>
      <c r="C580" t="b">
        <v>1</v>
      </c>
      <c r="D580">
        <f t="shared" si="26"/>
        <v>1.3817265629768372E-2</v>
      </c>
    </row>
    <row r="581" spans="1:4" x14ac:dyDescent="0.2">
      <c r="A581" s="230">
        <v>42281.94262696759</v>
      </c>
      <c r="B581">
        <v>1.2502118945121765E-2</v>
      </c>
      <c r="C581" t="b">
        <v>1</v>
      </c>
      <c r="D581">
        <f t="shared" si="26"/>
        <v>1.2502118945121765E-2</v>
      </c>
    </row>
    <row r="582" spans="1:4" x14ac:dyDescent="0.2">
      <c r="A582" s="230">
        <v>42281.953057175924</v>
      </c>
      <c r="B582">
        <v>1.2688592076301575E-2</v>
      </c>
      <c r="C582" t="b">
        <v>1</v>
      </c>
      <c r="D582">
        <f t="shared" si="26"/>
        <v>1.2688592076301575E-2</v>
      </c>
    </row>
    <row r="583" spans="1:4" x14ac:dyDescent="0.2">
      <c r="A583" s="230">
        <v>42281.96348741898</v>
      </c>
      <c r="B583">
        <v>1.2747481465339661E-2</v>
      </c>
      <c r="C583" t="b">
        <v>1</v>
      </c>
      <c r="D583">
        <f t="shared" si="26"/>
        <v>1.2747481465339661E-2</v>
      </c>
    </row>
    <row r="584" spans="1:4" x14ac:dyDescent="0.2">
      <c r="A584" s="230">
        <v>42281.973917627314</v>
      </c>
      <c r="B584">
        <v>1.2462854385375977E-2</v>
      </c>
      <c r="C584" t="b">
        <v>1</v>
      </c>
      <c r="D584">
        <f t="shared" si="26"/>
        <v>1.2462854385375977E-2</v>
      </c>
    </row>
    <row r="585" spans="1:4" x14ac:dyDescent="0.2">
      <c r="A585" s="230">
        <v>42281.984347881946</v>
      </c>
      <c r="B585">
        <v>1.5289455652236938E-2</v>
      </c>
      <c r="C585" t="b">
        <v>1</v>
      </c>
      <c r="D585">
        <f t="shared" si="26"/>
        <v>1.5289455652236938E-2</v>
      </c>
    </row>
    <row r="586" spans="1:4" x14ac:dyDescent="0.2">
      <c r="A586" s="230">
        <v>42281.99477809028</v>
      </c>
      <c r="B586">
        <v>1.3071358203887939E-2</v>
      </c>
      <c r="C586" t="b">
        <v>1</v>
      </c>
      <c r="D586">
        <f t="shared" si="26"/>
        <v>1.3071358203887939E-2</v>
      </c>
    </row>
    <row r="587" spans="1:4" x14ac:dyDescent="0.2">
      <c r="A587" s="230">
        <v>42282.005208333336</v>
      </c>
      <c r="B587">
        <v>1.2855440378189087E-2</v>
      </c>
      <c r="C587" t="b">
        <v>1</v>
      </c>
      <c r="D587">
        <f t="shared" ref="D587:D650" si="27">IF(C587=TRUE,B587,0)</f>
        <v>1.2855440378189087E-2</v>
      </c>
    </row>
    <row r="588" spans="1:4" x14ac:dyDescent="0.2">
      <c r="A588" s="230">
        <v>42282.015638576391</v>
      </c>
      <c r="B588">
        <v>1.2825995683670044E-2</v>
      </c>
      <c r="C588" t="b">
        <v>1</v>
      </c>
      <c r="D588">
        <f t="shared" si="27"/>
        <v>1.2825995683670044E-2</v>
      </c>
    </row>
    <row r="589" spans="1:4" x14ac:dyDescent="0.2">
      <c r="A589" s="230">
        <v>42282.026068784726</v>
      </c>
      <c r="B589">
        <v>1.2825995683670044E-2</v>
      </c>
      <c r="C589" t="b">
        <v>1</v>
      </c>
      <c r="D589">
        <f t="shared" si="27"/>
        <v>1.2825995683670044E-2</v>
      </c>
    </row>
    <row r="590" spans="1:4" x14ac:dyDescent="0.2">
      <c r="A590" s="230">
        <v>42282.03649903935</v>
      </c>
      <c r="B590">
        <v>1.2727856636047363E-2</v>
      </c>
      <c r="C590" t="b">
        <v>1</v>
      </c>
      <c r="D590">
        <f t="shared" si="27"/>
        <v>1.2727856636047363E-2</v>
      </c>
    </row>
    <row r="591" spans="1:4" x14ac:dyDescent="0.2">
      <c r="A591" s="230">
        <v>42282.046929247685</v>
      </c>
      <c r="B591">
        <v>1.2865260243415833E-2</v>
      </c>
      <c r="C591" t="b">
        <v>1</v>
      </c>
      <c r="D591">
        <f t="shared" si="27"/>
        <v>1.2865260243415833E-2</v>
      </c>
    </row>
    <row r="592" spans="1:4" x14ac:dyDescent="0.2">
      <c r="A592" s="230">
        <v>42282.05735949074</v>
      </c>
      <c r="B592">
        <v>1.312042772769928E-2</v>
      </c>
      <c r="C592" t="b">
        <v>1</v>
      </c>
      <c r="D592">
        <f t="shared" si="27"/>
        <v>1.312042772769928E-2</v>
      </c>
    </row>
    <row r="593" spans="1:4" x14ac:dyDescent="0.2">
      <c r="A593" s="230">
        <v>42282.067789699075</v>
      </c>
      <c r="B593">
        <v>1.2943774461746216E-2</v>
      </c>
      <c r="C593" t="b">
        <v>1</v>
      </c>
      <c r="D593">
        <f t="shared" si="27"/>
        <v>1.2943774461746216E-2</v>
      </c>
    </row>
    <row r="594" spans="1:4" x14ac:dyDescent="0.2">
      <c r="A594" s="230">
        <v>42282.07821994213</v>
      </c>
      <c r="B594">
        <v>1.2708216905593872E-2</v>
      </c>
      <c r="C594" t="b">
        <v>1</v>
      </c>
      <c r="D594">
        <f t="shared" si="27"/>
        <v>1.2708216905593872E-2</v>
      </c>
    </row>
    <row r="595" spans="1:4" x14ac:dyDescent="0.2">
      <c r="A595" s="230">
        <v>42282.088650196762</v>
      </c>
      <c r="B595">
        <v>1.3709306716918945E-2</v>
      </c>
      <c r="C595" t="b">
        <v>1</v>
      </c>
      <c r="D595">
        <f t="shared" si="27"/>
        <v>1.3709306716918945E-2</v>
      </c>
    </row>
    <row r="596" spans="1:4" x14ac:dyDescent="0.2">
      <c r="A596" s="230">
        <v>42282.099080405096</v>
      </c>
      <c r="B596">
        <v>1.7536982893943787E-2</v>
      </c>
      <c r="C596" t="b">
        <v>1</v>
      </c>
      <c r="D596">
        <f t="shared" si="27"/>
        <v>1.7536982893943787E-2</v>
      </c>
    </row>
    <row r="597" spans="1:4" x14ac:dyDescent="0.2">
      <c r="A597" s="230">
        <v>42282.109510648152</v>
      </c>
      <c r="B597">
        <v>1.2718036770820618E-2</v>
      </c>
      <c r="C597" t="b">
        <v>1</v>
      </c>
      <c r="D597">
        <f t="shared" si="27"/>
        <v>1.2718036770820618E-2</v>
      </c>
    </row>
    <row r="598" spans="1:4" x14ac:dyDescent="0.2">
      <c r="A598" s="230">
        <v>42282.119940856479</v>
      </c>
      <c r="B598">
        <v>1.3198956847190857E-2</v>
      </c>
      <c r="C598" t="b">
        <v>1</v>
      </c>
      <c r="D598">
        <f t="shared" si="27"/>
        <v>1.3198956847190857E-2</v>
      </c>
    </row>
    <row r="599" spans="1:4" x14ac:dyDescent="0.2">
      <c r="A599" s="230">
        <v>42282.130371099534</v>
      </c>
      <c r="B599">
        <v>1.68008953332901E-2</v>
      </c>
      <c r="C599" t="b">
        <v>1</v>
      </c>
      <c r="D599">
        <f t="shared" si="27"/>
        <v>1.68008953332901E-2</v>
      </c>
    </row>
    <row r="600" spans="1:4" x14ac:dyDescent="0.2">
      <c r="A600" s="230">
        <v>42282.140801307869</v>
      </c>
      <c r="B600">
        <v>1.2619882822036743E-2</v>
      </c>
      <c r="C600" t="b">
        <v>1</v>
      </c>
      <c r="D600">
        <f t="shared" si="27"/>
        <v>1.2619882822036743E-2</v>
      </c>
    </row>
    <row r="601" spans="1:4" x14ac:dyDescent="0.2">
      <c r="A601" s="230">
        <v>42282.1512315625</v>
      </c>
      <c r="B601">
        <v>1.2619882822036743E-2</v>
      </c>
      <c r="C601" t="b">
        <v>1</v>
      </c>
      <c r="D601">
        <f t="shared" si="27"/>
        <v>1.2619882822036743E-2</v>
      </c>
    </row>
    <row r="602" spans="1:4" x14ac:dyDescent="0.2">
      <c r="A602" s="230">
        <v>42282.161661770835</v>
      </c>
      <c r="B602">
        <v>1.2600257992744446E-2</v>
      </c>
      <c r="C602" t="b">
        <v>1</v>
      </c>
      <c r="D602">
        <f t="shared" si="27"/>
        <v>1.2600257992744446E-2</v>
      </c>
    </row>
    <row r="603" spans="1:4" x14ac:dyDescent="0.2">
      <c r="A603" s="230">
        <v>42282.172092013891</v>
      </c>
      <c r="B603">
        <v>1.2521743774414063E-2</v>
      </c>
      <c r="C603" t="b">
        <v>1</v>
      </c>
      <c r="D603">
        <f t="shared" si="27"/>
        <v>1.2521743774414063E-2</v>
      </c>
    </row>
    <row r="604" spans="1:4" x14ac:dyDescent="0.2">
      <c r="A604" s="230">
        <v>42282.182522256946</v>
      </c>
      <c r="B604">
        <v>1.2570813298225403E-2</v>
      </c>
      <c r="C604" t="b">
        <v>1</v>
      </c>
      <c r="D604">
        <f t="shared" si="27"/>
        <v>1.2570813298225403E-2</v>
      </c>
    </row>
    <row r="605" spans="1:4" x14ac:dyDescent="0.2">
      <c r="A605" s="230">
        <v>42282.192952465281</v>
      </c>
      <c r="B605">
        <v>1.3218581676483154E-2</v>
      </c>
      <c r="C605" t="b">
        <v>1</v>
      </c>
      <c r="D605">
        <f t="shared" si="27"/>
        <v>1.3218581676483154E-2</v>
      </c>
    </row>
    <row r="606" spans="1:4" x14ac:dyDescent="0.2">
      <c r="A606" s="230">
        <v>42282.203382719905</v>
      </c>
      <c r="B606">
        <v>1.2776926159858704E-2</v>
      </c>
      <c r="C606" t="b">
        <v>1</v>
      </c>
      <c r="D606">
        <f t="shared" si="27"/>
        <v>1.2776926159858704E-2</v>
      </c>
    </row>
    <row r="607" spans="1:4" x14ac:dyDescent="0.2">
      <c r="A607" s="230">
        <v>42282.213812928239</v>
      </c>
      <c r="B607">
        <v>1.2776926159858704E-2</v>
      </c>
      <c r="C607" t="b">
        <v>1</v>
      </c>
      <c r="D607">
        <f t="shared" si="27"/>
        <v>1.2776926159858704E-2</v>
      </c>
    </row>
    <row r="608" spans="1:4" x14ac:dyDescent="0.2">
      <c r="A608" s="230">
        <v>42282.224243171295</v>
      </c>
      <c r="B608">
        <v>1.2806370854377747E-2</v>
      </c>
      <c r="C608" t="b">
        <v>1</v>
      </c>
      <c r="D608">
        <f t="shared" si="27"/>
        <v>1.2806370854377747E-2</v>
      </c>
    </row>
    <row r="609" spans="1:4" x14ac:dyDescent="0.2">
      <c r="A609" s="230">
        <v>42282.234673379629</v>
      </c>
      <c r="B609">
        <v>1.2659147381782532E-2</v>
      </c>
      <c r="C609" t="b">
        <v>1</v>
      </c>
      <c r="D609">
        <f t="shared" si="27"/>
        <v>1.2659147381782532E-2</v>
      </c>
    </row>
    <row r="610" spans="1:4" x14ac:dyDescent="0.2">
      <c r="A610" s="230">
        <v>42282.245103622685</v>
      </c>
      <c r="B610">
        <v>1.7615512013435364E-2</v>
      </c>
      <c r="C610" t="b">
        <v>1</v>
      </c>
      <c r="D610">
        <f t="shared" si="27"/>
        <v>1.7615512013435364E-2</v>
      </c>
    </row>
    <row r="611" spans="1:4" x14ac:dyDescent="0.2">
      <c r="A611" s="230">
        <v>42282.255533877316</v>
      </c>
      <c r="B611">
        <v>1.2678772211074829E-2</v>
      </c>
      <c r="C611" t="b">
        <v>1</v>
      </c>
      <c r="D611">
        <f t="shared" si="27"/>
        <v>1.2678772211074829E-2</v>
      </c>
    </row>
    <row r="612" spans="1:4" x14ac:dyDescent="0.2">
      <c r="A612" s="230">
        <v>42282.265964085651</v>
      </c>
      <c r="B612">
        <v>1.2678772211074829E-2</v>
      </c>
      <c r="C612" t="b">
        <v>1</v>
      </c>
      <c r="D612">
        <f t="shared" si="27"/>
        <v>1.2678772211074829E-2</v>
      </c>
    </row>
    <row r="613" spans="1:4" x14ac:dyDescent="0.2">
      <c r="A613" s="230">
        <v>42282.276394328706</v>
      </c>
      <c r="B613">
        <v>1.3434499502182007E-2</v>
      </c>
      <c r="C613" t="b">
        <v>1</v>
      </c>
      <c r="D613">
        <f t="shared" si="27"/>
        <v>1.3434499502182007E-2</v>
      </c>
    </row>
    <row r="614" spans="1:4" x14ac:dyDescent="0.2">
      <c r="A614" s="230">
        <v>42282.286824537034</v>
      </c>
      <c r="B614">
        <v>1.254136860370636E-2</v>
      </c>
      <c r="C614" t="b">
        <v>1</v>
      </c>
      <c r="D614">
        <f t="shared" si="27"/>
        <v>1.254136860370636E-2</v>
      </c>
    </row>
    <row r="615" spans="1:4" x14ac:dyDescent="0.2">
      <c r="A615" s="230">
        <v>42282.297254780089</v>
      </c>
      <c r="B615">
        <v>1.254136860370636E-2</v>
      </c>
      <c r="C615" t="b">
        <v>1</v>
      </c>
      <c r="D615">
        <f t="shared" si="27"/>
        <v>1.254136860370636E-2</v>
      </c>
    </row>
    <row r="616" spans="1:4" x14ac:dyDescent="0.2">
      <c r="A616" s="230">
        <v>42282.307684988424</v>
      </c>
      <c r="B616">
        <v>1.6280725598335266E-2</v>
      </c>
      <c r="C616" t="b">
        <v>1</v>
      </c>
      <c r="D616">
        <f t="shared" si="27"/>
        <v>1.6280725598335266E-2</v>
      </c>
    </row>
    <row r="617" spans="1:4" x14ac:dyDescent="0.2">
      <c r="A617" s="230">
        <v>42282.318115243055</v>
      </c>
      <c r="B617">
        <v>1.2394160032272339E-2</v>
      </c>
      <c r="C617" t="b">
        <v>1</v>
      </c>
      <c r="D617">
        <f t="shared" si="27"/>
        <v>1.2394160032272339E-2</v>
      </c>
    </row>
    <row r="618" spans="1:4" x14ac:dyDescent="0.2">
      <c r="A618" s="230">
        <v>42282.32854545139</v>
      </c>
      <c r="B618">
        <v>1.3522833585739136E-2</v>
      </c>
      <c r="C618" t="b">
        <v>1</v>
      </c>
      <c r="D618">
        <f t="shared" si="27"/>
        <v>1.3522833585739136E-2</v>
      </c>
    </row>
    <row r="619" spans="1:4" x14ac:dyDescent="0.2">
      <c r="A619" s="230">
        <v>42282.338975694445</v>
      </c>
      <c r="B619">
        <v>1.2786731123924255E-2</v>
      </c>
      <c r="C619" t="b">
        <v>1</v>
      </c>
      <c r="D619">
        <f t="shared" si="27"/>
        <v>1.2786731123924255E-2</v>
      </c>
    </row>
    <row r="620" spans="1:4" x14ac:dyDescent="0.2">
      <c r="A620" s="230">
        <v>42282.349405937501</v>
      </c>
      <c r="B620">
        <v>1.2894704937934875E-2</v>
      </c>
      <c r="C620" t="b">
        <v>1</v>
      </c>
      <c r="D620">
        <f t="shared" si="27"/>
        <v>1.2894704937934875E-2</v>
      </c>
    </row>
    <row r="621" spans="1:4" x14ac:dyDescent="0.2">
      <c r="A621" s="230">
        <v>42282.359836145835</v>
      </c>
      <c r="B621">
        <v>1.2570813298225403E-2</v>
      </c>
      <c r="C621" t="b">
        <v>1</v>
      </c>
      <c r="D621">
        <f t="shared" si="27"/>
        <v>1.2570813298225403E-2</v>
      </c>
    </row>
    <row r="622" spans="1:4" x14ac:dyDescent="0.2">
      <c r="A622" s="230">
        <v>42282.37026640046</v>
      </c>
      <c r="B622">
        <v>1.2570813298225403E-2</v>
      </c>
      <c r="C622" t="b">
        <v>1</v>
      </c>
      <c r="D622">
        <f t="shared" si="27"/>
        <v>1.2570813298225403E-2</v>
      </c>
    </row>
    <row r="623" spans="1:4" x14ac:dyDescent="0.2">
      <c r="A623" s="230">
        <v>42282.380696608794</v>
      </c>
      <c r="B623">
        <v>1.3827085494995117E-2</v>
      </c>
      <c r="C623" t="b">
        <v>1</v>
      </c>
      <c r="D623">
        <f t="shared" si="27"/>
        <v>1.3827085494995117E-2</v>
      </c>
    </row>
    <row r="624" spans="1:4" x14ac:dyDescent="0.2">
      <c r="A624" s="230">
        <v>42282.39112685185</v>
      </c>
      <c r="B624">
        <v>1.3827085494995117E-2</v>
      </c>
      <c r="C624" t="b">
        <v>1</v>
      </c>
      <c r="D624">
        <f t="shared" si="27"/>
        <v>1.3827085494995117E-2</v>
      </c>
    </row>
    <row r="625" spans="1:4" x14ac:dyDescent="0.2">
      <c r="A625" s="230">
        <v>42282.401557060184</v>
      </c>
      <c r="B625">
        <v>1.269841194152832E-2</v>
      </c>
      <c r="C625" t="b">
        <v>1</v>
      </c>
      <c r="D625">
        <f t="shared" si="27"/>
        <v>1.269841194152832E-2</v>
      </c>
    </row>
    <row r="626" spans="1:4" x14ac:dyDescent="0.2">
      <c r="A626" s="230">
        <v>42282.41198730324</v>
      </c>
      <c r="B626">
        <v>1.2688592076301575E-2</v>
      </c>
      <c r="C626" t="b">
        <v>1</v>
      </c>
      <c r="D626">
        <f t="shared" si="27"/>
        <v>1.2688592076301575E-2</v>
      </c>
    </row>
    <row r="627" spans="1:4" x14ac:dyDescent="0.2">
      <c r="A627" s="230">
        <v>42282.422417557871</v>
      </c>
      <c r="B627">
        <v>1.4062628149986267E-2</v>
      </c>
      <c r="C627" t="b">
        <v>1</v>
      </c>
      <c r="D627">
        <f t="shared" si="27"/>
        <v>1.4062628149986267E-2</v>
      </c>
    </row>
    <row r="628" spans="1:4" x14ac:dyDescent="0.2">
      <c r="A628" s="230">
        <v>42282.432847766206</v>
      </c>
      <c r="B628">
        <v>1.2786731123924255E-2</v>
      </c>
      <c r="C628" t="b">
        <v>1</v>
      </c>
      <c r="D628">
        <f t="shared" si="27"/>
        <v>1.2786731123924255E-2</v>
      </c>
    </row>
    <row r="629" spans="1:4" x14ac:dyDescent="0.2">
      <c r="A629" s="230">
        <v>42282.443278009261</v>
      </c>
      <c r="B629">
        <v>1.2727856636047363E-2</v>
      </c>
      <c r="C629" t="b">
        <v>1</v>
      </c>
      <c r="D629">
        <f t="shared" si="27"/>
        <v>1.2727856636047363E-2</v>
      </c>
    </row>
    <row r="630" spans="1:4" x14ac:dyDescent="0.2">
      <c r="A630" s="230">
        <v>42282.453708217596</v>
      </c>
      <c r="B630">
        <v>1.293395459651947E-2</v>
      </c>
      <c r="C630" t="b">
        <v>1</v>
      </c>
      <c r="D630">
        <f t="shared" si="27"/>
        <v>1.293395459651947E-2</v>
      </c>
    </row>
    <row r="631" spans="1:4" x14ac:dyDescent="0.2">
      <c r="A631" s="230">
        <v>42282.464138460651</v>
      </c>
      <c r="B631">
        <v>1.3140067458152771E-2</v>
      </c>
      <c r="C631" t="b">
        <v>1</v>
      </c>
      <c r="D631">
        <f t="shared" si="27"/>
        <v>1.3140067458152771E-2</v>
      </c>
    </row>
    <row r="632" spans="1:4" x14ac:dyDescent="0.2">
      <c r="A632" s="230">
        <v>42282.474568668978</v>
      </c>
      <c r="B632">
        <v>1.3140067458152771E-2</v>
      </c>
      <c r="C632" t="b">
        <v>1</v>
      </c>
      <c r="D632">
        <f t="shared" si="27"/>
        <v>1.3140067458152771E-2</v>
      </c>
    </row>
    <row r="633" spans="1:4" x14ac:dyDescent="0.2">
      <c r="A633" s="230">
        <v>42282.48499892361</v>
      </c>
      <c r="B633">
        <v>1.3807445764541626E-2</v>
      </c>
      <c r="C633" t="b">
        <v>1</v>
      </c>
      <c r="D633">
        <f t="shared" si="27"/>
        <v>1.3807445764541626E-2</v>
      </c>
    </row>
    <row r="634" spans="1:4" x14ac:dyDescent="0.2">
      <c r="A634" s="230">
        <v>42282.495429131945</v>
      </c>
      <c r="B634">
        <v>1.2659147381782532E-2</v>
      </c>
      <c r="C634" t="b">
        <v>1</v>
      </c>
      <c r="D634">
        <f t="shared" si="27"/>
        <v>1.2659147381782532E-2</v>
      </c>
    </row>
    <row r="635" spans="1:4" x14ac:dyDescent="0.2">
      <c r="A635" s="230">
        <v>42282.505859375</v>
      </c>
      <c r="B635">
        <v>1.2659147381782532E-2</v>
      </c>
      <c r="C635" t="b">
        <v>1</v>
      </c>
      <c r="D635">
        <f t="shared" si="27"/>
        <v>1.2659147381782532E-2</v>
      </c>
    </row>
    <row r="636" spans="1:4" x14ac:dyDescent="0.2">
      <c r="A636" s="230">
        <v>42282.516289618055</v>
      </c>
      <c r="B636">
        <v>1.927417516708374E-2</v>
      </c>
      <c r="C636" t="b">
        <v>1</v>
      </c>
      <c r="D636">
        <f t="shared" si="27"/>
        <v>1.927417516708374E-2</v>
      </c>
    </row>
    <row r="637" spans="1:4" x14ac:dyDescent="0.2">
      <c r="A637" s="230">
        <v>42282.52671982639</v>
      </c>
      <c r="B637">
        <v>1.2561008334159851E-2</v>
      </c>
      <c r="C637" t="b">
        <v>1</v>
      </c>
      <c r="D637">
        <f t="shared" si="27"/>
        <v>1.2561008334159851E-2</v>
      </c>
    </row>
    <row r="638" spans="1:4" x14ac:dyDescent="0.2">
      <c r="A638" s="230">
        <v>42282.537150081022</v>
      </c>
      <c r="B638">
        <v>1.3267651200294495E-2</v>
      </c>
      <c r="C638" t="b">
        <v>1</v>
      </c>
      <c r="D638">
        <f t="shared" si="27"/>
        <v>1.3267651200294495E-2</v>
      </c>
    </row>
    <row r="639" spans="1:4" x14ac:dyDescent="0.2">
      <c r="A639" s="230">
        <v>42282.547580289349</v>
      </c>
      <c r="B639">
        <v>1.2443229556083679E-2</v>
      </c>
      <c r="C639" t="b">
        <v>1</v>
      </c>
      <c r="D639">
        <f t="shared" si="27"/>
        <v>1.2443229556083679E-2</v>
      </c>
    </row>
    <row r="640" spans="1:4" x14ac:dyDescent="0.2">
      <c r="A640" s="230">
        <v>42282.558010532404</v>
      </c>
      <c r="B640">
        <v>1.2443229556083679E-2</v>
      </c>
      <c r="C640" t="b">
        <v>1</v>
      </c>
      <c r="D640">
        <f t="shared" si="27"/>
        <v>1.2443229556083679E-2</v>
      </c>
    </row>
    <row r="641" spans="1:4" x14ac:dyDescent="0.2">
      <c r="A641" s="230">
        <v>42282.568440740739</v>
      </c>
      <c r="B641">
        <v>1.2345075607299805E-2</v>
      </c>
      <c r="C641" t="b">
        <v>1</v>
      </c>
      <c r="D641">
        <f t="shared" si="27"/>
        <v>1.2345075607299805E-2</v>
      </c>
    </row>
    <row r="642" spans="1:4" x14ac:dyDescent="0.2">
      <c r="A642" s="230">
        <v>42282.578870983794</v>
      </c>
      <c r="B642">
        <v>1.2345075607299805E-2</v>
      </c>
      <c r="C642" t="b">
        <v>1</v>
      </c>
      <c r="D642">
        <f t="shared" si="27"/>
        <v>1.2345075607299805E-2</v>
      </c>
    </row>
    <row r="643" spans="1:4" x14ac:dyDescent="0.2">
      <c r="A643" s="230">
        <v>42282.589301238426</v>
      </c>
      <c r="B643">
        <v>1.2345075607299805E-2</v>
      </c>
      <c r="C643" t="b">
        <v>1</v>
      </c>
      <c r="D643">
        <f t="shared" si="27"/>
        <v>1.2345075607299805E-2</v>
      </c>
    </row>
    <row r="644" spans="1:4" x14ac:dyDescent="0.2">
      <c r="A644" s="230">
        <v>42282.59973144676</v>
      </c>
      <c r="B644">
        <v>1.2345075607299805E-2</v>
      </c>
      <c r="C644" t="b">
        <v>1</v>
      </c>
      <c r="D644">
        <f t="shared" si="27"/>
        <v>1.2345075607299805E-2</v>
      </c>
    </row>
    <row r="645" spans="1:4" x14ac:dyDescent="0.2">
      <c r="A645" s="230">
        <v>42282.610161689816</v>
      </c>
      <c r="B645">
        <v>1.2345075607299805E-2</v>
      </c>
      <c r="C645" t="b">
        <v>1</v>
      </c>
      <c r="D645">
        <f t="shared" si="27"/>
        <v>1.2345075607299805E-2</v>
      </c>
    </row>
    <row r="646" spans="1:4" x14ac:dyDescent="0.2">
      <c r="A646" s="230">
        <v>42282.62059189815</v>
      </c>
      <c r="B646">
        <v>1.2345075607299805E-2</v>
      </c>
      <c r="C646" t="b">
        <v>1</v>
      </c>
      <c r="D646">
        <f t="shared" si="27"/>
        <v>1.2345075607299805E-2</v>
      </c>
    </row>
    <row r="647" spans="1:4" x14ac:dyDescent="0.2">
      <c r="A647" s="230">
        <v>42282.631022141206</v>
      </c>
      <c r="B647">
        <v>1.2345075607299805E-2</v>
      </c>
      <c r="C647" t="b">
        <v>1</v>
      </c>
      <c r="D647">
        <f t="shared" si="27"/>
        <v>1.2345075607299805E-2</v>
      </c>
    </row>
    <row r="648" spans="1:4" x14ac:dyDescent="0.2">
      <c r="A648" s="230">
        <v>42282.64145234954</v>
      </c>
      <c r="B648">
        <v>1.2345075607299805E-2</v>
      </c>
      <c r="C648" t="b">
        <v>1</v>
      </c>
      <c r="D648">
        <f t="shared" si="27"/>
        <v>1.2345075607299805E-2</v>
      </c>
    </row>
    <row r="649" spans="1:4" x14ac:dyDescent="0.2">
      <c r="A649" s="230">
        <v>42282.651882604165</v>
      </c>
      <c r="B649">
        <v>1.3719126582145691E-2</v>
      </c>
      <c r="C649" t="b">
        <v>1</v>
      </c>
      <c r="D649">
        <f t="shared" si="27"/>
        <v>1.3719126582145691E-2</v>
      </c>
    </row>
    <row r="650" spans="1:4" x14ac:dyDescent="0.2">
      <c r="A650" s="230">
        <v>42282.662312812499</v>
      </c>
      <c r="B650">
        <v>1.3719126582145691E-2</v>
      </c>
      <c r="C650" t="b">
        <v>1</v>
      </c>
      <c r="D650">
        <f t="shared" si="27"/>
        <v>1.3719126582145691E-2</v>
      </c>
    </row>
    <row r="651" spans="1:4" x14ac:dyDescent="0.2">
      <c r="A651" s="230">
        <v>42282.672743055555</v>
      </c>
      <c r="B651">
        <v>1.2178227305412292E-2</v>
      </c>
      <c r="C651" t="b">
        <v>1</v>
      </c>
      <c r="D651">
        <f t="shared" ref="D651:D714" si="28">IF(C651=TRUE,B651,0)</f>
        <v>1.2178227305412292E-2</v>
      </c>
    </row>
    <row r="652" spans="1:4" x14ac:dyDescent="0.2">
      <c r="A652" s="230">
        <v>42282.68317329861</v>
      </c>
      <c r="B652">
        <v>1.225675642490387E-2</v>
      </c>
      <c r="C652" t="b">
        <v>1</v>
      </c>
      <c r="D652">
        <f t="shared" si="28"/>
        <v>1.225675642490387E-2</v>
      </c>
    </row>
    <row r="653" spans="1:4" x14ac:dyDescent="0.2">
      <c r="A653" s="230">
        <v>42282.693603506945</v>
      </c>
      <c r="B653">
        <v>1.225675642490387E-2</v>
      </c>
      <c r="C653" t="b">
        <v>1</v>
      </c>
      <c r="D653">
        <f t="shared" si="28"/>
        <v>1.225675642490387E-2</v>
      </c>
    </row>
    <row r="654" spans="1:4" x14ac:dyDescent="0.2">
      <c r="A654" s="230">
        <v>42282.704033761576</v>
      </c>
      <c r="B654">
        <v>1.225675642490387E-2</v>
      </c>
      <c r="C654" t="b">
        <v>1</v>
      </c>
      <c r="D654">
        <f t="shared" si="28"/>
        <v>1.225675642490387E-2</v>
      </c>
    </row>
    <row r="655" spans="1:4" x14ac:dyDescent="0.2">
      <c r="A655" s="230">
        <v>42282.714463969911</v>
      </c>
      <c r="B655">
        <v>1.225675642490387E-2</v>
      </c>
      <c r="C655" t="b">
        <v>1</v>
      </c>
      <c r="D655">
        <f t="shared" si="28"/>
        <v>1.225675642490387E-2</v>
      </c>
    </row>
    <row r="656" spans="1:4" x14ac:dyDescent="0.2">
      <c r="A656" s="230">
        <v>42282.724894212966</v>
      </c>
      <c r="B656">
        <v>1.225675642490387E-2</v>
      </c>
      <c r="C656" t="b">
        <v>1</v>
      </c>
      <c r="D656">
        <f t="shared" si="28"/>
        <v>1.225675642490387E-2</v>
      </c>
    </row>
    <row r="657" spans="1:4" x14ac:dyDescent="0.2">
      <c r="A657" s="230">
        <v>42282.735324421294</v>
      </c>
      <c r="B657">
        <v>1.225675642490387E-2</v>
      </c>
      <c r="C657" t="b">
        <v>1</v>
      </c>
      <c r="D657">
        <f t="shared" si="28"/>
        <v>1.225675642490387E-2</v>
      </c>
    </row>
    <row r="658" spans="1:4" x14ac:dyDescent="0.2">
      <c r="A658" s="230">
        <v>42282.745754664349</v>
      </c>
      <c r="B658">
        <v>1.225675642490387E-2</v>
      </c>
      <c r="C658" t="b">
        <v>1</v>
      </c>
      <c r="D658">
        <f t="shared" si="28"/>
        <v>1.225675642490387E-2</v>
      </c>
    </row>
    <row r="659" spans="1:4" x14ac:dyDescent="0.2">
      <c r="A659" s="230">
        <v>42282.756184918981</v>
      </c>
      <c r="B659">
        <v>1.225675642490387E-2</v>
      </c>
      <c r="C659" t="b">
        <v>1</v>
      </c>
      <c r="D659">
        <f t="shared" si="28"/>
        <v>1.225675642490387E-2</v>
      </c>
    </row>
    <row r="660" spans="1:4" x14ac:dyDescent="0.2">
      <c r="A660" s="230">
        <v>42282.766615127315</v>
      </c>
      <c r="B660">
        <v>1.2276381254196167E-2</v>
      </c>
      <c r="C660" t="b">
        <v>1</v>
      </c>
      <c r="D660">
        <f t="shared" si="28"/>
        <v>1.2276381254196167E-2</v>
      </c>
    </row>
    <row r="661" spans="1:4" x14ac:dyDescent="0.2">
      <c r="A661" s="230">
        <v>42282.777045370371</v>
      </c>
      <c r="B661">
        <v>1.2276381254196167E-2</v>
      </c>
      <c r="C661" t="b">
        <v>1</v>
      </c>
      <c r="D661">
        <f t="shared" si="28"/>
        <v>1.2276381254196167E-2</v>
      </c>
    </row>
    <row r="662" spans="1:4" x14ac:dyDescent="0.2">
      <c r="A662" s="230">
        <v>42282.787475578705</v>
      </c>
      <c r="B662">
        <v>1.2276381254196167E-2</v>
      </c>
      <c r="C662" t="b">
        <v>1</v>
      </c>
      <c r="D662">
        <f t="shared" si="28"/>
        <v>1.2276381254196167E-2</v>
      </c>
    </row>
    <row r="663" spans="1:4" x14ac:dyDescent="0.2">
      <c r="A663" s="230">
        <v>42282.797905821761</v>
      </c>
      <c r="B663">
        <v>1.2276381254196167E-2</v>
      </c>
      <c r="C663" t="b">
        <v>1</v>
      </c>
      <c r="D663">
        <f t="shared" si="28"/>
        <v>1.2276381254196167E-2</v>
      </c>
    </row>
    <row r="664" spans="1:4" x14ac:dyDescent="0.2">
      <c r="A664" s="230">
        <v>42282.808336030095</v>
      </c>
      <c r="B664">
        <v>1.3836890459060669E-2</v>
      </c>
      <c r="C664" t="b">
        <v>1</v>
      </c>
      <c r="D664">
        <f t="shared" si="28"/>
        <v>1.3836890459060669E-2</v>
      </c>
    </row>
    <row r="665" spans="1:4" x14ac:dyDescent="0.2">
      <c r="A665" s="230">
        <v>42282.818766284719</v>
      </c>
      <c r="B665">
        <v>1.3836890459060669E-2</v>
      </c>
      <c r="C665" t="b">
        <v>1</v>
      </c>
      <c r="D665">
        <f t="shared" si="28"/>
        <v>1.3836890459060669E-2</v>
      </c>
    </row>
    <row r="666" spans="1:4" x14ac:dyDescent="0.2">
      <c r="A666" s="230">
        <v>42282.829196493054</v>
      </c>
      <c r="B666">
        <v>1.3836890459060669E-2</v>
      </c>
      <c r="C666" t="b">
        <v>1</v>
      </c>
      <c r="D666">
        <f t="shared" si="28"/>
        <v>1.3836890459060669E-2</v>
      </c>
    </row>
    <row r="667" spans="1:4" x14ac:dyDescent="0.2">
      <c r="A667" s="230">
        <v>42282.839626736109</v>
      </c>
      <c r="B667">
        <v>1.2335270643234253E-2</v>
      </c>
      <c r="C667" t="b">
        <v>1</v>
      </c>
      <c r="D667">
        <f t="shared" si="28"/>
        <v>1.2335270643234253E-2</v>
      </c>
    </row>
    <row r="668" spans="1:4" x14ac:dyDescent="0.2">
      <c r="A668" s="230">
        <v>42282.850056979165</v>
      </c>
      <c r="B668">
        <v>1.2207671999931335E-2</v>
      </c>
      <c r="C668" t="b">
        <v>1</v>
      </c>
      <c r="D668">
        <f t="shared" si="28"/>
        <v>1.2207671999931335E-2</v>
      </c>
    </row>
    <row r="669" spans="1:4" x14ac:dyDescent="0.2">
      <c r="A669" s="230">
        <v>42282.8604871875</v>
      </c>
      <c r="B669">
        <v>1.2207671999931335E-2</v>
      </c>
      <c r="C669" t="b">
        <v>1</v>
      </c>
      <c r="D669">
        <f t="shared" si="28"/>
        <v>1.2207671999931335E-2</v>
      </c>
    </row>
    <row r="670" spans="1:4" x14ac:dyDescent="0.2">
      <c r="A670" s="230">
        <v>42282.870917442131</v>
      </c>
      <c r="B670">
        <v>1.2207671999931335E-2</v>
      </c>
      <c r="C670" t="b">
        <v>1</v>
      </c>
      <c r="D670">
        <f t="shared" si="28"/>
        <v>1.2207671999931335E-2</v>
      </c>
    </row>
    <row r="671" spans="1:4" x14ac:dyDescent="0.2">
      <c r="A671" s="230">
        <v>42282.881347650466</v>
      </c>
      <c r="B671">
        <v>1.225675642490387E-2</v>
      </c>
      <c r="C671" t="b">
        <v>1</v>
      </c>
      <c r="D671">
        <f t="shared" si="28"/>
        <v>1.225675642490387E-2</v>
      </c>
    </row>
    <row r="672" spans="1:4" x14ac:dyDescent="0.2">
      <c r="A672" s="230">
        <v>42282.891777893521</v>
      </c>
      <c r="B672">
        <v>1.225675642490387E-2</v>
      </c>
      <c r="C672" t="b">
        <v>1</v>
      </c>
      <c r="D672">
        <f t="shared" si="28"/>
        <v>1.225675642490387E-2</v>
      </c>
    </row>
    <row r="673" spans="1:4" x14ac:dyDescent="0.2">
      <c r="A673" s="230">
        <v>42282.902208101848</v>
      </c>
      <c r="B673">
        <v>1.225675642490387E-2</v>
      </c>
      <c r="C673" t="b">
        <v>1</v>
      </c>
      <c r="D673">
        <f t="shared" si="28"/>
        <v>1.225675642490387E-2</v>
      </c>
    </row>
    <row r="674" spans="1:4" x14ac:dyDescent="0.2">
      <c r="A674" s="230">
        <v>42282.912638344904</v>
      </c>
      <c r="B674">
        <v>1.225675642490387E-2</v>
      </c>
      <c r="C674" t="b">
        <v>1</v>
      </c>
      <c r="D674">
        <f t="shared" si="28"/>
        <v>1.225675642490387E-2</v>
      </c>
    </row>
    <row r="675" spans="1:4" x14ac:dyDescent="0.2">
      <c r="A675" s="230">
        <v>42282.923068599535</v>
      </c>
      <c r="B675">
        <v>1.2403964996337891E-2</v>
      </c>
      <c r="C675" t="b">
        <v>1</v>
      </c>
      <c r="D675">
        <f t="shared" si="28"/>
        <v>1.2403964996337891E-2</v>
      </c>
    </row>
    <row r="676" spans="1:4" x14ac:dyDescent="0.2">
      <c r="A676" s="230">
        <v>42282.93349880787</v>
      </c>
      <c r="B676">
        <v>1.2403964996337891E-2</v>
      </c>
      <c r="C676" t="b">
        <v>1</v>
      </c>
      <c r="D676">
        <f t="shared" si="28"/>
        <v>1.2403964996337891E-2</v>
      </c>
    </row>
    <row r="677" spans="1:4" x14ac:dyDescent="0.2">
      <c r="A677" s="230">
        <v>42282.943929050925</v>
      </c>
      <c r="B677">
        <v>1.2403964996337891E-2</v>
      </c>
      <c r="C677" t="b">
        <v>1</v>
      </c>
      <c r="D677">
        <f t="shared" si="28"/>
        <v>1.2403964996337891E-2</v>
      </c>
    </row>
    <row r="678" spans="1:4" x14ac:dyDescent="0.2">
      <c r="A678" s="230">
        <v>42282.95435925926</v>
      </c>
      <c r="B678">
        <v>1.2266561388969421E-2</v>
      </c>
      <c r="C678" t="b">
        <v>1</v>
      </c>
      <c r="D678">
        <f t="shared" si="28"/>
        <v>1.2266561388969421E-2</v>
      </c>
    </row>
    <row r="679" spans="1:4" x14ac:dyDescent="0.2">
      <c r="A679" s="230">
        <v>42282.964789502315</v>
      </c>
      <c r="B679">
        <v>1.2207671999931335E-2</v>
      </c>
      <c r="C679" t="b">
        <v>1</v>
      </c>
      <c r="D679">
        <f t="shared" si="28"/>
        <v>1.2207671999931335E-2</v>
      </c>
    </row>
    <row r="680" spans="1:4" x14ac:dyDescent="0.2">
      <c r="A680" s="230">
        <v>42282.97521971065</v>
      </c>
      <c r="B680">
        <v>1.2207671999931335E-2</v>
      </c>
      <c r="C680" t="b">
        <v>1</v>
      </c>
      <c r="D680">
        <f t="shared" si="28"/>
        <v>1.2207671999931335E-2</v>
      </c>
    </row>
    <row r="681" spans="1:4" x14ac:dyDescent="0.2">
      <c r="A681" s="230">
        <v>42282.985649965274</v>
      </c>
      <c r="B681">
        <v>1.2207671999931335E-2</v>
      </c>
      <c r="C681" t="b">
        <v>1</v>
      </c>
      <c r="D681">
        <f t="shared" si="28"/>
        <v>1.2207671999931335E-2</v>
      </c>
    </row>
    <row r="682" spans="1:4" x14ac:dyDescent="0.2">
      <c r="A682" s="230">
        <v>42282.996080173609</v>
      </c>
      <c r="B682">
        <v>1.230582594871521E-2</v>
      </c>
      <c r="C682" t="b">
        <v>1</v>
      </c>
      <c r="D682">
        <f t="shared" si="28"/>
        <v>1.230582594871521E-2</v>
      </c>
    </row>
    <row r="683" spans="1:4" x14ac:dyDescent="0.2">
      <c r="A683" s="230">
        <v>42283.006510416664</v>
      </c>
      <c r="B683">
        <v>1.4504283666610718E-2</v>
      </c>
      <c r="C683" t="b">
        <v>1</v>
      </c>
      <c r="D683">
        <f t="shared" si="28"/>
        <v>1.4504283666610718E-2</v>
      </c>
    </row>
    <row r="684" spans="1:4" x14ac:dyDescent="0.2">
      <c r="A684" s="230">
        <v>42283.01694065972</v>
      </c>
      <c r="B684">
        <v>1.2433409690856934E-2</v>
      </c>
      <c r="C684" t="b">
        <v>1</v>
      </c>
      <c r="D684">
        <f t="shared" si="28"/>
        <v>1.2433409690856934E-2</v>
      </c>
    </row>
    <row r="685" spans="1:4" x14ac:dyDescent="0.2">
      <c r="A685" s="230">
        <v>42283.027370868054</v>
      </c>
      <c r="B685">
        <v>1.2462854385375977E-2</v>
      </c>
      <c r="C685" t="b">
        <v>1</v>
      </c>
      <c r="D685">
        <f t="shared" si="28"/>
        <v>1.2462854385375977E-2</v>
      </c>
    </row>
    <row r="686" spans="1:4" x14ac:dyDescent="0.2">
      <c r="A686" s="230">
        <v>42283.037801122686</v>
      </c>
      <c r="B686">
        <v>1.2462854385375977E-2</v>
      </c>
      <c r="C686" t="b">
        <v>1</v>
      </c>
      <c r="D686">
        <f t="shared" si="28"/>
        <v>1.2462854385375977E-2</v>
      </c>
    </row>
    <row r="687" spans="1:4" x14ac:dyDescent="0.2">
      <c r="A687" s="230">
        <v>42283.04823133102</v>
      </c>
      <c r="B687">
        <v>1.2462854385375977E-2</v>
      </c>
      <c r="C687" t="b">
        <v>1</v>
      </c>
      <c r="D687">
        <f t="shared" si="28"/>
        <v>1.2462854385375977E-2</v>
      </c>
    </row>
    <row r="688" spans="1:4" x14ac:dyDescent="0.2">
      <c r="A688" s="230">
        <v>42283.058661574076</v>
      </c>
      <c r="B688">
        <v>1.2462854385375977E-2</v>
      </c>
      <c r="C688" t="b">
        <v>1</v>
      </c>
      <c r="D688">
        <f t="shared" si="28"/>
        <v>1.2462854385375977E-2</v>
      </c>
    </row>
    <row r="689" spans="1:4" x14ac:dyDescent="0.2">
      <c r="A689" s="230">
        <v>42283.06909178241</v>
      </c>
      <c r="B689">
        <v>1.2462854385375977E-2</v>
      </c>
      <c r="C689" t="b">
        <v>1</v>
      </c>
      <c r="D689">
        <f t="shared" si="28"/>
        <v>1.2462854385375977E-2</v>
      </c>
    </row>
    <row r="690" spans="1:4" x14ac:dyDescent="0.2">
      <c r="A690" s="230">
        <v>42283.079522025466</v>
      </c>
      <c r="B690">
        <v>1.2639522552490234E-2</v>
      </c>
      <c r="C690" t="b">
        <v>1</v>
      </c>
      <c r="D690">
        <f t="shared" si="28"/>
        <v>1.2639522552490234E-2</v>
      </c>
    </row>
    <row r="691" spans="1:4" x14ac:dyDescent="0.2">
      <c r="A691" s="230">
        <v>42283.08995228009</v>
      </c>
      <c r="B691">
        <v>1.2639522552490234E-2</v>
      </c>
      <c r="C691" t="b">
        <v>1</v>
      </c>
      <c r="D691">
        <f t="shared" si="28"/>
        <v>1.2639522552490234E-2</v>
      </c>
    </row>
    <row r="692" spans="1:4" x14ac:dyDescent="0.2">
      <c r="A692" s="230">
        <v>42283.100382488425</v>
      </c>
      <c r="B692">
        <v>1.2639522552490234E-2</v>
      </c>
      <c r="C692" t="b">
        <v>1</v>
      </c>
      <c r="D692">
        <f t="shared" si="28"/>
        <v>1.2639522552490234E-2</v>
      </c>
    </row>
    <row r="693" spans="1:4" x14ac:dyDescent="0.2">
      <c r="A693" s="230">
        <v>42283.11081273148</v>
      </c>
      <c r="B693">
        <v>1.2659147381782532E-2</v>
      </c>
      <c r="C693" t="b">
        <v>1</v>
      </c>
      <c r="D693">
        <f t="shared" si="28"/>
        <v>1.2659147381782532E-2</v>
      </c>
    </row>
    <row r="694" spans="1:4" x14ac:dyDescent="0.2">
      <c r="A694" s="230">
        <v>42283.121242939815</v>
      </c>
      <c r="B694">
        <v>1.2659147381782532E-2</v>
      </c>
      <c r="C694" t="b">
        <v>1</v>
      </c>
      <c r="D694">
        <f t="shared" si="28"/>
        <v>1.2659147381782532E-2</v>
      </c>
    </row>
    <row r="695" spans="1:4" x14ac:dyDescent="0.2">
      <c r="A695" s="230">
        <v>42283.13167318287</v>
      </c>
      <c r="B695">
        <v>1.2531563639640808E-2</v>
      </c>
      <c r="C695" t="b">
        <v>1</v>
      </c>
      <c r="D695">
        <f t="shared" si="28"/>
        <v>1.2531563639640808E-2</v>
      </c>
    </row>
    <row r="696" spans="1:4" x14ac:dyDescent="0.2">
      <c r="A696" s="230">
        <v>42283.142103391205</v>
      </c>
      <c r="B696">
        <v>1.2315630912780762E-2</v>
      </c>
      <c r="C696" t="b">
        <v>1</v>
      </c>
      <c r="D696">
        <f t="shared" si="28"/>
        <v>1.2315630912780762E-2</v>
      </c>
    </row>
    <row r="697" spans="1:4" x14ac:dyDescent="0.2">
      <c r="A697" s="230">
        <v>42283.152533645836</v>
      </c>
      <c r="B697">
        <v>1.2315630912780762E-2</v>
      </c>
      <c r="C697" t="b">
        <v>1</v>
      </c>
      <c r="D697">
        <f t="shared" si="28"/>
        <v>1.2315630912780762E-2</v>
      </c>
    </row>
    <row r="698" spans="1:4" x14ac:dyDescent="0.2">
      <c r="A698" s="230">
        <v>42283.162963854164</v>
      </c>
      <c r="B698">
        <v>1.283581554889679E-2</v>
      </c>
      <c r="C698" t="b">
        <v>1</v>
      </c>
      <c r="D698">
        <f t="shared" si="28"/>
        <v>1.283581554889679E-2</v>
      </c>
    </row>
    <row r="699" spans="1:4" x14ac:dyDescent="0.2">
      <c r="A699" s="230">
        <v>42283.173394097219</v>
      </c>
      <c r="B699">
        <v>1.283581554889679E-2</v>
      </c>
      <c r="C699" t="b">
        <v>1</v>
      </c>
      <c r="D699">
        <f t="shared" si="28"/>
        <v>1.283581554889679E-2</v>
      </c>
    </row>
    <row r="700" spans="1:4" x14ac:dyDescent="0.2">
      <c r="A700" s="230">
        <v>42283.183824340274</v>
      </c>
      <c r="B700">
        <v>1.283581554889679E-2</v>
      </c>
      <c r="C700" t="b">
        <v>1</v>
      </c>
      <c r="D700">
        <f t="shared" si="28"/>
        <v>1.283581554889679E-2</v>
      </c>
    </row>
    <row r="701" spans="1:4" x14ac:dyDescent="0.2">
      <c r="A701" s="230">
        <v>42283.194254548609</v>
      </c>
      <c r="B701">
        <v>1.2345075607299805E-2</v>
      </c>
      <c r="C701" t="b">
        <v>1</v>
      </c>
      <c r="D701">
        <f t="shared" si="28"/>
        <v>1.2345075607299805E-2</v>
      </c>
    </row>
    <row r="702" spans="1:4" x14ac:dyDescent="0.2">
      <c r="A702" s="230">
        <v>42283.204684803241</v>
      </c>
      <c r="B702">
        <v>1.2345075607299805E-2</v>
      </c>
      <c r="C702" t="b">
        <v>1</v>
      </c>
      <c r="D702">
        <f t="shared" si="28"/>
        <v>1.2345075607299805E-2</v>
      </c>
    </row>
    <row r="703" spans="1:4" x14ac:dyDescent="0.2">
      <c r="A703" s="230">
        <v>42283.215115011575</v>
      </c>
      <c r="B703">
        <v>1.254136860370636E-2</v>
      </c>
      <c r="C703" t="b">
        <v>1</v>
      </c>
      <c r="D703">
        <f t="shared" si="28"/>
        <v>1.254136860370636E-2</v>
      </c>
    </row>
    <row r="704" spans="1:4" x14ac:dyDescent="0.2">
      <c r="A704" s="230">
        <v>42283.225545254631</v>
      </c>
      <c r="B704">
        <v>1.4474838972091675E-2</v>
      </c>
      <c r="C704" t="b">
        <v>1</v>
      </c>
      <c r="D704">
        <f t="shared" si="28"/>
        <v>1.4474838972091675E-2</v>
      </c>
    </row>
    <row r="705" spans="1:4" x14ac:dyDescent="0.2">
      <c r="A705" s="230">
        <v>42283.235975462965</v>
      </c>
      <c r="B705">
        <v>1.4415949583053589E-2</v>
      </c>
      <c r="C705" t="b">
        <v>1</v>
      </c>
      <c r="D705">
        <f t="shared" si="28"/>
        <v>1.4415949583053589E-2</v>
      </c>
    </row>
    <row r="706" spans="1:4" x14ac:dyDescent="0.2">
      <c r="A706" s="230">
        <v>42283.246405706021</v>
      </c>
      <c r="B706">
        <v>1.2462854385375977E-2</v>
      </c>
      <c r="C706" t="b">
        <v>1</v>
      </c>
      <c r="D706">
        <f t="shared" si="28"/>
        <v>1.2462854385375977E-2</v>
      </c>
    </row>
    <row r="707" spans="1:4" x14ac:dyDescent="0.2">
      <c r="A707" s="230">
        <v>42283.256835960645</v>
      </c>
      <c r="B707">
        <v>1.2462854385375977E-2</v>
      </c>
      <c r="C707" t="b">
        <v>1</v>
      </c>
      <c r="D707">
        <f t="shared" si="28"/>
        <v>1.2462854385375977E-2</v>
      </c>
    </row>
    <row r="708" spans="1:4" x14ac:dyDescent="0.2">
      <c r="A708" s="230">
        <v>42283.267266168979</v>
      </c>
      <c r="B708">
        <v>1.2462854385375977E-2</v>
      </c>
      <c r="C708" t="b">
        <v>1</v>
      </c>
      <c r="D708">
        <f t="shared" si="28"/>
        <v>1.2462854385375977E-2</v>
      </c>
    </row>
    <row r="709" spans="1:4" x14ac:dyDescent="0.2">
      <c r="A709" s="230">
        <v>42283.277696412035</v>
      </c>
      <c r="B709">
        <v>1.2462854385375977E-2</v>
      </c>
      <c r="C709" t="b">
        <v>1</v>
      </c>
      <c r="D709">
        <f t="shared" si="28"/>
        <v>1.2462854385375977E-2</v>
      </c>
    </row>
    <row r="710" spans="1:4" x14ac:dyDescent="0.2">
      <c r="A710" s="230">
        <v>42283.288126620369</v>
      </c>
      <c r="B710">
        <v>1.2462854385375977E-2</v>
      </c>
      <c r="C710" t="b">
        <v>1</v>
      </c>
      <c r="D710">
        <f t="shared" si="28"/>
        <v>1.2462854385375977E-2</v>
      </c>
    </row>
    <row r="711" spans="1:4" x14ac:dyDescent="0.2">
      <c r="A711" s="230">
        <v>42283.298556863425</v>
      </c>
      <c r="B711">
        <v>1.2462854385375977E-2</v>
      </c>
      <c r="C711" t="b">
        <v>1</v>
      </c>
      <c r="D711">
        <f t="shared" si="28"/>
        <v>1.2462854385375977E-2</v>
      </c>
    </row>
    <row r="712" spans="1:4" x14ac:dyDescent="0.2">
      <c r="A712" s="230">
        <v>42283.308987071759</v>
      </c>
      <c r="B712">
        <v>1.3316720724105835E-2</v>
      </c>
      <c r="C712" t="b">
        <v>1</v>
      </c>
      <c r="D712">
        <f t="shared" si="28"/>
        <v>1.3316720724105835E-2</v>
      </c>
    </row>
    <row r="713" spans="1:4" x14ac:dyDescent="0.2">
      <c r="A713" s="230">
        <v>42283.319417326391</v>
      </c>
      <c r="B713">
        <v>1.3316720724105835E-2</v>
      </c>
      <c r="C713" t="b">
        <v>1</v>
      </c>
      <c r="D713">
        <f t="shared" si="28"/>
        <v>1.3316720724105835E-2</v>
      </c>
    </row>
    <row r="714" spans="1:4" x14ac:dyDescent="0.2">
      <c r="A714" s="230">
        <v>42283.329847534726</v>
      </c>
      <c r="B714">
        <v>1.3316720724105835E-2</v>
      </c>
      <c r="C714" t="b">
        <v>1</v>
      </c>
      <c r="D714">
        <f t="shared" si="28"/>
        <v>1.3316720724105835E-2</v>
      </c>
    </row>
    <row r="715" spans="1:4" x14ac:dyDescent="0.2">
      <c r="A715" s="230">
        <v>42283.340277777781</v>
      </c>
      <c r="B715">
        <v>1.235489547252655E-2</v>
      </c>
      <c r="C715" t="b">
        <v>1</v>
      </c>
      <c r="D715">
        <f t="shared" ref="D715:D778" si="29">IF(C715=TRUE,B715,0)</f>
        <v>1.235489547252655E-2</v>
      </c>
    </row>
    <row r="716" spans="1:4" x14ac:dyDescent="0.2">
      <c r="A716" s="230">
        <v>42283.350708020836</v>
      </c>
      <c r="B716">
        <v>1.235489547252655E-2</v>
      </c>
      <c r="C716" t="b">
        <v>1</v>
      </c>
      <c r="D716">
        <f t="shared" si="29"/>
        <v>1.235489547252655E-2</v>
      </c>
    </row>
    <row r="717" spans="1:4" x14ac:dyDescent="0.2">
      <c r="A717" s="230">
        <v>42283.361138229164</v>
      </c>
      <c r="B717">
        <v>1.235489547252655E-2</v>
      </c>
      <c r="C717" t="b">
        <v>1</v>
      </c>
      <c r="D717">
        <f t="shared" si="29"/>
        <v>1.235489547252655E-2</v>
      </c>
    </row>
    <row r="718" spans="1:4" x14ac:dyDescent="0.2">
      <c r="A718" s="230">
        <v>42283.371568483795</v>
      </c>
      <c r="B718">
        <v>1.356208324432373E-2</v>
      </c>
      <c r="C718" t="b">
        <v>1</v>
      </c>
      <c r="D718">
        <f t="shared" si="29"/>
        <v>1.356208324432373E-2</v>
      </c>
    </row>
    <row r="719" spans="1:4" x14ac:dyDescent="0.2">
      <c r="A719" s="230">
        <v>42283.38199869213</v>
      </c>
      <c r="B719">
        <v>1.2394160032272339E-2</v>
      </c>
      <c r="C719" t="b">
        <v>1</v>
      </c>
      <c r="D719">
        <f t="shared" si="29"/>
        <v>1.2394160032272339E-2</v>
      </c>
    </row>
    <row r="720" spans="1:4" x14ac:dyDescent="0.2">
      <c r="A720" s="230">
        <v>42283.392428935185</v>
      </c>
      <c r="B720">
        <v>1.2394160032272339E-2</v>
      </c>
      <c r="C720" t="b">
        <v>1</v>
      </c>
      <c r="D720">
        <f t="shared" si="29"/>
        <v>1.2394160032272339E-2</v>
      </c>
    </row>
    <row r="721" spans="1:4" x14ac:dyDescent="0.2">
      <c r="A721" s="230">
        <v>42283.40285914352</v>
      </c>
      <c r="B721">
        <v>1.2639522552490234E-2</v>
      </c>
      <c r="C721" t="b">
        <v>1</v>
      </c>
      <c r="D721">
        <f t="shared" si="29"/>
        <v>1.2639522552490234E-2</v>
      </c>
    </row>
    <row r="722" spans="1:4" x14ac:dyDescent="0.2">
      <c r="A722" s="230">
        <v>42283.413289386575</v>
      </c>
      <c r="B722">
        <v>1.3630792498588562E-2</v>
      </c>
      <c r="C722" t="b">
        <v>1</v>
      </c>
      <c r="D722">
        <f t="shared" si="29"/>
        <v>1.3630792498588562E-2</v>
      </c>
    </row>
    <row r="723" spans="1:4" x14ac:dyDescent="0.2">
      <c r="A723" s="230">
        <v>42283.423719641207</v>
      </c>
      <c r="B723">
        <v>1.3375610113143921E-2</v>
      </c>
      <c r="C723" t="b">
        <v>1</v>
      </c>
      <c r="D723">
        <f t="shared" si="29"/>
        <v>1.3375610113143921E-2</v>
      </c>
    </row>
    <row r="724" spans="1:4" x14ac:dyDescent="0.2">
      <c r="A724" s="230">
        <v>42283.434149849534</v>
      </c>
      <c r="B724">
        <v>1.3375610113143921E-2</v>
      </c>
      <c r="C724" t="b">
        <v>1</v>
      </c>
      <c r="D724">
        <f t="shared" si="29"/>
        <v>1.3375610113143921E-2</v>
      </c>
    </row>
    <row r="725" spans="1:4" x14ac:dyDescent="0.2">
      <c r="A725" s="230">
        <v>42283.44458009259</v>
      </c>
      <c r="B725">
        <v>1.4229476451873779E-2</v>
      </c>
      <c r="C725" t="b">
        <v>1</v>
      </c>
      <c r="D725">
        <f t="shared" si="29"/>
        <v>1.4229476451873779E-2</v>
      </c>
    </row>
    <row r="726" spans="1:4" x14ac:dyDescent="0.2">
      <c r="A726" s="230">
        <v>42283.455010300924</v>
      </c>
      <c r="B726">
        <v>1.254136860370636E-2</v>
      </c>
      <c r="C726" t="b">
        <v>1</v>
      </c>
      <c r="D726">
        <f t="shared" si="29"/>
        <v>1.254136860370636E-2</v>
      </c>
    </row>
    <row r="727" spans="1:4" x14ac:dyDescent="0.2">
      <c r="A727" s="230">
        <v>42283.46544054398</v>
      </c>
      <c r="B727">
        <v>1.254136860370636E-2</v>
      </c>
      <c r="C727" t="b">
        <v>1</v>
      </c>
      <c r="D727">
        <f t="shared" si="29"/>
        <v>1.254136860370636E-2</v>
      </c>
    </row>
    <row r="728" spans="1:4" x14ac:dyDescent="0.2">
      <c r="A728" s="230">
        <v>42283.475870752314</v>
      </c>
      <c r="B728">
        <v>1.254136860370636E-2</v>
      </c>
      <c r="C728" t="b">
        <v>1</v>
      </c>
      <c r="D728">
        <f t="shared" si="29"/>
        <v>1.254136860370636E-2</v>
      </c>
    </row>
    <row r="729" spans="1:4" x14ac:dyDescent="0.2">
      <c r="A729" s="230">
        <v>42283.486301006946</v>
      </c>
      <c r="B729">
        <v>1.254136860370636E-2</v>
      </c>
      <c r="C729" t="b">
        <v>1</v>
      </c>
      <c r="D729">
        <f t="shared" si="29"/>
        <v>1.254136860370636E-2</v>
      </c>
    </row>
    <row r="730" spans="1:4" x14ac:dyDescent="0.2">
      <c r="A730" s="230">
        <v>42283.49673121528</v>
      </c>
      <c r="B730">
        <v>1.254136860370636E-2</v>
      </c>
      <c r="C730" t="b">
        <v>1</v>
      </c>
      <c r="D730">
        <f t="shared" si="29"/>
        <v>1.254136860370636E-2</v>
      </c>
    </row>
    <row r="731" spans="1:4" x14ac:dyDescent="0.2">
      <c r="A731" s="230">
        <v>42283.507161458336</v>
      </c>
      <c r="B731">
        <v>1.254136860370636E-2</v>
      </c>
      <c r="C731" t="b">
        <v>1</v>
      </c>
      <c r="D731">
        <f t="shared" si="29"/>
        <v>1.254136860370636E-2</v>
      </c>
    </row>
    <row r="732" spans="1:4" x14ac:dyDescent="0.2">
      <c r="A732" s="230">
        <v>42283.517591701391</v>
      </c>
      <c r="B732">
        <v>1.254136860370636E-2</v>
      </c>
      <c r="C732" t="b">
        <v>1</v>
      </c>
      <c r="D732">
        <f t="shared" si="29"/>
        <v>1.254136860370636E-2</v>
      </c>
    </row>
    <row r="733" spans="1:4" x14ac:dyDescent="0.2">
      <c r="A733" s="230">
        <v>42283.528021909726</v>
      </c>
      <c r="B733">
        <v>1.2531563639640808E-2</v>
      </c>
      <c r="C733" t="b">
        <v>1</v>
      </c>
      <c r="D733">
        <f t="shared" si="29"/>
        <v>1.2531563639640808E-2</v>
      </c>
    </row>
    <row r="734" spans="1:4" x14ac:dyDescent="0.2">
      <c r="A734" s="230">
        <v>42283.53845216435</v>
      </c>
      <c r="B734">
        <v>1.5809625387191772E-2</v>
      </c>
      <c r="C734" t="b">
        <v>1</v>
      </c>
      <c r="D734">
        <f t="shared" si="29"/>
        <v>1.5809625387191772E-2</v>
      </c>
    </row>
    <row r="735" spans="1:4" x14ac:dyDescent="0.2">
      <c r="A735" s="230">
        <v>42283.548882372685</v>
      </c>
      <c r="B735">
        <v>1.2688592076301575E-2</v>
      </c>
      <c r="C735" t="b">
        <v>1</v>
      </c>
      <c r="D735">
        <f t="shared" si="29"/>
        <v>1.2688592076301575E-2</v>
      </c>
    </row>
    <row r="736" spans="1:4" x14ac:dyDescent="0.2">
      <c r="A736" s="230">
        <v>42283.55931261574</v>
      </c>
      <c r="B736">
        <v>1.5034273266792297E-2</v>
      </c>
      <c r="C736" t="b">
        <v>1</v>
      </c>
      <c r="D736">
        <f t="shared" si="29"/>
        <v>1.5034273266792297E-2</v>
      </c>
    </row>
    <row r="737" spans="1:4" x14ac:dyDescent="0.2">
      <c r="A737" s="230">
        <v>42283.569742824075</v>
      </c>
      <c r="B737">
        <v>1.2374520301818848E-2</v>
      </c>
      <c r="C737" t="b">
        <v>1</v>
      </c>
      <c r="D737">
        <f t="shared" si="29"/>
        <v>1.2374520301818848E-2</v>
      </c>
    </row>
    <row r="738" spans="1:4" x14ac:dyDescent="0.2">
      <c r="A738" s="230">
        <v>42283.58017306713</v>
      </c>
      <c r="B738">
        <v>1.249229907989502E-2</v>
      </c>
      <c r="C738" t="b">
        <v>1</v>
      </c>
      <c r="D738">
        <f t="shared" si="29"/>
        <v>1.249229907989502E-2</v>
      </c>
    </row>
    <row r="739" spans="1:4" x14ac:dyDescent="0.2">
      <c r="A739" s="230">
        <v>42283.590603321762</v>
      </c>
      <c r="B739">
        <v>1.2413784861564636E-2</v>
      </c>
      <c r="C739" t="b">
        <v>1</v>
      </c>
      <c r="D739">
        <f t="shared" si="29"/>
        <v>1.2413784861564636E-2</v>
      </c>
    </row>
    <row r="740" spans="1:4" x14ac:dyDescent="0.2">
      <c r="A740" s="230">
        <v>42283.601033530096</v>
      </c>
      <c r="B740">
        <v>1.3238206505775452E-2</v>
      </c>
      <c r="C740" t="b">
        <v>1</v>
      </c>
      <c r="D740">
        <f t="shared" si="29"/>
        <v>1.3238206505775452E-2</v>
      </c>
    </row>
    <row r="741" spans="1:4" x14ac:dyDescent="0.2">
      <c r="A741" s="230">
        <v>42283.611463773152</v>
      </c>
      <c r="B741">
        <v>1.2462854385375977E-2</v>
      </c>
      <c r="C741" t="b">
        <v>1</v>
      </c>
      <c r="D741">
        <f t="shared" si="29"/>
        <v>1.2462854385375977E-2</v>
      </c>
    </row>
    <row r="742" spans="1:4" x14ac:dyDescent="0.2">
      <c r="A742" s="230">
        <v>42283.621893981479</v>
      </c>
      <c r="B742">
        <v>1.2384340167045593E-2</v>
      </c>
      <c r="C742" t="b">
        <v>1</v>
      </c>
      <c r="D742">
        <f t="shared" si="29"/>
        <v>1.2384340167045593E-2</v>
      </c>
    </row>
    <row r="743" spans="1:4" x14ac:dyDescent="0.2">
      <c r="A743" s="230">
        <v>42283.632324224534</v>
      </c>
      <c r="B743">
        <v>1.2364715337753296E-2</v>
      </c>
      <c r="C743" t="b">
        <v>1</v>
      </c>
      <c r="D743">
        <f t="shared" si="29"/>
        <v>1.2364715337753296E-2</v>
      </c>
    </row>
    <row r="744" spans="1:4" x14ac:dyDescent="0.2">
      <c r="A744" s="230">
        <v>42283.642754432869</v>
      </c>
      <c r="B744">
        <v>1.2364715337753296E-2</v>
      </c>
      <c r="C744" t="b">
        <v>1</v>
      </c>
      <c r="D744">
        <f t="shared" si="29"/>
        <v>1.2364715337753296E-2</v>
      </c>
    </row>
    <row r="745" spans="1:4" x14ac:dyDescent="0.2">
      <c r="A745" s="230">
        <v>42283.6531846875</v>
      </c>
      <c r="B745">
        <v>1.4700576663017273E-2</v>
      </c>
      <c r="C745" t="b">
        <v>1</v>
      </c>
      <c r="D745">
        <f t="shared" si="29"/>
        <v>1.4700576663017273E-2</v>
      </c>
    </row>
    <row r="746" spans="1:4" x14ac:dyDescent="0.2">
      <c r="A746" s="230">
        <v>42283.663614895835</v>
      </c>
      <c r="B746">
        <v>1.288488507270813E-2</v>
      </c>
      <c r="C746" t="b">
        <v>1</v>
      </c>
      <c r="D746">
        <f t="shared" si="29"/>
        <v>1.288488507270813E-2</v>
      </c>
    </row>
    <row r="747" spans="1:4" x14ac:dyDescent="0.2">
      <c r="A747" s="230">
        <v>42283.674045138891</v>
      </c>
      <c r="B747">
        <v>1.4808535575866699E-2</v>
      </c>
      <c r="C747" t="b">
        <v>1</v>
      </c>
      <c r="D747">
        <f t="shared" si="29"/>
        <v>1.4808535575866699E-2</v>
      </c>
    </row>
    <row r="748" spans="1:4" x14ac:dyDescent="0.2">
      <c r="A748" s="230">
        <v>42283.684475381946</v>
      </c>
      <c r="B748">
        <v>1.3885974884033203E-2</v>
      </c>
      <c r="C748" t="b">
        <v>1</v>
      </c>
      <c r="D748">
        <f t="shared" si="29"/>
        <v>1.3885974884033203E-2</v>
      </c>
    </row>
    <row r="749" spans="1:4" x14ac:dyDescent="0.2">
      <c r="A749" s="230">
        <v>42283.694905590281</v>
      </c>
      <c r="B749">
        <v>1.2482479214668274E-2</v>
      </c>
      <c r="C749" t="b">
        <v>1</v>
      </c>
      <c r="D749">
        <f t="shared" si="29"/>
        <v>1.2482479214668274E-2</v>
      </c>
    </row>
    <row r="750" spans="1:4" x14ac:dyDescent="0.2">
      <c r="A750" s="230">
        <v>42283.705335844905</v>
      </c>
      <c r="B750">
        <v>1.2737661600112915E-2</v>
      </c>
      <c r="C750" t="b">
        <v>1</v>
      </c>
      <c r="D750">
        <f t="shared" si="29"/>
        <v>1.2737661600112915E-2</v>
      </c>
    </row>
    <row r="751" spans="1:4" x14ac:dyDescent="0.2">
      <c r="A751" s="230">
        <v>42283.715766053239</v>
      </c>
      <c r="B751">
        <v>1.2678772211074829E-2</v>
      </c>
      <c r="C751" t="b">
        <v>1</v>
      </c>
      <c r="D751">
        <f t="shared" si="29"/>
        <v>1.2678772211074829E-2</v>
      </c>
    </row>
    <row r="752" spans="1:4" x14ac:dyDescent="0.2">
      <c r="A752" s="230">
        <v>42283.726196296295</v>
      </c>
      <c r="B752">
        <v>1.3444319367408752E-2</v>
      </c>
      <c r="C752" t="b">
        <v>1</v>
      </c>
      <c r="D752">
        <f t="shared" si="29"/>
        <v>1.3444319367408752E-2</v>
      </c>
    </row>
    <row r="753" spans="1:4" x14ac:dyDescent="0.2">
      <c r="A753" s="230">
        <v>42283.736626504629</v>
      </c>
      <c r="B753">
        <v>1.2472674250602722E-2</v>
      </c>
      <c r="C753" t="b">
        <v>1</v>
      </c>
      <c r="D753">
        <f t="shared" si="29"/>
        <v>1.2472674250602722E-2</v>
      </c>
    </row>
    <row r="754" spans="1:4" x14ac:dyDescent="0.2">
      <c r="A754" s="230">
        <v>42283.747056747685</v>
      </c>
      <c r="B754">
        <v>1.3267651200294495E-2</v>
      </c>
      <c r="C754" t="b">
        <v>1</v>
      </c>
      <c r="D754">
        <f t="shared" si="29"/>
        <v>1.3267651200294495E-2</v>
      </c>
    </row>
    <row r="755" spans="1:4" x14ac:dyDescent="0.2">
      <c r="A755" s="230">
        <v>42283.757487002316</v>
      </c>
      <c r="B755">
        <v>1.2590453028678894E-2</v>
      </c>
      <c r="C755" t="b">
        <v>1</v>
      </c>
      <c r="D755">
        <f t="shared" si="29"/>
        <v>1.2590453028678894E-2</v>
      </c>
    </row>
    <row r="756" spans="1:4" x14ac:dyDescent="0.2">
      <c r="A756" s="230">
        <v>42283.767917210651</v>
      </c>
      <c r="B756">
        <v>1.4602437615394592E-2</v>
      </c>
      <c r="C756" t="b">
        <v>1</v>
      </c>
      <c r="D756">
        <f t="shared" si="29"/>
        <v>1.4602437615394592E-2</v>
      </c>
    </row>
    <row r="757" spans="1:4" x14ac:dyDescent="0.2">
      <c r="A757" s="230">
        <v>42283.778347453706</v>
      </c>
      <c r="B757">
        <v>1.2590453028678894E-2</v>
      </c>
      <c r="C757" t="b">
        <v>1</v>
      </c>
      <c r="D757">
        <f t="shared" si="29"/>
        <v>1.2590453028678894E-2</v>
      </c>
    </row>
    <row r="758" spans="1:4" x14ac:dyDescent="0.2">
      <c r="A758" s="230">
        <v>42283.788777662034</v>
      </c>
      <c r="B758">
        <v>2.1482452750205994E-2</v>
      </c>
      <c r="C758" t="b">
        <v>1</v>
      </c>
      <c r="D758">
        <f t="shared" si="29"/>
        <v>2.1482452750205994E-2</v>
      </c>
    </row>
    <row r="759" spans="1:4" x14ac:dyDescent="0.2">
      <c r="A759" s="230">
        <v>42283.799207905089</v>
      </c>
      <c r="B759">
        <v>1.2668967247009277E-2</v>
      </c>
      <c r="C759" t="b">
        <v>1</v>
      </c>
      <c r="D759">
        <f t="shared" si="29"/>
        <v>1.2668967247009277E-2</v>
      </c>
    </row>
    <row r="760" spans="1:4" x14ac:dyDescent="0.2">
      <c r="A760" s="230">
        <v>42283.809638113424</v>
      </c>
      <c r="B760">
        <v>1.2816175818443298E-2</v>
      </c>
      <c r="C760" t="b">
        <v>1</v>
      </c>
      <c r="D760">
        <f t="shared" si="29"/>
        <v>1.2816175818443298E-2</v>
      </c>
    </row>
    <row r="761" spans="1:4" x14ac:dyDescent="0.2">
      <c r="A761" s="230">
        <v>42283.820068368055</v>
      </c>
      <c r="B761">
        <v>1.3228386640548706E-2</v>
      </c>
      <c r="C761" t="b">
        <v>1</v>
      </c>
      <c r="D761">
        <f t="shared" si="29"/>
        <v>1.3228386640548706E-2</v>
      </c>
    </row>
    <row r="762" spans="1:4" x14ac:dyDescent="0.2">
      <c r="A762" s="230">
        <v>42283.83049857639</v>
      </c>
      <c r="B762">
        <v>1.3267651200294495E-2</v>
      </c>
      <c r="C762" t="b">
        <v>1</v>
      </c>
      <c r="D762">
        <f t="shared" si="29"/>
        <v>1.3267651200294495E-2</v>
      </c>
    </row>
    <row r="763" spans="1:4" x14ac:dyDescent="0.2">
      <c r="A763" s="230">
        <v>42283.840928819445</v>
      </c>
      <c r="B763">
        <v>1.2718036770820618E-2</v>
      </c>
      <c r="C763" t="b">
        <v>1</v>
      </c>
      <c r="D763">
        <f t="shared" si="29"/>
        <v>1.2718036770820618E-2</v>
      </c>
    </row>
    <row r="764" spans="1:4" x14ac:dyDescent="0.2">
      <c r="A764" s="230">
        <v>42283.851359062501</v>
      </c>
      <c r="B764">
        <v>1.2472674250602722E-2</v>
      </c>
      <c r="C764" t="b">
        <v>1</v>
      </c>
      <c r="D764">
        <f t="shared" si="29"/>
        <v>1.2472674250602722E-2</v>
      </c>
    </row>
    <row r="765" spans="1:4" x14ac:dyDescent="0.2">
      <c r="A765" s="230">
        <v>42283.861789270835</v>
      </c>
      <c r="B765">
        <v>1.2610077857971191E-2</v>
      </c>
      <c r="C765" t="b">
        <v>1</v>
      </c>
      <c r="D765">
        <f t="shared" si="29"/>
        <v>1.2610077857971191E-2</v>
      </c>
    </row>
    <row r="766" spans="1:4" x14ac:dyDescent="0.2">
      <c r="A766" s="230">
        <v>42283.87221952546</v>
      </c>
      <c r="B766">
        <v>1.2727856636047363E-2</v>
      </c>
      <c r="C766" t="b">
        <v>1</v>
      </c>
      <c r="D766">
        <f t="shared" si="29"/>
        <v>1.2727856636047363E-2</v>
      </c>
    </row>
    <row r="767" spans="1:4" x14ac:dyDescent="0.2">
      <c r="A767" s="230">
        <v>42283.882649733794</v>
      </c>
      <c r="B767">
        <v>1.2629702687263489E-2</v>
      </c>
      <c r="C767" t="b">
        <v>1</v>
      </c>
      <c r="D767">
        <f t="shared" si="29"/>
        <v>1.2629702687263489E-2</v>
      </c>
    </row>
    <row r="768" spans="1:4" x14ac:dyDescent="0.2">
      <c r="A768" s="230">
        <v>42283.89307997685</v>
      </c>
      <c r="B768">
        <v>1.2639522552490234E-2</v>
      </c>
      <c r="C768" t="b">
        <v>1</v>
      </c>
      <c r="D768">
        <f t="shared" si="29"/>
        <v>1.2639522552490234E-2</v>
      </c>
    </row>
    <row r="769" spans="1:4" x14ac:dyDescent="0.2">
      <c r="A769" s="230">
        <v>42283.903510185184</v>
      </c>
      <c r="B769">
        <v>1.2639522552490234E-2</v>
      </c>
      <c r="C769" t="b">
        <v>1</v>
      </c>
      <c r="D769">
        <f t="shared" si="29"/>
        <v>1.2639522552490234E-2</v>
      </c>
    </row>
    <row r="770" spans="1:4" x14ac:dyDescent="0.2">
      <c r="A770" s="230">
        <v>42283.91394042824</v>
      </c>
      <c r="B770">
        <v>1.3140067458152771E-2</v>
      </c>
      <c r="C770" t="b">
        <v>1</v>
      </c>
      <c r="D770">
        <f t="shared" si="29"/>
        <v>1.3140067458152771E-2</v>
      </c>
    </row>
    <row r="771" spans="1:4" x14ac:dyDescent="0.2">
      <c r="A771" s="230">
        <v>42283.924370682871</v>
      </c>
      <c r="B771">
        <v>1.3140067458152771E-2</v>
      </c>
      <c r="C771" t="b">
        <v>1</v>
      </c>
      <c r="D771">
        <f t="shared" si="29"/>
        <v>1.3140067458152771E-2</v>
      </c>
    </row>
    <row r="772" spans="1:4" x14ac:dyDescent="0.2">
      <c r="A772" s="230">
        <v>42283.934800891206</v>
      </c>
      <c r="B772">
        <v>1.3140067458152771E-2</v>
      </c>
      <c r="C772" t="b">
        <v>1</v>
      </c>
      <c r="D772">
        <f t="shared" si="29"/>
        <v>1.3140067458152771E-2</v>
      </c>
    </row>
    <row r="773" spans="1:4" x14ac:dyDescent="0.2">
      <c r="A773" s="230">
        <v>42283.945231134261</v>
      </c>
      <c r="B773">
        <v>1.2992843985557556E-2</v>
      </c>
      <c r="C773" t="b">
        <v>1</v>
      </c>
      <c r="D773">
        <f t="shared" si="29"/>
        <v>1.2992843985557556E-2</v>
      </c>
    </row>
    <row r="774" spans="1:4" x14ac:dyDescent="0.2">
      <c r="A774" s="230">
        <v>42283.955661342596</v>
      </c>
      <c r="B774">
        <v>1.3198956847190857E-2</v>
      </c>
      <c r="C774" t="b">
        <v>1</v>
      </c>
      <c r="D774">
        <f t="shared" si="29"/>
        <v>1.3198956847190857E-2</v>
      </c>
    </row>
    <row r="775" spans="1:4" x14ac:dyDescent="0.2">
      <c r="A775" s="230">
        <v>42283.966091585651</v>
      </c>
      <c r="B775">
        <v>1.3061538338661194E-2</v>
      </c>
      <c r="C775" t="b">
        <v>1</v>
      </c>
      <c r="D775">
        <f t="shared" si="29"/>
        <v>1.3061538338661194E-2</v>
      </c>
    </row>
    <row r="776" spans="1:4" x14ac:dyDescent="0.2">
      <c r="A776" s="230">
        <v>42283.976521793978</v>
      </c>
      <c r="B776">
        <v>1.3061538338661194E-2</v>
      </c>
      <c r="C776" t="b">
        <v>1</v>
      </c>
      <c r="D776">
        <f t="shared" si="29"/>
        <v>1.3061538338661194E-2</v>
      </c>
    </row>
    <row r="777" spans="1:4" x14ac:dyDescent="0.2">
      <c r="A777" s="230">
        <v>42283.98695204861</v>
      </c>
      <c r="B777">
        <v>1.3395234942436218E-2</v>
      </c>
      <c r="C777" t="b">
        <v>1</v>
      </c>
      <c r="D777">
        <f t="shared" si="29"/>
        <v>1.3395234942436218E-2</v>
      </c>
    </row>
    <row r="778" spans="1:4" x14ac:dyDescent="0.2">
      <c r="A778" s="230">
        <v>42283.997382256945</v>
      </c>
      <c r="B778">
        <v>1.3090983033180237E-2</v>
      </c>
      <c r="C778" t="b">
        <v>1</v>
      </c>
      <c r="D778">
        <f t="shared" si="29"/>
        <v>1.3090983033180237E-2</v>
      </c>
    </row>
    <row r="779" spans="1:4" x14ac:dyDescent="0.2">
      <c r="A779" s="230">
        <v>42284.0078125</v>
      </c>
      <c r="B779">
        <v>1.2619882822036743E-2</v>
      </c>
      <c r="C779" t="b">
        <v>1</v>
      </c>
      <c r="D779">
        <f t="shared" ref="D779:D828" si="30">IF(C779=TRUE,B779,0)</f>
        <v>1.2619882822036743E-2</v>
      </c>
    </row>
    <row r="780" spans="1:4" x14ac:dyDescent="0.2">
      <c r="A780" s="230">
        <v>42284.018242743055</v>
      </c>
      <c r="B780">
        <v>1.6957923769950867E-2</v>
      </c>
      <c r="C780" t="b">
        <v>1</v>
      </c>
      <c r="D780">
        <f t="shared" si="30"/>
        <v>1.6957923769950867E-2</v>
      </c>
    </row>
    <row r="781" spans="1:4" x14ac:dyDescent="0.2">
      <c r="A781" s="230">
        <v>42284.02867295139</v>
      </c>
      <c r="B781">
        <v>1.2845620512962341E-2</v>
      </c>
      <c r="C781" t="b">
        <v>1</v>
      </c>
      <c r="D781">
        <f t="shared" si="30"/>
        <v>1.2845620512962341E-2</v>
      </c>
    </row>
    <row r="782" spans="1:4" x14ac:dyDescent="0.2">
      <c r="A782" s="230">
        <v>42284.039103206022</v>
      </c>
      <c r="B782">
        <v>1.2845620512962341E-2</v>
      </c>
      <c r="C782" t="b">
        <v>1</v>
      </c>
      <c r="D782">
        <f t="shared" si="30"/>
        <v>1.2845620512962341E-2</v>
      </c>
    </row>
    <row r="783" spans="1:4" x14ac:dyDescent="0.2">
      <c r="A783" s="230">
        <v>42284.049533414349</v>
      </c>
      <c r="B783">
        <v>1.2403964996337891E-2</v>
      </c>
      <c r="C783" t="b">
        <v>1</v>
      </c>
      <c r="D783">
        <f t="shared" si="30"/>
        <v>1.2403964996337891E-2</v>
      </c>
    </row>
    <row r="784" spans="1:4" x14ac:dyDescent="0.2">
      <c r="A784" s="230">
        <v>42284.059963657404</v>
      </c>
      <c r="B784">
        <v>1.2433409690856934E-2</v>
      </c>
      <c r="C784" t="b">
        <v>1</v>
      </c>
      <c r="D784">
        <f t="shared" si="30"/>
        <v>1.2433409690856934E-2</v>
      </c>
    </row>
    <row r="785" spans="1:4" x14ac:dyDescent="0.2">
      <c r="A785" s="230">
        <v>42284.070393865739</v>
      </c>
      <c r="B785">
        <v>1.2776926159858704E-2</v>
      </c>
      <c r="C785" t="b">
        <v>1</v>
      </c>
      <c r="D785">
        <f t="shared" si="30"/>
        <v>1.2776926159858704E-2</v>
      </c>
    </row>
    <row r="786" spans="1:4" x14ac:dyDescent="0.2">
      <c r="A786" s="230">
        <v>42284.080824108794</v>
      </c>
      <c r="B786">
        <v>1.2453049421310425E-2</v>
      </c>
      <c r="C786" t="b">
        <v>1</v>
      </c>
      <c r="D786">
        <f t="shared" si="30"/>
        <v>1.2453049421310425E-2</v>
      </c>
    </row>
    <row r="787" spans="1:4" x14ac:dyDescent="0.2">
      <c r="A787" s="230">
        <v>42284.091254363426</v>
      </c>
      <c r="B787">
        <v>1.2531563639640808E-2</v>
      </c>
      <c r="C787" t="b">
        <v>1</v>
      </c>
      <c r="D787">
        <f t="shared" si="30"/>
        <v>1.2531563639640808E-2</v>
      </c>
    </row>
    <row r="788" spans="1:4" x14ac:dyDescent="0.2">
      <c r="A788" s="230">
        <v>42284.10168457176</v>
      </c>
      <c r="B788">
        <v>1.2531563639640808E-2</v>
      </c>
      <c r="C788" t="b">
        <v>1</v>
      </c>
      <c r="D788">
        <f t="shared" si="30"/>
        <v>1.2531563639640808E-2</v>
      </c>
    </row>
    <row r="789" spans="1:4" x14ac:dyDescent="0.2">
      <c r="A789" s="230">
        <v>42284.112114814816</v>
      </c>
      <c r="B789">
        <v>1.2668967247009277E-2</v>
      </c>
      <c r="C789" t="b">
        <v>1</v>
      </c>
      <c r="D789">
        <f t="shared" si="30"/>
        <v>1.2668967247009277E-2</v>
      </c>
    </row>
    <row r="790" spans="1:4" x14ac:dyDescent="0.2">
      <c r="A790" s="230">
        <v>42284.12254502315</v>
      </c>
      <c r="B790">
        <v>1.2806370854377747E-2</v>
      </c>
      <c r="C790" t="b">
        <v>1</v>
      </c>
      <c r="D790">
        <f t="shared" si="30"/>
        <v>1.2806370854377747E-2</v>
      </c>
    </row>
    <row r="791" spans="1:4" x14ac:dyDescent="0.2">
      <c r="A791" s="230">
        <v>42284.132975266206</v>
      </c>
      <c r="B791">
        <v>1.7026633024215698E-2</v>
      </c>
      <c r="C791" t="b">
        <v>1</v>
      </c>
      <c r="D791">
        <f t="shared" si="30"/>
        <v>1.7026633024215698E-2</v>
      </c>
    </row>
    <row r="792" spans="1:4" x14ac:dyDescent="0.2">
      <c r="A792" s="230">
        <v>42284.14340547454</v>
      </c>
      <c r="B792">
        <v>1.5377789735794067E-2</v>
      </c>
      <c r="C792" t="b">
        <v>1</v>
      </c>
      <c r="D792">
        <f t="shared" si="30"/>
        <v>1.5377789735794067E-2</v>
      </c>
    </row>
    <row r="793" spans="1:4" x14ac:dyDescent="0.2">
      <c r="A793" s="230">
        <v>42284.153835729165</v>
      </c>
      <c r="B793">
        <v>1.4190226793289185E-2</v>
      </c>
      <c r="C793" t="b">
        <v>1</v>
      </c>
      <c r="D793">
        <f t="shared" si="30"/>
        <v>1.4190226793289185E-2</v>
      </c>
    </row>
    <row r="794" spans="1:4" x14ac:dyDescent="0.2">
      <c r="A794" s="230">
        <v>42284.164265937499</v>
      </c>
      <c r="B794">
        <v>1.3974294066429138E-2</v>
      </c>
      <c r="C794" t="b">
        <v>1</v>
      </c>
      <c r="D794">
        <f t="shared" si="30"/>
        <v>1.3974294066429138E-2</v>
      </c>
    </row>
    <row r="795" spans="1:4" x14ac:dyDescent="0.2">
      <c r="A795" s="230">
        <v>42284.174696180555</v>
      </c>
      <c r="B795">
        <v>1.2914329767227173E-2</v>
      </c>
      <c r="C795" t="b">
        <v>1</v>
      </c>
      <c r="D795">
        <f t="shared" si="30"/>
        <v>1.2914329767227173E-2</v>
      </c>
    </row>
    <row r="796" spans="1:4" x14ac:dyDescent="0.2">
      <c r="A796" s="230">
        <v>42284.18512642361</v>
      </c>
      <c r="B796">
        <v>1.2914329767227173E-2</v>
      </c>
      <c r="C796" t="b">
        <v>1</v>
      </c>
      <c r="D796">
        <f t="shared" si="30"/>
        <v>1.2914329767227173E-2</v>
      </c>
    </row>
    <row r="797" spans="1:4" x14ac:dyDescent="0.2">
      <c r="A797" s="230">
        <v>42284.195556631945</v>
      </c>
      <c r="B797">
        <v>1.3012468814849854E-2</v>
      </c>
      <c r="C797" t="b">
        <v>1</v>
      </c>
      <c r="D797">
        <f t="shared" si="30"/>
        <v>1.3012468814849854E-2</v>
      </c>
    </row>
    <row r="798" spans="1:4" x14ac:dyDescent="0.2">
      <c r="A798" s="230">
        <v>42284.205986886576</v>
      </c>
      <c r="B798">
        <v>1.3110622763633728E-2</v>
      </c>
      <c r="C798" t="b">
        <v>1</v>
      </c>
      <c r="D798">
        <f t="shared" si="30"/>
        <v>1.3110622763633728E-2</v>
      </c>
    </row>
    <row r="799" spans="1:4" x14ac:dyDescent="0.2">
      <c r="A799" s="230">
        <v>42284.216417094911</v>
      </c>
      <c r="B799">
        <v>1.3140067458152771E-2</v>
      </c>
      <c r="C799" t="b">
        <v>1</v>
      </c>
      <c r="D799">
        <f t="shared" si="30"/>
        <v>1.3140067458152771E-2</v>
      </c>
    </row>
    <row r="800" spans="1:4" x14ac:dyDescent="0.2">
      <c r="A800" s="230">
        <v>42284.226847337966</v>
      </c>
      <c r="B800">
        <v>1.3140067458152771E-2</v>
      </c>
      <c r="C800" t="b">
        <v>1</v>
      </c>
      <c r="D800">
        <f t="shared" si="30"/>
        <v>1.3140067458152771E-2</v>
      </c>
    </row>
    <row r="801" spans="1:4" x14ac:dyDescent="0.2">
      <c r="A801" s="230">
        <v>42284.237277546294</v>
      </c>
      <c r="B801">
        <v>1.2943774461746216E-2</v>
      </c>
      <c r="C801" t="b">
        <v>1</v>
      </c>
      <c r="D801">
        <f t="shared" si="30"/>
        <v>1.2943774461746216E-2</v>
      </c>
    </row>
    <row r="802" spans="1:4" x14ac:dyDescent="0.2">
      <c r="A802" s="230">
        <v>42284.247707789349</v>
      </c>
      <c r="B802">
        <v>1.3424679636955261E-2</v>
      </c>
      <c r="C802" t="b">
        <v>1</v>
      </c>
      <c r="D802">
        <f t="shared" si="30"/>
        <v>1.3424679636955261E-2</v>
      </c>
    </row>
    <row r="803" spans="1:4" x14ac:dyDescent="0.2">
      <c r="A803" s="230">
        <v>42284.258138043981</v>
      </c>
      <c r="B803">
        <v>1.8665671348571777E-2</v>
      </c>
      <c r="C803" t="b">
        <v>1</v>
      </c>
      <c r="D803">
        <f t="shared" si="30"/>
        <v>1.8665671348571777E-2</v>
      </c>
    </row>
    <row r="804" spans="1:4" x14ac:dyDescent="0.2">
      <c r="A804" s="230">
        <v>42284.268568252315</v>
      </c>
      <c r="B804">
        <v>1.2924134731292725E-2</v>
      </c>
      <c r="C804" t="b">
        <v>1</v>
      </c>
      <c r="D804">
        <f t="shared" si="30"/>
        <v>1.2924134731292725E-2</v>
      </c>
    </row>
    <row r="805" spans="1:4" x14ac:dyDescent="0.2">
      <c r="A805" s="230">
        <v>42284.278998495371</v>
      </c>
      <c r="B805">
        <v>1.2718036770820618E-2</v>
      </c>
      <c r="C805" t="b">
        <v>1</v>
      </c>
      <c r="D805">
        <f t="shared" si="30"/>
        <v>1.2718036770820618E-2</v>
      </c>
    </row>
    <row r="806" spans="1:4" x14ac:dyDescent="0.2">
      <c r="A806" s="230">
        <v>42284.289428703705</v>
      </c>
      <c r="B806">
        <v>1.2718036770820618E-2</v>
      </c>
      <c r="C806" t="b">
        <v>1</v>
      </c>
      <c r="D806">
        <f t="shared" si="30"/>
        <v>1.2718036770820618E-2</v>
      </c>
    </row>
    <row r="807" spans="1:4" x14ac:dyDescent="0.2">
      <c r="A807" s="230">
        <v>42284.299858946761</v>
      </c>
      <c r="B807">
        <v>1.3169512152671814E-2</v>
      </c>
      <c r="C807" t="b">
        <v>1</v>
      </c>
      <c r="D807">
        <f t="shared" si="30"/>
        <v>1.3169512152671814E-2</v>
      </c>
    </row>
    <row r="808" spans="1:4" x14ac:dyDescent="0.2">
      <c r="A808" s="230">
        <v>42284.310289155095</v>
      </c>
      <c r="B808">
        <v>1.2610077857971191E-2</v>
      </c>
      <c r="C808" t="b">
        <v>1</v>
      </c>
      <c r="D808">
        <f t="shared" si="30"/>
        <v>1.2610077857971191E-2</v>
      </c>
    </row>
    <row r="809" spans="1:4" x14ac:dyDescent="0.2">
      <c r="A809" s="230">
        <v>42284.320719409719</v>
      </c>
      <c r="B809">
        <v>1.3061538338661194E-2</v>
      </c>
      <c r="C809" t="b">
        <v>1</v>
      </c>
      <c r="D809">
        <f t="shared" si="30"/>
        <v>1.3061538338661194E-2</v>
      </c>
    </row>
    <row r="810" spans="1:4" x14ac:dyDescent="0.2">
      <c r="A810" s="230">
        <v>42284.331149618054</v>
      </c>
      <c r="B810">
        <v>1.2659147381782532E-2</v>
      </c>
      <c r="C810" t="b">
        <v>1</v>
      </c>
      <c r="D810">
        <f t="shared" si="30"/>
        <v>1.2659147381782532E-2</v>
      </c>
    </row>
    <row r="811" spans="1:4" x14ac:dyDescent="0.2">
      <c r="A811" s="230">
        <v>42284.341579861109</v>
      </c>
      <c r="B811">
        <v>1.293395459651947E-2</v>
      </c>
      <c r="C811" t="b">
        <v>1</v>
      </c>
      <c r="D811">
        <f t="shared" si="30"/>
        <v>1.293395459651947E-2</v>
      </c>
    </row>
    <row r="812" spans="1:4" x14ac:dyDescent="0.2">
      <c r="A812" s="230">
        <v>42284.352010104165</v>
      </c>
      <c r="B812">
        <v>1.293395459651947E-2</v>
      </c>
      <c r="C812" t="b">
        <v>1</v>
      </c>
      <c r="D812">
        <f t="shared" si="30"/>
        <v>1.293395459651947E-2</v>
      </c>
    </row>
    <row r="813" spans="1:4" x14ac:dyDescent="0.2">
      <c r="A813" s="230">
        <v>42284.3624403125</v>
      </c>
      <c r="B813">
        <v>1.2443229556083679E-2</v>
      </c>
      <c r="C813" t="b">
        <v>1</v>
      </c>
      <c r="D813">
        <f t="shared" si="30"/>
        <v>1.2443229556083679E-2</v>
      </c>
    </row>
    <row r="814" spans="1:4" x14ac:dyDescent="0.2">
      <c r="A814" s="230">
        <v>42284.372870567131</v>
      </c>
      <c r="B814">
        <v>1.3071358203887939E-2</v>
      </c>
      <c r="C814" t="b">
        <v>1</v>
      </c>
      <c r="D814">
        <f t="shared" si="30"/>
        <v>1.3071358203887939E-2</v>
      </c>
    </row>
    <row r="815" spans="1:4" x14ac:dyDescent="0.2">
      <c r="A815" s="230">
        <v>42284.383300775466</v>
      </c>
      <c r="B815">
        <v>1.2521743774414063E-2</v>
      </c>
      <c r="C815" t="b">
        <v>1</v>
      </c>
      <c r="D815">
        <f t="shared" si="30"/>
        <v>1.2521743774414063E-2</v>
      </c>
    </row>
    <row r="816" spans="1:4" x14ac:dyDescent="0.2">
      <c r="A816" s="230">
        <v>42284.393731018521</v>
      </c>
      <c r="B816">
        <v>1.2521743774414063E-2</v>
      </c>
      <c r="C816" t="b">
        <v>1</v>
      </c>
      <c r="D816">
        <f t="shared" si="30"/>
        <v>1.2521743774414063E-2</v>
      </c>
    </row>
    <row r="817" spans="1:4" x14ac:dyDescent="0.2">
      <c r="A817" s="230">
        <v>42284.404161226848</v>
      </c>
      <c r="B817">
        <v>1.2521743774414063E-2</v>
      </c>
      <c r="C817" t="b">
        <v>1</v>
      </c>
      <c r="D817">
        <f t="shared" si="30"/>
        <v>1.2521743774414063E-2</v>
      </c>
    </row>
    <row r="818" spans="1:4" x14ac:dyDescent="0.2">
      <c r="A818" s="230">
        <v>42284.414591469904</v>
      </c>
      <c r="B818">
        <v>1.2914329767227173E-2</v>
      </c>
      <c r="C818" t="b">
        <v>1</v>
      </c>
      <c r="D818">
        <f t="shared" si="30"/>
        <v>1.2914329767227173E-2</v>
      </c>
    </row>
    <row r="819" spans="1:4" x14ac:dyDescent="0.2">
      <c r="A819" s="230">
        <v>42284.425021724535</v>
      </c>
      <c r="B819">
        <v>1.2688592076301575E-2</v>
      </c>
      <c r="C819" t="b">
        <v>1</v>
      </c>
      <c r="D819">
        <f t="shared" si="30"/>
        <v>1.2688592076301575E-2</v>
      </c>
    </row>
    <row r="820" spans="1:4" x14ac:dyDescent="0.2">
      <c r="A820" s="230">
        <v>42284.43545193287</v>
      </c>
      <c r="B820">
        <v>1.4631882309913635E-2</v>
      </c>
      <c r="C820" t="b">
        <v>1</v>
      </c>
      <c r="D820">
        <f t="shared" si="30"/>
        <v>1.4631882309913635E-2</v>
      </c>
    </row>
    <row r="821" spans="1:4" x14ac:dyDescent="0.2">
      <c r="A821" s="230">
        <v>42284.445882175925</v>
      </c>
      <c r="B821">
        <v>1.3081178069114685E-2</v>
      </c>
      <c r="C821" t="b">
        <v>1</v>
      </c>
      <c r="D821">
        <f t="shared" si="30"/>
        <v>1.3081178069114685E-2</v>
      </c>
    </row>
    <row r="822" spans="1:4" x14ac:dyDescent="0.2">
      <c r="A822" s="230">
        <v>42284.45631238426</v>
      </c>
      <c r="B822">
        <v>1.3208761811256409E-2</v>
      </c>
      <c r="C822" t="b">
        <v>1</v>
      </c>
      <c r="D822">
        <f t="shared" si="30"/>
        <v>1.3208761811256409E-2</v>
      </c>
    </row>
    <row r="823" spans="1:4" x14ac:dyDescent="0.2">
      <c r="A823" s="230">
        <v>42284.466742627315</v>
      </c>
      <c r="B823">
        <v>1.3208761811256409E-2</v>
      </c>
      <c r="C823" t="b">
        <v>1</v>
      </c>
      <c r="D823">
        <f t="shared" si="30"/>
        <v>1.3208761811256409E-2</v>
      </c>
    </row>
    <row r="824" spans="1:4" x14ac:dyDescent="0.2">
      <c r="A824" s="230">
        <v>42284.47717283565</v>
      </c>
      <c r="B824">
        <v>1.3208761811256409E-2</v>
      </c>
      <c r="C824" t="b">
        <v>1</v>
      </c>
      <c r="D824">
        <f t="shared" si="30"/>
        <v>1.3208761811256409E-2</v>
      </c>
    </row>
    <row r="825" spans="1:4" x14ac:dyDescent="0.2">
      <c r="A825" s="230">
        <v>42284.487603090274</v>
      </c>
      <c r="B825">
        <v>1.4425769448280334E-2</v>
      </c>
      <c r="C825" t="b">
        <v>1</v>
      </c>
      <c r="D825">
        <f t="shared" si="30"/>
        <v>1.4425769448280334E-2</v>
      </c>
    </row>
    <row r="826" spans="1:4" x14ac:dyDescent="0.2">
      <c r="A826" s="230">
        <v>42284.498033298609</v>
      </c>
      <c r="B826">
        <v>1.2659147381782532E-2</v>
      </c>
      <c r="C826" t="b">
        <v>1</v>
      </c>
      <c r="D826">
        <f t="shared" si="30"/>
        <v>1.2659147381782532E-2</v>
      </c>
    </row>
    <row r="827" spans="1:4" x14ac:dyDescent="0.2">
      <c r="A827" s="230">
        <v>42284.508463541664</v>
      </c>
      <c r="B827">
        <v>1.2718036770820618E-2</v>
      </c>
      <c r="C827" t="b">
        <v>1</v>
      </c>
      <c r="D827">
        <f t="shared" si="30"/>
        <v>1.2718036770820618E-2</v>
      </c>
    </row>
    <row r="828" spans="1:4" x14ac:dyDescent="0.2">
      <c r="A828" s="230">
        <v>42284.51889378472</v>
      </c>
      <c r="B828">
        <v>1.2688592076301575E-2</v>
      </c>
      <c r="C828" t="b">
        <v>1</v>
      </c>
      <c r="D828">
        <f t="shared" si="30"/>
        <v>1.2688592076301575E-2</v>
      </c>
    </row>
    <row r="829" spans="1:4" x14ac:dyDescent="0.2">
      <c r="A829" s="230">
        <v>42284.529323993054</v>
      </c>
      <c r="B829">
        <v>1.2561008334159851E-2</v>
      </c>
      <c r="C829" t="b">
        <v>1</v>
      </c>
      <c r="D829">
        <f>IF(C829=TRUE,B829,0)</f>
        <v>1.2561008334159851E-2</v>
      </c>
    </row>
    <row r="830" spans="1:4" x14ac:dyDescent="0.2">
      <c r="A830" s="230">
        <v>42284.539754247686</v>
      </c>
      <c r="B830">
        <v>1.2973219156265259E-2</v>
      </c>
      <c r="C830" t="b">
        <v>1</v>
      </c>
      <c r="D830">
        <f>IF(C830=TRUE,B830,0)</f>
        <v>1.2973219156265259E-2</v>
      </c>
    </row>
    <row r="831" spans="1:4" x14ac:dyDescent="0.2">
      <c r="A831" s="230">
        <v>42284.55018445602</v>
      </c>
      <c r="B831">
        <v>1.2855440378189087E-2</v>
      </c>
      <c r="C831" t="b">
        <v>1</v>
      </c>
      <c r="D831">
        <f t="shared" ref="D831:D894" si="31">IF(C831=TRUE,B831,0)</f>
        <v>1.2855440378189087E-2</v>
      </c>
    </row>
    <row r="832" spans="1:4" x14ac:dyDescent="0.2">
      <c r="A832" s="230">
        <v>42284.560614699076</v>
      </c>
      <c r="B832">
        <v>1.2345075607299805E-2</v>
      </c>
      <c r="C832" t="b">
        <v>1</v>
      </c>
      <c r="D832">
        <f t="shared" si="31"/>
        <v>1.2345075607299805E-2</v>
      </c>
    </row>
    <row r="833" spans="1:4" x14ac:dyDescent="0.2">
      <c r="A833" s="230">
        <v>42284.57104490741</v>
      </c>
      <c r="B833">
        <v>1.2992843985557556E-2</v>
      </c>
      <c r="C833" t="b">
        <v>1</v>
      </c>
      <c r="D833">
        <f t="shared" si="31"/>
        <v>1.2992843985557556E-2</v>
      </c>
    </row>
    <row r="834" spans="1:4" x14ac:dyDescent="0.2">
      <c r="A834" s="230">
        <v>42284.581475150466</v>
      </c>
      <c r="B834">
        <v>1.3385429978370667E-2</v>
      </c>
      <c r="C834" t="b">
        <v>1</v>
      </c>
      <c r="D834">
        <f t="shared" si="31"/>
        <v>1.3385429978370667E-2</v>
      </c>
    </row>
    <row r="835" spans="1:4" x14ac:dyDescent="0.2">
      <c r="A835" s="230">
        <v>42284.59190540509</v>
      </c>
      <c r="B835">
        <v>1.235489547252655E-2</v>
      </c>
      <c r="C835" t="b">
        <v>1</v>
      </c>
      <c r="D835">
        <f t="shared" si="31"/>
        <v>1.235489547252655E-2</v>
      </c>
    </row>
    <row r="836" spans="1:4" x14ac:dyDescent="0.2">
      <c r="A836" s="230">
        <v>42284.602335613425</v>
      </c>
      <c r="B836">
        <v>1.2384340167045593E-2</v>
      </c>
      <c r="C836" t="b">
        <v>1</v>
      </c>
      <c r="D836">
        <f t="shared" si="31"/>
        <v>1.2384340167045593E-2</v>
      </c>
    </row>
    <row r="837" spans="1:4" x14ac:dyDescent="0.2">
      <c r="A837" s="230">
        <v>42284.61276585648</v>
      </c>
      <c r="B837">
        <v>1.4111697673797607E-2</v>
      </c>
      <c r="C837" t="b">
        <v>1</v>
      </c>
      <c r="D837">
        <f t="shared" si="31"/>
        <v>1.4111697673797607E-2</v>
      </c>
    </row>
    <row r="838" spans="1:4" x14ac:dyDescent="0.2">
      <c r="A838" s="230">
        <v>42284.623196064815</v>
      </c>
      <c r="B838">
        <v>2.2562041878700256E-2</v>
      </c>
      <c r="C838" t="b">
        <v>1</v>
      </c>
      <c r="D838">
        <f t="shared" si="31"/>
        <v>2.2562041878700256E-2</v>
      </c>
    </row>
    <row r="839" spans="1:4" x14ac:dyDescent="0.2">
      <c r="A839" s="230">
        <v>42284.63362630787</v>
      </c>
      <c r="B839">
        <v>1.2384340167045593E-2</v>
      </c>
      <c r="C839" t="b">
        <v>1</v>
      </c>
      <c r="D839">
        <f t="shared" si="31"/>
        <v>1.2384340167045593E-2</v>
      </c>
    </row>
    <row r="840" spans="1:4" x14ac:dyDescent="0.2">
      <c r="A840" s="230">
        <v>42284.644056516205</v>
      </c>
      <c r="B840">
        <v>1.2384340167045593E-2</v>
      </c>
      <c r="C840" t="b">
        <v>1</v>
      </c>
      <c r="D840">
        <f t="shared" si="31"/>
        <v>1.2384340167045593E-2</v>
      </c>
    </row>
    <row r="841" spans="1:4" x14ac:dyDescent="0.2">
      <c r="A841" s="230">
        <v>42284.654486770836</v>
      </c>
      <c r="B841">
        <v>1.4465034008026123E-2</v>
      </c>
      <c r="C841" t="b">
        <v>1</v>
      </c>
      <c r="D841">
        <f t="shared" si="31"/>
        <v>1.4465034008026123E-2</v>
      </c>
    </row>
    <row r="842" spans="1:4" x14ac:dyDescent="0.2">
      <c r="A842" s="230">
        <v>42284.664916979164</v>
      </c>
      <c r="B842">
        <v>1.2531563639640808E-2</v>
      </c>
      <c r="C842" t="b">
        <v>1</v>
      </c>
      <c r="D842">
        <f t="shared" si="31"/>
        <v>1.2531563639640808E-2</v>
      </c>
    </row>
    <row r="843" spans="1:4" x14ac:dyDescent="0.2">
      <c r="A843" s="230">
        <v>42284.675347222219</v>
      </c>
      <c r="B843">
        <v>1.3248026371002197E-2</v>
      </c>
      <c r="C843" t="b">
        <v>1</v>
      </c>
      <c r="D843">
        <f t="shared" si="31"/>
        <v>1.3248026371002197E-2</v>
      </c>
    </row>
    <row r="844" spans="1:4" x14ac:dyDescent="0.2">
      <c r="A844" s="230">
        <v>42284.685777465274</v>
      </c>
      <c r="B844">
        <v>1.2384340167045593E-2</v>
      </c>
      <c r="C844" t="b">
        <v>1</v>
      </c>
      <c r="D844">
        <f t="shared" si="31"/>
        <v>1.2384340167045593E-2</v>
      </c>
    </row>
    <row r="845" spans="1:4" x14ac:dyDescent="0.2">
      <c r="A845" s="230">
        <v>42284.696207673609</v>
      </c>
      <c r="B845">
        <v>1.249229907989502E-2</v>
      </c>
      <c r="C845" t="b">
        <v>1</v>
      </c>
      <c r="D845">
        <f t="shared" si="31"/>
        <v>1.249229907989502E-2</v>
      </c>
    </row>
    <row r="846" spans="1:4" x14ac:dyDescent="0.2">
      <c r="A846" s="230">
        <v>42284.706637928241</v>
      </c>
      <c r="B846">
        <v>1.2443229556083679E-2</v>
      </c>
      <c r="C846" t="b">
        <v>1</v>
      </c>
      <c r="D846">
        <f t="shared" si="31"/>
        <v>1.2443229556083679E-2</v>
      </c>
    </row>
    <row r="847" spans="1:4" x14ac:dyDescent="0.2">
      <c r="A847" s="230">
        <v>42284.717068136575</v>
      </c>
      <c r="B847">
        <v>1.2423604726791382E-2</v>
      </c>
      <c r="C847" t="b">
        <v>1</v>
      </c>
      <c r="D847">
        <f t="shared" si="31"/>
        <v>1.2423604726791382E-2</v>
      </c>
    </row>
    <row r="848" spans="1:4" x14ac:dyDescent="0.2">
      <c r="A848" s="230">
        <v>42284.727498379631</v>
      </c>
      <c r="B848">
        <v>1.283581554889679E-2</v>
      </c>
      <c r="C848" t="b">
        <v>1</v>
      </c>
      <c r="D848">
        <f t="shared" si="31"/>
        <v>1.283581554889679E-2</v>
      </c>
    </row>
    <row r="849" spans="1:4" x14ac:dyDescent="0.2">
      <c r="A849" s="230">
        <v>42284.737928587965</v>
      </c>
      <c r="B849">
        <v>1.36994868516922E-2</v>
      </c>
      <c r="C849" t="b">
        <v>1</v>
      </c>
      <c r="D849">
        <f t="shared" si="31"/>
        <v>1.36994868516922E-2</v>
      </c>
    </row>
    <row r="850" spans="1:4" x14ac:dyDescent="0.2">
      <c r="A850" s="230">
        <v>42284.748358831021</v>
      </c>
      <c r="B850">
        <v>1.3542458415031433E-2</v>
      </c>
      <c r="C850" t="b">
        <v>1</v>
      </c>
      <c r="D850">
        <f t="shared" si="31"/>
        <v>1.3542458415031433E-2</v>
      </c>
    </row>
    <row r="851" spans="1:4" x14ac:dyDescent="0.2">
      <c r="A851" s="230">
        <v>42284.758789085645</v>
      </c>
      <c r="B851">
        <v>1.2531563639640808E-2</v>
      </c>
      <c r="C851" t="b">
        <v>1</v>
      </c>
      <c r="D851">
        <f t="shared" si="31"/>
        <v>1.2531563639640808E-2</v>
      </c>
    </row>
    <row r="852" spans="1:4" x14ac:dyDescent="0.2">
      <c r="A852" s="230">
        <v>42284.769219293979</v>
      </c>
      <c r="B852">
        <v>1.254136860370636E-2</v>
      </c>
      <c r="C852" t="b">
        <v>1</v>
      </c>
      <c r="D852">
        <f t="shared" si="31"/>
        <v>1.254136860370636E-2</v>
      </c>
    </row>
    <row r="853" spans="1:4" x14ac:dyDescent="0.2">
      <c r="A853" s="230">
        <v>42284.779649537035</v>
      </c>
      <c r="B853">
        <v>1.3719126582145691E-2</v>
      </c>
      <c r="C853" t="b">
        <v>1</v>
      </c>
      <c r="D853">
        <f t="shared" si="31"/>
        <v>1.3719126582145691E-2</v>
      </c>
    </row>
    <row r="854" spans="1:4" x14ac:dyDescent="0.2">
      <c r="A854" s="230">
        <v>42284.790079745369</v>
      </c>
      <c r="B854">
        <v>1.3719126582145691E-2</v>
      </c>
      <c r="C854" t="b">
        <v>1</v>
      </c>
      <c r="D854">
        <f t="shared" si="31"/>
        <v>1.3719126582145691E-2</v>
      </c>
    </row>
    <row r="855" spans="1:4" x14ac:dyDescent="0.2">
      <c r="A855" s="230">
        <v>42284.800509988425</v>
      </c>
      <c r="B855">
        <v>1.2659147381782532E-2</v>
      </c>
      <c r="C855" t="b">
        <v>1</v>
      </c>
      <c r="D855">
        <f t="shared" si="31"/>
        <v>1.2659147381782532E-2</v>
      </c>
    </row>
    <row r="856" spans="1:4" x14ac:dyDescent="0.2">
      <c r="A856" s="230">
        <v>42284.810940196759</v>
      </c>
      <c r="B856">
        <v>1.3532638549804688E-2</v>
      </c>
      <c r="C856" t="b">
        <v>1</v>
      </c>
      <c r="D856">
        <f t="shared" si="31"/>
        <v>1.3532638549804688E-2</v>
      </c>
    </row>
    <row r="857" spans="1:4" x14ac:dyDescent="0.2">
      <c r="A857" s="230">
        <v>42284.821370451391</v>
      </c>
      <c r="B857">
        <v>1.2443229556083679E-2</v>
      </c>
      <c r="C857" t="b">
        <v>1</v>
      </c>
      <c r="D857">
        <f t="shared" si="31"/>
        <v>1.2443229556083679E-2</v>
      </c>
    </row>
    <row r="858" spans="1:4" x14ac:dyDescent="0.2">
      <c r="A858" s="230">
        <v>42284.831800659726</v>
      </c>
      <c r="B858">
        <v>1.269841194152832E-2</v>
      </c>
      <c r="C858" t="b">
        <v>1</v>
      </c>
      <c r="D858">
        <f t="shared" si="31"/>
        <v>1.269841194152832E-2</v>
      </c>
    </row>
    <row r="859" spans="1:4" x14ac:dyDescent="0.2">
      <c r="A859" s="230">
        <v>42284.842230902781</v>
      </c>
      <c r="B859">
        <v>1.4072448015213013E-2</v>
      </c>
      <c r="C859" t="b">
        <v>1</v>
      </c>
      <c r="D859">
        <f t="shared" si="31"/>
        <v>1.4072448015213013E-2</v>
      </c>
    </row>
    <row r="860" spans="1:4" x14ac:dyDescent="0.2">
      <c r="A860" s="230">
        <v>42284.852661145836</v>
      </c>
      <c r="B860">
        <v>1.7173856496810913E-2</v>
      </c>
      <c r="C860" t="b">
        <v>1</v>
      </c>
      <c r="D860">
        <f t="shared" si="31"/>
        <v>1.7173856496810913E-2</v>
      </c>
    </row>
    <row r="861" spans="1:4" x14ac:dyDescent="0.2">
      <c r="A861" s="230">
        <v>42284.863091354164</v>
      </c>
      <c r="B861">
        <v>1.2443229556083679E-2</v>
      </c>
      <c r="C861" t="b">
        <v>1</v>
      </c>
      <c r="D861">
        <f t="shared" si="31"/>
        <v>1.2443229556083679E-2</v>
      </c>
    </row>
    <row r="862" spans="1:4" x14ac:dyDescent="0.2">
      <c r="A862" s="230">
        <v>42284.873521608795</v>
      </c>
      <c r="B862">
        <v>1.2502118945121765E-2</v>
      </c>
      <c r="C862" t="b">
        <v>1</v>
      </c>
      <c r="D862">
        <f t="shared" si="31"/>
        <v>1.2502118945121765E-2</v>
      </c>
    </row>
    <row r="863" spans="1:4" x14ac:dyDescent="0.2">
      <c r="A863" s="230">
        <v>42284.88395181713</v>
      </c>
      <c r="B863">
        <v>1.6614422202110291E-2</v>
      </c>
      <c r="C863" t="b">
        <v>1</v>
      </c>
      <c r="D863">
        <f t="shared" si="31"/>
        <v>1.6614422202110291E-2</v>
      </c>
    </row>
    <row r="864" spans="1:4" x14ac:dyDescent="0.2">
      <c r="A864" s="230">
        <v>42284.894382060185</v>
      </c>
      <c r="B864">
        <v>1.4268741011619568E-2</v>
      </c>
      <c r="C864" t="b">
        <v>1</v>
      </c>
      <c r="D864">
        <f t="shared" si="31"/>
        <v>1.4268741011619568E-2</v>
      </c>
    </row>
    <row r="865" spans="1:4" x14ac:dyDescent="0.2">
      <c r="A865" s="230">
        <v>42284.90481226852</v>
      </c>
      <c r="B865">
        <v>1.6388684511184692E-2</v>
      </c>
      <c r="C865" t="b">
        <v>1</v>
      </c>
      <c r="D865">
        <f t="shared" si="31"/>
        <v>1.6388684511184692E-2</v>
      </c>
    </row>
    <row r="866" spans="1:4" x14ac:dyDescent="0.2">
      <c r="A866" s="230">
        <v>42284.915242511575</v>
      </c>
      <c r="B866">
        <v>1.2845620512962341E-2</v>
      </c>
      <c r="C866" t="b">
        <v>1</v>
      </c>
      <c r="D866">
        <f t="shared" si="31"/>
        <v>1.2845620512962341E-2</v>
      </c>
    </row>
    <row r="867" spans="1:4" x14ac:dyDescent="0.2">
      <c r="A867" s="230">
        <v>42284.925672766207</v>
      </c>
      <c r="B867">
        <v>1.3719126582145691E-2</v>
      </c>
      <c r="C867" t="b">
        <v>1</v>
      </c>
      <c r="D867">
        <f t="shared" si="31"/>
        <v>1.3719126582145691E-2</v>
      </c>
    </row>
    <row r="868" spans="1:4" x14ac:dyDescent="0.2">
      <c r="A868" s="230">
        <v>42284.936102974534</v>
      </c>
      <c r="B868">
        <v>1.4602437615394592E-2</v>
      </c>
      <c r="C868" t="b">
        <v>1</v>
      </c>
      <c r="D868">
        <f t="shared" si="31"/>
        <v>1.4602437615394592E-2</v>
      </c>
    </row>
    <row r="869" spans="1:4" x14ac:dyDescent="0.2">
      <c r="A869" s="230">
        <v>42284.94653321759</v>
      </c>
      <c r="B869">
        <v>1.3728931546211243E-2</v>
      </c>
      <c r="C869" t="b">
        <v>1</v>
      </c>
      <c r="D869">
        <f t="shared" si="31"/>
        <v>1.3728931546211243E-2</v>
      </c>
    </row>
    <row r="870" spans="1:4" x14ac:dyDescent="0.2">
      <c r="A870" s="230">
        <v>42284.956963425924</v>
      </c>
      <c r="B870">
        <v>1.2767106294631958E-2</v>
      </c>
      <c r="C870" t="b">
        <v>1</v>
      </c>
      <c r="D870">
        <f t="shared" si="31"/>
        <v>1.2767106294631958E-2</v>
      </c>
    </row>
    <row r="871" spans="1:4" x14ac:dyDescent="0.2">
      <c r="A871" s="230">
        <v>42284.96739366898</v>
      </c>
      <c r="B871">
        <v>1.7311260104179382E-2</v>
      </c>
      <c r="C871" t="b">
        <v>1</v>
      </c>
      <c r="D871">
        <f t="shared" si="31"/>
        <v>1.7311260104179382E-2</v>
      </c>
    </row>
    <row r="872" spans="1:4" x14ac:dyDescent="0.2">
      <c r="A872" s="230">
        <v>42284.977823877314</v>
      </c>
      <c r="B872">
        <v>1.6162946820259094E-2</v>
      </c>
      <c r="C872" t="b">
        <v>1</v>
      </c>
      <c r="D872">
        <f t="shared" si="31"/>
        <v>1.6162946820259094E-2</v>
      </c>
    </row>
    <row r="873" spans="1:4" x14ac:dyDescent="0.2">
      <c r="A873" s="230">
        <v>42284.988254131946</v>
      </c>
      <c r="B873">
        <v>1.2747481465339661E-2</v>
      </c>
      <c r="C873" t="b">
        <v>1</v>
      </c>
      <c r="D873">
        <f t="shared" si="31"/>
        <v>1.2747481465339661E-2</v>
      </c>
    </row>
    <row r="874" spans="1:4" x14ac:dyDescent="0.2">
      <c r="A874" s="230">
        <v>42284.99868434028</v>
      </c>
      <c r="B874">
        <v>1.3179317116737366E-2</v>
      </c>
      <c r="C874" t="b">
        <v>1</v>
      </c>
      <c r="D874">
        <f t="shared" si="31"/>
        <v>1.3179317116737366E-2</v>
      </c>
    </row>
    <row r="875" spans="1:4" x14ac:dyDescent="0.2">
      <c r="A875" s="230">
        <v>42285.009114583336</v>
      </c>
      <c r="B875">
        <v>1.3110622763633728E-2</v>
      </c>
      <c r="C875" t="b">
        <v>1</v>
      </c>
      <c r="D875">
        <f t="shared" si="31"/>
        <v>1.3110622763633728E-2</v>
      </c>
    </row>
    <row r="876" spans="1:4" x14ac:dyDescent="0.2">
      <c r="A876" s="230">
        <v>42285.019544826391</v>
      </c>
      <c r="B876">
        <v>1.2973219156265259E-2</v>
      </c>
      <c r="C876" t="b">
        <v>1</v>
      </c>
      <c r="D876">
        <f t="shared" si="31"/>
        <v>1.2973219156265259E-2</v>
      </c>
    </row>
    <row r="877" spans="1:4" x14ac:dyDescent="0.2">
      <c r="A877" s="230">
        <v>42285.029975034726</v>
      </c>
      <c r="B877">
        <v>1.2924134731292725E-2</v>
      </c>
      <c r="C877" t="b">
        <v>1</v>
      </c>
      <c r="D877">
        <f t="shared" si="31"/>
        <v>1.2924134731292725E-2</v>
      </c>
    </row>
    <row r="878" spans="1:4" x14ac:dyDescent="0.2">
      <c r="A878" s="230">
        <v>42285.04040528935</v>
      </c>
      <c r="B878">
        <v>1.3444319367408752E-2</v>
      </c>
      <c r="C878" t="b">
        <v>1</v>
      </c>
      <c r="D878">
        <f t="shared" si="31"/>
        <v>1.3444319367408752E-2</v>
      </c>
    </row>
    <row r="879" spans="1:4" x14ac:dyDescent="0.2">
      <c r="A879" s="230">
        <v>42285.050835497685</v>
      </c>
      <c r="B879">
        <v>1.2600257992744446E-2</v>
      </c>
      <c r="C879" t="b">
        <v>1</v>
      </c>
      <c r="D879">
        <f t="shared" si="31"/>
        <v>1.2600257992744446E-2</v>
      </c>
    </row>
    <row r="880" spans="1:4" x14ac:dyDescent="0.2">
      <c r="A880" s="230">
        <v>42285.06126574074</v>
      </c>
      <c r="B880">
        <v>1.3493388891220093E-2</v>
      </c>
      <c r="C880" t="b">
        <v>1</v>
      </c>
      <c r="D880">
        <f t="shared" si="31"/>
        <v>1.3493388891220093E-2</v>
      </c>
    </row>
    <row r="881" spans="1:4" x14ac:dyDescent="0.2">
      <c r="A881" s="230">
        <v>42285.071695949075</v>
      </c>
      <c r="B881">
        <v>1.4239296317100525E-2</v>
      </c>
      <c r="C881" t="b">
        <v>1</v>
      </c>
      <c r="D881">
        <f t="shared" si="31"/>
        <v>1.4239296317100525E-2</v>
      </c>
    </row>
    <row r="882" spans="1:4" x14ac:dyDescent="0.2">
      <c r="A882" s="230">
        <v>42285.08212619213</v>
      </c>
      <c r="B882">
        <v>1.4200031757354736E-2</v>
      </c>
      <c r="C882" t="b">
        <v>1</v>
      </c>
      <c r="D882">
        <f t="shared" si="31"/>
        <v>1.4200031757354736E-2</v>
      </c>
    </row>
    <row r="883" spans="1:4" x14ac:dyDescent="0.2">
      <c r="A883" s="230">
        <v>42285.092556446762</v>
      </c>
      <c r="B883">
        <v>1.249229907989502E-2</v>
      </c>
      <c r="C883" t="b">
        <v>1</v>
      </c>
      <c r="D883">
        <f t="shared" si="31"/>
        <v>1.249229907989502E-2</v>
      </c>
    </row>
    <row r="884" spans="1:4" x14ac:dyDescent="0.2">
      <c r="A884" s="230">
        <v>42285.102986655096</v>
      </c>
      <c r="B884">
        <v>1.249229907989502E-2</v>
      </c>
      <c r="C884" t="b">
        <v>1</v>
      </c>
      <c r="D884">
        <f t="shared" si="31"/>
        <v>1.249229907989502E-2</v>
      </c>
    </row>
    <row r="885" spans="1:4" x14ac:dyDescent="0.2">
      <c r="A885" s="230">
        <v>42285.113416898152</v>
      </c>
      <c r="B885">
        <v>1.3140067458152771E-2</v>
      </c>
      <c r="C885" t="b">
        <v>1</v>
      </c>
      <c r="D885">
        <f t="shared" si="31"/>
        <v>1.3140067458152771E-2</v>
      </c>
    </row>
    <row r="886" spans="1:4" x14ac:dyDescent="0.2">
      <c r="A886" s="230">
        <v>42285.123847106479</v>
      </c>
      <c r="B886">
        <v>1.312042772769928E-2</v>
      </c>
      <c r="C886" t="b">
        <v>1</v>
      </c>
      <c r="D886">
        <f t="shared" si="31"/>
        <v>1.312042772769928E-2</v>
      </c>
    </row>
    <row r="887" spans="1:4" x14ac:dyDescent="0.2">
      <c r="A887" s="230">
        <v>42285.134277349534</v>
      </c>
      <c r="B887">
        <v>1.3012468814849854E-2</v>
      </c>
      <c r="C887" t="b">
        <v>1</v>
      </c>
      <c r="D887">
        <f t="shared" si="31"/>
        <v>1.3012468814849854E-2</v>
      </c>
    </row>
    <row r="888" spans="1:4" x14ac:dyDescent="0.2">
      <c r="A888" s="230">
        <v>42285.144707557869</v>
      </c>
      <c r="B888">
        <v>1.351301372051239E-2</v>
      </c>
      <c r="C888" t="b">
        <v>1</v>
      </c>
      <c r="D888">
        <f t="shared" si="31"/>
        <v>1.351301372051239E-2</v>
      </c>
    </row>
    <row r="889" spans="1:4" x14ac:dyDescent="0.2">
      <c r="A889" s="230">
        <v>42285.1551378125</v>
      </c>
      <c r="B889">
        <v>1.2973219156265259E-2</v>
      </c>
      <c r="C889" t="b">
        <v>1</v>
      </c>
      <c r="D889">
        <f t="shared" si="31"/>
        <v>1.2973219156265259E-2</v>
      </c>
    </row>
    <row r="890" spans="1:4" x14ac:dyDescent="0.2">
      <c r="A890" s="230">
        <v>42285.165568020835</v>
      </c>
      <c r="B890">
        <v>1.2973219156265259E-2</v>
      </c>
      <c r="C890" t="b">
        <v>1</v>
      </c>
      <c r="D890">
        <f t="shared" si="31"/>
        <v>1.2973219156265259E-2</v>
      </c>
    </row>
    <row r="891" spans="1:4" x14ac:dyDescent="0.2">
      <c r="A891" s="230">
        <v>42285.175998263891</v>
      </c>
      <c r="B891">
        <v>1.2973219156265259E-2</v>
      </c>
      <c r="C891" t="b">
        <v>1</v>
      </c>
      <c r="D891">
        <f t="shared" si="31"/>
        <v>1.2973219156265259E-2</v>
      </c>
    </row>
    <row r="892" spans="1:4" x14ac:dyDescent="0.2">
      <c r="A892" s="230">
        <v>42285.186428506946</v>
      </c>
      <c r="B892">
        <v>1.283581554889679E-2</v>
      </c>
      <c r="C892" t="b">
        <v>1</v>
      </c>
      <c r="D892">
        <f t="shared" si="31"/>
        <v>1.283581554889679E-2</v>
      </c>
    </row>
    <row r="893" spans="1:4" x14ac:dyDescent="0.2">
      <c r="A893" s="230">
        <v>42285.196858715281</v>
      </c>
      <c r="B893">
        <v>1.9617676734924316E-2</v>
      </c>
      <c r="C893" t="b">
        <v>1</v>
      </c>
      <c r="D893">
        <f t="shared" si="31"/>
        <v>1.9617676734924316E-2</v>
      </c>
    </row>
    <row r="894" spans="1:4" x14ac:dyDescent="0.2">
      <c r="A894" s="230">
        <v>42285.207288969905</v>
      </c>
      <c r="B894">
        <v>1.3090983033180237E-2</v>
      </c>
      <c r="C894" t="b">
        <v>1</v>
      </c>
      <c r="D894">
        <f t="shared" si="31"/>
        <v>1.3090983033180237E-2</v>
      </c>
    </row>
    <row r="895" spans="1:4" x14ac:dyDescent="0.2">
      <c r="A895" s="230">
        <v>42285.217719178239</v>
      </c>
      <c r="B895">
        <v>1.8116042017936707E-2</v>
      </c>
      <c r="C895" t="b">
        <v>1</v>
      </c>
      <c r="D895">
        <f t="shared" ref="D895:D958" si="32">IF(C895=TRUE,B895,0)</f>
        <v>1.8116042017936707E-2</v>
      </c>
    </row>
    <row r="896" spans="1:4" x14ac:dyDescent="0.2">
      <c r="A896" s="230">
        <v>42285.228149421295</v>
      </c>
      <c r="B896">
        <v>1.36994868516922E-2</v>
      </c>
      <c r="C896" t="b">
        <v>1</v>
      </c>
      <c r="D896">
        <f t="shared" si="32"/>
        <v>1.36994868516922E-2</v>
      </c>
    </row>
    <row r="897" spans="1:4" x14ac:dyDescent="0.2">
      <c r="A897" s="230">
        <v>42285.238579629629</v>
      </c>
      <c r="B897">
        <v>1.36994868516922E-2</v>
      </c>
      <c r="C897" t="b">
        <v>1</v>
      </c>
      <c r="D897">
        <f t="shared" si="32"/>
        <v>1.36994868516922E-2</v>
      </c>
    </row>
    <row r="898" spans="1:4" x14ac:dyDescent="0.2">
      <c r="A898" s="230">
        <v>42285.249009872685</v>
      </c>
      <c r="B898">
        <v>1.283581554889679E-2</v>
      </c>
      <c r="C898" t="b">
        <v>1</v>
      </c>
      <c r="D898">
        <f t="shared" si="32"/>
        <v>1.283581554889679E-2</v>
      </c>
    </row>
    <row r="899" spans="1:4" x14ac:dyDescent="0.2">
      <c r="A899" s="230">
        <v>42285.259440127316</v>
      </c>
      <c r="B899">
        <v>1.427854597568512E-2</v>
      </c>
      <c r="C899" t="b">
        <v>1</v>
      </c>
      <c r="D899">
        <f t="shared" si="32"/>
        <v>1.427854597568512E-2</v>
      </c>
    </row>
    <row r="900" spans="1:4" x14ac:dyDescent="0.2">
      <c r="A900" s="230">
        <v>42285.269870335651</v>
      </c>
      <c r="B900">
        <v>1.2727856636047363E-2</v>
      </c>
      <c r="C900" t="b">
        <v>1</v>
      </c>
      <c r="D900">
        <f t="shared" si="32"/>
        <v>1.2727856636047363E-2</v>
      </c>
    </row>
    <row r="901" spans="1:4" x14ac:dyDescent="0.2">
      <c r="A901" s="230">
        <v>42285.280300578706</v>
      </c>
      <c r="B901">
        <v>1.3876155018806458E-2</v>
      </c>
      <c r="C901" t="b">
        <v>1</v>
      </c>
      <c r="D901">
        <f t="shared" si="32"/>
        <v>1.3876155018806458E-2</v>
      </c>
    </row>
    <row r="902" spans="1:4" x14ac:dyDescent="0.2">
      <c r="A902" s="230">
        <v>42285.290730787034</v>
      </c>
      <c r="B902">
        <v>1.3876155018806458E-2</v>
      </c>
      <c r="C902" t="b">
        <v>1</v>
      </c>
      <c r="D902">
        <f t="shared" si="32"/>
        <v>1.3876155018806458E-2</v>
      </c>
    </row>
    <row r="903" spans="1:4" x14ac:dyDescent="0.2">
      <c r="A903" s="230">
        <v>42285.301161030089</v>
      </c>
      <c r="B903">
        <v>1.2855440378189087E-2</v>
      </c>
      <c r="C903" t="b">
        <v>1</v>
      </c>
      <c r="D903">
        <f t="shared" si="32"/>
        <v>1.2855440378189087E-2</v>
      </c>
    </row>
    <row r="904" spans="1:4" x14ac:dyDescent="0.2">
      <c r="A904" s="230">
        <v>42285.311591238424</v>
      </c>
      <c r="B904">
        <v>1.2600257992744446E-2</v>
      </c>
      <c r="C904" t="b">
        <v>1</v>
      </c>
      <c r="D904">
        <f t="shared" si="32"/>
        <v>1.2600257992744446E-2</v>
      </c>
    </row>
    <row r="905" spans="1:4" x14ac:dyDescent="0.2">
      <c r="A905" s="230">
        <v>42285.322021493055</v>
      </c>
      <c r="B905">
        <v>2.1659106016159058E-2</v>
      </c>
      <c r="C905" t="b">
        <v>1</v>
      </c>
      <c r="D905">
        <f t="shared" si="32"/>
        <v>2.1659106016159058E-2</v>
      </c>
    </row>
    <row r="906" spans="1:4" x14ac:dyDescent="0.2">
      <c r="A906" s="230">
        <v>42285.33245170139</v>
      </c>
      <c r="B906">
        <v>1.2462854385375977E-2</v>
      </c>
      <c r="C906" t="b">
        <v>1</v>
      </c>
      <c r="D906">
        <f t="shared" si="32"/>
        <v>1.2462854385375977E-2</v>
      </c>
    </row>
    <row r="907" spans="1:4" x14ac:dyDescent="0.2">
      <c r="A907" s="230">
        <v>42285.342881944445</v>
      </c>
      <c r="B907">
        <v>1.2561008334159851E-2</v>
      </c>
      <c r="C907" t="b">
        <v>1</v>
      </c>
      <c r="D907">
        <f t="shared" si="32"/>
        <v>1.2561008334159851E-2</v>
      </c>
    </row>
    <row r="908" spans="1:4" x14ac:dyDescent="0.2">
      <c r="A908" s="230">
        <v>42285.353312187501</v>
      </c>
      <c r="B908">
        <v>1.3885974884033203E-2</v>
      </c>
      <c r="C908" t="b">
        <v>1</v>
      </c>
      <c r="D908">
        <f t="shared" si="32"/>
        <v>1.3885974884033203E-2</v>
      </c>
    </row>
    <row r="909" spans="1:4" x14ac:dyDescent="0.2">
      <c r="A909" s="230">
        <v>42285.363742395835</v>
      </c>
      <c r="B909">
        <v>1.2433409690856934E-2</v>
      </c>
      <c r="C909" t="b">
        <v>1</v>
      </c>
      <c r="D909">
        <f t="shared" si="32"/>
        <v>1.2433409690856934E-2</v>
      </c>
    </row>
    <row r="910" spans="1:4" x14ac:dyDescent="0.2">
      <c r="A910" s="230">
        <v>42285.37417265046</v>
      </c>
      <c r="B910">
        <v>1.7811790108680725E-2</v>
      </c>
      <c r="C910" t="b">
        <v>1</v>
      </c>
      <c r="D910">
        <f t="shared" si="32"/>
        <v>1.7811790108680725E-2</v>
      </c>
    </row>
    <row r="911" spans="1:4" x14ac:dyDescent="0.2">
      <c r="A911" s="230">
        <v>42285.384602858794</v>
      </c>
      <c r="B911">
        <v>1.5132412314414978E-2</v>
      </c>
      <c r="C911" t="b">
        <v>1</v>
      </c>
      <c r="D911">
        <f t="shared" si="32"/>
        <v>1.5132412314414978E-2</v>
      </c>
    </row>
    <row r="912" spans="1:4" x14ac:dyDescent="0.2">
      <c r="A912" s="230">
        <v>42285.39503310185</v>
      </c>
      <c r="B912">
        <v>1.4582797884941101E-2</v>
      </c>
      <c r="C912" t="b">
        <v>1</v>
      </c>
      <c r="D912">
        <f t="shared" si="32"/>
        <v>1.4582797884941101E-2</v>
      </c>
    </row>
    <row r="913" spans="1:4" x14ac:dyDescent="0.2">
      <c r="A913" s="230">
        <v>42285.405463310184</v>
      </c>
      <c r="B913">
        <v>1.2963399291038513E-2</v>
      </c>
      <c r="C913" t="b">
        <v>1</v>
      </c>
      <c r="D913">
        <f t="shared" si="32"/>
        <v>1.2963399291038513E-2</v>
      </c>
    </row>
    <row r="914" spans="1:4" x14ac:dyDescent="0.2">
      <c r="A914" s="230">
        <v>42285.41589355324</v>
      </c>
      <c r="B914">
        <v>1.2502118945121765E-2</v>
      </c>
      <c r="C914" t="b">
        <v>1</v>
      </c>
      <c r="D914">
        <f t="shared" si="32"/>
        <v>1.2502118945121765E-2</v>
      </c>
    </row>
    <row r="915" spans="1:4" x14ac:dyDescent="0.2">
      <c r="A915" s="230">
        <v>42285.426323807871</v>
      </c>
      <c r="B915">
        <v>1.3993933796882629E-2</v>
      </c>
      <c r="C915" t="b">
        <v>1</v>
      </c>
      <c r="D915">
        <f t="shared" si="32"/>
        <v>1.3993933796882629E-2</v>
      </c>
    </row>
    <row r="916" spans="1:4" x14ac:dyDescent="0.2">
      <c r="A916" s="230">
        <v>42285.436754016206</v>
      </c>
      <c r="B916">
        <v>1.3287276029586792E-2</v>
      </c>
      <c r="C916" t="b">
        <v>1</v>
      </c>
      <c r="D916">
        <f t="shared" si="32"/>
        <v>1.3287276029586792E-2</v>
      </c>
    </row>
    <row r="917" spans="1:4" x14ac:dyDescent="0.2">
      <c r="A917" s="230">
        <v>42285.447184259261</v>
      </c>
      <c r="B917">
        <v>1.3424679636955261E-2</v>
      </c>
      <c r="C917" t="b">
        <v>1</v>
      </c>
      <c r="D917">
        <f t="shared" si="32"/>
        <v>1.3424679636955261E-2</v>
      </c>
    </row>
    <row r="918" spans="1:4" x14ac:dyDescent="0.2">
      <c r="A918" s="230">
        <v>42285.457614467596</v>
      </c>
      <c r="B918">
        <v>1.3346165418624878E-2</v>
      </c>
      <c r="C918" t="b">
        <v>1</v>
      </c>
      <c r="D918">
        <f t="shared" si="32"/>
        <v>1.3346165418624878E-2</v>
      </c>
    </row>
    <row r="919" spans="1:4" x14ac:dyDescent="0.2">
      <c r="A919" s="230">
        <v>42285.468044710651</v>
      </c>
      <c r="B919">
        <v>1.2865260243415833E-2</v>
      </c>
      <c r="C919" t="b">
        <v>1</v>
      </c>
      <c r="D919">
        <f t="shared" si="32"/>
        <v>1.2865260243415833E-2</v>
      </c>
    </row>
    <row r="920" spans="1:4" x14ac:dyDescent="0.2">
      <c r="A920" s="230">
        <v>42285.478474918978</v>
      </c>
      <c r="B920">
        <v>1.5623152256011963E-2</v>
      </c>
      <c r="C920" t="b">
        <v>1</v>
      </c>
      <c r="D920">
        <f t="shared" si="32"/>
        <v>1.5623152256011963E-2</v>
      </c>
    </row>
    <row r="921" spans="1:4" x14ac:dyDescent="0.2">
      <c r="A921" s="230">
        <v>42285.48890517361</v>
      </c>
      <c r="B921">
        <v>1.3051733374595642E-2</v>
      </c>
      <c r="C921" t="b">
        <v>1</v>
      </c>
      <c r="D921">
        <f t="shared" si="32"/>
        <v>1.3051733374595642E-2</v>
      </c>
    </row>
    <row r="922" spans="1:4" x14ac:dyDescent="0.2">
      <c r="A922" s="230">
        <v>42285.499335381945</v>
      </c>
      <c r="B922">
        <v>1.3051733374595642E-2</v>
      </c>
      <c r="C922" t="b">
        <v>1</v>
      </c>
      <c r="D922">
        <f t="shared" si="32"/>
        <v>1.3051733374595642E-2</v>
      </c>
    </row>
    <row r="923" spans="1:4" x14ac:dyDescent="0.2">
      <c r="A923" s="230">
        <v>42285.509765625</v>
      </c>
      <c r="B923">
        <v>2.2208720445632935E-2</v>
      </c>
      <c r="C923" t="b">
        <v>1</v>
      </c>
      <c r="D923">
        <f t="shared" si="32"/>
        <v>2.2208720445632935E-2</v>
      </c>
    </row>
    <row r="924" spans="1:4" x14ac:dyDescent="0.2">
      <c r="A924" s="230">
        <v>42285.520195868055</v>
      </c>
      <c r="B924">
        <v>1.3012468814849854E-2</v>
      </c>
      <c r="C924" t="b">
        <v>1</v>
      </c>
      <c r="D924">
        <f t="shared" si="32"/>
        <v>1.3012468814849854E-2</v>
      </c>
    </row>
    <row r="925" spans="1:4" x14ac:dyDescent="0.2">
      <c r="A925" s="230">
        <v>42285.53062607639</v>
      </c>
      <c r="B925">
        <v>1.3012468814849854E-2</v>
      </c>
      <c r="C925" t="b">
        <v>1</v>
      </c>
      <c r="D925">
        <f t="shared" si="32"/>
        <v>1.3012468814849854E-2</v>
      </c>
    </row>
    <row r="926" spans="1:4" x14ac:dyDescent="0.2">
      <c r="A926" s="230">
        <v>42285.541056331022</v>
      </c>
      <c r="B926">
        <v>1.3012468814849854E-2</v>
      </c>
      <c r="C926" t="b">
        <v>1</v>
      </c>
      <c r="D926">
        <f t="shared" si="32"/>
        <v>1.3012468814849854E-2</v>
      </c>
    </row>
    <row r="927" spans="1:4" x14ac:dyDescent="0.2">
      <c r="A927" s="230">
        <v>42285.551486539349</v>
      </c>
      <c r="B927">
        <v>1.196230947971344E-2</v>
      </c>
      <c r="C927" t="b">
        <v>1</v>
      </c>
      <c r="D927">
        <f t="shared" si="32"/>
        <v>1.196230947971344E-2</v>
      </c>
    </row>
    <row r="928" spans="1:4" x14ac:dyDescent="0.2">
      <c r="A928" s="230">
        <v>42285.561916782404</v>
      </c>
      <c r="B928">
        <v>1.2649327516555786E-2</v>
      </c>
      <c r="C928" t="b">
        <v>1</v>
      </c>
      <c r="D928">
        <f t="shared" si="32"/>
        <v>1.2649327516555786E-2</v>
      </c>
    </row>
    <row r="929" spans="1:4" x14ac:dyDescent="0.2">
      <c r="A929" s="230">
        <v>42285.572346990739</v>
      </c>
      <c r="B929">
        <v>1.2649327516555786E-2</v>
      </c>
      <c r="C929" t="b">
        <v>1</v>
      </c>
      <c r="D929">
        <f t="shared" si="32"/>
        <v>1.2649327516555786E-2</v>
      </c>
    </row>
    <row r="930" spans="1:4" x14ac:dyDescent="0.2">
      <c r="A930" s="230">
        <v>42285.582777233794</v>
      </c>
      <c r="B930">
        <v>1.2158602476119995E-2</v>
      </c>
      <c r="C930" t="b">
        <v>1</v>
      </c>
      <c r="D930">
        <f t="shared" si="32"/>
        <v>1.2158602476119995E-2</v>
      </c>
    </row>
    <row r="931" spans="1:4" x14ac:dyDescent="0.2">
      <c r="A931" s="230">
        <v>42285.593207488426</v>
      </c>
      <c r="B931">
        <v>1.2511923909187317E-2</v>
      </c>
      <c r="C931" t="b">
        <v>1</v>
      </c>
      <c r="D931">
        <f t="shared" si="32"/>
        <v>1.2511923909187317E-2</v>
      </c>
    </row>
    <row r="932" spans="1:4" x14ac:dyDescent="0.2">
      <c r="A932" s="230">
        <v>42285.60363769676</v>
      </c>
      <c r="B932">
        <v>1.1981949210166931E-2</v>
      </c>
      <c r="C932" t="b">
        <v>1</v>
      </c>
      <c r="D932">
        <f t="shared" si="32"/>
        <v>1.1981949210166931E-2</v>
      </c>
    </row>
    <row r="933" spans="1:4" x14ac:dyDescent="0.2">
      <c r="A933" s="230">
        <v>42285.614067939816</v>
      </c>
      <c r="B933">
        <v>1.50146484375E-2</v>
      </c>
      <c r="C933" t="b">
        <v>1</v>
      </c>
      <c r="D933">
        <f t="shared" si="32"/>
        <v>1.50146484375E-2</v>
      </c>
    </row>
    <row r="934" spans="1:4" x14ac:dyDescent="0.2">
      <c r="A934" s="230">
        <v>42285.62449814815</v>
      </c>
      <c r="B934">
        <v>1.2384340167045593E-2</v>
      </c>
      <c r="C934" t="b">
        <v>1</v>
      </c>
      <c r="D934">
        <f t="shared" si="32"/>
        <v>1.2384340167045593E-2</v>
      </c>
    </row>
    <row r="935" spans="1:4" x14ac:dyDescent="0.2">
      <c r="A935" s="230">
        <v>42285.634928391206</v>
      </c>
      <c r="B935">
        <v>1.2384340167045593E-2</v>
      </c>
      <c r="C935" t="b">
        <v>1</v>
      </c>
      <c r="D935">
        <f t="shared" si="32"/>
        <v>1.2384340167045593E-2</v>
      </c>
    </row>
    <row r="936" spans="1:4" x14ac:dyDescent="0.2">
      <c r="A936" s="230">
        <v>42285.64535859954</v>
      </c>
      <c r="B936">
        <v>1.3778015971183777E-2</v>
      </c>
      <c r="C936" t="b">
        <v>1</v>
      </c>
      <c r="D936">
        <f t="shared" si="32"/>
        <v>1.3778015971183777E-2</v>
      </c>
    </row>
    <row r="937" spans="1:4" x14ac:dyDescent="0.2">
      <c r="A937" s="230">
        <v>42285.655788854165</v>
      </c>
      <c r="B937">
        <v>1.2001574039459229E-2</v>
      </c>
      <c r="C937" t="b">
        <v>1</v>
      </c>
      <c r="D937">
        <f t="shared" si="32"/>
        <v>1.2001574039459229E-2</v>
      </c>
    </row>
    <row r="938" spans="1:4" x14ac:dyDescent="0.2">
      <c r="A938" s="230">
        <v>42285.666219062499</v>
      </c>
      <c r="B938">
        <v>1.2080088257789612E-2</v>
      </c>
      <c r="C938" t="b">
        <v>1</v>
      </c>
      <c r="D938">
        <f t="shared" si="32"/>
        <v>1.2080088257789612E-2</v>
      </c>
    </row>
    <row r="939" spans="1:4" x14ac:dyDescent="0.2">
      <c r="A939" s="230">
        <v>42285.676649305555</v>
      </c>
      <c r="B939">
        <v>1.1844545602798462E-2</v>
      </c>
      <c r="C939" t="b">
        <v>1</v>
      </c>
      <c r="D939">
        <f t="shared" si="32"/>
        <v>1.1844545602798462E-2</v>
      </c>
    </row>
    <row r="940" spans="1:4" x14ac:dyDescent="0.2">
      <c r="A940" s="230">
        <v>42285.68707954861</v>
      </c>
      <c r="B940">
        <v>1.2335270643234253E-2</v>
      </c>
      <c r="C940" t="b">
        <v>1</v>
      </c>
      <c r="D940">
        <f t="shared" si="32"/>
        <v>1.2335270643234253E-2</v>
      </c>
    </row>
    <row r="941" spans="1:4" x14ac:dyDescent="0.2">
      <c r="A941" s="230">
        <v>42285.697509756945</v>
      </c>
      <c r="B941">
        <v>3.7902221083641052E-2</v>
      </c>
      <c r="C941" t="b">
        <v>0</v>
      </c>
      <c r="D941">
        <f t="shared" si="32"/>
        <v>0</v>
      </c>
    </row>
    <row r="942" spans="1:4" x14ac:dyDescent="0.2">
      <c r="A942" s="230">
        <v>42285.707940011576</v>
      </c>
      <c r="B942">
        <v>5.0690606236457825E-2</v>
      </c>
      <c r="C942" t="b">
        <v>0</v>
      </c>
      <c r="D942">
        <f t="shared" si="32"/>
        <v>0</v>
      </c>
    </row>
    <row r="943" spans="1:4" x14ac:dyDescent="0.2">
      <c r="A943" s="230">
        <v>42285.718370219911</v>
      </c>
      <c r="B943">
        <v>2.2434458136558533E-2</v>
      </c>
      <c r="C943" t="b">
        <v>0</v>
      </c>
      <c r="D943">
        <f t="shared" si="32"/>
        <v>0</v>
      </c>
    </row>
    <row r="944" spans="1:4" x14ac:dyDescent="0.2">
      <c r="A944" s="230">
        <v>42285.728800462966</v>
      </c>
      <c r="B944">
        <v>2.0216360688209534E-2</v>
      </c>
      <c r="C944" t="b">
        <v>0</v>
      </c>
      <c r="D944">
        <f t="shared" si="32"/>
        <v>0</v>
      </c>
    </row>
    <row r="945" spans="1:4" x14ac:dyDescent="0.2">
      <c r="A945" s="230">
        <v>42285.739230671294</v>
      </c>
      <c r="B945">
        <v>8.7936893105506897E-2</v>
      </c>
      <c r="C945" t="b">
        <v>0</v>
      </c>
      <c r="D945">
        <f t="shared" si="32"/>
        <v>0</v>
      </c>
    </row>
    <row r="946" spans="1:4" x14ac:dyDescent="0.2">
      <c r="A946" s="230">
        <v>42285.749660914349</v>
      </c>
      <c r="B946">
        <v>5.649101734161377E-2</v>
      </c>
      <c r="C946" t="b">
        <v>0</v>
      </c>
      <c r="D946">
        <f t="shared" si="32"/>
        <v>0</v>
      </c>
    </row>
    <row r="947" spans="1:4" x14ac:dyDescent="0.2">
      <c r="A947" s="230">
        <v>42285.760091168981</v>
      </c>
      <c r="B947">
        <v>8.0713361501693726E-2</v>
      </c>
      <c r="C947" t="b">
        <v>0</v>
      </c>
      <c r="D947">
        <f t="shared" si="32"/>
        <v>0</v>
      </c>
    </row>
    <row r="948" spans="1:4" x14ac:dyDescent="0.2">
      <c r="A948" s="230">
        <v>42285.770521377315</v>
      </c>
      <c r="B948">
        <v>8.2087412476539612E-2</v>
      </c>
      <c r="C948" t="b">
        <v>0</v>
      </c>
      <c r="D948">
        <f t="shared" si="32"/>
        <v>0</v>
      </c>
    </row>
    <row r="949" spans="1:4" x14ac:dyDescent="0.2">
      <c r="A949" s="230">
        <v>42285.780951620371</v>
      </c>
      <c r="B949">
        <v>6.5078765153884888E-2</v>
      </c>
      <c r="C949" t="b">
        <v>0</v>
      </c>
      <c r="D949">
        <f t="shared" si="32"/>
        <v>0</v>
      </c>
    </row>
    <row r="950" spans="1:4" x14ac:dyDescent="0.2">
      <c r="A950" s="230">
        <v>42285.791381828705</v>
      </c>
      <c r="B950">
        <v>5.4940313100814819E-2</v>
      </c>
      <c r="C950" t="b">
        <v>0</v>
      </c>
      <c r="D950">
        <f t="shared" si="32"/>
        <v>0</v>
      </c>
    </row>
    <row r="951" spans="1:4" x14ac:dyDescent="0.2">
      <c r="A951" s="230">
        <v>42285.801812071761</v>
      </c>
      <c r="B951">
        <v>0.14308494329452515</v>
      </c>
      <c r="C951" t="b">
        <v>0</v>
      </c>
      <c r="D951">
        <f t="shared" si="32"/>
        <v>0</v>
      </c>
    </row>
    <row r="952" spans="1:4" x14ac:dyDescent="0.2">
      <c r="A952" s="230">
        <v>42285.812242280095</v>
      </c>
      <c r="B952">
        <v>6.6109299659729004E-2</v>
      </c>
      <c r="C952" t="b">
        <v>0</v>
      </c>
      <c r="D952">
        <f t="shared" si="32"/>
        <v>0</v>
      </c>
    </row>
    <row r="953" spans="1:4" x14ac:dyDescent="0.2">
      <c r="A953" s="230">
        <v>42285.822672534719</v>
      </c>
      <c r="B953">
        <v>7.8298985958099365E-2</v>
      </c>
      <c r="C953" t="b">
        <v>0</v>
      </c>
      <c r="D953">
        <f t="shared" si="32"/>
        <v>0</v>
      </c>
    </row>
    <row r="954" spans="1:4" x14ac:dyDescent="0.2">
      <c r="A954" s="230">
        <v>42285.833102743054</v>
      </c>
      <c r="B954">
        <v>8.3932548761367798E-2</v>
      </c>
      <c r="C954" t="b">
        <v>0</v>
      </c>
      <c r="D954">
        <f t="shared" si="32"/>
        <v>0</v>
      </c>
    </row>
    <row r="955" spans="1:4" x14ac:dyDescent="0.2">
      <c r="A955" s="230">
        <v>42285.843532986109</v>
      </c>
      <c r="B955">
        <v>0.12645906209945679</v>
      </c>
      <c r="C955" t="b">
        <v>0</v>
      </c>
      <c r="D955">
        <f t="shared" si="32"/>
        <v>0</v>
      </c>
    </row>
    <row r="956" spans="1:4" x14ac:dyDescent="0.2">
      <c r="A956" s="230">
        <v>42285.853963229165</v>
      </c>
      <c r="B956">
        <v>0.15231066942214966</v>
      </c>
      <c r="C956" t="b">
        <v>0</v>
      </c>
      <c r="D956">
        <f t="shared" si="32"/>
        <v>0</v>
      </c>
    </row>
    <row r="957" spans="1:4" x14ac:dyDescent="0.2">
      <c r="A957" s="230">
        <v>42285.8643934375</v>
      </c>
      <c r="B957">
        <v>8.7838739156723022E-2</v>
      </c>
      <c r="C957" t="b">
        <v>0</v>
      </c>
      <c r="D957">
        <f t="shared" si="32"/>
        <v>0</v>
      </c>
    </row>
    <row r="958" spans="1:4" x14ac:dyDescent="0.2">
      <c r="A958" s="230">
        <v>42285.874823692131</v>
      </c>
      <c r="B958">
        <v>7.1615263819694519E-2</v>
      </c>
      <c r="C958" t="b">
        <v>0</v>
      </c>
      <c r="D958">
        <f t="shared" si="32"/>
        <v>0</v>
      </c>
    </row>
    <row r="959" spans="1:4" x14ac:dyDescent="0.2">
      <c r="A959" s="230">
        <v>42285.885253900466</v>
      </c>
      <c r="B959">
        <v>7.7376425266265869E-2</v>
      </c>
      <c r="C959" t="b">
        <v>0</v>
      </c>
      <c r="D959">
        <f t="shared" ref="D959:D1022" si="33">IF(C959=TRUE,B959,0)</f>
        <v>0</v>
      </c>
    </row>
    <row r="960" spans="1:4" x14ac:dyDescent="0.2">
      <c r="A960" s="230">
        <v>42285.895684143521</v>
      </c>
      <c r="B960">
        <v>9.0066656470298767E-2</v>
      </c>
      <c r="C960" t="b">
        <v>0</v>
      </c>
      <c r="D960">
        <f t="shared" si="33"/>
        <v>0</v>
      </c>
    </row>
    <row r="961" spans="1:4" x14ac:dyDescent="0.2">
      <c r="A961" s="230">
        <v>42285.906114351848</v>
      </c>
      <c r="B961">
        <v>0.11203166842460632</v>
      </c>
      <c r="C961" t="b">
        <v>0</v>
      </c>
      <c r="D961">
        <f t="shared" si="33"/>
        <v>0</v>
      </c>
    </row>
    <row r="962" spans="1:4" x14ac:dyDescent="0.2">
      <c r="A962" s="230">
        <v>42285.916544594904</v>
      </c>
      <c r="B962">
        <v>0.10138285160064697</v>
      </c>
      <c r="C962" t="b">
        <v>0</v>
      </c>
      <c r="D962">
        <f t="shared" si="33"/>
        <v>0</v>
      </c>
    </row>
    <row r="963" spans="1:4" x14ac:dyDescent="0.2">
      <c r="A963" s="230">
        <v>42285.926974849535</v>
      </c>
      <c r="B963">
        <v>9.8075345158576965E-2</v>
      </c>
      <c r="C963" t="b">
        <v>0</v>
      </c>
      <c r="D963">
        <f t="shared" si="33"/>
        <v>0</v>
      </c>
    </row>
    <row r="964" spans="1:4" x14ac:dyDescent="0.2">
      <c r="A964" s="230">
        <v>42285.93740505787</v>
      </c>
      <c r="B964">
        <v>8.9301109313964844E-2</v>
      </c>
      <c r="C964" t="b">
        <v>0</v>
      </c>
      <c r="D964">
        <f t="shared" si="33"/>
        <v>0</v>
      </c>
    </row>
    <row r="965" spans="1:4" x14ac:dyDescent="0.2">
      <c r="A965" s="230">
        <v>42285.947835300925</v>
      </c>
      <c r="B965">
        <v>9.4483211636543274E-2</v>
      </c>
      <c r="C965" t="b">
        <v>0</v>
      </c>
      <c r="D965">
        <f t="shared" si="33"/>
        <v>0</v>
      </c>
    </row>
    <row r="966" spans="1:4" x14ac:dyDescent="0.2">
      <c r="A966" s="230">
        <v>42285.95826550926</v>
      </c>
      <c r="B966">
        <v>9.086163341999054E-2</v>
      </c>
      <c r="C966" t="b">
        <v>0</v>
      </c>
      <c r="D966">
        <f t="shared" si="33"/>
        <v>0</v>
      </c>
    </row>
    <row r="967" spans="1:4" x14ac:dyDescent="0.2">
      <c r="A967" s="230">
        <v>42285.968695752315</v>
      </c>
      <c r="B967">
        <v>5.0298020243644714E-2</v>
      </c>
      <c r="C967" t="b">
        <v>0</v>
      </c>
      <c r="D967">
        <f t="shared" si="33"/>
        <v>0</v>
      </c>
    </row>
    <row r="968" spans="1:4" x14ac:dyDescent="0.2">
      <c r="A968" s="230">
        <v>42285.97912596065</v>
      </c>
      <c r="B968">
        <v>7.3833361268043518E-2</v>
      </c>
      <c r="C968" t="b">
        <v>0</v>
      </c>
      <c r="D968">
        <f t="shared" si="33"/>
        <v>0</v>
      </c>
    </row>
    <row r="969" spans="1:4" x14ac:dyDescent="0.2">
      <c r="A969" s="230">
        <v>42285.989556215274</v>
      </c>
      <c r="B969">
        <v>8.2568317651748657E-2</v>
      </c>
      <c r="C969" t="b">
        <v>0</v>
      </c>
      <c r="D969">
        <f t="shared" si="33"/>
        <v>0</v>
      </c>
    </row>
    <row r="970" spans="1:4" x14ac:dyDescent="0.2">
      <c r="A970" s="230">
        <v>42285.999986423609</v>
      </c>
      <c r="B970">
        <v>8.1037253141403198E-2</v>
      </c>
      <c r="C970" t="b">
        <v>0</v>
      </c>
      <c r="D970">
        <f t="shared" si="33"/>
        <v>0</v>
      </c>
    </row>
    <row r="971" spans="1:4" x14ac:dyDescent="0.2">
      <c r="A971" s="230">
        <v>42286.010416666664</v>
      </c>
      <c r="B971">
        <v>9.6838712692260742E-2</v>
      </c>
      <c r="C971" t="b">
        <v>0</v>
      </c>
      <c r="D971">
        <f t="shared" si="33"/>
        <v>0</v>
      </c>
    </row>
    <row r="972" spans="1:4" x14ac:dyDescent="0.2">
      <c r="A972" s="230">
        <v>42286.02084690972</v>
      </c>
      <c r="B972">
        <v>6.0485541820526123E-2</v>
      </c>
      <c r="C972" t="b">
        <v>0</v>
      </c>
      <c r="D972">
        <f t="shared" si="33"/>
        <v>0</v>
      </c>
    </row>
    <row r="973" spans="1:4" x14ac:dyDescent="0.2">
      <c r="A973" s="230">
        <v>42286.031277118054</v>
      </c>
      <c r="B973">
        <v>4.8089742660522461E-2</v>
      </c>
      <c r="C973" t="b">
        <v>0</v>
      </c>
      <c r="D973">
        <f t="shared" si="33"/>
        <v>0</v>
      </c>
    </row>
    <row r="974" spans="1:4" x14ac:dyDescent="0.2">
      <c r="A974" s="230">
        <v>42286.041707372686</v>
      </c>
      <c r="B974">
        <v>0.11983424425125122</v>
      </c>
      <c r="C974" t="b">
        <v>0</v>
      </c>
      <c r="D974">
        <f t="shared" si="33"/>
        <v>0</v>
      </c>
    </row>
    <row r="975" spans="1:4" x14ac:dyDescent="0.2">
      <c r="A975" s="230">
        <v>42286.05213758102</v>
      </c>
      <c r="B975">
        <v>0.13954189419746399</v>
      </c>
      <c r="C975" t="b">
        <v>0</v>
      </c>
      <c r="D975">
        <f t="shared" si="33"/>
        <v>0</v>
      </c>
    </row>
    <row r="976" spans="1:4" x14ac:dyDescent="0.2">
      <c r="A976" s="230">
        <v>42286.062567824076</v>
      </c>
      <c r="B976">
        <v>0.14606857299804688</v>
      </c>
      <c r="C976" t="b">
        <v>0</v>
      </c>
      <c r="D976">
        <f t="shared" si="33"/>
        <v>0</v>
      </c>
    </row>
    <row r="977" spans="1:4" x14ac:dyDescent="0.2">
      <c r="A977" s="230">
        <v>42286.07299803241</v>
      </c>
      <c r="B977">
        <v>0.18055698275566101</v>
      </c>
      <c r="C977" t="b">
        <v>0</v>
      </c>
      <c r="D977">
        <f t="shared" si="33"/>
        <v>0</v>
      </c>
    </row>
    <row r="978" spans="1:4" x14ac:dyDescent="0.2">
      <c r="A978" s="230">
        <v>42286.083428275466</v>
      </c>
      <c r="B978">
        <v>0.16427460312843323</v>
      </c>
      <c r="C978" t="b">
        <v>0</v>
      </c>
      <c r="D978">
        <f t="shared" si="33"/>
        <v>0</v>
      </c>
    </row>
    <row r="979" spans="1:4" x14ac:dyDescent="0.2">
      <c r="A979" s="230">
        <v>42286.09385853009</v>
      </c>
      <c r="B979">
        <v>0.17130184173583984</v>
      </c>
      <c r="C979" t="b">
        <v>0</v>
      </c>
      <c r="D979">
        <f t="shared" si="33"/>
        <v>0</v>
      </c>
    </row>
    <row r="980" spans="1:4" x14ac:dyDescent="0.2">
      <c r="A980" s="230">
        <v>42286.104288738425</v>
      </c>
      <c r="B980">
        <v>0.13166078925132751</v>
      </c>
      <c r="C980" t="b">
        <v>0</v>
      </c>
      <c r="D980">
        <f t="shared" si="33"/>
        <v>0</v>
      </c>
    </row>
    <row r="981" spans="1:4" x14ac:dyDescent="0.2">
      <c r="A981" s="230">
        <v>42286.11471898148</v>
      </c>
      <c r="B981">
        <v>0.21940305829048157</v>
      </c>
      <c r="C981" t="b">
        <v>0</v>
      </c>
      <c r="D981">
        <f t="shared" si="33"/>
        <v>0</v>
      </c>
    </row>
    <row r="982" spans="1:4" x14ac:dyDescent="0.2">
      <c r="A982" s="230">
        <v>42286.125149189815</v>
      </c>
      <c r="B982">
        <v>0.14823761582374573</v>
      </c>
      <c r="C982" t="b">
        <v>0</v>
      </c>
      <c r="D982">
        <f t="shared" si="33"/>
        <v>0</v>
      </c>
    </row>
    <row r="983" spans="1:4" x14ac:dyDescent="0.2">
      <c r="A983" s="230">
        <v>42286.13557943287</v>
      </c>
      <c r="B983">
        <v>0.18604332208633423</v>
      </c>
      <c r="C983" t="b">
        <v>0</v>
      </c>
      <c r="D983">
        <f t="shared" si="33"/>
        <v>0</v>
      </c>
    </row>
    <row r="984" spans="1:4" x14ac:dyDescent="0.2">
      <c r="A984" s="230">
        <v>42286.146009641205</v>
      </c>
      <c r="B984">
        <v>0.11113853752613068</v>
      </c>
      <c r="C984" t="b">
        <v>0</v>
      </c>
      <c r="D984">
        <f t="shared" si="33"/>
        <v>0</v>
      </c>
    </row>
    <row r="985" spans="1:4" x14ac:dyDescent="0.2">
      <c r="A985" s="230">
        <v>42286.156439895836</v>
      </c>
      <c r="B985">
        <v>0.15178066492080688</v>
      </c>
      <c r="C985" t="b">
        <v>0</v>
      </c>
      <c r="D985">
        <f t="shared" si="33"/>
        <v>0</v>
      </c>
    </row>
    <row r="986" spans="1:4" x14ac:dyDescent="0.2">
      <c r="A986" s="230">
        <v>42286.166870104164</v>
      </c>
      <c r="B986">
        <v>0.13381999731063843</v>
      </c>
      <c r="C986" t="b">
        <v>0</v>
      </c>
      <c r="D986">
        <f t="shared" si="33"/>
        <v>0</v>
      </c>
    </row>
    <row r="987" spans="1:4" x14ac:dyDescent="0.2">
      <c r="A987" s="230">
        <v>42286.177300347219</v>
      </c>
      <c r="B987">
        <v>0.14788427948951721</v>
      </c>
      <c r="C987" t="b">
        <v>0</v>
      </c>
      <c r="D987">
        <f t="shared" si="33"/>
        <v>0</v>
      </c>
    </row>
    <row r="988" spans="1:4" x14ac:dyDescent="0.2">
      <c r="A988" s="230">
        <v>42286.187730590274</v>
      </c>
      <c r="B988">
        <v>0.12987455725669861</v>
      </c>
      <c r="C988" t="b">
        <v>0</v>
      </c>
      <c r="D988">
        <f t="shared" si="33"/>
        <v>0</v>
      </c>
    </row>
    <row r="989" spans="1:4" x14ac:dyDescent="0.2">
      <c r="A989" s="230">
        <v>42286.198160798609</v>
      </c>
      <c r="B989">
        <v>0.14516565203666687</v>
      </c>
      <c r="C989" t="b">
        <v>0</v>
      </c>
      <c r="D989">
        <f t="shared" si="33"/>
        <v>0</v>
      </c>
    </row>
    <row r="990" spans="1:4" x14ac:dyDescent="0.2">
      <c r="A990" s="230">
        <v>42286.208591053241</v>
      </c>
      <c r="B990">
        <v>0.10041120648384094</v>
      </c>
      <c r="C990" t="b">
        <v>0</v>
      </c>
      <c r="D990">
        <f t="shared" si="33"/>
        <v>0</v>
      </c>
    </row>
    <row r="991" spans="1:4" x14ac:dyDescent="0.2">
      <c r="A991" s="230">
        <v>42286.219021261575</v>
      </c>
      <c r="B991">
        <v>8.0193191766738892E-2</v>
      </c>
      <c r="C991" t="b">
        <v>0</v>
      </c>
      <c r="D991">
        <f t="shared" si="33"/>
        <v>0</v>
      </c>
    </row>
    <row r="992" spans="1:4" x14ac:dyDescent="0.2">
      <c r="A992" s="230">
        <v>42286.229451504631</v>
      </c>
      <c r="B992">
        <v>0.11328792572021484</v>
      </c>
      <c r="C992" t="b">
        <v>0</v>
      </c>
      <c r="D992">
        <f t="shared" si="33"/>
        <v>0</v>
      </c>
    </row>
    <row r="993" spans="1:4" x14ac:dyDescent="0.2">
      <c r="A993" s="230">
        <v>42286.239881712965</v>
      </c>
      <c r="B993">
        <v>0.11066743731498718</v>
      </c>
      <c r="C993" t="b">
        <v>0</v>
      </c>
      <c r="D993">
        <f t="shared" si="33"/>
        <v>0</v>
      </c>
    </row>
    <row r="994" spans="1:4" x14ac:dyDescent="0.2">
      <c r="A994" s="230">
        <v>42286.250311956021</v>
      </c>
      <c r="B994">
        <v>0.1805766224861145</v>
      </c>
      <c r="C994" t="b">
        <v>0</v>
      </c>
      <c r="D994">
        <f t="shared" si="33"/>
        <v>0</v>
      </c>
    </row>
    <row r="995" spans="1:4" x14ac:dyDescent="0.2">
      <c r="A995" s="230">
        <v>42286.260742210645</v>
      </c>
      <c r="B995">
        <v>0.23073887825012207</v>
      </c>
      <c r="C995" t="b">
        <v>0</v>
      </c>
      <c r="D995">
        <f t="shared" si="33"/>
        <v>0</v>
      </c>
    </row>
    <row r="996" spans="1:4" x14ac:dyDescent="0.2">
      <c r="A996" s="230">
        <v>42286.271172418979</v>
      </c>
      <c r="B996">
        <v>0.21341615915298462</v>
      </c>
      <c r="C996" t="b">
        <v>0</v>
      </c>
      <c r="D996">
        <f t="shared" si="33"/>
        <v>0</v>
      </c>
    </row>
    <row r="997" spans="1:4" x14ac:dyDescent="0.2">
      <c r="A997" s="230">
        <v>42286.281602662035</v>
      </c>
      <c r="B997">
        <v>0.1254580020904541</v>
      </c>
      <c r="C997" t="b">
        <v>0</v>
      </c>
      <c r="D997">
        <f t="shared" si="33"/>
        <v>0</v>
      </c>
    </row>
    <row r="998" spans="1:4" x14ac:dyDescent="0.2">
      <c r="A998" s="230">
        <v>42286.292032870369</v>
      </c>
      <c r="B998">
        <v>7.1448415517807007E-2</v>
      </c>
      <c r="C998" t="b">
        <v>0</v>
      </c>
      <c r="D998">
        <f t="shared" si="33"/>
        <v>0</v>
      </c>
    </row>
    <row r="999" spans="1:4" x14ac:dyDescent="0.2">
      <c r="A999" s="230">
        <v>42286.302463113425</v>
      </c>
      <c r="B999">
        <v>0.15735533833503723</v>
      </c>
      <c r="C999" t="b">
        <v>0</v>
      </c>
      <c r="D999">
        <f t="shared" si="33"/>
        <v>0</v>
      </c>
    </row>
    <row r="1000" spans="1:4" x14ac:dyDescent="0.2">
      <c r="A1000" s="230">
        <v>42286.312893321759</v>
      </c>
      <c r="B1000">
        <v>1.5475928783416748E-2</v>
      </c>
      <c r="C1000" t="b">
        <v>1</v>
      </c>
      <c r="D1000">
        <f t="shared" si="33"/>
        <v>1.5475928783416748E-2</v>
      </c>
    </row>
    <row r="1001" spans="1:4" x14ac:dyDescent="0.2">
      <c r="A1001" s="230">
        <v>42286.323323576391</v>
      </c>
      <c r="B1001">
        <v>1.3002663850784302E-2</v>
      </c>
      <c r="C1001" t="b">
        <v>1</v>
      </c>
      <c r="D1001">
        <f t="shared" si="33"/>
        <v>1.3002663850784302E-2</v>
      </c>
    </row>
    <row r="1002" spans="1:4" x14ac:dyDescent="0.2">
      <c r="A1002" s="230">
        <v>42286.333753784726</v>
      </c>
      <c r="B1002">
        <v>1.3218581676483154E-2</v>
      </c>
      <c r="C1002" t="b">
        <v>1</v>
      </c>
      <c r="D1002">
        <f t="shared" si="33"/>
        <v>1.3218581676483154E-2</v>
      </c>
    </row>
    <row r="1003" spans="1:4" x14ac:dyDescent="0.2">
      <c r="A1003" s="230">
        <v>42286.344184027781</v>
      </c>
      <c r="B1003">
        <v>1.2345075607299805E-2</v>
      </c>
      <c r="C1003" t="b">
        <v>1</v>
      </c>
      <c r="D1003">
        <f t="shared" si="33"/>
        <v>1.2345075607299805E-2</v>
      </c>
    </row>
    <row r="1004" spans="1:4" x14ac:dyDescent="0.2">
      <c r="A1004" s="230">
        <v>42286.354614270836</v>
      </c>
      <c r="B1004">
        <v>1.2992843985557556E-2</v>
      </c>
      <c r="C1004" t="b">
        <v>1</v>
      </c>
      <c r="D1004">
        <f t="shared" si="33"/>
        <v>1.2992843985557556E-2</v>
      </c>
    </row>
    <row r="1005" spans="1:4" x14ac:dyDescent="0.2">
      <c r="A1005" s="230">
        <v>42286.365044479164</v>
      </c>
      <c r="B1005">
        <v>1.2453049421310425E-2</v>
      </c>
      <c r="C1005" t="b">
        <v>1</v>
      </c>
      <c r="D1005">
        <f t="shared" si="33"/>
        <v>1.2453049421310425E-2</v>
      </c>
    </row>
    <row r="1006" spans="1:4" x14ac:dyDescent="0.2">
      <c r="A1006" s="230">
        <v>42286.375474733795</v>
      </c>
      <c r="B1006">
        <v>1.2453049421310425E-2</v>
      </c>
      <c r="C1006" t="b">
        <v>1</v>
      </c>
      <c r="D1006">
        <f t="shared" si="33"/>
        <v>1.2453049421310425E-2</v>
      </c>
    </row>
    <row r="1007" spans="1:4" x14ac:dyDescent="0.2">
      <c r="A1007" s="230">
        <v>42286.38590494213</v>
      </c>
      <c r="B1007">
        <v>1.3542458415031433E-2</v>
      </c>
      <c r="C1007" t="b">
        <v>1</v>
      </c>
      <c r="D1007">
        <f t="shared" si="33"/>
        <v>1.3542458415031433E-2</v>
      </c>
    </row>
    <row r="1008" spans="1:4" x14ac:dyDescent="0.2">
      <c r="A1008" s="230">
        <v>42286.396335185185</v>
      </c>
      <c r="B1008">
        <v>1.4347255229949951E-2</v>
      </c>
      <c r="C1008" t="b">
        <v>1</v>
      </c>
      <c r="D1008">
        <f t="shared" si="33"/>
        <v>1.4347255229949951E-2</v>
      </c>
    </row>
    <row r="1009" spans="1:4" x14ac:dyDescent="0.2">
      <c r="A1009" s="230">
        <v>42286.40676539352</v>
      </c>
      <c r="B1009">
        <v>1.2109532952308655E-2</v>
      </c>
      <c r="C1009" t="b">
        <v>1</v>
      </c>
      <c r="D1009">
        <f t="shared" si="33"/>
        <v>1.2109532952308655E-2</v>
      </c>
    </row>
    <row r="1010" spans="1:4" x14ac:dyDescent="0.2">
      <c r="A1010" s="230">
        <v>42286.417195636575</v>
      </c>
      <c r="B1010">
        <v>1.2315630912780762E-2</v>
      </c>
      <c r="C1010" t="b">
        <v>1</v>
      </c>
      <c r="D1010">
        <f t="shared" si="33"/>
        <v>1.2315630912780762E-2</v>
      </c>
    </row>
    <row r="1011" spans="1:4" x14ac:dyDescent="0.2">
      <c r="A1011" s="230">
        <v>42286.427625891207</v>
      </c>
      <c r="B1011">
        <v>1.269841194152832E-2</v>
      </c>
      <c r="C1011" t="b">
        <v>1</v>
      </c>
      <c r="D1011">
        <f t="shared" si="33"/>
        <v>1.269841194152832E-2</v>
      </c>
    </row>
    <row r="1012" spans="1:4" x14ac:dyDescent="0.2">
      <c r="A1012" s="230">
        <v>42286.438056099534</v>
      </c>
      <c r="B1012">
        <v>1.2325450778007507E-2</v>
      </c>
      <c r="C1012" t="b">
        <v>1</v>
      </c>
      <c r="D1012">
        <f t="shared" si="33"/>
        <v>1.2325450778007507E-2</v>
      </c>
    </row>
    <row r="1013" spans="1:4" x14ac:dyDescent="0.2">
      <c r="A1013" s="230">
        <v>42286.44848634259</v>
      </c>
      <c r="B1013">
        <v>1.2129157781600952E-2</v>
      </c>
      <c r="C1013" t="b">
        <v>1</v>
      </c>
      <c r="D1013">
        <f t="shared" si="33"/>
        <v>1.2129157781600952E-2</v>
      </c>
    </row>
    <row r="1014" spans="1:4" x14ac:dyDescent="0.2">
      <c r="A1014" s="230">
        <v>42286.458916550924</v>
      </c>
      <c r="B1014">
        <v>1.3159692287445068E-2</v>
      </c>
      <c r="C1014" t="b">
        <v>1</v>
      </c>
      <c r="D1014">
        <f t="shared" si="33"/>
        <v>1.3159692287445068E-2</v>
      </c>
    </row>
    <row r="1015" spans="1:4" x14ac:dyDescent="0.2">
      <c r="A1015" s="230">
        <v>42286.46934679398</v>
      </c>
      <c r="B1015">
        <v>1.2178227305412292E-2</v>
      </c>
      <c r="C1015" t="b">
        <v>1</v>
      </c>
      <c r="D1015">
        <f t="shared" si="33"/>
        <v>1.2178227305412292E-2</v>
      </c>
    </row>
    <row r="1016" spans="1:4" x14ac:dyDescent="0.2">
      <c r="A1016" s="230">
        <v>42286.479777002314</v>
      </c>
      <c r="B1016">
        <v>1.3571903109550476E-2</v>
      </c>
      <c r="C1016" t="b">
        <v>1</v>
      </c>
      <c r="D1016">
        <f t="shared" si="33"/>
        <v>1.3571903109550476E-2</v>
      </c>
    </row>
    <row r="1017" spans="1:4" x14ac:dyDescent="0.2">
      <c r="A1017" s="230">
        <v>42286.490207256946</v>
      </c>
      <c r="B1017">
        <v>1.4366880059242249E-2</v>
      </c>
      <c r="C1017" t="b">
        <v>1</v>
      </c>
      <c r="D1017">
        <f t="shared" si="33"/>
        <v>1.4366880059242249E-2</v>
      </c>
    </row>
    <row r="1018" spans="1:4" x14ac:dyDescent="0.2">
      <c r="A1018" s="230">
        <v>42286.50063746528</v>
      </c>
      <c r="B1018">
        <v>1.230582594871521E-2</v>
      </c>
      <c r="C1018" t="b">
        <v>1</v>
      </c>
      <c r="D1018">
        <f t="shared" si="33"/>
        <v>1.230582594871521E-2</v>
      </c>
    </row>
    <row r="1019" spans="1:4" x14ac:dyDescent="0.2">
      <c r="A1019" s="230">
        <v>42286.511067708336</v>
      </c>
      <c r="B1019">
        <v>2.8921887278556824E-2</v>
      </c>
      <c r="C1019" t="b">
        <v>1</v>
      </c>
      <c r="D1019">
        <f t="shared" si="33"/>
        <v>2.8921887278556824E-2</v>
      </c>
    </row>
    <row r="1020" spans="1:4" x14ac:dyDescent="0.2">
      <c r="A1020" s="230">
        <v>42286.521497951391</v>
      </c>
      <c r="B1020">
        <v>1.2266561388969421E-2</v>
      </c>
      <c r="C1020" t="b">
        <v>1</v>
      </c>
      <c r="D1020">
        <f t="shared" si="33"/>
        <v>1.2266561388969421E-2</v>
      </c>
    </row>
    <row r="1021" spans="1:4" x14ac:dyDescent="0.2">
      <c r="A1021" s="230">
        <v>42286.531928159726</v>
      </c>
      <c r="B1021">
        <v>1.2070268392562866E-2</v>
      </c>
      <c r="C1021" t="b">
        <v>1</v>
      </c>
      <c r="D1021">
        <f t="shared" si="33"/>
        <v>1.2070268392562866E-2</v>
      </c>
    </row>
    <row r="1022" spans="1:4" x14ac:dyDescent="0.2">
      <c r="A1022" s="230">
        <v>42286.54235841435</v>
      </c>
      <c r="B1022">
        <v>1.235489547252655E-2</v>
      </c>
      <c r="C1022" t="b">
        <v>1</v>
      </c>
      <c r="D1022">
        <f t="shared" si="33"/>
        <v>1.235489547252655E-2</v>
      </c>
    </row>
    <row r="1023" spans="1:4" x14ac:dyDescent="0.2">
      <c r="A1023" s="230">
        <v>42286.552788622685</v>
      </c>
      <c r="B1023">
        <v>1.2080088257789612E-2</v>
      </c>
      <c r="C1023" t="b">
        <v>1</v>
      </c>
      <c r="D1023">
        <f t="shared" ref="D1023:D1086" si="34">IF(C1023=TRUE,B1023,0)</f>
        <v>1.2080088257789612E-2</v>
      </c>
    </row>
    <row r="1024" spans="1:4" x14ac:dyDescent="0.2">
      <c r="A1024" s="230">
        <v>42286.56321886574</v>
      </c>
      <c r="B1024" t="str">
        <v>Null</v>
      </c>
      <c r="C1024" t="str">
        <v>Null</v>
      </c>
      <c r="D1024">
        <f t="shared" si="34"/>
        <v>0</v>
      </c>
    </row>
    <row r="1025" spans="1:4" x14ac:dyDescent="0.2">
      <c r="A1025" s="230">
        <v>42286.573649074075</v>
      </c>
      <c r="B1025" t="str">
        <v>Null</v>
      </c>
      <c r="C1025" t="str">
        <v>Null</v>
      </c>
      <c r="D1025">
        <f t="shared" si="34"/>
        <v>0</v>
      </c>
    </row>
    <row r="1026" spans="1:4" x14ac:dyDescent="0.2">
      <c r="A1026" s="230">
        <v>42286.58407931713</v>
      </c>
      <c r="B1026">
        <v>1.2845620512962341E-2</v>
      </c>
      <c r="C1026" t="b">
        <v>1</v>
      </c>
      <c r="D1026">
        <f t="shared" si="34"/>
        <v>1.2845620512962341E-2</v>
      </c>
    </row>
    <row r="1027" spans="1:4" x14ac:dyDescent="0.2">
      <c r="A1027" s="230">
        <v>42286.594509571762</v>
      </c>
      <c r="B1027">
        <v>1.2845620512962341E-2</v>
      </c>
      <c r="C1027" t="b">
        <v>1</v>
      </c>
      <c r="D1027">
        <f t="shared" si="34"/>
        <v>1.2845620512962341E-2</v>
      </c>
    </row>
    <row r="1028" spans="1:4" x14ac:dyDescent="0.2">
      <c r="A1028" s="230">
        <v>42286.604939780096</v>
      </c>
      <c r="B1028">
        <v>1.1991754174232483E-2</v>
      </c>
      <c r="C1028" t="b">
        <v>1</v>
      </c>
      <c r="D1028">
        <f t="shared" si="34"/>
        <v>1.1991754174232483E-2</v>
      </c>
    </row>
    <row r="1029" spans="1:4" x14ac:dyDescent="0.2">
      <c r="A1029" s="230">
        <v>42286.615370023152</v>
      </c>
      <c r="B1029">
        <v>1.1942684650421143E-2</v>
      </c>
      <c r="C1029" t="b">
        <v>1</v>
      </c>
      <c r="D1029">
        <f t="shared" si="34"/>
        <v>1.1942684650421143E-2</v>
      </c>
    </row>
    <row r="1030" spans="1:4" x14ac:dyDescent="0.2">
      <c r="A1030" s="230">
        <v>42286.625800231479</v>
      </c>
      <c r="B1030">
        <v>2.2100761532783508E-2</v>
      </c>
      <c r="C1030" t="b">
        <v>1</v>
      </c>
      <c r="D1030">
        <f t="shared" si="34"/>
        <v>2.2100761532783508E-2</v>
      </c>
    </row>
    <row r="1031" spans="1:4" x14ac:dyDescent="0.2">
      <c r="A1031" s="230">
        <v>42286.636230474534</v>
      </c>
      <c r="B1031">
        <v>1.2050643563270569E-2</v>
      </c>
      <c r="C1031" t="b">
        <v>1</v>
      </c>
      <c r="D1031">
        <f t="shared" si="34"/>
        <v>1.2050643563270569E-2</v>
      </c>
    </row>
    <row r="1032" spans="1:4" x14ac:dyDescent="0.2">
      <c r="A1032" s="230">
        <v>42286.646660682869</v>
      </c>
      <c r="B1032">
        <v>1.2021198868751526E-2</v>
      </c>
      <c r="C1032" t="b">
        <v>1</v>
      </c>
      <c r="D1032">
        <f t="shared" si="34"/>
        <v>1.2021198868751526E-2</v>
      </c>
    </row>
    <row r="1033" spans="1:4" x14ac:dyDescent="0.2">
      <c r="A1033" s="230">
        <v>42286.6570909375</v>
      </c>
      <c r="B1033">
        <v>1.2855440378189087E-2</v>
      </c>
      <c r="C1033" t="b">
        <v>1</v>
      </c>
      <c r="D1033">
        <f t="shared" si="34"/>
        <v>1.2855440378189087E-2</v>
      </c>
    </row>
    <row r="1034" spans="1:4" x14ac:dyDescent="0.2">
      <c r="A1034" s="230">
        <v>42286.667521145835</v>
      </c>
      <c r="B1034">
        <v>1.2040823698043823E-2</v>
      </c>
      <c r="C1034" t="b">
        <v>1</v>
      </c>
      <c r="D1034">
        <f t="shared" si="34"/>
        <v>1.2040823698043823E-2</v>
      </c>
    </row>
    <row r="1035" spans="1:4" x14ac:dyDescent="0.2">
      <c r="A1035" s="230">
        <v>42286.677951388891</v>
      </c>
      <c r="B1035">
        <v>1.2825995683670044E-2</v>
      </c>
      <c r="C1035" t="b">
        <v>1</v>
      </c>
      <c r="D1035">
        <f t="shared" si="34"/>
        <v>1.2825995683670044E-2</v>
      </c>
    </row>
    <row r="1036" spans="1:4" x14ac:dyDescent="0.2">
      <c r="A1036" s="230">
        <v>42286.688381631946</v>
      </c>
      <c r="B1036">
        <v>1.2825995683670044E-2</v>
      </c>
      <c r="C1036" t="b">
        <v>1</v>
      </c>
      <c r="D1036">
        <f t="shared" si="34"/>
        <v>1.2825995683670044E-2</v>
      </c>
    </row>
    <row r="1037" spans="1:4" x14ac:dyDescent="0.2">
      <c r="A1037" s="230">
        <v>42286.698811840281</v>
      </c>
      <c r="B1037">
        <v>1.2364715337753296E-2</v>
      </c>
      <c r="C1037" t="b">
        <v>1</v>
      </c>
      <c r="D1037">
        <f t="shared" si="34"/>
        <v>1.2364715337753296E-2</v>
      </c>
    </row>
    <row r="1038" spans="1:4" x14ac:dyDescent="0.2">
      <c r="A1038" s="230">
        <v>42286.709242094905</v>
      </c>
      <c r="B1038">
        <v>1.1893615126609802E-2</v>
      </c>
      <c r="C1038" t="b">
        <v>1</v>
      </c>
      <c r="D1038">
        <f t="shared" si="34"/>
        <v>1.1893615126609802E-2</v>
      </c>
    </row>
    <row r="1039" spans="1:4" x14ac:dyDescent="0.2">
      <c r="A1039" s="230">
        <v>42286.719672303239</v>
      </c>
      <c r="B1039">
        <v>1.2590453028678894E-2</v>
      </c>
      <c r="C1039" t="b">
        <v>1</v>
      </c>
      <c r="D1039">
        <f t="shared" si="34"/>
        <v>1.2590453028678894E-2</v>
      </c>
    </row>
    <row r="1040" spans="1:4" x14ac:dyDescent="0.2">
      <c r="A1040" s="230">
        <v>42286.730102546295</v>
      </c>
      <c r="B1040">
        <v>1.1873975396156311E-2</v>
      </c>
      <c r="C1040" t="b">
        <v>1</v>
      </c>
      <c r="D1040">
        <f t="shared" si="34"/>
        <v>1.1873975396156311E-2</v>
      </c>
    </row>
    <row r="1041" spans="1:4" x14ac:dyDescent="0.2">
      <c r="A1041" s="230">
        <v>42286.740532754629</v>
      </c>
      <c r="B1041">
        <v>1.9018992781639099E-2</v>
      </c>
      <c r="C1041" t="b">
        <v>1</v>
      </c>
      <c r="D1041">
        <f t="shared" si="34"/>
        <v>1.9018992781639099E-2</v>
      </c>
    </row>
    <row r="1042" spans="1:4" x14ac:dyDescent="0.2">
      <c r="A1042" s="230">
        <v>42286.750962997685</v>
      </c>
      <c r="B1042">
        <v>1.2286201119422913E-2</v>
      </c>
      <c r="C1042" t="b">
        <v>1</v>
      </c>
      <c r="D1042">
        <f t="shared" si="34"/>
        <v>1.2286201119422913E-2</v>
      </c>
    </row>
    <row r="1043" spans="1:4" x14ac:dyDescent="0.2">
      <c r="A1043" s="230">
        <v>42286.761393252316</v>
      </c>
      <c r="B1043">
        <v>1.254136860370636E-2</v>
      </c>
      <c r="C1043" t="b">
        <v>1</v>
      </c>
      <c r="D1043">
        <f t="shared" si="34"/>
        <v>1.254136860370636E-2</v>
      </c>
    </row>
    <row r="1044" spans="1:4" x14ac:dyDescent="0.2">
      <c r="A1044" s="230">
        <v>42286.771823460651</v>
      </c>
      <c r="B1044">
        <v>1.2060463428497314E-2</v>
      </c>
      <c r="C1044" t="b">
        <v>1</v>
      </c>
      <c r="D1044">
        <f t="shared" si="34"/>
        <v>1.2060463428497314E-2</v>
      </c>
    </row>
    <row r="1045" spans="1:4" x14ac:dyDescent="0.2">
      <c r="A1045" s="230">
        <v>42286.782253703706</v>
      </c>
      <c r="B1045">
        <v>1.2060463428497314E-2</v>
      </c>
      <c r="C1045" t="b">
        <v>1</v>
      </c>
      <c r="D1045">
        <f t="shared" si="34"/>
        <v>1.2060463428497314E-2</v>
      </c>
    </row>
    <row r="1046" spans="1:4" x14ac:dyDescent="0.2">
      <c r="A1046" s="230">
        <v>42286.792683912034</v>
      </c>
      <c r="B1046">
        <v>2.2935003042221069E-2</v>
      </c>
      <c r="C1046" t="b">
        <v>1</v>
      </c>
      <c r="D1046">
        <f t="shared" si="34"/>
        <v>2.2935003042221069E-2</v>
      </c>
    </row>
    <row r="1047" spans="1:4" x14ac:dyDescent="0.2">
      <c r="A1047" s="230">
        <v>42286.803114155089</v>
      </c>
      <c r="B1047">
        <v>1.1834725737571716E-2</v>
      </c>
      <c r="C1047" t="b">
        <v>1</v>
      </c>
      <c r="D1047">
        <f t="shared" si="34"/>
        <v>1.1834725737571716E-2</v>
      </c>
    </row>
    <row r="1048" spans="1:4" x14ac:dyDescent="0.2">
      <c r="A1048" s="230">
        <v>42286.813544363424</v>
      </c>
      <c r="B1048">
        <v>1.3355985283851624E-2</v>
      </c>
      <c r="C1048" t="b">
        <v>1</v>
      </c>
      <c r="D1048">
        <f t="shared" si="34"/>
        <v>1.3355985283851624E-2</v>
      </c>
    </row>
    <row r="1049" spans="1:4" x14ac:dyDescent="0.2">
      <c r="A1049" s="230">
        <v>42286.823974618055</v>
      </c>
      <c r="B1049">
        <v>1.2060463428497314E-2</v>
      </c>
      <c r="C1049" t="b">
        <v>1</v>
      </c>
      <c r="D1049">
        <f t="shared" si="34"/>
        <v>1.2060463428497314E-2</v>
      </c>
    </row>
    <row r="1050" spans="1:4" x14ac:dyDescent="0.2">
      <c r="A1050" s="230">
        <v>42286.83440482639</v>
      </c>
      <c r="B1050">
        <v>1.2060463428497314E-2</v>
      </c>
      <c r="C1050" t="b">
        <v>1</v>
      </c>
      <c r="D1050">
        <f t="shared" si="34"/>
        <v>1.2060463428497314E-2</v>
      </c>
    </row>
    <row r="1051" spans="1:4" x14ac:dyDescent="0.2">
      <c r="A1051" s="230">
        <v>42286.844835069445</v>
      </c>
      <c r="B1051">
        <v>1.2610077857971191E-2</v>
      </c>
      <c r="C1051" t="b">
        <v>1</v>
      </c>
      <c r="D1051">
        <f t="shared" si="34"/>
        <v>1.2610077857971191E-2</v>
      </c>
    </row>
    <row r="1052" spans="1:4" x14ac:dyDescent="0.2">
      <c r="A1052" s="230">
        <v>42286.855265312501</v>
      </c>
      <c r="B1052">
        <v>1.2099713087081909E-2</v>
      </c>
      <c r="C1052" t="b">
        <v>1</v>
      </c>
      <c r="D1052">
        <f t="shared" si="34"/>
        <v>1.2099713087081909E-2</v>
      </c>
    </row>
    <row r="1053" spans="1:4" x14ac:dyDescent="0.2">
      <c r="A1053" s="230">
        <v>42286.865695520835</v>
      </c>
      <c r="B1053">
        <v>1.3267651200294495E-2</v>
      </c>
      <c r="C1053" t="b">
        <v>1</v>
      </c>
      <c r="D1053">
        <f t="shared" si="34"/>
        <v>1.3267651200294495E-2</v>
      </c>
    </row>
    <row r="1054" spans="1:4" x14ac:dyDescent="0.2">
      <c r="A1054" s="230">
        <v>42286.87612577546</v>
      </c>
      <c r="B1054">
        <v>1.3591527938842773E-2</v>
      </c>
      <c r="C1054" t="b">
        <v>1</v>
      </c>
      <c r="D1054">
        <f t="shared" si="34"/>
        <v>1.3591527938842773E-2</v>
      </c>
    </row>
    <row r="1055" spans="1:4" x14ac:dyDescent="0.2">
      <c r="A1055" s="230">
        <v>42286.886555983794</v>
      </c>
      <c r="B1055">
        <v>1.2011393904685974E-2</v>
      </c>
      <c r="C1055" t="b">
        <v>1</v>
      </c>
      <c r="D1055">
        <f t="shared" si="34"/>
        <v>1.2011393904685974E-2</v>
      </c>
    </row>
    <row r="1056" spans="1:4" x14ac:dyDescent="0.2">
      <c r="A1056" s="230">
        <v>42286.89698622685</v>
      </c>
      <c r="B1056">
        <v>1.2600257992744446E-2</v>
      </c>
      <c r="C1056" t="b">
        <v>1</v>
      </c>
      <c r="D1056">
        <f t="shared" si="34"/>
        <v>1.2600257992744446E-2</v>
      </c>
    </row>
    <row r="1057" spans="1:4" x14ac:dyDescent="0.2">
      <c r="A1057" s="230">
        <v>42286.907416435184</v>
      </c>
      <c r="B1057">
        <v>1.2649327516555786E-2</v>
      </c>
      <c r="C1057" t="b">
        <v>1</v>
      </c>
      <c r="D1057">
        <f t="shared" si="34"/>
        <v>1.2649327516555786E-2</v>
      </c>
    </row>
    <row r="1058" spans="1:4" x14ac:dyDescent="0.2">
      <c r="A1058" s="230">
        <v>42286.91784667824</v>
      </c>
      <c r="B1058">
        <v>1.3012468814849854E-2</v>
      </c>
      <c r="C1058" t="b">
        <v>1</v>
      </c>
      <c r="D1058">
        <f t="shared" si="34"/>
        <v>1.3012468814849854E-2</v>
      </c>
    </row>
    <row r="1059" spans="1:4" x14ac:dyDescent="0.2">
      <c r="A1059" s="230">
        <v>42286.928276932871</v>
      </c>
      <c r="B1059">
        <v>1.2001574039459229E-2</v>
      </c>
      <c r="C1059" t="b">
        <v>1</v>
      </c>
      <c r="D1059">
        <f t="shared" si="34"/>
        <v>1.2001574039459229E-2</v>
      </c>
    </row>
    <row r="1060" spans="1:4" x14ac:dyDescent="0.2">
      <c r="A1060" s="230">
        <v>42286.938707141206</v>
      </c>
      <c r="B1060">
        <v>1.2207671999931335E-2</v>
      </c>
      <c r="C1060" t="b">
        <v>1</v>
      </c>
      <c r="D1060">
        <f t="shared" si="34"/>
        <v>1.2207671999931335E-2</v>
      </c>
    </row>
    <row r="1061" spans="1:4" x14ac:dyDescent="0.2">
      <c r="A1061" s="230">
        <v>42286.949137384261</v>
      </c>
      <c r="B1061">
        <v>1.2089908123016357E-2</v>
      </c>
      <c r="C1061" t="b">
        <v>1</v>
      </c>
      <c r="D1061">
        <f t="shared" si="34"/>
        <v>1.2089908123016357E-2</v>
      </c>
    </row>
    <row r="1062" spans="1:4" x14ac:dyDescent="0.2">
      <c r="A1062" s="230">
        <v>42286.959567592596</v>
      </c>
      <c r="B1062">
        <v>1.346394419670105E-2</v>
      </c>
      <c r="C1062" t="b">
        <v>1</v>
      </c>
      <c r="D1062">
        <f t="shared" si="34"/>
        <v>1.346394419670105E-2</v>
      </c>
    </row>
    <row r="1063" spans="1:4" x14ac:dyDescent="0.2">
      <c r="A1063" s="230">
        <v>42286.969997835651</v>
      </c>
      <c r="B1063">
        <v>1.36994868516922E-2</v>
      </c>
      <c r="C1063" t="b">
        <v>1</v>
      </c>
      <c r="D1063">
        <f t="shared" si="34"/>
        <v>1.36994868516922E-2</v>
      </c>
    </row>
    <row r="1064" spans="1:4" x14ac:dyDescent="0.2">
      <c r="A1064" s="230">
        <v>42286.980428043978</v>
      </c>
      <c r="B1064">
        <v>1.3130247592926025E-2</v>
      </c>
      <c r="C1064" t="b">
        <v>1</v>
      </c>
      <c r="D1064">
        <f t="shared" si="34"/>
        <v>1.3130247592926025E-2</v>
      </c>
    </row>
    <row r="1065" spans="1:4" x14ac:dyDescent="0.2">
      <c r="A1065" s="230">
        <v>42286.99085829861</v>
      </c>
      <c r="B1065">
        <v>1.2040823698043823E-2</v>
      </c>
      <c r="C1065" t="b">
        <v>1</v>
      </c>
      <c r="D1065">
        <f t="shared" si="34"/>
        <v>1.2040823698043823E-2</v>
      </c>
    </row>
    <row r="1066" spans="1:4" x14ac:dyDescent="0.2">
      <c r="A1066" s="230">
        <v>42287.001288506945</v>
      </c>
      <c r="B1066">
        <v>1.230582594871521E-2</v>
      </c>
      <c r="C1066" t="b">
        <v>1</v>
      </c>
      <c r="D1066">
        <f t="shared" si="34"/>
        <v>1.230582594871521E-2</v>
      </c>
    </row>
    <row r="1067" spans="1:4" x14ac:dyDescent="0.2">
      <c r="A1067" s="230">
        <v>42287.01171875</v>
      </c>
      <c r="B1067">
        <v>1.2237116694450378E-2</v>
      </c>
      <c r="C1067" t="b">
        <v>1</v>
      </c>
      <c r="D1067">
        <f t="shared" si="34"/>
        <v>1.2237116694450378E-2</v>
      </c>
    </row>
    <row r="1068" spans="1:4" x14ac:dyDescent="0.2">
      <c r="A1068" s="230">
        <v>42287.022148993055</v>
      </c>
      <c r="B1068">
        <v>1.2080088257789612E-2</v>
      </c>
      <c r="C1068" t="b">
        <v>1</v>
      </c>
      <c r="D1068">
        <f t="shared" si="34"/>
        <v>1.2080088257789612E-2</v>
      </c>
    </row>
    <row r="1069" spans="1:4" x14ac:dyDescent="0.2">
      <c r="A1069" s="230">
        <v>42287.03257920139</v>
      </c>
      <c r="B1069">
        <v>1.2109532952308655E-2</v>
      </c>
      <c r="C1069" t="b">
        <v>1</v>
      </c>
      <c r="D1069">
        <f t="shared" si="34"/>
        <v>1.2109532952308655E-2</v>
      </c>
    </row>
    <row r="1070" spans="1:4" x14ac:dyDescent="0.2">
      <c r="A1070" s="230">
        <v>42287.043009456022</v>
      </c>
      <c r="B1070">
        <v>1.2453049421310425E-2</v>
      </c>
      <c r="C1070" t="b">
        <v>1</v>
      </c>
      <c r="D1070">
        <f t="shared" si="34"/>
        <v>1.2453049421310425E-2</v>
      </c>
    </row>
    <row r="1071" spans="1:4" x14ac:dyDescent="0.2">
      <c r="A1071" s="230">
        <v>42287.053439664349</v>
      </c>
      <c r="B1071">
        <v>1.269841194152832E-2</v>
      </c>
      <c r="C1071" t="b">
        <v>1</v>
      </c>
      <c r="D1071">
        <f t="shared" si="34"/>
        <v>1.269841194152832E-2</v>
      </c>
    </row>
    <row r="1072" spans="1:4" x14ac:dyDescent="0.2">
      <c r="A1072" s="230">
        <v>42287.063869907404</v>
      </c>
      <c r="B1072">
        <v>1.3267651200294495E-2</v>
      </c>
      <c r="C1072" t="b">
        <v>1</v>
      </c>
      <c r="D1072">
        <f t="shared" si="34"/>
        <v>1.3267651200294495E-2</v>
      </c>
    </row>
    <row r="1073" spans="1:4" x14ac:dyDescent="0.2">
      <c r="A1073" s="230">
        <v>42287.074300115739</v>
      </c>
      <c r="B1073">
        <v>1.2511923909187317E-2</v>
      </c>
      <c r="C1073" t="b">
        <v>1</v>
      </c>
      <c r="D1073">
        <f t="shared" si="34"/>
        <v>1.2511923909187317E-2</v>
      </c>
    </row>
    <row r="1074" spans="1:4" x14ac:dyDescent="0.2">
      <c r="A1074" s="230">
        <v>42287.084730358794</v>
      </c>
      <c r="B1074">
        <v>1.2109532952308655E-2</v>
      </c>
      <c r="C1074" t="b">
        <v>1</v>
      </c>
      <c r="D1074">
        <f t="shared" si="34"/>
        <v>1.2109532952308655E-2</v>
      </c>
    </row>
    <row r="1075" spans="1:4" x14ac:dyDescent="0.2">
      <c r="A1075" s="230">
        <v>42287.095160613426</v>
      </c>
      <c r="B1075">
        <v>1.3611167669296265E-2</v>
      </c>
      <c r="C1075" t="b">
        <v>1</v>
      </c>
      <c r="D1075">
        <f t="shared" si="34"/>
        <v>1.3611167669296265E-2</v>
      </c>
    </row>
    <row r="1076" spans="1:4" x14ac:dyDescent="0.2">
      <c r="A1076" s="230">
        <v>42287.10559082176</v>
      </c>
      <c r="B1076">
        <v>1.3611167669296265E-2</v>
      </c>
      <c r="C1076" t="b">
        <v>1</v>
      </c>
      <c r="D1076">
        <f t="shared" si="34"/>
        <v>1.3611167669296265E-2</v>
      </c>
    </row>
    <row r="1077" spans="1:4" x14ac:dyDescent="0.2">
      <c r="A1077" s="230">
        <v>42287.116021064816</v>
      </c>
      <c r="B1077">
        <v>1.2619882822036743E-2</v>
      </c>
      <c r="C1077" t="b">
        <v>1</v>
      </c>
      <c r="D1077">
        <f t="shared" si="34"/>
        <v>1.2619882822036743E-2</v>
      </c>
    </row>
    <row r="1078" spans="1:4" x14ac:dyDescent="0.2">
      <c r="A1078" s="230">
        <v>42287.12645127315</v>
      </c>
      <c r="B1078">
        <v>1.4209851622581482E-2</v>
      </c>
      <c r="C1078" t="b">
        <v>1</v>
      </c>
      <c r="D1078">
        <f t="shared" si="34"/>
        <v>1.4209851622581482E-2</v>
      </c>
    </row>
    <row r="1079" spans="1:4" x14ac:dyDescent="0.2">
      <c r="A1079" s="230">
        <v>42287.136881516206</v>
      </c>
      <c r="B1079">
        <v>1.3081178069114685E-2</v>
      </c>
      <c r="C1079" t="b">
        <v>1</v>
      </c>
      <c r="D1079">
        <f t="shared" si="34"/>
        <v>1.3081178069114685E-2</v>
      </c>
    </row>
    <row r="1080" spans="1:4" x14ac:dyDescent="0.2">
      <c r="A1080" s="230">
        <v>42287.14731172454</v>
      </c>
      <c r="B1080">
        <v>1.2217491865158081E-2</v>
      </c>
      <c r="C1080" t="b">
        <v>1</v>
      </c>
      <c r="D1080">
        <f t="shared" si="34"/>
        <v>1.2217491865158081E-2</v>
      </c>
    </row>
    <row r="1081" spans="1:4" x14ac:dyDescent="0.2">
      <c r="A1081" s="230">
        <v>42287.157741979165</v>
      </c>
      <c r="B1081">
        <v>1.2727856636047363E-2</v>
      </c>
      <c r="C1081" t="b">
        <v>1</v>
      </c>
      <c r="D1081">
        <f t="shared" si="34"/>
        <v>1.2727856636047363E-2</v>
      </c>
    </row>
    <row r="1082" spans="1:4" x14ac:dyDescent="0.2">
      <c r="A1082" s="230">
        <v>42287.168172187499</v>
      </c>
      <c r="B1082">
        <v>1.2158602476119995E-2</v>
      </c>
      <c r="C1082" t="b">
        <v>1</v>
      </c>
      <c r="D1082">
        <f t="shared" si="34"/>
        <v>1.2158602476119995E-2</v>
      </c>
    </row>
    <row r="1083" spans="1:4" x14ac:dyDescent="0.2">
      <c r="A1083" s="230">
        <v>42287.178602430555</v>
      </c>
      <c r="B1083">
        <v>1.2148797512054443E-2</v>
      </c>
      <c r="C1083" t="b">
        <v>1</v>
      </c>
      <c r="D1083">
        <f t="shared" si="34"/>
        <v>1.2148797512054443E-2</v>
      </c>
    </row>
    <row r="1084" spans="1:4" x14ac:dyDescent="0.2">
      <c r="A1084" s="230">
        <v>42287.18903267361</v>
      </c>
      <c r="B1084">
        <v>1.2197867035865784E-2</v>
      </c>
      <c r="C1084" t="b">
        <v>1</v>
      </c>
      <c r="D1084">
        <f t="shared" si="34"/>
        <v>1.2197867035865784E-2</v>
      </c>
    </row>
    <row r="1085" spans="1:4" x14ac:dyDescent="0.2">
      <c r="A1085" s="230">
        <v>42287.199462881945</v>
      </c>
      <c r="B1085">
        <v>1.4739841222763062E-2</v>
      </c>
      <c r="C1085" t="b">
        <v>1</v>
      </c>
      <c r="D1085">
        <f t="shared" si="34"/>
        <v>1.4739841222763062E-2</v>
      </c>
    </row>
    <row r="1086" spans="1:4" x14ac:dyDescent="0.2">
      <c r="A1086" s="230">
        <v>42287.209893136576</v>
      </c>
      <c r="B1086">
        <v>1.9588232040405273E-2</v>
      </c>
      <c r="C1086" t="b">
        <v>1</v>
      </c>
      <c r="D1086">
        <f t="shared" si="34"/>
        <v>1.9588232040405273E-2</v>
      </c>
    </row>
    <row r="1087" spans="1:4" x14ac:dyDescent="0.2">
      <c r="A1087" s="230">
        <v>42287.220323344911</v>
      </c>
      <c r="B1087">
        <v>1.2639522552490234E-2</v>
      </c>
      <c r="C1087" t="b">
        <v>1</v>
      </c>
      <c r="D1087">
        <f t="shared" ref="D1087:D1150" si="35">IF(C1087=TRUE,B1087,0)</f>
        <v>1.2639522552490234E-2</v>
      </c>
    </row>
    <row r="1088" spans="1:4" x14ac:dyDescent="0.2">
      <c r="A1088" s="230">
        <v>42287.230753587966</v>
      </c>
      <c r="B1088">
        <v>1.2207671999931335E-2</v>
      </c>
      <c r="C1088" t="b">
        <v>1</v>
      </c>
      <c r="D1088">
        <f t="shared" si="35"/>
        <v>1.2207671999931335E-2</v>
      </c>
    </row>
    <row r="1089" spans="1:4" x14ac:dyDescent="0.2">
      <c r="A1089" s="230">
        <v>42287.241183796294</v>
      </c>
      <c r="B1089">
        <v>1.2403964996337891E-2</v>
      </c>
      <c r="C1089" t="b">
        <v>1</v>
      </c>
      <c r="D1089">
        <f t="shared" si="35"/>
        <v>1.2403964996337891E-2</v>
      </c>
    </row>
    <row r="1090" spans="1:4" x14ac:dyDescent="0.2">
      <c r="A1090" s="230">
        <v>42287.251614039349</v>
      </c>
      <c r="B1090">
        <v>1.2855440378189087E-2</v>
      </c>
      <c r="C1090" t="b">
        <v>1</v>
      </c>
      <c r="D1090">
        <f t="shared" si="35"/>
        <v>1.2855440378189087E-2</v>
      </c>
    </row>
    <row r="1091" spans="1:4" x14ac:dyDescent="0.2">
      <c r="A1091" s="230">
        <v>42287.262044293981</v>
      </c>
      <c r="B1091">
        <v>1.4818355441093445E-2</v>
      </c>
      <c r="C1091" t="b">
        <v>1</v>
      </c>
      <c r="D1091">
        <f t="shared" si="35"/>
        <v>1.4818355441093445E-2</v>
      </c>
    </row>
    <row r="1092" spans="1:4" x14ac:dyDescent="0.2">
      <c r="A1092" s="230">
        <v>42287.272474502315</v>
      </c>
      <c r="B1092">
        <v>1.9990637898445129E-2</v>
      </c>
      <c r="C1092" t="b">
        <v>1</v>
      </c>
      <c r="D1092">
        <f t="shared" si="35"/>
        <v>1.9990637898445129E-2</v>
      </c>
    </row>
    <row r="1093" spans="1:4" x14ac:dyDescent="0.2">
      <c r="A1093" s="230">
        <v>42287.282904745371</v>
      </c>
      <c r="B1093">
        <v>1.254136860370636E-2</v>
      </c>
      <c r="C1093" t="b">
        <v>1</v>
      </c>
      <c r="D1093">
        <f t="shared" si="35"/>
        <v>1.254136860370636E-2</v>
      </c>
    </row>
    <row r="1094" spans="1:4" x14ac:dyDescent="0.2">
      <c r="A1094" s="230">
        <v>42287.293334953705</v>
      </c>
      <c r="B1094">
        <v>1.2502118945121765E-2</v>
      </c>
      <c r="C1094" t="b">
        <v>1</v>
      </c>
      <c r="D1094">
        <f t="shared" si="35"/>
        <v>1.2502118945121765E-2</v>
      </c>
    </row>
    <row r="1095" spans="1:4" x14ac:dyDescent="0.2">
      <c r="A1095" s="230">
        <v>42287.303765196761</v>
      </c>
      <c r="B1095">
        <v>1.2364715337753296E-2</v>
      </c>
      <c r="C1095" t="b">
        <v>1</v>
      </c>
      <c r="D1095">
        <f t="shared" si="35"/>
        <v>1.2364715337753296E-2</v>
      </c>
    </row>
    <row r="1096" spans="1:4" x14ac:dyDescent="0.2">
      <c r="A1096" s="230">
        <v>42287.314195405095</v>
      </c>
      <c r="B1096">
        <v>1.2237116694450378E-2</v>
      </c>
      <c r="C1096" t="b">
        <v>1</v>
      </c>
      <c r="D1096">
        <f t="shared" si="35"/>
        <v>1.2237116694450378E-2</v>
      </c>
    </row>
    <row r="1097" spans="1:4" x14ac:dyDescent="0.2">
      <c r="A1097" s="230">
        <v>42287.324625659719</v>
      </c>
      <c r="B1097">
        <v>1.5770360827445984E-2</v>
      </c>
      <c r="C1097" t="b">
        <v>1</v>
      </c>
      <c r="D1097">
        <f t="shared" si="35"/>
        <v>1.5770360827445984E-2</v>
      </c>
    </row>
    <row r="1098" spans="1:4" x14ac:dyDescent="0.2">
      <c r="A1098" s="230">
        <v>42287.335055868054</v>
      </c>
      <c r="B1098">
        <v>1.2590453028678894E-2</v>
      </c>
      <c r="C1098" t="b">
        <v>1</v>
      </c>
      <c r="D1098">
        <f t="shared" si="35"/>
        <v>1.2590453028678894E-2</v>
      </c>
    </row>
    <row r="1099" spans="1:4" x14ac:dyDescent="0.2">
      <c r="A1099" s="230">
        <v>42287.345486111109</v>
      </c>
      <c r="B1099">
        <v>1.8842324614524841E-2</v>
      </c>
      <c r="C1099" t="b">
        <v>1</v>
      </c>
      <c r="D1099">
        <f t="shared" si="35"/>
        <v>1.8842324614524841E-2</v>
      </c>
    </row>
    <row r="1100" spans="1:4" x14ac:dyDescent="0.2">
      <c r="A1100" s="230">
        <v>42287.355916354165</v>
      </c>
      <c r="B1100">
        <v>1.3611167669296265E-2</v>
      </c>
      <c r="C1100" t="b">
        <v>1</v>
      </c>
      <c r="D1100">
        <f t="shared" si="35"/>
        <v>1.3611167669296265E-2</v>
      </c>
    </row>
    <row r="1101" spans="1:4" x14ac:dyDescent="0.2">
      <c r="A1101" s="230">
        <v>42287.3663465625</v>
      </c>
      <c r="B1101">
        <v>1.2237116694450378E-2</v>
      </c>
      <c r="C1101" t="b">
        <v>1</v>
      </c>
      <c r="D1101">
        <f t="shared" si="35"/>
        <v>1.2237116694450378E-2</v>
      </c>
    </row>
    <row r="1102" spans="1:4" x14ac:dyDescent="0.2">
      <c r="A1102" s="230">
        <v>42287.376776817131</v>
      </c>
      <c r="B1102">
        <v>1.2845620512962341E-2</v>
      </c>
      <c r="C1102" t="b">
        <v>1</v>
      </c>
      <c r="D1102">
        <f t="shared" si="35"/>
        <v>1.2845620512962341E-2</v>
      </c>
    </row>
    <row r="1103" spans="1:4" x14ac:dyDescent="0.2">
      <c r="A1103" s="230">
        <v>42287.387207025466</v>
      </c>
      <c r="B1103">
        <v>1.2413784861564636E-2</v>
      </c>
      <c r="C1103" t="b">
        <v>1</v>
      </c>
      <c r="D1103">
        <f t="shared" si="35"/>
        <v>1.2413784861564636E-2</v>
      </c>
    </row>
    <row r="1104" spans="1:4" x14ac:dyDescent="0.2">
      <c r="A1104" s="230">
        <v>42287.397637268521</v>
      </c>
      <c r="B1104">
        <v>1.2443229556083679E-2</v>
      </c>
      <c r="C1104" t="b">
        <v>1</v>
      </c>
      <c r="D1104">
        <f t="shared" si="35"/>
        <v>1.2443229556083679E-2</v>
      </c>
    </row>
    <row r="1105" spans="1:4" x14ac:dyDescent="0.2">
      <c r="A1105" s="230">
        <v>42287.408067476848</v>
      </c>
      <c r="B1105">
        <v>1.3238206505775452E-2</v>
      </c>
      <c r="C1105" t="b">
        <v>1</v>
      </c>
      <c r="D1105">
        <f t="shared" si="35"/>
        <v>1.3238206505775452E-2</v>
      </c>
    </row>
    <row r="1106" spans="1:4" x14ac:dyDescent="0.2">
      <c r="A1106" s="230">
        <v>42287.418497719904</v>
      </c>
      <c r="B1106">
        <v>1.3336360454559326E-2</v>
      </c>
      <c r="C1106" t="b">
        <v>1</v>
      </c>
      <c r="D1106">
        <f t="shared" si="35"/>
        <v>1.3336360454559326E-2</v>
      </c>
    </row>
    <row r="1107" spans="1:4" x14ac:dyDescent="0.2">
      <c r="A1107" s="230">
        <v>42287.428927974535</v>
      </c>
      <c r="B1107">
        <v>1.2345075607299805E-2</v>
      </c>
      <c r="C1107" t="b">
        <v>1</v>
      </c>
      <c r="D1107">
        <f t="shared" si="35"/>
        <v>1.2345075607299805E-2</v>
      </c>
    </row>
    <row r="1108" spans="1:4" x14ac:dyDescent="0.2">
      <c r="A1108" s="230">
        <v>42287.43935818287</v>
      </c>
      <c r="B1108">
        <v>3.6842241883277893E-2</v>
      </c>
      <c r="C1108" t="b">
        <v>1</v>
      </c>
      <c r="D1108">
        <f t="shared" si="35"/>
        <v>3.6842241883277893E-2</v>
      </c>
    </row>
    <row r="1109" spans="1:4" x14ac:dyDescent="0.2">
      <c r="A1109" s="230">
        <v>42287.449788425925</v>
      </c>
      <c r="B1109">
        <v>1.2148797512054443E-2</v>
      </c>
      <c r="C1109" t="b">
        <v>1</v>
      </c>
      <c r="D1109">
        <f t="shared" si="35"/>
        <v>1.2148797512054443E-2</v>
      </c>
    </row>
    <row r="1110" spans="1:4" x14ac:dyDescent="0.2">
      <c r="A1110" s="230">
        <v>42287.46021863426</v>
      </c>
      <c r="B1110">
        <v>2.2728890180587769E-2</v>
      </c>
      <c r="C1110" t="b">
        <v>1</v>
      </c>
      <c r="D1110">
        <f t="shared" si="35"/>
        <v>2.2728890180587769E-2</v>
      </c>
    </row>
    <row r="1111" spans="1:4" x14ac:dyDescent="0.2">
      <c r="A1111" s="230">
        <v>42287.470648877315</v>
      </c>
      <c r="B1111">
        <v>1.2462854385375977E-2</v>
      </c>
      <c r="C1111" t="b">
        <v>1</v>
      </c>
      <c r="D1111">
        <f t="shared" si="35"/>
        <v>1.2462854385375977E-2</v>
      </c>
    </row>
    <row r="1112" spans="1:4" x14ac:dyDescent="0.2">
      <c r="A1112" s="230">
        <v>42287.48107908565</v>
      </c>
      <c r="B1112">
        <v>1.2266561388969421E-2</v>
      </c>
      <c r="C1112" t="b">
        <v>1</v>
      </c>
      <c r="D1112">
        <f t="shared" si="35"/>
        <v>1.2266561388969421E-2</v>
      </c>
    </row>
    <row r="1113" spans="1:4" x14ac:dyDescent="0.2">
      <c r="A1113" s="230">
        <v>42287.491509340274</v>
      </c>
      <c r="B1113">
        <v>1.356208324432373E-2</v>
      </c>
      <c r="C1113" t="b">
        <v>1</v>
      </c>
      <c r="D1113">
        <f t="shared" si="35"/>
        <v>1.356208324432373E-2</v>
      </c>
    </row>
    <row r="1114" spans="1:4" x14ac:dyDescent="0.2">
      <c r="A1114" s="230">
        <v>42287.501939548609</v>
      </c>
      <c r="B1114">
        <v>1.225675642490387E-2</v>
      </c>
      <c r="C1114" t="b">
        <v>1</v>
      </c>
      <c r="D1114">
        <f t="shared" si="35"/>
        <v>1.225675642490387E-2</v>
      </c>
    </row>
    <row r="1115" spans="1:4" x14ac:dyDescent="0.2">
      <c r="A1115" s="230">
        <v>42287.512369791664</v>
      </c>
      <c r="B1115">
        <v>1.5780180692672729E-2</v>
      </c>
      <c r="C1115" t="b">
        <v>1</v>
      </c>
      <c r="D1115">
        <f t="shared" si="35"/>
        <v>1.5780180692672729E-2</v>
      </c>
    </row>
    <row r="1116" spans="1:4" x14ac:dyDescent="0.2">
      <c r="A1116" s="230">
        <v>42287.52280003472</v>
      </c>
      <c r="B1116">
        <v>1.3689681887626648E-2</v>
      </c>
      <c r="C1116" t="b">
        <v>1</v>
      </c>
      <c r="D1116">
        <f t="shared" si="35"/>
        <v>1.3689681887626648E-2</v>
      </c>
    </row>
    <row r="1117" spans="1:4" x14ac:dyDescent="0.2">
      <c r="A1117" s="230">
        <v>42287.533230243054</v>
      </c>
      <c r="B1117">
        <v>1.2776926159858704E-2</v>
      </c>
      <c r="C1117" t="b">
        <v>1</v>
      </c>
      <c r="D1117">
        <f t="shared" si="35"/>
        <v>1.2776926159858704E-2</v>
      </c>
    </row>
    <row r="1118" spans="1:4" x14ac:dyDescent="0.2">
      <c r="A1118" s="230">
        <v>42287.543660497686</v>
      </c>
      <c r="B1118">
        <v>1.2138977646827698E-2</v>
      </c>
      <c r="C1118" t="b">
        <v>1</v>
      </c>
      <c r="D1118">
        <f t="shared" si="35"/>
        <v>1.2138977646827698E-2</v>
      </c>
    </row>
    <row r="1119" spans="1:4" x14ac:dyDescent="0.2">
      <c r="A1119" s="230">
        <v>42287.55409070602</v>
      </c>
      <c r="B1119">
        <v>1.2374520301818848E-2</v>
      </c>
      <c r="C1119" t="b">
        <v>1</v>
      </c>
      <c r="D1119">
        <f t="shared" si="35"/>
        <v>1.2374520301818848E-2</v>
      </c>
    </row>
    <row r="1120" spans="1:4" x14ac:dyDescent="0.2">
      <c r="A1120" s="230">
        <v>42287.564520949076</v>
      </c>
      <c r="B1120">
        <v>1.1972129344940186E-2</v>
      </c>
      <c r="C1120" t="b">
        <v>1</v>
      </c>
      <c r="D1120">
        <f t="shared" si="35"/>
        <v>1.1972129344940186E-2</v>
      </c>
    </row>
    <row r="1121" spans="1:4" x14ac:dyDescent="0.2">
      <c r="A1121" s="230">
        <v>42287.57495115741</v>
      </c>
      <c r="B1121">
        <v>1.2639522552490234E-2</v>
      </c>
      <c r="C1121" t="b">
        <v>1</v>
      </c>
      <c r="D1121">
        <f t="shared" si="35"/>
        <v>1.2639522552490234E-2</v>
      </c>
    </row>
    <row r="1122" spans="1:4" x14ac:dyDescent="0.2">
      <c r="A1122" s="230">
        <v>42287.585381400466</v>
      </c>
      <c r="B1122">
        <v>1.1981949210166931E-2</v>
      </c>
      <c r="C1122" t="b">
        <v>1</v>
      </c>
      <c r="D1122">
        <f t="shared" si="35"/>
        <v>1.1981949210166931E-2</v>
      </c>
    </row>
    <row r="1123" spans="1:4" x14ac:dyDescent="0.2">
      <c r="A1123" s="230">
        <v>42287.59581165509</v>
      </c>
      <c r="B1123">
        <v>1.3836890459060669E-2</v>
      </c>
      <c r="C1123" t="b">
        <v>1</v>
      </c>
      <c r="D1123">
        <f t="shared" si="35"/>
        <v>1.3836890459060669E-2</v>
      </c>
    </row>
    <row r="1124" spans="1:4" x14ac:dyDescent="0.2">
      <c r="A1124" s="230">
        <v>42287.606241863425</v>
      </c>
      <c r="B1124">
        <v>1.2806370854377747E-2</v>
      </c>
      <c r="C1124" t="b">
        <v>1</v>
      </c>
      <c r="D1124">
        <f t="shared" si="35"/>
        <v>1.2806370854377747E-2</v>
      </c>
    </row>
    <row r="1125" spans="1:4" x14ac:dyDescent="0.2">
      <c r="A1125" s="230">
        <v>42287.61667210648</v>
      </c>
      <c r="B1125">
        <v>1.2806370854377747E-2</v>
      </c>
      <c r="C1125" t="b">
        <v>1</v>
      </c>
      <c r="D1125">
        <f t="shared" si="35"/>
        <v>1.2806370854377747E-2</v>
      </c>
    </row>
    <row r="1126" spans="1:4" x14ac:dyDescent="0.2">
      <c r="A1126" s="230">
        <v>42287.627102314815</v>
      </c>
      <c r="B1126">
        <v>1.3012468814849854E-2</v>
      </c>
      <c r="C1126" t="b">
        <v>1</v>
      </c>
      <c r="D1126">
        <f t="shared" si="35"/>
        <v>1.3012468814849854E-2</v>
      </c>
    </row>
    <row r="1127" spans="1:4" x14ac:dyDescent="0.2">
      <c r="A1127" s="230">
        <v>42287.63753255787</v>
      </c>
      <c r="B1127">
        <v>1.2737661600112915E-2</v>
      </c>
      <c r="C1127" t="b">
        <v>1</v>
      </c>
      <c r="D1127">
        <f t="shared" si="35"/>
        <v>1.2737661600112915E-2</v>
      </c>
    </row>
    <row r="1128" spans="1:4" x14ac:dyDescent="0.2">
      <c r="A1128" s="230">
        <v>42287.647962766205</v>
      </c>
      <c r="B1128">
        <v>1.1815100908279419E-2</v>
      </c>
      <c r="C1128" t="b">
        <v>1</v>
      </c>
      <c r="D1128">
        <f t="shared" si="35"/>
        <v>1.1815100908279419E-2</v>
      </c>
    </row>
    <row r="1129" spans="1:4" x14ac:dyDescent="0.2">
      <c r="A1129" s="230">
        <v>42287.658393020836</v>
      </c>
      <c r="B1129">
        <v>1.5279635787010193E-2</v>
      </c>
      <c r="C1129" t="b">
        <v>1</v>
      </c>
      <c r="D1129">
        <f t="shared" si="35"/>
        <v>1.5279635787010193E-2</v>
      </c>
    </row>
    <row r="1130" spans="1:4" x14ac:dyDescent="0.2">
      <c r="A1130" s="230">
        <v>42287.668823229164</v>
      </c>
      <c r="B1130">
        <v>1.7507538199424744E-2</v>
      </c>
      <c r="C1130" t="b">
        <v>1</v>
      </c>
      <c r="D1130">
        <f t="shared" si="35"/>
        <v>1.7507538199424744E-2</v>
      </c>
    </row>
    <row r="1131" spans="1:4" x14ac:dyDescent="0.2">
      <c r="A1131" s="230">
        <v>42287.679253472219</v>
      </c>
      <c r="B1131">
        <v>1.2188047170639038E-2</v>
      </c>
      <c r="C1131" t="b">
        <v>1</v>
      </c>
      <c r="D1131">
        <f t="shared" si="35"/>
        <v>1.2188047170639038E-2</v>
      </c>
    </row>
    <row r="1132" spans="1:4" x14ac:dyDescent="0.2">
      <c r="A1132" s="230">
        <v>42287.689683715274</v>
      </c>
      <c r="B1132">
        <v>1.2718036770820618E-2</v>
      </c>
      <c r="C1132" t="b">
        <v>1</v>
      </c>
      <c r="D1132">
        <f t="shared" si="35"/>
        <v>1.2718036770820618E-2</v>
      </c>
    </row>
    <row r="1133" spans="1:4" x14ac:dyDescent="0.2">
      <c r="A1133" s="230">
        <v>42287.700113923609</v>
      </c>
      <c r="B1133">
        <v>1.2138977646827698E-2</v>
      </c>
      <c r="C1133" t="b">
        <v>1</v>
      </c>
      <c r="D1133">
        <f t="shared" si="35"/>
        <v>1.2138977646827698E-2</v>
      </c>
    </row>
    <row r="1134" spans="1:4" x14ac:dyDescent="0.2">
      <c r="A1134" s="230">
        <v>42287.710544178241</v>
      </c>
      <c r="B1134">
        <v>1.2138977646827698E-2</v>
      </c>
      <c r="C1134" t="b">
        <v>1</v>
      </c>
      <c r="D1134">
        <f t="shared" si="35"/>
        <v>1.2138977646827698E-2</v>
      </c>
    </row>
    <row r="1135" spans="1:4" x14ac:dyDescent="0.2">
      <c r="A1135" s="230">
        <v>42287.720974386575</v>
      </c>
      <c r="B1135">
        <v>1.3787820935249329E-2</v>
      </c>
      <c r="C1135" t="b">
        <v>1</v>
      </c>
      <c r="D1135">
        <f t="shared" si="35"/>
        <v>1.3787820935249329E-2</v>
      </c>
    </row>
    <row r="1136" spans="1:4" x14ac:dyDescent="0.2">
      <c r="A1136" s="230">
        <v>42287.731404629631</v>
      </c>
      <c r="B1136">
        <v>1.1707141995429993E-2</v>
      </c>
      <c r="C1136" t="b">
        <v>1</v>
      </c>
      <c r="D1136">
        <f t="shared" si="35"/>
        <v>1.1707141995429993E-2</v>
      </c>
    </row>
    <row r="1137" spans="1:4" x14ac:dyDescent="0.2">
      <c r="A1137" s="230">
        <v>42287.741834837965</v>
      </c>
      <c r="B1137">
        <v>1.1707141995429993E-2</v>
      </c>
      <c r="C1137" t="b">
        <v>1</v>
      </c>
      <c r="D1137">
        <f t="shared" si="35"/>
        <v>1.1707141995429993E-2</v>
      </c>
    </row>
    <row r="1138" spans="1:4" x14ac:dyDescent="0.2">
      <c r="A1138" s="230">
        <v>42287.752265081021</v>
      </c>
      <c r="B1138">
        <v>1.1707141995429993E-2</v>
      </c>
      <c r="C1138" t="b">
        <v>1</v>
      </c>
      <c r="D1138">
        <f t="shared" si="35"/>
        <v>1.1707141995429993E-2</v>
      </c>
    </row>
    <row r="1139" spans="1:4" x14ac:dyDescent="0.2">
      <c r="A1139" s="230">
        <v>42287.762695335645</v>
      </c>
      <c r="B1139">
        <v>1.1707141995429993E-2</v>
      </c>
      <c r="C1139" t="b">
        <v>1</v>
      </c>
      <c r="D1139">
        <f t="shared" si="35"/>
        <v>1.1707141995429993E-2</v>
      </c>
    </row>
    <row r="1140" spans="1:4" x14ac:dyDescent="0.2">
      <c r="A1140" s="230">
        <v>42287.773125543979</v>
      </c>
      <c r="B1140">
        <v>1.1707141995429993E-2</v>
      </c>
      <c r="C1140" t="b">
        <v>1</v>
      </c>
      <c r="D1140">
        <f t="shared" si="35"/>
        <v>1.1707141995429993E-2</v>
      </c>
    </row>
    <row r="1141" spans="1:4" x14ac:dyDescent="0.2">
      <c r="A1141" s="230">
        <v>42287.783555787035</v>
      </c>
      <c r="B1141">
        <v>1.1707141995429993E-2</v>
      </c>
      <c r="C1141" t="b">
        <v>1</v>
      </c>
      <c r="D1141">
        <f t="shared" si="35"/>
        <v>1.1707141995429993E-2</v>
      </c>
    </row>
    <row r="1142" spans="1:4" x14ac:dyDescent="0.2">
      <c r="A1142" s="230">
        <v>42287.793985995369</v>
      </c>
      <c r="B1142">
        <v>1.1707141995429993E-2</v>
      </c>
      <c r="C1142" t="b">
        <v>1</v>
      </c>
      <c r="D1142">
        <f t="shared" si="35"/>
        <v>1.1707141995429993E-2</v>
      </c>
    </row>
    <row r="1143" spans="1:4" x14ac:dyDescent="0.2">
      <c r="A1143" s="230">
        <v>42287.804416238425</v>
      </c>
      <c r="B1143">
        <v>1.1707141995429993E-2</v>
      </c>
      <c r="C1143" t="b">
        <v>1</v>
      </c>
      <c r="D1143">
        <f t="shared" si="35"/>
        <v>1.1707141995429993E-2</v>
      </c>
    </row>
    <row r="1144" spans="1:4" x14ac:dyDescent="0.2">
      <c r="A1144" s="230">
        <v>42287.814846446759</v>
      </c>
      <c r="B1144">
        <v>1.1707141995429993E-2</v>
      </c>
      <c r="C1144" t="b">
        <v>1</v>
      </c>
      <c r="D1144">
        <f t="shared" si="35"/>
        <v>1.1707141995429993E-2</v>
      </c>
    </row>
    <row r="1145" spans="1:4" x14ac:dyDescent="0.2">
      <c r="A1145" s="230">
        <v>42287.825276701391</v>
      </c>
      <c r="B1145">
        <v>1.1707141995429993E-2</v>
      </c>
      <c r="C1145" t="b">
        <v>1</v>
      </c>
      <c r="D1145">
        <f t="shared" si="35"/>
        <v>1.1707141995429993E-2</v>
      </c>
    </row>
    <row r="1146" spans="1:4" x14ac:dyDescent="0.2">
      <c r="A1146" s="230">
        <v>42287.835706909726</v>
      </c>
      <c r="B1146">
        <v>1.1707141995429993E-2</v>
      </c>
      <c r="C1146" t="b">
        <v>1</v>
      </c>
      <c r="D1146">
        <f t="shared" si="35"/>
        <v>1.1707141995429993E-2</v>
      </c>
    </row>
    <row r="1147" spans="1:4" x14ac:dyDescent="0.2">
      <c r="A1147" s="230">
        <v>42287.846137152781</v>
      </c>
      <c r="B1147">
        <v>1.1707141995429993E-2</v>
      </c>
      <c r="C1147" t="b">
        <v>1</v>
      </c>
      <c r="D1147">
        <f t="shared" si="35"/>
        <v>1.1707141995429993E-2</v>
      </c>
    </row>
    <row r="1148" spans="1:4" x14ac:dyDescent="0.2">
      <c r="A1148" s="230">
        <v>42287.856567395836</v>
      </c>
      <c r="B1148">
        <v>1.1707141995429993E-2</v>
      </c>
      <c r="C1148" t="b">
        <v>1</v>
      </c>
      <c r="D1148">
        <f t="shared" si="35"/>
        <v>1.1707141995429993E-2</v>
      </c>
    </row>
    <row r="1149" spans="1:4" x14ac:dyDescent="0.2">
      <c r="A1149" s="230">
        <v>42287.866997604164</v>
      </c>
      <c r="B1149">
        <v>1.1707141995429993E-2</v>
      </c>
      <c r="C1149" t="b">
        <v>1</v>
      </c>
      <c r="D1149">
        <f t="shared" si="35"/>
        <v>1.1707141995429993E-2</v>
      </c>
    </row>
    <row r="1150" spans="1:4" x14ac:dyDescent="0.2">
      <c r="A1150" s="230">
        <v>42287.877427858795</v>
      </c>
      <c r="B1150">
        <v>1.1707141995429993E-2</v>
      </c>
      <c r="C1150" t="b">
        <v>1</v>
      </c>
      <c r="D1150">
        <f t="shared" si="35"/>
        <v>1.1707141995429993E-2</v>
      </c>
    </row>
    <row r="1151" spans="1:4" x14ac:dyDescent="0.2">
      <c r="A1151" s="230">
        <v>42287.88785806713</v>
      </c>
      <c r="B1151">
        <v>1.1707141995429993E-2</v>
      </c>
      <c r="C1151" t="b">
        <v>1</v>
      </c>
      <c r="D1151">
        <f t="shared" ref="D1151:D1214" si="36">IF(C1151=TRUE,B1151,0)</f>
        <v>1.1707141995429993E-2</v>
      </c>
    </row>
    <row r="1152" spans="1:4" x14ac:dyDescent="0.2">
      <c r="A1152" s="230">
        <v>42287.898288310185</v>
      </c>
      <c r="B1152">
        <v>1.1707141995429993E-2</v>
      </c>
      <c r="C1152" t="b">
        <v>1</v>
      </c>
      <c r="D1152">
        <f t="shared" si="36"/>
        <v>1.1707141995429993E-2</v>
      </c>
    </row>
    <row r="1153" spans="1:4" x14ac:dyDescent="0.2">
      <c r="A1153" s="230">
        <v>42287.90871851852</v>
      </c>
      <c r="B1153">
        <v>1.1707141995429993E-2</v>
      </c>
      <c r="C1153" t="b">
        <v>1</v>
      </c>
      <c r="D1153">
        <f t="shared" si="36"/>
        <v>1.1707141995429993E-2</v>
      </c>
    </row>
    <row r="1154" spans="1:4" x14ac:dyDescent="0.2">
      <c r="A1154" s="230">
        <v>42287.919148761575</v>
      </c>
      <c r="B1154">
        <v>1.1707141995429993E-2</v>
      </c>
      <c r="C1154" t="b">
        <v>1</v>
      </c>
      <c r="D1154">
        <f t="shared" si="36"/>
        <v>1.1707141995429993E-2</v>
      </c>
    </row>
    <row r="1155" spans="1:4" x14ac:dyDescent="0.2">
      <c r="A1155" s="230">
        <v>42287.929579016207</v>
      </c>
      <c r="B1155">
        <v>1.1707141995429993E-2</v>
      </c>
      <c r="C1155" t="b">
        <v>1</v>
      </c>
      <c r="D1155">
        <f t="shared" si="36"/>
        <v>1.1707141995429993E-2</v>
      </c>
    </row>
    <row r="1156" spans="1:4" x14ac:dyDescent="0.2">
      <c r="A1156" s="230">
        <v>42287.940009224534</v>
      </c>
      <c r="B1156">
        <v>1.1707141995429993E-2</v>
      </c>
      <c r="C1156" t="b">
        <v>1</v>
      </c>
      <c r="D1156">
        <f t="shared" si="36"/>
        <v>1.1707141995429993E-2</v>
      </c>
    </row>
    <row r="1157" spans="1:4" x14ac:dyDescent="0.2">
      <c r="A1157" s="230">
        <v>42287.95043946759</v>
      </c>
      <c r="B1157">
        <v>1.1707141995429993E-2</v>
      </c>
      <c r="C1157" t="b">
        <v>1</v>
      </c>
      <c r="D1157">
        <f t="shared" si="36"/>
        <v>1.1707141995429993E-2</v>
      </c>
    </row>
    <row r="1158" spans="1:4" x14ac:dyDescent="0.2">
      <c r="A1158" s="230">
        <v>42287.960869675924</v>
      </c>
      <c r="B1158">
        <v>1.1707141995429993E-2</v>
      </c>
      <c r="C1158" t="b">
        <v>1</v>
      </c>
      <c r="D1158">
        <f t="shared" si="36"/>
        <v>1.1707141995429993E-2</v>
      </c>
    </row>
    <row r="1159" spans="1:4" x14ac:dyDescent="0.2">
      <c r="A1159" s="230">
        <v>42287.97129991898</v>
      </c>
      <c r="B1159">
        <v>1.1707141995429993E-2</v>
      </c>
      <c r="C1159" t="b">
        <v>1</v>
      </c>
      <c r="D1159">
        <f t="shared" si="36"/>
        <v>1.1707141995429993E-2</v>
      </c>
    </row>
    <row r="1160" spans="1:4" x14ac:dyDescent="0.2">
      <c r="A1160" s="230">
        <v>42287.981730127314</v>
      </c>
      <c r="B1160">
        <v>1.1707141995429993E-2</v>
      </c>
      <c r="C1160" t="b">
        <v>1</v>
      </c>
      <c r="D1160">
        <f t="shared" si="36"/>
        <v>1.1707141995429993E-2</v>
      </c>
    </row>
    <row r="1161" spans="1:4" x14ac:dyDescent="0.2">
      <c r="A1161" s="230">
        <v>42287.992160381946</v>
      </c>
      <c r="B1161">
        <v>1.1707141995429993E-2</v>
      </c>
      <c r="C1161" t="b">
        <v>1</v>
      </c>
      <c r="D1161">
        <f t="shared" si="36"/>
        <v>1.1707141995429993E-2</v>
      </c>
    </row>
    <row r="1162" spans="1:4" x14ac:dyDescent="0.2">
      <c r="A1162" s="230">
        <v>42288.00259059028</v>
      </c>
      <c r="B1162">
        <v>1.1707141995429993E-2</v>
      </c>
      <c r="C1162" t="b">
        <v>1</v>
      </c>
      <c r="D1162">
        <f t="shared" si="36"/>
        <v>1.1707141995429993E-2</v>
      </c>
    </row>
    <row r="1163" spans="1:4" x14ac:dyDescent="0.2">
      <c r="A1163" s="230">
        <v>42288.013020833336</v>
      </c>
      <c r="B1163">
        <v>1.1707141995429993E-2</v>
      </c>
      <c r="C1163" t="b">
        <v>1</v>
      </c>
      <c r="D1163">
        <f t="shared" si="36"/>
        <v>1.1707141995429993E-2</v>
      </c>
    </row>
    <row r="1164" spans="1:4" x14ac:dyDescent="0.2">
      <c r="A1164" s="230">
        <v>42288.023451076391</v>
      </c>
      <c r="B1164">
        <v>1.1707141995429993E-2</v>
      </c>
      <c r="C1164" t="b">
        <v>1</v>
      </c>
      <c r="D1164">
        <f t="shared" si="36"/>
        <v>1.1707141995429993E-2</v>
      </c>
    </row>
    <row r="1165" spans="1:4" x14ac:dyDescent="0.2">
      <c r="A1165" s="230">
        <v>42288.033881284726</v>
      </c>
      <c r="B1165">
        <v>1.1707141995429993E-2</v>
      </c>
      <c r="C1165" t="b">
        <v>1</v>
      </c>
      <c r="D1165">
        <f t="shared" si="36"/>
        <v>1.1707141995429993E-2</v>
      </c>
    </row>
    <row r="1166" spans="1:4" x14ac:dyDescent="0.2">
      <c r="A1166" s="230">
        <v>42288.04431153935</v>
      </c>
      <c r="B1166">
        <v>1.1707141995429993E-2</v>
      </c>
      <c r="C1166" t="b">
        <v>1</v>
      </c>
      <c r="D1166">
        <f t="shared" si="36"/>
        <v>1.1707141995429993E-2</v>
      </c>
    </row>
    <row r="1167" spans="1:4" x14ac:dyDescent="0.2">
      <c r="A1167" s="230">
        <v>42288.054741747685</v>
      </c>
      <c r="B1167">
        <v>1.1707141995429993E-2</v>
      </c>
      <c r="C1167" t="b">
        <v>1</v>
      </c>
      <c r="D1167">
        <f t="shared" si="36"/>
        <v>1.1707141995429993E-2</v>
      </c>
    </row>
    <row r="1168" spans="1:4" x14ac:dyDescent="0.2">
      <c r="A1168" s="230">
        <v>42288.06517199074</v>
      </c>
      <c r="B1168">
        <v>1.1461764574050903E-2</v>
      </c>
      <c r="C1168" t="b">
        <v>1</v>
      </c>
      <c r="D1168">
        <f t="shared" si="36"/>
        <v>1.1461764574050903E-2</v>
      </c>
    </row>
    <row r="1169" spans="1:4" x14ac:dyDescent="0.2">
      <c r="A1169" s="230">
        <v>42288.075602199075</v>
      </c>
      <c r="B1169">
        <v>1.1461764574050903E-2</v>
      </c>
      <c r="C1169" t="b">
        <v>1</v>
      </c>
      <c r="D1169">
        <f t="shared" si="36"/>
        <v>1.1461764574050903E-2</v>
      </c>
    </row>
    <row r="1170" spans="1:4" x14ac:dyDescent="0.2">
      <c r="A1170" s="230">
        <v>42288.08603244213</v>
      </c>
      <c r="B1170">
        <v>1.1461764574050903E-2</v>
      </c>
      <c r="C1170" t="b">
        <v>1</v>
      </c>
      <c r="D1170">
        <f t="shared" si="36"/>
        <v>1.1461764574050903E-2</v>
      </c>
    </row>
    <row r="1171" spans="1:4" x14ac:dyDescent="0.2">
      <c r="A1171" s="230">
        <v>42288.096462696762</v>
      </c>
      <c r="B1171">
        <v>1.1461764574050903E-2</v>
      </c>
      <c r="C1171" t="b">
        <v>1</v>
      </c>
      <c r="D1171">
        <f t="shared" si="36"/>
        <v>1.1461764574050903E-2</v>
      </c>
    </row>
    <row r="1172" spans="1:4" x14ac:dyDescent="0.2">
      <c r="A1172" s="230">
        <v>42288.106892905096</v>
      </c>
      <c r="B1172">
        <v>1.1461764574050903E-2</v>
      </c>
      <c r="C1172" t="b">
        <v>1</v>
      </c>
      <c r="D1172">
        <f t="shared" si="36"/>
        <v>1.1461764574050903E-2</v>
      </c>
    </row>
    <row r="1173" spans="1:4" x14ac:dyDescent="0.2">
      <c r="A1173" s="230">
        <v>42288.117323148152</v>
      </c>
      <c r="B1173">
        <v>1.1461764574050903E-2</v>
      </c>
      <c r="C1173" t="b">
        <v>1</v>
      </c>
      <c r="D1173">
        <f t="shared" si="36"/>
        <v>1.1461764574050903E-2</v>
      </c>
    </row>
    <row r="1174" spans="1:4" x14ac:dyDescent="0.2">
      <c r="A1174" s="230">
        <v>42288.127753356479</v>
      </c>
      <c r="B1174">
        <v>1.1461764574050903E-2</v>
      </c>
      <c r="C1174" t="b">
        <v>1</v>
      </c>
      <c r="D1174">
        <f t="shared" si="36"/>
        <v>1.1461764574050903E-2</v>
      </c>
    </row>
    <row r="1175" spans="1:4" x14ac:dyDescent="0.2">
      <c r="A1175" s="230">
        <v>42288.138183599534</v>
      </c>
      <c r="B1175">
        <v>1.1461764574050903E-2</v>
      </c>
      <c r="C1175" t="b">
        <v>1</v>
      </c>
      <c r="D1175">
        <f t="shared" si="36"/>
        <v>1.1461764574050903E-2</v>
      </c>
    </row>
    <row r="1176" spans="1:4" x14ac:dyDescent="0.2">
      <c r="A1176" s="230">
        <v>42288.148613807869</v>
      </c>
      <c r="B1176">
        <v>1.1461764574050903E-2</v>
      </c>
      <c r="C1176" t="b">
        <v>1</v>
      </c>
      <c r="D1176">
        <f t="shared" si="36"/>
        <v>1.1461764574050903E-2</v>
      </c>
    </row>
    <row r="1177" spans="1:4" x14ac:dyDescent="0.2">
      <c r="A1177" s="230">
        <v>42288.1590440625</v>
      </c>
      <c r="B1177">
        <v>1.1461764574050903E-2</v>
      </c>
      <c r="C1177" t="b">
        <v>1</v>
      </c>
      <c r="D1177">
        <f t="shared" si="36"/>
        <v>1.1461764574050903E-2</v>
      </c>
    </row>
    <row r="1178" spans="1:4" x14ac:dyDescent="0.2">
      <c r="A1178" s="230">
        <v>42288.169474270835</v>
      </c>
      <c r="B1178">
        <v>1.1461764574050903E-2</v>
      </c>
      <c r="C1178" t="b">
        <v>1</v>
      </c>
      <c r="D1178">
        <f t="shared" si="36"/>
        <v>1.1461764574050903E-2</v>
      </c>
    </row>
    <row r="1179" spans="1:4" x14ac:dyDescent="0.2">
      <c r="A1179" s="230">
        <v>42288.179904513891</v>
      </c>
      <c r="B1179">
        <v>1.1461764574050903E-2</v>
      </c>
      <c r="C1179" t="b">
        <v>1</v>
      </c>
      <c r="D1179">
        <f t="shared" si="36"/>
        <v>1.1461764574050903E-2</v>
      </c>
    </row>
    <row r="1180" spans="1:4" x14ac:dyDescent="0.2">
      <c r="A1180" s="230">
        <v>42288.190334756946</v>
      </c>
      <c r="B1180">
        <v>1.1461764574050903E-2</v>
      </c>
      <c r="C1180" t="b">
        <v>1</v>
      </c>
      <c r="D1180">
        <f t="shared" si="36"/>
        <v>1.1461764574050903E-2</v>
      </c>
    </row>
    <row r="1181" spans="1:4" x14ac:dyDescent="0.2">
      <c r="A1181" s="230">
        <v>42288.200764965281</v>
      </c>
      <c r="B1181">
        <v>1.1461764574050903E-2</v>
      </c>
      <c r="C1181" t="b">
        <v>1</v>
      </c>
      <c r="D1181">
        <f t="shared" si="36"/>
        <v>1.1461764574050903E-2</v>
      </c>
    </row>
    <row r="1182" spans="1:4" x14ac:dyDescent="0.2">
      <c r="A1182" s="230">
        <v>42288.211195219905</v>
      </c>
      <c r="B1182">
        <v>1.1461764574050903E-2</v>
      </c>
      <c r="C1182" t="b">
        <v>1</v>
      </c>
      <c r="D1182">
        <f t="shared" si="36"/>
        <v>1.1461764574050903E-2</v>
      </c>
    </row>
    <row r="1183" spans="1:4" x14ac:dyDescent="0.2">
      <c r="A1183" s="230">
        <v>42288.221625428239</v>
      </c>
      <c r="B1183">
        <v>1.1461764574050903E-2</v>
      </c>
      <c r="C1183" t="b">
        <v>1</v>
      </c>
      <c r="D1183">
        <f t="shared" si="36"/>
        <v>1.1461764574050903E-2</v>
      </c>
    </row>
    <row r="1184" spans="1:4" x14ac:dyDescent="0.2">
      <c r="A1184" s="230">
        <v>42288.232055671295</v>
      </c>
      <c r="B1184">
        <v>1.1461764574050903E-2</v>
      </c>
      <c r="C1184" t="b">
        <v>1</v>
      </c>
      <c r="D1184">
        <f t="shared" si="36"/>
        <v>1.1461764574050903E-2</v>
      </c>
    </row>
    <row r="1185" spans="1:4" x14ac:dyDescent="0.2">
      <c r="A1185" s="230">
        <v>42288.242485879629</v>
      </c>
      <c r="B1185">
        <v>1.1461764574050903E-2</v>
      </c>
      <c r="C1185" t="b">
        <v>1</v>
      </c>
      <c r="D1185">
        <f t="shared" si="36"/>
        <v>1.1461764574050903E-2</v>
      </c>
    </row>
    <row r="1186" spans="1:4" x14ac:dyDescent="0.2">
      <c r="A1186" s="230">
        <v>42288.252916122685</v>
      </c>
      <c r="B1186">
        <v>1.1461764574050903E-2</v>
      </c>
      <c r="C1186" t="b">
        <v>1</v>
      </c>
      <c r="D1186">
        <f t="shared" si="36"/>
        <v>1.1461764574050903E-2</v>
      </c>
    </row>
    <row r="1187" spans="1:4" x14ac:dyDescent="0.2">
      <c r="A1187" s="230">
        <v>42288.263346377316</v>
      </c>
      <c r="B1187">
        <v>1.1461764574050903E-2</v>
      </c>
      <c r="C1187" t="b">
        <v>1</v>
      </c>
      <c r="D1187">
        <f t="shared" si="36"/>
        <v>1.1461764574050903E-2</v>
      </c>
    </row>
    <row r="1188" spans="1:4" x14ac:dyDescent="0.2">
      <c r="A1188" s="230">
        <v>42288.273776585651</v>
      </c>
      <c r="B1188">
        <v>1.1461764574050903E-2</v>
      </c>
      <c r="C1188" t="b">
        <v>1</v>
      </c>
      <c r="D1188">
        <f t="shared" si="36"/>
        <v>1.1461764574050903E-2</v>
      </c>
    </row>
    <row r="1189" spans="1:4" x14ac:dyDescent="0.2">
      <c r="A1189" s="230">
        <v>42288.284206828706</v>
      </c>
      <c r="B1189">
        <v>1.1461764574050903E-2</v>
      </c>
      <c r="C1189" t="b">
        <v>1</v>
      </c>
      <c r="D1189">
        <f t="shared" si="36"/>
        <v>1.1461764574050903E-2</v>
      </c>
    </row>
    <row r="1190" spans="1:4" x14ac:dyDescent="0.2">
      <c r="A1190" s="230">
        <v>42288.294637037034</v>
      </c>
      <c r="B1190">
        <v>1.1461764574050903E-2</v>
      </c>
      <c r="C1190" t="b">
        <v>1</v>
      </c>
      <c r="D1190">
        <f t="shared" si="36"/>
        <v>1.1461764574050903E-2</v>
      </c>
    </row>
    <row r="1191" spans="1:4" x14ac:dyDescent="0.2">
      <c r="A1191" s="230">
        <v>42288.305067280089</v>
      </c>
      <c r="B1191">
        <v>1.1461764574050903E-2</v>
      </c>
      <c r="C1191" t="b">
        <v>1</v>
      </c>
      <c r="D1191">
        <f t="shared" si="36"/>
        <v>1.1461764574050903E-2</v>
      </c>
    </row>
    <row r="1192" spans="1:4" x14ac:dyDescent="0.2">
      <c r="A1192" s="230">
        <v>42288.315497488424</v>
      </c>
      <c r="B1192">
        <v>1.1461764574050903E-2</v>
      </c>
      <c r="C1192" t="b">
        <v>1</v>
      </c>
      <c r="D1192">
        <f t="shared" si="36"/>
        <v>1.1461764574050903E-2</v>
      </c>
    </row>
    <row r="1193" spans="1:4" x14ac:dyDescent="0.2">
      <c r="A1193" s="230">
        <v>42288.325927743055</v>
      </c>
      <c r="B1193">
        <v>1.1461764574050903E-2</v>
      </c>
      <c r="C1193" t="b">
        <v>1</v>
      </c>
      <c r="D1193">
        <f t="shared" si="36"/>
        <v>1.1461764574050903E-2</v>
      </c>
    </row>
    <row r="1194" spans="1:4" x14ac:dyDescent="0.2">
      <c r="A1194" s="230">
        <v>42288.33635795139</v>
      </c>
      <c r="B1194">
        <v>1.1461764574050903E-2</v>
      </c>
      <c r="C1194" t="b">
        <v>1</v>
      </c>
      <c r="D1194">
        <f t="shared" si="36"/>
        <v>1.1461764574050903E-2</v>
      </c>
    </row>
    <row r="1195" spans="1:4" x14ac:dyDescent="0.2">
      <c r="A1195" s="230">
        <v>42288.346788194445</v>
      </c>
      <c r="B1195">
        <v>1.1461764574050903E-2</v>
      </c>
      <c r="C1195" t="b">
        <v>1</v>
      </c>
      <c r="D1195">
        <f t="shared" si="36"/>
        <v>1.1461764574050903E-2</v>
      </c>
    </row>
    <row r="1196" spans="1:4" x14ac:dyDescent="0.2">
      <c r="A1196" s="230">
        <v>42288.357218437501</v>
      </c>
      <c r="B1196">
        <v>1.1461764574050903E-2</v>
      </c>
      <c r="C1196" t="b">
        <v>1</v>
      </c>
      <c r="D1196">
        <f t="shared" si="36"/>
        <v>1.1461764574050903E-2</v>
      </c>
    </row>
    <row r="1197" spans="1:4" x14ac:dyDescent="0.2">
      <c r="A1197" s="230">
        <v>42288.367648645835</v>
      </c>
      <c r="B1197">
        <v>1.1461764574050903E-2</v>
      </c>
      <c r="C1197" t="b">
        <v>1</v>
      </c>
      <c r="D1197">
        <f t="shared" si="36"/>
        <v>1.1461764574050903E-2</v>
      </c>
    </row>
    <row r="1198" spans="1:4" x14ac:dyDescent="0.2">
      <c r="A1198" s="230">
        <v>42288.37807890046</v>
      </c>
      <c r="B1198">
        <v>1.1461764574050903E-2</v>
      </c>
      <c r="C1198" t="b">
        <v>1</v>
      </c>
      <c r="D1198">
        <f t="shared" si="36"/>
        <v>1.1461764574050903E-2</v>
      </c>
    </row>
    <row r="1199" spans="1:4" x14ac:dyDescent="0.2">
      <c r="A1199" s="230">
        <v>42288.388509108794</v>
      </c>
      <c r="B1199">
        <v>1.1461764574050903E-2</v>
      </c>
      <c r="C1199" t="b">
        <v>1</v>
      </c>
      <c r="D1199">
        <f t="shared" si="36"/>
        <v>1.1461764574050903E-2</v>
      </c>
    </row>
    <row r="1200" spans="1:4" x14ac:dyDescent="0.2">
      <c r="A1200" s="230">
        <v>42288.39893935185</v>
      </c>
      <c r="B1200">
        <v>1.1618807911872864E-2</v>
      </c>
      <c r="C1200" t="b">
        <v>1</v>
      </c>
      <c r="D1200">
        <f t="shared" si="36"/>
        <v>1.1618807911872864E-2</v>
      </c>
    </row>
    <row r="1201" spans="1:4" x14ac:dyDescent="0.2">
      <c r="A1201" s="230">
        <v>42288.409369560184</v>
      </c>
      <c r="B1201">
        <v>1.1618807911872864E-2</v>
      </c>
      <c r="C1201" t="b">
        <v>1</v>
      </c>
      <c r="D1201">
        <f t="shared" si="36"/>
        <v>1.1618807911872864E-2</v>
      </c>
    </row>
    <row r="1202" spans="1:4" x14ac:dyDescent="0.2">
      <c r="A1202" s="230">
        <v>42288.41979980324</v>
      </c>
      <c r="B1202">
        <v>1.1618807911872864E-2</v>
      </c>
      <c r="C1202" t="b">
        <v>1</v>
      </c>
      <c r="D1202">
        <f t="shared" si="36"/>
        <v>1.1618807911872864E-2</v>
      </c>
    </row>
    <row r="1203" spans="1:4" x14ac:dyDescent="0.2">
      <c r="A1203" s="230">
        <v>42288.430230057871</v>
      </c>
      <c r="B1203">
        <v>1.1618807911872864E-2</v>
      </c>
      <c r="C1203" t="b">
        <v>1</v>
      </c>
      <c r="D1203">
        <f t="shared" si="36"/>
        <v>1.1618807911872864E-2</v>
      </c>
    </row>
    <row r="1204" spans="1:4" x14ac:dyDescent="0.2">
      <c r="A1204" s="230">
        <v>42288.440660266206</v>
      </c>
      <c r="B1204">
        <v>1.1618807911872864E-2</v>
      </c>
      <c r="C1204" t="b">
        <v>1</v>
      </c>
      <c r="D1204">
        <f t="shared" si="36"/>
        <v>1.1618807911872864E-2</v>
      </c>
    </row>
    <row r="1205" spans="1:4" x14ac:dyDescent="0.2">
      <c r="A1205" s="230">
        <v>42288.451090509261</v>
      </c>
      <c r="B1205">
        <v>1.1618807911872864E-2</v>
      </c>
      <c r="C1205" t="b">
        <v>1</v>
      </c>
      <c r="D1205">
        <f t="shared" si="36"/>
        <v>1.1618807911872864E-2</v>
      </c>
    </row>
    <row r="1206" spans="1:4" x14ac:dyDescent="0.2">
      <c r="A1206" s="230">
        <v>42288.461520717596</v>
      </c>
      <c r="B1206">
        <v>1.1618807911872864E-2</v>
      </c>
      <c r="C1206" t="b">
        <v>1</v>
      </c>
      <c r="D1206">
        <f t="shared" si="36"/>
        <v>1.1618807911872864E-2</v>
      </c>
    </row>
    <row r="1207" spans="1:4" x14ac:dyDescent="0.2">
      <c r="A1207" s="230">
        <v>42288.471950960651</v>
      </c>
      <c r="B1207">
        <v>1.1618807911872864E-2</v>
      </c>
      <c r="C1207" t="b">
        <v>1</v>
      </c>
      <c r="D1207">
        <f t="shared" si="36"/>
        <v>1.1618807911872864E-2</v>
      </c>
    </row>
    <row r="1208" spans="1:4" x14ac:dyDescent="0.2">
      <c r="A1208" s="230">
        <v>42288.482381168978</v>
      </c>
      <c r="B1208">
        <v>1.1618807911872864E-2</v>
      </c>
      <c r="C1208" t="b">
        <v>1</v>
      </c>
      <c r="D1208">
        <f t="shared" si="36"/>
        <v>1.1618807911872864E-2</v>
      </c>
    </row>
    <row r="1209" spans="1:4" x14ac:dyDescent="0.2">
      <c r="A1209" s="230">
        <v>42288.49281142361</v>
      </c>
      <c r="B1209">
        <v>1.1618807911872864E-2</v>
      </c>
      <c r="C1209" t="b">
        <v>1</v>
      </c>
      <c r="D1209">
        <f t="shared" si="36"/>
        <v>1.1618807911872864E-2</v>
      </c>
    </row>
    <row r="1210" spans="1:4" x14ac:dyDescent="0.2">
      <c r="A1210" s="230">
        <v>42288.503241631945</v>
      </c>
      <c r="B1210">
        <v>1.1618807911872864E-2</v>
      </c>
      <c r="C1210" t="b">
        <v>1</v>
      </c>
      <c r="D1210">
        <f t="shared" si="36"/>
        <v>1.1618807911872864E-2</v>
      </c>
    </row>
    <row r="1211" spans="1:4" x14ac:dyDescent="0.2">
      <c r="A1211" s="230">
        <v>42288.513671875</v>
      </c>
      <c r="B1211">
        <v>1.1618807911872864E-2</v>
      </c>
      <c r="C1211" t="b">
        <v>1</v>
      </c>
      <c r="D1211">
        <f t="shared" si="36"/>
        <v>1.1618807911872864E-2</v>
      </c>
    </row>
    <row r="1212" spans="1:4" x14ac:dyDescent="0.2">
      <c r="A1212" s="230">
        <v>42288.524102118055</v>
      </c>
      <c r="B1212">
        <v>1.1618807911872864E-2</v>
      </c>
      <c r="C1212" t="b">
        <v>1</v>
      </c>
      <c r="D1212">
        <f t="shared" si="36"/>
        <v>1.1618807911872864E-2</v>
      </c>
    </row>
    <row r="1213" spans="1:4" x14ac:dyDescent="0.2">
      <c r="A1213" s="230">
        <v>42288.53453232639</v>
      </c>
      <c r="B1213">
        <v>1.1618807911872864E-2</v>
      </c>
      <c r="C1213" t="b">
        <v>1</v>
      </c>
      <c r="D1213">
        <f t="shared" si="36"/>
        <v>1.1618807911872864E-2</v>
      </c>
    </row>
    <row r="1214" spans="1:4" x14ac:dyDescent="0.2">
      <c r="A1214" s="230">
        <v>42288.544962581022</v>
      </c>
      <c r="B1214">
        <v>1.1618807911872864E-2</v>
      </c>
      <c r="C1214" t="b">
        <v>1</v>
      </c>
      <c r="D1214">
        <f t="shared" si="36"/>
        <v>1.1618807911872864E-2</v>
      </c>
    </row>
    <row r="1215" spans="1:4" x14ac:dyDescent="0.2">
      <c r="A1215" s="230">
        <v>42288.555392789349</v>
      </c>
      <c r="B1215">
        <v>1.1618807911872864E-2</v>
      </c>
      <c r="C1215" t="b">
        <v>1</v>
      </c>
      <c r="D1215">
        <f t="shared" ref="D1215:D1278" si="37">IF(C1215=TRUE,B1215,0)</f>
        <v>1.1618807911872864E-2</v>
      </c>
    </row>
    <row r="1216" spans="1:4" x14ac:dyDescent="0.2">
      <c r="A1216" s="230">
        <v>42288.565823032404</v>
      </c>
      <c r="B1216">
        <v>1.1618807911872864E-2</v>
      </c>
      <c r="C1216" t="b">
        <v>1</v>
      </c>
      <c r="D1216">
        <f t="shared" si="37"/>
        <v>1.1618807911872864E-2</v>
      </c>
    </row>
    <row r="1217" spans="1:4" x14ac:dyDescent="0.2">
      <c r="A1217" s="230">
        <v>42288.576253240739</v>
      </c>
      <c r="B1217">
        <v>1.1618807911872864E-2</v>
      </c>
      <c r="C1217" t="b">
        <v>1</v>
      </c>
      <c r="D1217">
        <f t="shared" si="37"/>
        <v>1.1618807911872864E-2</v>
      </c>
    </row>
    <row r="1218" spans="1:4" x14ac:dyDescent="0.2">
      <c r="A1218" s="230">
        <v>42288.586683483794</v>
      </c>
      <c r="B1218">
        <v>1.1618807911872864E-2</v>
      </c>
      <c r="C1218" t="b">
        <v>1</v>
      </c>
      <c r="D1218">
        <f t="shared" si="37"/>
        <v>1.1618807911872864E-2</v>
      </c>
    </row>
    <row r="1219" spans="1:4" x14ac:dyDescent="0.2">
      <c r="A1219" s="230">
        <v>42288.597113738426</v>
      </c>
      <c r="B1219">
        <v>1.1618807911872864E-2</v>
      </c>
      <c r="C1219" t="b">
        <v>1</v>
      </c>
      <c r="D1219">
        <f t="shared" si="37"/>
        <v>1.1618807911872864E-2</v>
      </c>
    </row>
    <row r="1220" spans="1:4" x14ac:dyDescent="0.2">
      <c r="A1220" s="230">
        <v>42288.60754394676</v>
      </c>
      <c r="B1220">
        <v>1.1618807911872864E-2</v>
      </c>
      <c r="C1220" t="b">
        <v>1</v>
      </c>
      <c r="D1220">
        <f t="shared" si="37"/>
        <v>1.1618807911872864E-2</v>
      </c>
    </row>
    <row r="1221" spans="1:4" x14ac:dyDescent="0.2">
      <c r="A1221" s="230">
        <v>42288.617974189816</v>
      </c>
      <c r="B1221">
        <v>1.1618807911872864E-2</v>
      </c>
      <c r="C1221" t="b">
        <v>1</v>
      </c>
      <c r="D1221">
        <f t="shared" si="37"/>
        <v>1.1618807911872864E-2</v>
      </c>
    </row>
    <row r="1222" spans="1:4" x14ac:dyDescent="0.2">
      <c r="A1222" s="230">
        <v>42288.62840439815</v>
      </c>
      <c r="B1222">
        <v>1.1618807911872864E-2</v>
      </c>
      <c r="C1222" t="b">
        <v>1</v>
      </c>
      <c r="D1222">
        <f t="shared" si="37"/>
        <v>1.1618807911872864E-2</v>
      </c>
    </row>
    <row r="1223" spans="1:4" x14ac:dyDescent="0.2">
      <c r="A1223" s="230">
        <v>42288.638834641206</v>
      </c>
      <c r="B1223">
        <v>1.1618807911872864E-2</v>
      </c>
      <c r="C1223" t="b">
        <v>1</v>
      </c>
      <c r="D1223">
        <f t="shared" si="37"/>
        <v>1.1618807911872864E-2</v>
      </c>
    </row>
    <row r="1224" spans="1:4" x14ac:dyDescent="0.2">
      <c r="A1224" s="230">
        <v>42288.64926484954</v>
      </c>
      <c r="B1224">
        <v>1.1618807911872864E-2</v>
      </c>
      <c r="C1224" t="b">
        <v>1</v>
      </c>
      <c r="D1224">
        <f t="shared" si="37"/>
        <v>1.1618807911872864E-2</v>
      </c>
    </row>
    <row r="1225" spans="1:4" x14ac:dyDescent="0.2">
      <c r="A1225" s="230">
        <v>42288.659695104165</v>
      </c>
      <c r="B1225">
        <v>1.1618807911872864E-2</v>
      </c>
      <c r="C1225" t="b">
        <v>1</v>
      </c>
      <c r="D1225">
        <f t="shared" si="37"/>
        <v>1.1618807911872864E-2</v>
      </c>
    </row>
    <row r="1226" spans="1:4" x14ac:dyDescent="0.2">
      <c r="A1226" s="230">
        <v>42288.670125312499</v>
      </c>
      <c r="B1226">
        <v>1.1618807911872864E-2</v>
      </c>
      <c r="C1226" t="b">
        <v>1</v>
      </c>
      <c r="D1226">
        <f t="shared" si="37"/>
        <v>1.1618807911872864E-2</v>
      </c>
    </row>
    <row r="1227" spans="1:4" x14ac:dyDescent="0.2">
      <c r="A1227" s="230">
        <v>42288.680555555555</v>
      </c>
      <c r="B1227">
        <v>1.1618807911872864E-2</v>
      </c>
      <c r="C1227" t="b">
        <v>1</v>
      </c>
      <c r="D1227">
        <f t="shared" si="37"/>
        <v>1.1618807911872864E-2</v>
      </c>
    </row>
    <row r="1228" spans="1:4" x14ac:dyDescent="0.2">
      <c r="A1228" s="230">
        <v>42288.69098579861</v>
      </c>
      <c r="B1228">
        <v>1.1618807911872864E-2</v>
      </c>
      <c r="C1228" t="b">
        <v>1</v>
      </c>
      <c r="D1228">
        <f t="shared" si="37"/>
        <v>1.1618807911872864E-2</v>
      </c>
    </row>
    <row r="1229" spans="1:4" x14ac:dyDescent="0.2">
      <c r="A1229" s="230">
        <v>42288.701416006945</v>
      </c>
      <c r="B1229">
        <v>1.1618807911872864E-2</v>
      </c>
      <c r="C1229" t="b">
        <v>1</v>
      </c>
      <c r="D1229">
        <f t="shared" si="37"/>
        <v>1.1618807911872864E-2</v>
      </c>
    </row>
    <row r="1230" spans="1:4" x14ac:dyDescent="0.2">
      <c r="A1230" s="230">
        <v>42288.711846261576</v>
      </c>
      <c r="B1230">
        <v>1.1618807911872864E-2</v>
      </c>
      <c r="C1230" t="b">
        <v>1</v>
      </c>
      <c r="D1230">
        <f t="shared" si="37"/>
        <v>1.1618807911872864E-2</v>
      </c>
    </row>
    <row r="1231" spans="1:4" x14ac:dyDescent="0.2">
      <c r="A1231" s="230">
        <v>42288.722276469911</v>
      </c>
      <c r="B1231">
        <v>1.1608988046646118E-2</v>
      </c>
      <c r="C1231" t="b">
        <v>1</v>
      </c>
      <c r="D1231">
        <f t="shared" si="37"/>
        <v>1.1608988046646118E-2</v>
      </c>
    </row>
    <row r="1232" spans="1:4" x14ac:dyDescent="0.2">
      <c r="A1232" s="230">
        <v>42288.732706712966</v>
      </c>
      <c r="B1232">
        <v>1.1608988046646118E-2</v>
      </c>
      <c r="C1232" t="b">
        <v>1</v>
      </c>
      <c r="D1232">
        <f t="shared" si="37"/>
        <v>1.1608988046646118E-2</v>
      </c>
    </row>
    <row r="1233" spans="1:4" x14ac:dyDescent="0.2">
      <c r="A1233" s="230">
        <v>42288.743136921294</v>
      </c>
      <c r="B1233">
        <v>1.1608988046646118E-2</v>
      </c>
      <c r="C1233" t="b">
        <v>1</v>
      </c>
      <c r="D1233">
        <f t="shared" si="37"/>
        <v>1.1608988046646118E-2</v>
      </c>
    </row>
    <row r="1234" spans="1:4" x14ac:dyDescent="0.2">
      <c r="A1234" s="230">
        <v>42288.753567164349</v>
      </c>
      <c r="B1234">
        <v>1.1608988046646118E-2</v>
      </c>
      <c r="C1234" t="b">
        <v>1</v>
      </c>
      <c r="D1234">
        <f t="shared" si="37"/>
        <v>1.1608988046646118E-2</v>
      </c>
    </row>
    <row r="1235" spans="1:4" x14ac:dyDescent="0.2">
      <c r="A1235" s="230">
        <v>42288.763997418981</v>
      </c>
      <c r="B1235">
        <v>1.1608988046646118E-2</v>
      </c>
      <c r="C1235" t="b">
        <v>1</v>
      </c>
      <c r="D1235">
        <f t="shared" si="37"/>
        <v>1.1608988046646118E-2</v>
      </c>
    </row>
    <row r="1236" spans="1:4" x14ac:dyDescent="0.2">
      <c r="A1236" s="230">
        <v>42288.774427627315</v>
      </c>
      <c r="B1236">
        <v>1.1608988046646118E-2</v>
      </c>
      <c r="C1236" t="b">
        <v>1</v>
      </c>
      <c r="D1236">
        <f t="shared" si="37"/>
        <v>1.1608988046646118E-2</v>
      </c>
    </row>
    <row r="1237" spans="1:4" x14ac:dyDescent="0.2">
      <c r="A1237" s="230">
        <v>42288.784857870371</v>
      </c>
      <c r="B1237">
        <v>1.1608988046646118E-2</v>
      </c>
      <c r="C1237" t="b">
        <v>1</v>
      </c>
      <c r="D1237">
        <f t="shared" si="37"/>
        <v>1.1608988046646118E-2</v>
      </c>
    </row>
    <row r="1238" spans="1:4" x14ac:dyDescent="0.2">
      <c r="A1238" s="230">
        <v>42288.795288078705</v>
      </c>
      <c r="B1238">
        <v>1.1608988046646118E-2</v>
      </c>
      <c r="C1238" t="b">
        <v>1</v>
      </c>
      <c r="D1238">
        <f t="shared" si="37"/>
        <v>1.1608988046646118E-2</v>
      </c>
    </row>
    <row r="1239" spans="1:4" x14ac:dyDescent="0.2">
      <c r="A1239" s="230">
        <v>42288.805718321761</v>
      </c>
      <c r="B1239">
        <v>1.1608988046646118E-2</v>
      </c>
      <c r="C1239" t="b">
        <v>1</v>
      </c>
      <c r="D1239">
        <f t="shared" si="37"/>
        <v>1.1608988046646118E-2</v>
      </c>
    </row>
    <row r="1240" spans="1:4" x14ac:dyDescent="0.2">
      <c r="A1240" s="230">
        <v>42288.816148530095</v>
      </c>
      <c r="B1240">
        <v>1.1608988046646118E-2</v>
      </c>
      <c r="C1240" t="b">
        <v>1</v>
      </c>
      <c r="D1240">
        <f t="shared" si="37"/>
        <v>1.1608988046646118E-2</v>
      </c>
    </row>
    <row r="1241" spans="1:4" x14ac:dyDescent="0.2">
      <c r="A1241" s="230">
        <v>42288.826578784719</v>
      </c>
      <c r="B1241">
        <v>1.1608988046646118E-2</v>
      </c>
      <c r="C1241" t="b">
        <v>1</v>
      </c>
      <c r="D1241">
        <f t="shared" si="37"/>
        <v>1.1608988046646118E-2</v>
      </c>
    </row>
    <row r="1242" spans="1:4" x14ac:dyDescent="0.2">
      <c r="A1242" s="230">
        <v>42288.837008993054</v>
      </c>
      <c r="B1242">
        <v>1.1608988046646118E-2</v>
      </c>
      <c r="C1242" t="b">
        <v>1</v>
      </c>
      <c r="D1242">
        <f t="shared" si="37"/>
        <v>1.1608988046646118E-2</v>
      </c>
    </row>
    <row r="1243" spans="1:4" x14ac:dyDescent="0.2">
      <c r="A1243" s="230">
        <v>42288.847439236109</v>
      </c>
      <c r="B1243">
        <v>1.1608988046646118E-2</v>
      </c>
      <c r="C1243" t="b">
        <v>1</v>
      </c>
      <c r="D1243">
        <f t="shared" si="37"/>
        <v>1.1608988046646118E-2</v>
      </c>
    </row>
    <row r="1244" spans="1:4" x14ac:dyDescent="0.2">
      <c r="A1244" s="230">
        <v>42288.857869479165</v>
      </c>
      <c r="B1244">
        <v>1.1608988046646118E-2</v>
      </c>
      <c r="C1244" t="b">
        <v>1</v>
      </c>
      <c r="D1244">
        <f t="shared" si="37"/>
        <v>1.1608988046646118E-2</v>
      </c>
    </row>
    <row r="1245" spans="1:4" x14ac:dyDescent="0.2">
      <c r="A1245" s="230">
        <v>42288.8682996875</v>
      </c>
      <c r="B1245">
        <v>1.1608988046646118E-2</v>
      </c>
      <c r="C1245" t="b">
        <v>1</v>
      </c>
      <c r="D1245">
        <f t="shared" si="37"/>
        <v>1.1608988046646118E-2</v>
      </c>
    </row>
    <row r="1246" spans="1:4" x14ac:dyDescent="0.2">
      <c r="A1246" s="230">
        <v>42288.878729942131</v>
      </c>
      <c r="B1246">
        <v>1.1608988046646118E-2</v>
      </c>
      <c r="C1246" t="b">
        <v>1</v>
      </c>
      <c r="D1246">
        <f t="shared" si="37"/>
        <v>1.1608988046646118E-2</v>
      </c>
    </row>
    <row r="1247" spans="1:4" x14ac:dyDescent="0.2">
      <c r="A1247" s="230">
        <v>42288.889160150466</v>
      </c>
      <c r="B1247">
        <v>1.1608988046646118E-2</v>
      </c>
      <c r="C1247" t="b">
        <v>1</v>
      </c>
      <c r="D1247">
        <f t="shared" si="37"/>
        <v>1.1608988046646118E-2</v>
      </c>
    </row>
    <row r="1248" spans="1:4" x14ac:dyDescent="0.2">
      <c r="A1248" s="230">
        <v>42288.899590393521</v>
      </c>
      <c r="B1248">
        <v>1.1608988046646118E-2</v>
      </c>
      <c r="C1248" t="b">
        <v>1</v>
      </c>
      <c r="D1248">
        <f t="shared" si="37"/>
        <v>1.1608988046646118E-2</v>
      </c>
    </row>
    <row r="1249" spans="1:4" x14ac:dyDescent="0.2">
      <c r="A1249" s="230">
        <v>42288.910020601848</v>
      </c>
      <c r="B1249">
        <v>1.1608988046646118E-2</v>
      </c>
      <c r="C1249" t="b">
        <v>1</v>
      </c>
      <c r="D1249">
        <f t="shared" si="37"/>
        <v>1.1608988046646118E-2</v>
      </c>
    </row>
    <row r="1250" spans="1:4" x14ac:dyDescent="0.2">
      <c r="A1250" s="230">
        <v>42288.920450844904</v>
      </c>
      <c r="B1250">
        <v>1.1608988046646118E-2</v>
      </c>
      <c r="C1250" t="b">
        <v>1</v>
      </c>
      <c r="D1250">
        <f t="shared" si="37"/>
        <v>1.1608988046646118E-2</v>
      </c>
    </row>
    <row r="1251" spans="1:4" x14ac:dyDescent="0.2">
      <c r="A1251" s="230">
        <v>42288.930881099535</v>
      </c>
      <c r="B1251">
        <v>1.1608988046646118E-2</v>
      </c>
      <c r="C1251" t="b">
        <v>1</v>
      </c>
      <c r="D1251">
        <f t="shared" si="37"/>
        <v>1.1608988046646118E-2</v>
      </c>
    </row>
    <row r="1252" spans="1:4" x14ac:dyDescent="0.2">
      <c r="A1252" s="230">
        <v>42288.94131130787</v>
      </c>
      <c r="B1252">
        <v>1.1608988046646118E-2</v>
      </c>
      <c r="C1252" t="b">
        <v>1</v>
      </c>
      <c r="D1252">
        <f t="shared" si="37"/>
        <v>1.1608988046646118E-2</v>
      </c>
    </row>
    <row r="1253" spans="1:4" x14ac:dyDescent="0.2">
      <c r="A1253" s="230">
        <v>42288.951741550925</v>
      </c>
      <c r="B1253">
        <v>1.1608988046646118E-2</v>
      </c>
      <c r="C1253" t="b">
        <v>1</v>
      </c>
      <c r="D1253">
        <f t="shared" si="37"/>
        <v>1.1608988046646118E-2</v>
      </c>
    </row>
    <row r="1254" spans="1:4" x14ac:dyDescent="0.2">
      <c r="A1254" s="230">
        <v>42288.96217175926</v>
      </c>
      <c r="B1254">
        <v>1.1608988046646118E-2</v>
      </c>
      <c r="C1254" t="b">
        <v>1</v>
      </c>
      <c r="D1254">
        <f t="shared" si="37"/>
        <v>1.1608988046646118E-2</v>
      </c>
    </row>
    <row r="1255" spans="1:4" x14ac:dyDescent="0.2">
      <c r="A1255" s="230">
        <v>42288.972602002315</v>
      </c>
      <c r="B1255">
        <v>1.1608988046646118E-2</v>
      </c>
      <c r="C1255" t="b">
        <v>1</v>
      </c>
      <c r="D1255">
        <f t="shared" si="37"/>
        <v>1.1608988046646118E-2</v>
      </c>
    </row>
    <row r="1256" spans="1:4" x14ac:dyDescent="0.2">
      <c r="A1256" s="230">
        <v>42288.98303221065</v>
      </c>
      <c r="B1256">
        <v>1.1608988046646118E-2</v>
      </c>
      <c r="C1256" t="b">
        <v>1</v>
      </c>
      <c r="D1256">
        <f t="shared" si="37"/>
        <v>1.1608988046646118E-2</v>
      </c>
    </row>
    <row r="1257" spans="1:4" x14ac:dyDescent="0.2">
      <c r="A1257" s="230">
        <v>42288.993462465274</v>
      </c>
      <c r="B1257">
        <v>1.1608988046646118E-2</v>
      </c>
      <c r="C1257" t="b">
        <v>1</v>
      </c>
      <c r="D1257">
        <f t="shared" si="37"/>
        <v>1.1608988046646118E-2</v>
      </c>
    </row>
    <row r="1258" spans="1:4" x14ac:dyDescent="0.2">
      <c r="A1258" s="230">
        <v>42289.003892673609</v>
      </c>
      <c r="B1258">
        <v>1.1608988046646118E-2</v>
      </c>
      <c r="C1258" t="b">
        <v>1</v>
      </c>
      <c r="D1258">
        <f t="shared" si="37"/>
        <v>1.1608988046646118E-2</v>
      </c>
    </row>
    <row r="1259" spans="1:4" x14ac:dyDescent="0.2">
      <c r="A1259" s="230">
        <v>42289.014322916664</v>
      </c>
      <c r="B1259">
        <v>1.1608988046646118E-2</v>
      </c>
      <c r="C1259" t="b">
        <v>1</v>
      </c>
      <c r="D1259">
        <f t="shared" si="37"/>
        <v>1.1608988046646118E-2</v>
      </c>
    </row>
    <row r="1260" spans="1:4" x14ac:dyDescent="0.2">
      <c r="A1260" s="230">
        <v>42289.02475315972</v>
      </c>
      <c r="B1260">
        <v>1.1608988046646118E-2</v>
      </c>
      <c r="C1260" t="b">
        <v>1</v>
      </c>
      <c r="D1260">
        <f t="shared" si="37"/>
        <v>1.1608988046646118E-2</v>
      </c>
    </row>
    <row r="1261" spans="1:4" x14ac:dyDescent="0.2">
      <c r="A1261" s="230">
        <v>42289.035183368054</v>
      </c>
      <c r="B1261">
        <v>1.1608988046646118E-2</v>
      </c>
      <c r="C1261" t="b">
        <v>1</v>
      </c>
      <c r="D1261">
        <f t="shared" si="37"/>
        <v>1.1608988046646118E-2</v>
      </c>
    </row>
    <row r="1262" spans="1:4" x14ac:dyDescent="0.2">
      <c r="A1262" s="230">
        <v>42289.045613622686</v>
      </c>
      <c r="B1262">
        <v>1.1608988046646118E-2</v>
      </c>
      <c r="C1262" t="b">
        <v>1</v>
      </c>
      <c r="D1262">
        <f t="shared" si="37"/>
        <v>1.1608988046646118E-2</v>
      </c>
    </row>
    <row r="1263" spans="1:4" x14ac:dyDescent="0.2">
      <c r="A1263" s="230">
        <v>42289.05604383102</v>
      </c>
      <c r="B1263">
        <v>1.1707141995429993E-2</v>
      </c>
      <c r="C1263" t="b">
        <v>1</v>
      </c>
      <c r="D1263">
        <f t="shared" si="37"/>
        <v>1.1707141995429993E-2</v>
      </c>
    </row>
    <row r="1264" spans="1:4" x14ac:dyDescent="0.2">
      <c r="A1264" s="230">
        <v>42289.066474074076</v>
      </c>
      <c r="B1264">
        <v>1.1707141995429993E-2</v>
      </c>
      <c r="C1264" t="b">
        <v>1</v>
      </c>
      <c r="D1264">
        <f t="shared" si="37"/>
        <v>1.1707141995429993E-2</v>
      </c>
    </row>
    <row r="1265" spans="1:4" x14ac:dyDescent="0.2">
      <c r="A1265" s="230">
        <v>42289.07690428241</v>
      </c>
      <c r="B1265">
        <v>1.1707141995429993E-2</v>
      </c>
      <c r="C1265" t="b">
        <v>1</v>
      </c>
      <c r="D1265">
        <f t="shared" si="37"/>
        <v>1.1707141995429993E-2</v>
      </c>
    </row>
    <row r="1266" spans="1:4" x14ac:dyDescent="0.2">
      <c r="A1266" s="230">
        <v>42289.087334525466</v>
      </c>
      <c r="B1266">
        <v>1.1707141995429993E-2</v>
      </c>
      <c r="C1266" t="b">
        <v>1</v>
      </c>
      <c r="D1266">
        <f t="shared" si="37"/>
        <v>1.1707141995429993E-2</v>
      </c>
    </row>
    <row r="1267" spans="1:4" x14ac:dyDescent="0.2">
      <c r="A1267" s="230">
        <v>42289.09776478009</v>
      </c>
      <c r="B1267">
        <v>1.1707141995429993E-2</v>
      </c>
      <c r="C1267" t="b">
        <v>1</v>
      </c>
      <c r="D1267">
        <f t="shared" si="37"/>
        <v>1.1707141995429993E-2</v>
      </c>
    </row>
    <row r="1268" spans="1:4" x14ac:dyDescent="0.2">
      <c r="A1268" s="230">
        <v>42289.108194988425</v>
      </c>
      <c r="B1268">
        <v>1.1707141995429993E-2</v>
      </c>
      <c r="C1268" t="b">
        <v>1</v>
      </c>
      <c r="D1268">
        <f t="shared" si="37"/>
        <v>1.1707141995429993E-2</v>
      </c>
    </row>
    <row r="1269" spans="1:4" x14ac:dyDescent="0.2">
      <c r="A1269" s="230">
        <v>42289.11862523148</v>
      </c>
      <c r="B1269">
        <v>1.1707141995429993E-2</v>
      </c>
      <c r="C1269" t="b">
        <v>1</v>
      </c>
      <c r="D1269">
        <f t="shared" si="37"/>
        <v>1.1707141995429993E-2</v>
      </c>
    </row>
    <row r="1270" spans="1:4" x14ac:dyDescent="0.2">
      <c r="A1270" s="230">
        <v>42289.129055439815</v>
      </c>
      <c r="B1270">
        <v>1.1707141995429993E-2</v>
      </c>
      <c r="C1270" t="b">
        <v>1</v>
      </c>
      <c r="D1270">
        <f t="shared" si="37"/>
        <v>1.1707141995429993E-2</v>
      </c>
    </row>
    <row r="1271" spans="1:4" x14ac:dyDescent="0.2">
      <c r="A1271" s="230">
        <v>42289.13948568287</v>
      </c>
      <c r="B1271">
        <v>1.1707141995429993E-2</v>
      </c>
      <c r="C1271" t="b">
        <v>1</v>
      </c>
      <c r="D1271">
        <f t="shared" si="37"/>
        <v>1.1707141995429993E-2</v>
      </c>
    </row>
    <row r="1272" spans="1:4" x14ac:dyDescent="0.2">
      <c r="A1272" s="230">
        <v>42289.149915891205</v>
      </c>
      <c r="B1272">
        <v>1.1707141995429993E-2</v>
      </c>
      <c r="C1272" t="b">
        <v>1</v>
      </c>
      <c r="D1272">
        <f t="shared" si="37"/>
        <v>1.1707141995429993E-2</v>
      </c>
    </row>
    <row r="1273" spans="1:4" x14ac:dyDescent="0.2">
      <c r="A1273" s="230">
        <v>42289.160346145836</v>
      </c>
      <c r="B1273">
        <v>1.1707141995429993E-2</v>
      </c>
      <c r="C1273" t="b">
        <v>1</v>
      </c>
      <c r="D1273">
        <f t="shared" si="37"/>
        <v>1.1707141995429993E-2</v>
      </c>
    </row>
    <row r="1274" spans="1:4" x14ac:dyDescent="0.2">
      <c r="A1274" s="230">
        <v>42289.170776354164</v>
      </c>
      <c r="B1274">
        <v>1.1707141995429993E-2</v>
      </c>
      <c r="C1274" t="b">
        <v>1</v>
      </c>
      <c r="D1274">
        <f t="shared" si="37"/>
        <v>1.1707141995429993E-2</v>
      </c>
    </row>
    <row r="1275" spans="1:4" x14ac:dyDescent="0.2">
      <c r="A1275" s="230">
        <v>42289.181206597219</v>
      </c>
      <c r="B1275">
        <v>1.1707141995429993E-2</v>
      </c>
      <c r="C1275" t="b">
        <v>1</v>
      </c>
      <c r="D1275">
        <f t="shared" si="37"/>
        <v>1.1707141995429993E-2</v>
      </c>
    </row>
    <row r="1276" spans="1:4" x14ac:dyDescent="0.2">
      <c r="A1276" s="230">
        <v>42289.191636840274</v>
      </c>
      <c r="B1276">
        <v>1.1707141995429993E-2</v>
      </c>
      <c r="C1276" t="b">
        <v>1</v>
      </c>
      <c r="D1276">
        <f t="shared" si="37"/>
        <v>1.1707141995429993E-2</v>
      </c>
    </row>
    <row r="1277" spans="1:4" x14ac:dyDescent="0.2">
      <c r="A1277" s="230">
        <v>42289.202067048609</v>
      </c>
      <c r="B1277">
        <v>1.1707141995429993E-2</v>
      </c>
      <c r="C1277" t="b">
        <v>1</v>
      </c>
      <c r="D1277">
        <f t="shared" si="37"/>
        <v>1.1707141995429993E-2</v>
      </c>
    </row>
    <row r="1278" spans="1:4" x14ac:dyDescent="0.2">
      <c r="A1278" s="230">
        <v>42289.212497303241</v>
      </c>
      <c r="B1278">
        <v>1.1707141995429993E-2</v>
      </c>
      <c r="C1278" t="b">
        <v>1</v>
      </c>
      <c r="D1278">
        <f t="shared" si="37"/>
        <v>1.1707141995429993E-2</v>
      </c>
    </row>
    <row r="1279" spans="1:4" x14ac:dyDescent="0.2">
      <c r="A1279" s="230">
        <v>42289.222927511575</v>
      </c>
      <c r="B1279">
        <v>1.1707141995429993E-2</v>
      </c>
      <c r="C1279" t="b">
        <v>1</v>
      </c>
      <c r="D1279">
        <f t="shared" ref="D1279:D1342" si="38">IF(C1279=TRUE,B1279,0)</f>
        <v>1.1707141995429993E-2</v>
      </c>
    </row>
    <row r="1280" spans="1:4" x14ac:dyDescent="0.2">
      <c r="A1280" s="230">
        <v>42289.233357754631</v>
      </c>
      <c r="B1280">
        <v>1.1707141995429993E-2</v>
      </c>
      <c r="C1280" t="b">
        <v>1</v>
      </c>
      <c r="D1280">
        <f t="shared" si="38"/>
        <v>1.1707141995429993E-2</v>
      </c>
    </row>
    <row r="1281" spans="1:4" x14ac:dyDescent="0.2">
      <c r="A1281" s="230">
        <v>42289.243787962965</v>
      </c>
      <c r="B1281">
        <v>1.1707141995429993E-2</v>
      </c>
      <c r="C1281" t="b">
        <v>1</v>
      </c>
      <c r="D1281">
        <f t="shared" si="38"/>
        <v>1.1707141995429993E-2</v>
      </c>
    </row>
    <row r="1282" spans="1:4" x14ac:dyDescent="0.2">
      <c r="A1282" s="230">
        <v>42289.254218206021</v>
      </c>
      <c r="B1282">
        <v>1.1707141995429993E-2</v>
      </c>
      <c r="C1282" t="b">
        <v>1</v>
      </c>
      <c r="D1282">
        <f t="shared" si="38"/>
        <v>1.1707141995429993E-2</v>
      </c>
    </row>
    <row r="1283" spans="1:4" x14ac:dyDescent="0.2">
      <c r="A1283" s="230">
        <v>42289.264648460645</v>
      </c>
      <c r="B1283">
        <v>1.1707141995429993E-2</v>
      </c>
      <c r="C1283" t="b">
        <v>1</v>
      </c>
      <c r="D1283">
        <f t="shared" si="38"/>
        <v>1.1707141995429993E-2</v>
      </c>
    </row>
    <row r="1284" spans="1:4" x14ac:dyDescent="0.2">
      <c r="A1284" s="230">
        <v>42289.275078668979</v>
      </c>
      <c r="B1284">
        <v>1.1707141995429993E-2</v>
      </c>
      <c r="C1284" t="b">
        <v>1</v>
      </c>
      <c r="D1284">
        <f t="shared" si="38"/>
        <v>1.1707141995429993E-2</v>
      </c>
    </row>
    <row r="1285" spans="1:4" x14ac:dyDescent="0.2">
      <c r="A1285" s="230">
        <v>42289.285508912035</v>
      </c>
      <c r="B1285">
        <v>1.1707141995429993E-2</v>
      </c>
      <c r="C1285" t="b">
        <v>1</v>
      </c>
      <c r="D1285">
        <f t="shared" si="38"/>
        <v>1.1707141995429993E-2</v>
      </c>
    </row>
    <row r="1286" spans="1:4" x14ac:dyDescent="0.2">
      <c r="A1286" s="230">
        <v>42289.295939120369</v>
      </c>
      <c r="B1286">
        <v>1.1707141995429993E-2</v>
      </c>
      <c r="C1286" t="b">
        <v>1</v>
      </c>
      <c r="D1286">
        <f t="shared" si="38"/>
        <v>1.1707141995429993E-2</v>
      </c>
    </row>
    <row r="1287" spans="1:4" x14ac:dyDescent="0.2">
      <c r="A1287" s="230">
        <v>42289.306369363425</v>
      </c>
      <c r="B1287">
        <v>1.1707141995429993E-2</v>
      </c>
      <c r="C1287" t="b">
        <v>1</v>
      </c>
      <c r="D1287">
        <f t="shared" si="38"/>
        <v>1.1707141995429993E-2</v>
      </c>
    </row>
    <row r="1288" spans="1:4" x14ac:dyDescent="0.2">
      <c r="A1288" s="230">
        <v>42289.316799571759</v>
      </c>
      <c r="B1288">
        <v>1.1707141995429993E-2</v>
      </c>
      <c r="C1288" t="b">
        <v>1</v>
      </c>
      <c r="D1288">
        <f t="shared" si="38"/>
        <v>1.1707141995429993E-2</v>
      </c>
    </row>
    <row r="1289" spans="1:4" x14ac:dyDescent="0.2">
      <c r="A1289" s="230">
        <v>42289.327229826391</v>
      </c>
      <c r="B1289">
        <v>1.1707141995429993E-2</v>
      </c>
      <c r="C1289" t="b">
        <v>1</v>
      </c>
      <c r="D1289">
        <f t="shared" si="38"/>
        <v>1.1707141995429993E-2</v>
      </c>
    </row>
    <row r="1290" spans="1:4" x14ac:dyDescent="0.2">
      <c r="A1290" s="230">
        <v>42289.337660034726</v>
      </c>
      <c r="B1290">
        <v>1.1707141995429993E-2</v>
      </c>
      <c r="C1290" t="b">
        <v>1</v>
      </c>
      <c r="D1290">
        <f t="shared" si="38"/>
        <v>1.1707141995429993E-2</v>
      </c>
    </row>
    <row r="1291" spans="1:4" x14ac:dyDescent="0.2">
      <c r="A1291" s="230">
        <v>42289.348090277781</v>
      </c>
      <c r="B1291">
        <v>1.1707141995429993E-2</v>
      </c>
      <c r="C1291" t="b">
        <v>1</v>
      </c>
      <c r="D1291">
        <f t="shared" si="38"/>
        <v>1.1707141995429993E-2</v>
      </c>
    </row>
    <row r="1292" spans="1:4" x14ac:dyDescent="0.2">
      <c r="A1292" s="230">
        <v>42289.358520520836</v>
      </c>
      <c r="B1292">
        <v>1.1707141995429993E-2</v>
      </c>
      <c r="C1292" t="b">
        <v>1</v>
      </c>
      <c r="D1292">
        <f t="shared" si="38"/>
        <v>1.1707141995429993E-2</v>
      </c>
    </row>
    <row r="1293" spans="1:4" x14ac:dyDescent="0.2">
      <c r="A1293" s="230">
        <v>42289.368950729164</v>
      </c>
      <c r="B1293">
        <v>1.1707141995429993E-2</v>
      </c>
      <c r="C1293" t="b">
        <v>1</v>
      </c>
      <c r="D1293">
        <f t="shared" si="38"/>
        <v>1.1707141995429993E-2</v>
      </c>
    </row>
    <row r="1294" spans="1:4" x14ac:dyDescent="0.2">
      <c r="A1294" s="230">
        <v>42289.379380983795</v>
      </c>
      <c r="B1294">
        <v>1.177583634853363E-2</v>
      </c>
      <c r="C1294" t="b">
        <v>1</v>
      </c>
      <c r="D1294">
        <f t="shared" si="38"/>
        <v>1.177583634853363E-2</v>
      </c>
    </row>
    <row r="1295" spans="1:4" x14ac:dyDescent="0.2">
      <c r="A1295" s="230">
        <v>42289.38981119213</v>
      </c>
      <c r="B1295">
        <v>1.177583634853363E-2</v>
      </c>
      <c r="C1295" t="b">
        <v>1</v>
      </c>
      <c r="D1295">
        <f t="shared" si="38"/>
        <v>1.177583634853363E-2</v>
      </c>
    </row>
    <row r="1296" spans="1:4" x14ac:dyDescent="0.2">
      <c r="A1296" s="230">
        <v>42289.400241435185</v>
      </c>
      <c r="B1296">
        <v>1.177583634853363E-2</v>
      </c>
      <c r="C1296" t="b">
        <v>1</v>
      </c>
      <c r="D1296">
        <f t="shared" si="38"/>
        <v>1.177583634853363E-2</v>
      </c>
    </row>
    <row r="1297" spans="1:4" x14ac:dyDescent="0.2">
      <c r="A1297" s="230">
        <v>42289.41067164352</v>
      </c>
      <c r="B1297">
        <v>1.177583634853363E-2</v>
      </c>
      <c r="C1297" t="b">
        <v>1</v>
      </c>
      <c r="D1297">
        <f t="shared" si="38"/>
        <v>1.177583634853363E-2</v>
      </c>
    </row>
    <row r="1298" spans="1:4" x14ac:dyDescent="0.2">
      <c r="A1298" s="230">
        <v>42289.421101886575</v>
      </c>
      <c r="B1298">
        <v>1.177583634853363E-2</v>
      </c>
      <c r="C1298" t="b">
        <v>1</v>
      </c>
      <c r="D1298">
        <f t="shared" si="38"/>
        <v>1.177583634853363E-2</v>
      </c>
    </row>
    <row r="1299" spans="1:4" x14ac:dyDescent="0.2">
      <c r="A1299" s="230">
        <v>42289.431532141207</v>
      </c>
      <c r="B1299">
        <v>1.177583634853363E-2</v>
      </c>
      <c r="C1299" t="b">
        <v>1</v>
      </c>
      <c r="D1299">
        <f t="shared" si="38"/>
        <v>1.177583634853363E-2</v>
      </c>
    </row>
    <row r="1300" spans="1:4" x14ac:dyDescent="0.2">
      <c r="A1300" s="230">
        <v>42289.441962349534</v>
      </c>
      <c r="B1300">
        <v>1.177583634853363E-2</v>
      </c>
      <c r="C1300" t="b">
        <v>1</v>
      </c>
      <c r="D1300">
        <f t="shared" si="38"/>
        <v>1.177583634853363E-2</v>
      </c>
    </row>
    <row r="1301" spans="1:4" x14ac:dyDescent="0.2">
      <c r="A1301" s="230">
        <v>42289.45239259259</v>
      </c>
      <c r="B1301">
        <v>1.177583634853363E-2</v>
      </c>
      <c r="C1301" t="b">
        <v>1</v>
      </c>
      <c r="D1301">
        <f t="shared" si="38"/>
        <v>1.177583634853363E-2</v>
      </c>
    </row>
    <row r="1302" spans="1:4" x14ac:dyDescent="0.2">
      <c r="A1302" s="230">
        <v>42289.462822800924</v>
      </c>
      <c r="B1302">
        <v>1.177583634853363E-2</v>
      </c>
      <c r="C1302" t="b">
        <v>1</v>
      </c>
      <c r="D1302">
        <f t="shared" si="38"/>
        <v>1.177583634853363E-2</v>
      </c>
    </row>
    <row r="1303" spans="1:4" x14ac:dyDescent="0.2">
      <c r="A1303" s="230">
        <v>42289.47325304398</v>
      </c>
      <c r="B1303">
        <v>1.177583634853363E-2</v>
      </c>
      <c r="C1303" t="b">
        <v>1</v>
      </c>
      <c r="D1303">
        <f t="shared" si="38"/>
        <v>1.177583634853363E-2</v>
      </c>
    </row>
    <row r="1304" spans="1:4" x14ac:dyDescent="0.2">
      <c r="A1304" s="230">
        <v>42289.483683252314</v>
      </c>
      <c r="B1304">
        <v>1.177583634853363E-2</v>
      </c>
      <c r="C1304" t="b">
        <v>1</v>
      </c>
      <c r="D1304">
        <f t="shared" si="38"/>
        <v>1.177583634853363E-2</v>
      </c>
    </row>
    <row r="1305" spans="1:4" x14ac:dyDescent="0.2">
      <c r="A1305" s="230">
        <v>42289.494113506946</v>
      </c>
      <c r="B1305">
        <v>1.177583634853363E-2</v>
      </c>
      <c r="C1305" t="b">
        <v>1</v>
      </c>
      <c r="D1305">
        <f t="shared" si="38"/>
        <v>1.177583634853363E-2</v>
      </c>
    </row>
    <row r="1306" spans="1:4" x14ac:dyDescent="0.2">
      <c r="A1306" s="230">
        <v>42289.50454371528</v>
      </c>
      <c r="B1306">
        <v>1.177583634853363E-2</v>
      </c>
      <c r="C1306" t="b">
        <v>1</v>
      </c>
      <c r="D1306">
        <f t="shared" si="38"/>
        <v>1.177583634853363E-2</v>
      </c>
    </row>
    <row r="1307" spans="1:4" x14ac:dyDescent="0.2">
      <c r="A1307" s="230">
        <v>42289.514973958336</v>
      </c>
      <c r="B1307">
        <v>1.3208761811256409E-2</v>
      </c>
      <c r="C1307" t="b">
        <v>1</v>
      </c>
      <c r="D1307">
        <f t="shared" si="38"/>
        <v>1.3208761811256409E-2</v>
      </c>
    </row>
    <row r="1308" spans="1:4" x14ac:dyDescent="0.2">
      <c r="A1308" s="230">
        <v>42289.525404201391</v>
      </c>
      <c r="B1308">
        <v>1.3208761811256409E-2</v>
      </c>
      <c r="C1308" t="b">
        <v>1</v>
      </c>
      <c r="D1308">
        <f t="shared" si="38"/>
        <v>1.3208761811256409E-2</v>
      </c>
    </row>
    <row r="1309" spans="1:4" x14ac:dyDescent="0.2">
      <c r="A1309" s="230">
        <v>42289.535834409726</v>
      </c>
      <c r="B1309">
        <v>1.1805281043052673E-2</v>
      </c>
      <c r="C1309" t="b">
        <v>1</v>
      </c>
      <c r="D1309">
        <f t="shared" si="38"/>
        <v>1.1805281043052673E-2</v>
      </c>
    </row>
    <row r="1310" spans="1:4" x14ac:dyDescent="0.2">
      <c r="A1310" s="230">
        <v>42289.54626466435</v>
      </c>
      <c r="B1310">
        <v>1.1805281043052673E-2</v>
      </c>
      <c r="C1310" t="b">
        <v>1</v>
      </c>
      <c r="D1310">
        <f t="shared" si="38"/>
        <v>1.1805281043052673E-2</v>
      </c>
    </row>
    <row r="1311" spans="1:4" x14ac:dyDescent="0.2">
      <c r="A1311" s="230">
        <v>42289.556694872685</v>
      </c>
      <c r="B1311">
        <v>1.1805281043052673E-2</v>
      </c>
      <c r="C1311" t="b">
        <v>1</v>
      </c>
      <c r="D1311">
        <f t="shared" si="38"/>
        <v>1.1805281043052673E-2</v>
      </c>
    </row>
    <row r="1312" spans="1:4" x14ac:dyDescent="0.2">
      <c r="A1312" s="230">
        <v>42289.56712511574</v>
      </c>
      <c r="B1312">
        <v>1.1805281043052673E-2</v>
      </c>
      <c r="C1312" t="b">
        <v>1</v>
      </c>
      <c r="D1312">
        <f t="shared" si="38"/>
        <v>1.1805281043052673E-2</v>
      </c>
    </row>
    <row r="1313" spans="1:4" x14ac:dyDescent="0.2">
      <c r="A1313" s="230">
        <v>42289.577555324075</v>
      </c>
      <c r="B1313">
        <v>1.1805281043052673E-2</v>
      </c>
      <c r="C1313" t="b">
        <v>1</v>
      </c>
      <c r="D1313">
        <f t="shared" si="38"/>
        <v>1.1805281043052673E-2</v>
      </c>
    </row>
    <row r="1314" spans="1:4" x14ac:dyDescent="0.2">
      <c r="A1314" s="230">
        <v>42289.58798556713</v>
      </c>
      <c r="B1314">
        <v>1.1805281043052673E-2</v>
      </c>
      <c r="C1314" t="b">
        <v>1</v>
      </c>
      <c r="D1314">
        <f t="shared" si="38"/>
        <v>1.1805281043052673E-2</v>
      </c>
    </row>
    <row r="1315" spans="1:4" x14ac:dyDescent="0.2">
      <c r="A1315" s="230">
        <v>42289.598415821762</v>
      </c>
      <c r="B1315">
        <v>1.1805281043052673E-2</v>
      </c>
      <c r="C1315" t="b">
        <v>1</v>
      </c>
      <c r="D1315">
        <f t="shared" si="38"/>
        <v>1.1805281043052673E-2</v>
      </c>
    </row>
    <row r="1316" spans="1:4" x14ac:dyDescent="0.2">
      <c r="A1316" s="230">
        <v>42289.608846030096</v>
      </c>
      <c r="B1316">
        <v>1.1805281043052673E-2</v>
      </c>
      <c r="C1316" t="b">
        <v>1</v>
      </c>
      <c r="D1316">
        <f t="shared" si="38"/>
        <v>1.1805281043052673E-2</v>
      </c>
    </row>
    <row r="1317" spans="1:4" x14ac:dyDescent="0.2">
      <c r="A1317" s="230">
        <v>42289.619276273152</v>
      </c>
      <c r="B1317">
        <v>1.1805281043052673E-2</v>
      </c>
      <c r="C1317" t="b">
        <v>1</v>
      </c>
      <c r="D1317">
        <f t="shared" si="38"/>
        <v>1.1805281043052673E-2</v>
      </c>
    </row>
    <row r="1318" spans="1:4" x14ac:dyDescent="0.2">
      <c r="A1318" s="230">
        <v>42289.629706481479</v>
      </c>
      <c r="B1318">
        <v>1.1805281043052673E-2</v>
      </c>
      <c r="C1318" t="b">
        <v>1</v>
      </c>
      <c r="D1318">
        <f t="shared" si="38"/>
        <v>1.1805281043052673E-2</v>
      </c>
    </row>
    <row r="1319" spans="1:4" x14ac:dyDescent="0.2">
      <c r="A1319" s="230">
        <v>42289.640136724534</v>
      </c>
      <c r="B1319">
        <v>1.1805281043052673E-2</v>
      </c>
      <c r="C1319" t="b">
        <v>1</v>
      </c>
      <c r="D1319">
        <f t="shared" si="38"/>
        <v>1.1805281043052673E-2</v>
      </c>
    </row>
    <row r="1320" spans="1:4" x14ac:dyDescent="0.2">
      <c r="A1320" s="230">
        <v>42289.650566932869</v>
      </c>
      <c r="B1320">
        <v>1.1805281043052673E-2</v>
      </c>
      <c r="C1320" t="b">
        <v>1</v>
      </c>
      <c r="D1320">
        <f t="shared" si="38"/>
        <v>1.1805281043052673E-2</v>
      </c>
    </row>
    <row r="1321" spans="1:4" x14ac:dyDescent="0.2">
      <c r="A1321" s="230">
        <v>42289.6609971875</v>
      </c>
      <c r="B1321">
        <v>1.1805281043052673E-2</v>
      </c>
      <c r="C1321" t="b">
        <v>1</v>
      </c>
      <c r="D1321">
        <f t="shared" si="38"/>
        <v>1.1805281043052673E-2</v>
      </c>
    </row>
    <row r="1322" spans="1:4" x14ac:dyDescent="0.2">
      <c r="A1322" s="230">
        <v>42289.671427395835</v>
      </c>
      <c r="B1322">
        <v>1.1805281043052673E-2</v>
      </c>
      <c r="C1322" t="b">
        <v>1</v>
      </c>
      <c r="D1322">
        <f t="shared" si="38"/>
        <v>1.1805281043052673E-2</v>
      </c>
    </row>
    <row r="1323" spans="1:4" x14ac:dyDescent="0.2">
      <c r="A1323" s="230">
        <v>42289.681857638891</v>
      </c>
      <c r="B1323">
        <v>1.1805281043052673E-2</v>
      </c>
      <c r="C1323" t="b">
        <v>1</v>
      </c>
      <c r="D1323">
        <f t="shared" si="38"/>
        <v>1.1805281043052673E-2</v>
      </c>
    </row>
    <row r="1324" spans="1:4" x14ac:dyDescent="0.2">
      <c r="A1324" s="230">
        <v>42289.692287881946</v>
      </c>
      <c r="B1324">
        <v>1.1805281043052673E-2</v>
      </c>
      <c r="C1324" t="b">
        <v>1</v>
      </c>
      <c r="D1324">
        <f t="shared" si="38"/>
        <v>1.1805281043052673E-2</v>
      </c>
    </row>
    <row r="1325" spans="1:4" x14ac:dyDescent="0.2">
      <c r="A1325" s="230">
        <v>42289.702718090281</v>
      </c>
      <c r="B1325">
        <v>1.1805281043052673E-2</v>
      </c>
      <c r="C1325" t="b">
        <v>1</v>
      </c>
      <c r="D1325">
        <f t="shared" si="38"/>
        <v>1.1805281043052673E-2</v>
      </c>
    </row>
    <row r="1326" spans="1:4" x14ac:dyDescent="0.2">
      <c r="A1326" s="230">
        <v>42289.713148344905</v>
      </c>
      <c r="B1326">
        <v>1.1805281043052673E-2</v>
      </c>
      <c r="C1326" t="b">
        <v>1</v>
      </c>
      <c r="D1326">
        <f t="shared" si="38"/>
        <v>1.1805281043052673E-2</v>
      </c>
    </row>
    <row r="1327" spans="1:4" x14ac:dyDescent="0.2">
      <c r="A1327" s="230">
        <v>42289.723578553239</v>
      </c>
      <c r="B1327">
        <v>1.1805281043052673E-2</v>
      </c>
      <c r="C1327" t="b">
        <v>1</v>
      </c>
      <c r="D1327">
        <f t="shared" si="38"/>
        <v>1.1805281043052673E-2</v>
      </c>
    </row>
    <row r="1328" spans="1:4" x14ac:dyDescent="0.2">
      <c r="A1328" s="230">
        <v>42289.734008796295</v>
      </c>
      <c r="B1328">
        <v>1.1805281043052673E-2</v>
      </c>
      <c r="C1328" t="b">
        <v>1</v>
      </c>
      <c r="D1328">
        <f t="shared" si="38"/>
        <v>1.1805281043052673E-2</v>
      </c>
    </row>
    <row r="1329" spans="1:4" x14ac:dyDescent="0.2">
      <c r="A1329" s="230">
        <v>42289.744439004629</v>
      </c>
      <c r="B1329">
        <v>1.1805281043052673E-2</v>
      </c>
      <c r="C1329" t="b">
        <v>1</v>
      </c>
      <c r="D1329">
        <f t="shared" si="38"/>
        <v>1.1805281043052673E-2</v>
      </c>
    </row>
    <row r="1330" spans="1:4" x14ac:dyDescent="0.2">
      <c r="A1330" s="230">
        <v>42289.754869247685</v>
      </c>
      <c r="B1330">
        <v>1.1805281043052673E-2</v>
      </c>
      <c r="C1330" t="b">
        <v>1</v>
      </c>
      <c r="D1330">
        <f t="shared" si="38"/>
        <v>1.1805281043052673E-2</v>
      </c>
    </row>
    <row r="1331" spans="1:4" x14ac:dyDescent="0.2">
      <c r="A1331" s="230">
        <v>42289.765299502316</v>
      </c>
      <c r="B1331">
        <v>1.1805281043052673E-2</v>
      </c>
      <c r="C1331" t="b">
        <v>1</v>
      </c>
      <c r="D1331">
        <f t="shared" si="38"/>
        <v>1.1805281043052673E-2</v>
      </c>
    </row>
    <row r="1332" spans="1:4" x14ac:dyDescent="0.2">
      <c r="A1332" s="230">
        <v>42289.775729710651</v>
      </c>
      <c r="B1332">
        <v>1.1805281043052673E-2</v>
      </c>
      <c r="C1332" t="b">
        <v>1</v>
      </c>
      <c r="D1332">
        <f t="shared" si="38"/>
        <v>1.1805281043052673E-2</v>
      </c>
    </row>
    <row r="1333" spans="1:4" x14ac:dyDescent="0.2">
      <c r="A1333" s="230">
        <v>42289.786159953706</v>
      </c>
      <c r="B1333">
        <v>1.1805281043052673E-2</v>
      </c>
      <c r="C1333" t="b">
        <v>1</v>
      </c>
      <c r="D1333">
        <f t="shared" si="38"/>
        <v>1.1805281043052673E-2</v>
      </c>
    </row>
    <row r="1334" spans="1:4" x14ac:dyDescent="0.2">
      <c r="A1334" s="230">
        <v>42289.796590162034</v>
      </c>
      <c r="B1334">
        <v>1.1805281043052673E-2</v>
      </c>
      <c r="C1334" t="b">
        <v>1</v>
      </c>
      <c r="D1334">
        <f t="shared" si="38"/>
        <v>1.1805281043052673E-2</v>
      </c>
    </row>
    <row r="1335" spans="1:4" x14ac:dyDescent="0.2">
      <c r="A1335" s="230">
        <v>42289.807020405089</v>
      </c>
      <c r="B1335">
        <v>1.1805281043052673E-2</v>
      </c>
      <c r="C1335" t="b">
        <v>1</v>
      </c>
      <c r="D1335">
        <f t="shared" si="38"/>
        <v>1.1805281043052673E-2</v>
      </c>
    </row>
    <row r="1336" spans="1:4" x14ac:dyDescent="0.2">
      <c r="A1336" s="230">
        <v>42289.817450613424</v>
      </c>
      <c r="B1336">
        <v>1.1805281043052673E-2</v>
      </c>
      <c r="C1336" t="b">
        <v>1</v>
      </c>
      <c r="D1336">
        <f t="shared" si="38"/>
        <v>1.1805281043052673E-2</v>
      </c>
    </row>
    <row r="1337" spans="1:4" x14ac:dyDescent="0.2">
      <c r="A1337" s="230">
        <v>42289.827880868055</v>
      </c>
      <c r="B1337">
        <v>1.1805281043052673E-2</v>
      </c>
      <c r="C1337" t="b">
        <v>1</v>
      </c>
      <c r="D1337">
        <f t="shared" si="38"/>
        <v>1.1805281043052673E-2</v>
      </c>
    </row>
    <row r="1338" spans="1:4" x14ac:dyDescent="0.2">
      <c r="A1338" s="230">
        <v>42289.83831107639</v>
      </c>
      <c r="B1338">
        <v>1.1805281043052673E-2</v>
      </c>
      <c r="C1338" t="b">
        <v>1</v>
      </c>
      <c r="D1338">
        <f t="shared" si="38"/>
        <v>1.1805281043052673E-2</v>
      </c>
    </row>
    <row r="1339" spans="1:4" x14ac:dyDescent="0.2">
      <c r="A1339" s="230">
        <v>42289.848741319445</v>
      </c>
      <c r="B1339">
        <v>1.1805281043052673E-2</v>
      </c>
      <c r="C1339" t="b">
        <v>1</v>
      </c>
      <c r="D1339">
        <f t="shared" si="38"/>
        <v>1.1805281043052673E-2</v>
      </c>
    </row>
    <row r="1340" spans="1:4" x14ac:dyDescent="0.2">
      <c r="A1340" s="230">
        <v>42289.859171562501</v>
      </c>
      <c r="B1340">
        <v>1.1805281043052673E-2</v>
      </c>
      <c r="C1340" t="b">
        <v>1</v>
      </c>
      <c r="D1340">
        <f t="shared" si="38"/>
        <v>1.1805281043052673E-2</v>
      </c>
    </row>
    <row r="1341" spans="1:4" x14ac:dyDescent="0.2">
      <c r="A1341" s="230">
        <v>42289.869601770835</v>
      </c>
      <c r="B1341">
        <v>1.1579543352127075E-2</v>
      </c>
      <c r="C1341" t="b">
        <v>1</v>
      </c>
      <c r="D1341">
        <f t="shared" si="38"/>
        <v>1.1579543352127075E-2</v>
      </c>
    </row>
    <row r="1342" spans="1:4" x14ac:dyDescent="0.2">
      <c r="A1342" s="230">
        <v>42289.88003202546</v>
      </c>
      <c r="B1342">
        <v>1.1579543352127075E-2</v>
      </c>
      <c r="C1342" t="b">
        <v>1</v>
      </c>
      <c r="D1342">
        <f t="shared" si="38"/>
        <v>1.1579543352127075E-2</v>
      </c>
    </row>
    <row r="1343" spans="1:4" x14ac:dyDescent="0.2">
      <c r="A1343" s="230">
        <v>42289.890462233794</v>
      </c>
      <c r="B1343">
        <v>1.1579543352127075E-2</v>
      </c>
      <c r="C1343" t="b">
        <v>1</v>
      </c>
      <c r="D1343">
        <f t="shared" ref="D1343:D1406" si="39">IF(C1343=TRUE,B1343,0)</f>
        <v>1.1579543352127075E-2</v>
      </c>
    </row>
    <row r="1344" spans="1:4" x14ac:dyDescent="0.2">
      <c r="A1344" s="230">
        <v>42289.90089247685</v>
      </c>
      <c r="B1344">
        <v>1.1579543352127075E-2</v>
      </c>
      <c r="C1344" t="b">
        <v>1</v>
      </c>
      <c r="D1344">
        <f t="shared" si="39"/>
        <v>1.1579543352127075E-2</v>
      </c>
    </row>
    <row r="1345" spans="1:4" x14ac:dyDescent="0.2">
      <c r="A1345" s="230">
        <v>42289.911322685184</v>
      </c>
      <c r="B1345">
        <v>1.1579543352127075E-2</v>
      </c>
      <c r="C1345" t="b">
        <v>1</v>
      </c>
      <c r="D1345">
        <f t="shared" si="39"/>
        <v>1.1579543352127075E-2</v>
      </c>
    </row>
    <row r="1346" spans="1:4" x14ac:dyDescent="0.2">
      <c r="A1346" s="230">
        <v>42289.92175292824</v>
      </c>
      <c r="B1346">
        <v>1.1579543352127075E-2</v>
      </c>
      <c r="C1346" t="b">
        <v>1</v>
      </c>
      <c r="D1346">
        <f t="shared" si="39"/>
        <v>1.1579543352127075E-2</v>
      </c>
    </row>
    <row r="1347" spans="1:4" x14ac:dyDescent="0.2">
      <c r="A1347" s="230">
        <v>42289.932183182871</v>
      </c>
      <c r="B1347">
        <v>1.1579543352127075E-2</v>
      </c>
      <c r="C1347" t="b">
        <v>1</v>
      </c>
      <c r="D1347">
        <f t="shared" si="39"/>
        <v>1.1579543352127075E-2</v>
      </c>
    </row>
    <row r="1348" spans="1:4" x14ac:dyDescent="0.2">
      <c r="A1348" s="230">
        <v>42289.942613391206</v>
      </c>
      <c r="B1348">
        <v>1.1579543352127075E-2</v>
      </c>
      <c r="C1348" t="b">
        <v>1</v>
      </c>
      <c r="D1348">
        <f t="shared" si="39"/>
        <v>1.1579543352127075E-2</v>
      </c>
    </row>
    <row r="1349" spans="1:4" x14ac:dyDescent="0.2">
      <c r="A1349" s="230">
        <v>42289.953043634261</v>
      </c>
      <c r="B1349">
        <v>1.1579543352127075E-2</v>
      </c>
      <c r="C1349" t="b">
        <v>1</v>
      </c>
      <c r="D1349">
        <f t="shared" si="39"/>
        <v>1.1579543352127075E-2</v>
      </c>
    </row>
    <row r="1350" spans="1:4" x14ac:dyDescent="0.2">
      <c r="A1350" s="230">
        <v>42289.963473842596</v>
      </c>
      <c r="B1350">
        <v>1.1579543352127075E-2</v>
      </c>
      <c r="C1350" t="b">
        <v>1</v>
      </c>
      <c r="D1350">
        <f t="shared" si="39"/>
        <v>1.1579543352127075E-2</v>
      </c>
    </row>
    <row r="1351" spans="1:4" x14ac:dyDescent="0.2">
      <c r="A1351" s="230">
        <v>42289.973904085651</v>
      </c>
      <c r="B1351">
        <v>1.1579543352127075E-2</v>
      </c>
      <c r="C1351" t="b">
        <v>1</v>
      </c>
      <c r="D1351">
        <f t="shared" si="39"/>
        <v>1.1579543352127075E-2</v>
      </c>
    </row>
    <row r="1352" spans="1:4" x14ac:dyDescent="0.2">
      <c r="A1352" s="230">
        <v>42289.984334293978</v>
      </c>
      <c r="B1352">
        <v>1.1579543352127075E-2</v>
      </c>
      <c r="C1352" t="b">
        <v>1</v>
      </c>
      <c r="D1352">
        <f t="shared" si="39"/>
        <v>1.1579543352127075E-2</v>
      </c>
    </row>
    <row r="1353" spans="1:4" x14ac:dyDescent="0.2">
      <c r="A1353" s="230">
        <v>42289.99476454861</v>
      </c>
      <c r="B1353">
        <v>1.1579543352127075E-2</v>
      </c>
      <c r="C1353" t="b">
        <v>1</v>
      </c>
      <c r="D1353">
        <f t="shared" si="39"/>
        <v>1.1579543352127075E-2</v>
      </c>
    </row>
    <row r="1354" spans="1:4" x14ac:dyDescent="0.2">
      <c r="A1354" s="230">
        <v>42290.005194756945</v>
      </c>
      <c r="B1354">
        <v>1.1579543352127075E-2</v>
      </c>
      <c r="C1354" t="b">
        <v>1</v>
      </c>
      <c r="D1354">
        <f t="shared" si="39"/>
        <v>1.1579543352127075E-2</v>
      </c>
    </row>
    <row r="1355" spans="1:4" x14ac:dyDescent="0.2">
      <c r="A1355" s="230">
        <v>42290.015625</v>
      </c>
      <c r="B1355">
        <v>1.1579543352127075E-2</v>
      </c>
      <c r="C1355" t="b">
        <v>1</v>
      </c>
      <c r="D1355">
        <f t="shared" si="39"/>
        <v>1.1579543352127075E-2</v>
      </c>
    </row>
    <row r="1356" spans="1:4" x14ac:dyDescent="0.2">
      <c r="A1356" s="230">
        <v>42290.026055243055</v>
      </c>
      <c r="B1356">
        <v>1.1579543352127075E-2</v>
      </c>
      <c r="C1356" t="b">
        <v>1</v>
      </c>
      <c r="D1356">
        <f t="shared" si="39"/>
        <v>1.1579543352127075E-2</v>
      </c>
    </row>
    <row r="1357" spans="1:4" x14ac:dyDescent="0.2">
      <c r="A1357" s="230">
        <v>42290.03648545139</v>
      </c>
      <c r="B1357">
        <v>1.1579543352127075E-2</v>
      </c>
      <c r="C1357" t="b">
        <v>1</v>
      </c>
      <c r="D1357">
        <f t="shared" si="39"/>
        <v>1.1579543352127075E-2</v>
      </c>
    </row>
    <row r="1358" spans="1:4" x14ac:dyDescent="0.2">
      <c r="A1358" s="230">
        <v>42290.046915706022</v>
      </c>
      <c r="B1358">
        <v>1.1579543352127075E-2</v>
      </c>
      <c r="C1358" t="b">
        <v>1</v>
      </c>
      <c r="D1358">
        <f t="shared" si="39"/>
        <v>1.1579543352127075E-2</v>
      </c>
    </row>
    <row r="1359" spans="1:4" x14ac:dyDescent="0.2">
      <c r="A1359" s="230">
        <v>42290.057345914349</v>
      </c>
      <c r="B1359">
        <v>1.1579543352127075E-2</v>
      </c>
      <c r="C1359" t="b">
        <v>1</v>
      </c>
      <c r="D1359">
        <f t="shared" si="39"/>
        <v>1.1579543352127075E-2</v>
      </c>
    </row>
    <row r="1360" spans="1:4" x14ac:dyDescent="0.2">
      <c r="A1360" s="230">
        <v>42290.067776157404</v>
      </c>
      <c r="B1360">
        <v>1.1579543352127075E-2</v>
      </c>
      <c r="C1360" t="b">
        <v>1</v>
      </c>
      <c r="D1360">
        <f t="shared" si="39"/>
        <v>1.1579543352127075E-2</v>
      </c>
    </row>
    <row r="1361" spans="1:4" x14ac:dyDescent="0.2">
      <c r="A1361" s="230">
        <v>42290.078206365739</v>
      </c>
      <c r="B1361">
        <v>1.1579543352127075E-2</v>
      </c>
      <c r="C1361" t="b">
        <v>1</v>
      </c>
      <c r="D1361">
        <f t="shared" si="39"/>
        <v>1.1579543352127075E-2</v>
      </c>
    </row>
    <row r="1362" spans="1:4" x14ac:dyDescent="0.2">
      <c r="A1362" s="230">
        <v>42290.088636608794</v>
      </c>
      <c r="B1362">
        <v>1.1579543352127075E-2</v>
      </c>
      <c r="C1362" t="b">
        <v>1</v>
      </c>
      <c r="D1362">
        <f t="shared" si="39"/>
        <v>1.1579543352127075E-2</v>
      </c>
    </row>
    <row r="1363" spans="1:4" x14ac:dyDescent="0.2">
      <c r="A1363" s="230">
        <v>42290.099066863426</v>
      </c>
      <c r="B1363">
        <v>1.1579543352127075E-2</v>
      </c>
      <c r="C1363" t="b">
        <v>1</v>
      </c>
      <c r="D1363">
        <f t="shared" si="39"/>
        <v>1.1579543352127075E-2</v>
      </c>
    </row>
    <row r="1364" spans="1:4" x14ac:dyDescent="0.2">
      <c r="A1364" s="230">
        <v>42290.10949707176</v>
      </c>
      <c r="B1364">
        <v>1.1579543352127075E-2</v>
      </c>
      <c r="C1364" t="b">
        <v>1</v>
      </c>
      <c r="D1364">
        <f t="shared" si="39"/>
        <v>1.1579543352127075E-2</v>
      </c>
    </row>
    <row r="1365" spans="1:4" x14ac:dyDescent="0.2">
      <c r="A1365" s="230">
        <v>42290.119927314816</v>
      </c>
      <c r="B1365">
        <v>1.1579543352127075E-2</v>
      </c>
      <c r="C1365" t="b">
        <v>1</v>
      </c>
      <c r="D1365">
        <f t="shared" si="39"/>
        <v>1.1579543352127075E-2</v>
      </c>
    </row>
    <row r="1366" spans="1:4" x14ac:dyDescent="0.2">
      <c r="A1366" s="230">
        <v>42290.13035752315</v>
      </c>
      <c r="B1366">
        <v>1.1579543352127075E-2</v>
      </c>
      <c r="C1366" t="b">
        <v>1</v>
      </c>
      <c r="D1366">
        <f t="shared" si="39"/>
        <v>1.1579543352127075E-2</v>
      </c>
    </row>
    <row r="1367" spans="1:4" x14ac:dyDescent="0.2">
      <c r="A1367" s="230">
        <v>42290.140787766206</v>
      </c>
      <c r="B1367">
        <v>1.1579543352127075E-2</v>
      </c>
      <c r="C1367" t="b">
        <v>1</v>
      </c>
      <c r="D1367">
        <f t="shared" si="39"/>
        <v>1.1579543352127075E-2</v>
      </c>
    </row>
    <row r="1368" spans="1:4" x14ac:dyDescent="0.2">
      <c r="A1368" s="230">
        <v>42290.15121797454</v>
      </c>
      <c r="B1368">
        <v>1.1579543352127075E-2</v>
      </c>
      <c r="C1368" t="b">
        <v>1</v>
      </c>
      <c r="D1368">
        <f t="shared" si="39"/>
        <v>1.1579543352127075E-2</v>
      </c>
    </row>
    <row r="1369" spans="1:4" x14ac:dyDescent="0.2">
      <c r="A1369" s="230">
        <v>42290.161648229165</v>
      </c>
      <c r="B1369">
        <v>1.1579543352127075E-2</v>
      </c>
      <c r="C1369" t="b">
        <v>1</v>
      </c>
      <c r="D1369">
        <f t="shared" si="39"/>
        <v>1.1579543352127075E-2</v>
      </c>
    </row>
    <row r="1370" spans="1:4" x14ac:dyDescent="0.2">
      <c r="A1370" s="230">
        <v>42290.172078437499</v>
      </c>
      <c r="B1370">
        <v>1.1579543352127075E-2</v>
      </c>
      <c r="C1370" t="b">
        <v>1</v>
      </c>
      <c r="D1370">
        <f t="shared" si="39"/>
        <v>1.1579543352127075E-2</v>
      </c>
    </row>
    <row r="1371" spans="1:4" x14ac:dyDescent="0.2">
      <c r="A1371" s="230">
        <v>42290.182508680555</v>
      </c>
      <c r="B1371">
        <v>1.1579543352127075E-2</v>
      </c>
      <c r="C1371" t="b">
        <v>1</v>
      </c>
      <c r="D1371">
        <f t="shared" si="39"/>
        <v>1.1579543352127075E-2</v>
      </c>
    </row>
    <row r="1372" spans="1:4" x14ac:dyDescent="0.2">
      <c r="A1372" s="230">
        <v>42290.19293892361</v>
      </c>
      <c r="B1372">
        <v>1.1579543352127075E-2</v>
      </c>
      <c r="C1372" t="b">
        <v>1</v>
      </c>
      <c r="D1372">
        <f t="shared" si="39"/>
        <v>1.1579543352127075E-2</v>
      </c>
    </row>
    <row r="1373" spans="1:4" x14ac:dyDescent="0.2">
      <c r="A1373" s="230">
        <v>42290.203369131945</v>
      </c>
      <c r="B1373">
        <v>1.167769730091095E-2</v>
      </c>
      <c r="C1373" t="b">
        <v>1</v>
      </c>
      <c r="D1373">
        <f t="shared" si="39"/>
        <v>1.167769730091095E-2</v>
      </c>
    </row>
    <row r="1374" spans="1:4" x14ac:dyDescent="0.2">
      <c r="A1374" s="230">
        <v>42290.213799386576</v>
      </c>
      <c r="B1374">
        <v>1.167769730091095E-2</v>
      </c>
      <c r="C1374" t="b">
        <v>1</v>
      </c>
      <c r="D1374">
        <f t="shared" si="39"/>
        <v>1.167769730091095E-2</v>
      </c>
    </row>
    <row r="1375" spans="1:4" x14ac:dyDescent="0.2">
      <c r="A1375" s="230">
        <v>42290.224229594911</v>
      </c>
      <c r="B1375">
        <v>1.167769730091095E-2</v>
      </c>
      <c r="C1375" t="b">
        <v>1</v>
      </c>
      <c r="D1375">
        <f t="shared" si="39"/>
        <v>1.167769730091095E-2</v>
      </c>
    </row>
    <row r="1376" spans="1:4" x14ac:dyDescent="0.2">
      <c r="A1376" s="230">
        <v>42290.234659837966</v>
      </c>
      <c r="B1376">
        <v>1.167769730091095E-2</v>
      </c>
      <c r="C1376" t="b">
        <v>1</v>
      </c>
      <c r="D1376">
        <f t="shared" si="39"/>
        <v>1.167769730091095E-2</v>
      </c>
    </row>
    <row r="1377" spans="1:4" x14ac:dyDescent="0.2">
      <c r="A1377" s="230">
        <v>42290.245090046294</v>
      </c>
      <c r="B1377">
        <v>1.167769730091095E-2</v>
      </c>
      <c r="C1377" t="b">
        <v>1</v>
      </c>
      <c r="D1377">
        <f t="shared" si="39"/>
        <v>1.167769730091095E-2</v>
      </c>
    </row>
    <row r="1378" spans="1:4" x14ac:dyDescent="0.2">
      <c r="A1378" s="230">
        <v>42290.255520289349</v>
      </c>
      <c r="B1378">
        <v>1.167769730091095E-2</v>
      </c>
      <c r="C1378" t="b">
        <v>1</v>
      </c>
      <c r="D1378">
        <f t="shared" si="39"/>
        <v>1.167769730091095E-2</v>
      </c>
    </row>
    <row r="1379" spans="1:4" x14ac:dyDescent="0.2">
      <c r="A1379" s="230">
        <v>42290.265950543981</v>
      </c>
      <c r="B1379">
        <v>1.167769730091095E-2</v>
      </c>
      <c r="C1379" t="b">
        <v>1</v>
      </c>
      <c r="D1379">
        <f t="shared" si="39"/>
        <v>1.167769730091095E-2</v>
      </c>
    </row>
    <row r="1380" spans="1:4" x14ac:dyDescent="0.2">
      <c r="A1380" s="230">
        <v>42290.276380752315</v>
      </c>
      <c r="B1380">
        <v>1.167769730091095E-2</v>
      </c>
      <c r="C1380" t="b">
        <v>1</v>
      </c>
      <c r="D1380">
        <f t="shared" si="39"/>
        <v>1.167769730091095E-2</v>
      </c>
    </row>
    <row r="1381" spans="1:4" x14ac:dyDescent="0.2">
      <c r="A1381" s="230">
        <v>42290.286810995371</v>
      </c>
      <c r="B1381">
        <v>1.167769730091095E-2</v>
      </c>
      <c r="C1381" t="b">
        <v>1</v>
      </c>
      <c r="D1381">
        <f t="shared" si="39"/>
        <v>1.167769730091095E-2</v>
      </c>
    </row>
    <row r="1382" spans="1:4" x14ac:dyDescent="0.2">
      <c r="A1382" s="230">
        <v>42290.297241203705</v>
      </c>
      <c r="B1382">
        <v>1.167769730091095E-2</v>
      </c>
      <c r="C1382" t="b">
        <v>1</v>
      </c>
      <c r="D1382">
        <f t="shared" si="39"/>
        <v>1.167769730091095E-2</v>
      </c>
    </row>
    <row r="1383" spans="1:4" x14ac:dyDescent="0.2">
      <c r="A1383" s="230">
        <v>42290.307671446761</v>
      </c>
      <c r="B1383">
        <v>1.167769730091095E-2</v>
      </c>
      <c r="C1383" t="b">
        <v>1</v>
      </c>
      <c r="D1383">
        <f t="shared" si="39"/>
        <v>1.167769730091095E-2</v>
      </c>
    </row>
    <row r="1384" spans="1:4" x14ac:dyDescent="0.2">
      <c r="A1384" s="230">
        <v>42290.318101655095</v>
      </c>
      <c r="B1384">
        <v>1.167769730091095E-2</v>
      </c>
      <c r="C1384" t="b">
        <v>1</v>
      </c>
      <c r="D1384">
        <f t="shared" si="39"/>
        <v>1.167769730091095E-2</v>
      </c>
    </row>
    <row r="1385" spans="1:4" x14ac:dyDescent="0.2">
      <c r="A1385" s="230">
        <v>42290.328531909719</v>
      </c>
      <c r="B1385">
        <v>1.167769730091095E-2</v>
      </c>
      <c r="C1385" t="b">
        <v>1</v>
      </c>
      <c r="D1385">
        <f t="shared" si="39"/>
        <v>1.167769730091095E-2</v>
      </c>
    </row>
    <row r="1386" spans="1:4" x14ac:dyDescent="0.2">
      <c r="A1386" s="230">
        <v>42290.338962118054</v>
      </c>
      <c r="B1386">
        <v>1.167769730091095E-2</v>
      </c>
      <c r="C1386" t="b">
        <v>1</v>
      </c>
      <c r="D1386">
        <f t="shared" si="39"/>
        <v>1.167769730091095E-2</v>
      </c>
    </row>
    <row r="1387" spans="1:4" x14ac:dyDescent="0.2">
      <c r="A1387" s="230">
        <v>42290.349392361109</v>
      </c>
      <c r="B1387">
        <v>1.167769730091095E-2</v>
      </c>
      <c r="C1387" t="b">
        <v>1</v>
      </c>
      <c r="D1387">
        <f t="shared" si="39"/>
        <v>1.167769730091095E-2</v>
      </c>
    </row>
    <row r="1388" spans="1:4" x14ac:dyDescent="0.2">
      <c r="A1388" s="230">
        <v>42290.359822604165</v>
      </c>
      <c r="B1388">
        <v>1.167769730091095E-2</v>
      </c>
      <c r="C1388" t="b">
        <v>1</v>
      </c>
      <c r="D1388">
        <f t="shared" si="39"/>
        <v>1.167769730091095E-2</v>
      </c>
    </row>
    <row r="1389" spans="1:4" x14ac:dyDescent="0.2">
      <c r="A1389" s="230">
        <v>42290.3702528125</v>
      </c>
      <c r="B1389">
        <v>1.167769730091095E-2</v>
      </c>
      <c r="C1389" t="b">
        <v>1</v>
      </c>
      <c r="D1389">
        <f t="shared" si="39"/>
        <v>1.167769730091095E-2</v>
      </c>
    </row>
    <row r="1390" spans="1:4" x14ac:dyDescent="0.2">
      <c r="A1390" s="230">
        <v>42290.380683067131</v>
      </c>
      <c r="B1390">
        <v>1.167769730091095E-2</v>
      </c>
      <c r="C1390" t="b">
        <v>1</v>
      </c>
      <c r="D1390">
        <f t="shared" si="39"/>
        <v>1.167769730091095E-2</v>
      </c>
    </row>
    <row r="1391" spans="1:4" x14ac:dyDescent="0.2">
      <c r="A1391" s="230">
        <v>42290.391113275466</v>
      </c>
      <c r="B1391">
        <v>1.167769730091095E-2</v>
      </c>
      <c r="C1391" t="b">
        <v>1</v>
      </c>
      <c r="D1391">
        <f t="shared" si="39"/>
        <v>1.167769730091095E-2</v>
      </c>
    </row>
    <row r="1392" spans="1:4" x14ac:dyDescent="0.2">
      <c r="A1392" s="230">
        <v>42290.401543518521</v>
      </c>
      <c r="B1392">
        <v>1.167769730091095E-2</v>
      </c>
      <c r="C1392" t="b">
        <v>1</v>
      </c>
      <c r="D1392">
        <f t="shared" si="39"/>
        <v>1.167769730091095E-2</v>
      </c>
    </row>
    <row r="1393" spans="1:4" x14ac:dyDescent="0.2">
      <c r="A1393" s="230">
        <v>42290.411973726848</v>
      </c>
      <c r="B1393">
        <v>1.167769730091095E-2</v>
      </c>
      <c r="C1393" t="b">
        <v>1</v>
      </c>
      <c r="D1393">
        <f t="shared" si="39"/>
        <v>1.167769730091095E-2</v>
      </c>
    </row>
    <row r="1394" spans="1:4" x14ac:dyDescent="0.2">
      <c r="A1394" s="230">
        <v>42290.422403969904</v>
      </c>
      <c r="B1394">
        <v>1.167769730091095E-2</v>
      </c>
      <c r="C1394" t="b">
        <v>1</v>
      </c>
      <c r="D1394">
        <f t="shared" si="39"/>
        <v>1.167769730091095E-2</v>
      </c>
    </row>
    <row r="1395" spans="1:4" x14ac:dyDescent="0.2">
      <c r="A1395" s="230">
        <v>42290.432834224535</v>
      </c>
      <c r="B1395">
        <v>1.167769730091095E-2</v>
      </c>
      <c r="C1395" t="b">
        <v>1</v>
      </c>
      <c r="D1395">
        <f t="shared" si="39"/>
        <v>1.167769730091095E-2</v>
      </c>
    </row>
    <row r="1396" spans="1:4" x14ac:dyDescent="0.2">
      <c r="A1396" s="230">
        <v>42290.44326443287</v>
      </c>
      <c r="B1396">
        <v>1.167769730091095E-2</v>
      </c>
      <c r="C1396" t="b">
        <v>1</v>
      </c>
      <c r="D1396">
        <f t="shared" si="39"/>
        <v>1.167769730091095E-2</v>
      </c>
    </row>
    <row r="1397" spans="1:4" x14ac:dyDescent="0.2">
      <c r="A1397" s="230">
        <v>42290.453694675925</v>
      </c>
      <c r="B1397">
        <v>1.167769730091095E-2</v>
      </c>
      <c r="C1397" t="b">
        <v>1</v>
      </c>
      <c r="D1397">
        <f t="shared" si="39"/>
        <v>1.167769730091095E-2</v>
      </c>
    </row>
    <row r="1398" spans="1:4" x14ac:dyDescent="0.2">
      <c r="A1398" s="230">
        <v>42290.46412488426</v>
      </c>
      <c r="B1398">
        <v>1.167769730091095E-2</v>
      </c>
      <c r="C1398" t="b">
        <v>1</v>
      </c>
      <c r="D1398">
        <f t="shared" si="39"/>
        <v>1.167769730091095E-2</v>
      </c>
    </row>
    <row r="1399" spans="1:4" x14ac:dyDescent="0.2">
      <c r="A1399" s="230">
        <v>42290.474555127315</v>
      </c>
      <c r="B1399">
        <v>1.167769730091095E-2</v>
      </c>
      <c r="C1399" t="b">
        <v>1</v>
      </c>
      <c r="D1399">
        <f t="shared" si="39"/>
        <v>1.167769730091095E-2</v>
      </c>
    </row>
    <row r="1400" spans="1:4" x14ac:dyDescent="0.2">
      <c r="A1400" s="230">
        <v>42290.48498533565</v>
      </c>
      <c r="B1400">
        <v>1.167769730091095E-2</v>
      </c>
      <c r="C1400" t="b">
        <v>1</v>
      </c>
      <c r="D1400">
        <f t="shared" si="39"/>
        <v>1.167769730091095E-2</v>
      </c>
    </row>
    <row r="1401" spans="1:4" x14ac:dyDescent="0.2">
      <c r="A1401" s="230">
        <v>42290.495415590274</v>
      </c>
      <c r="B1401">
        <v>1.167769730091095E-2</v>
      </c>
      <c r="C1401" t="b">
        <v>1</v>
      </c>
      <c r="D1401">
        <f t="shared" si="39"/>
        <v>1.167769730091095E-2</v>
      </c>
    </row>
    <row r="1402" spans="1:4" x14ac:dyDescent="0.2">
      <c r="A1402" s="230">
        <v>42290.505845798609</v>
      </c>
      <c r="B1402">
        <v>1.167769730091095E-2</v>
      </c>
      <c r="C1402" t="b">
        <v>1</v>
      </c>
      <c r="D1402">
        <f t="shared" si="39"/>
        <v>1.167769730091095E-2</v>
      </c>
    </row>
    <row r="1403" spans="1:4" x14ac:dyDescent="0.2">
      <c r="A1403" s="230">
        <v>42290.516276041664</v>
      </c>
      <c r="B1403">
        <v>1.167769730091095E-2</v>
      </c>
      <c r="C1403" t="b">
        <v>1</v>
      </c>
      <c r="D1403">
        <f t="shared" si="39"/>
        <v>1.167769730091095E-2</v>
      </c>
    </row>
    <row r="1404" spans="1:4" x14ac:dyDescent="0.2">
      <c r="A1404" s="230">
        <v>42290.52670628472</v>
      </c>
      <c r="B1404">
        <v>1.138325035572052E-2</v>
      </c>
      <c r="C1404" t="b">
        <v>1</v>
      </c>
      <c r="D1404">
        <f t="shared" si="39"/>
        <v>1.138325035572052E-2</v>
      </c>
    </row>
    <row r="1405" spans="1:4" x14ac:dyDescent="0.2">
      <c r="A1405" s="230">
        <v>42290.537136493054</v>
      </c>
      <c r="B1405">
        <v>1.138325035572052E-2</v>
      </c>
      <c r="C1405" t="b">
        <v>1</v>
      </c>
      <c r="D1405">
        <f t="shared" si="39"/>
        <v>1.138325035572052E-2</v>
      </c>
    </row>
    <row r="1406" spans="1:4" x14ac:dyDescent="0.2">
      <c r="A1406" s="230">
        <v>42290.547566747686</v>
      </c>
      <c r="B1406">
        <v>1.138325035572052E-2</v>
      </c>
      <c r="C1406" t="b">
        <v>1</v>
      </c>
      <c r="D1406">
        <f t="shared" si="39"/>
        <v>1.138325035572052E-2</v>
      </c>
    </row>
    <row r="1407" spans="1:4" x14ac:dyDescent="0.2">
      <c r="A1407" s="230">
        <v>42290.55799695602</v>
      </c>
      <c r="B1407">
        <v>1.138325035572052E-2</v>
      </c>
      <c r="C1407" t="b">
        <v>1</v>
      </c>
      <c r="D1407">
        <f t="shared" ref="D1407:D1470" si="40">IF(C1407=TRUE,B1407,0)</f>
        <v>1.138325035572052E-2</v>
      </c>
    </row>
    <row r="1408" spans="1:4" x14ac:dyDescent="0.2">
      <c r="A1408" s="230">
        <v>42290.568427199076</v>
      </c>
      <c r="B1408">
        <v>1.138325035572052E-2</v>
      </c>
      <c r="C1408" t="b">
        <v>1</v>
      </c>
      <c r="D1408">
        <f t="shared" si="40"/>
        <v>1.138325035572052E-2</v>
      </c>
    </row>
    <row r="1409" spans="1:4" x14ac:dyDescent="0.2">
      <c r="A1409" s="230">
        <v>42290.57885740741</v>
      </c>
      <c r="B1409">
        <v>1.138325035572052E-2</v>
      </c>
      <c r="C1409" t="b">
        <v>1</v>
      </c>
      <c r="D1409">
        <f t="shared" si="40"/>
        <v>1.138325035572052E-2</v>
      </c>
    </row>
    <row r="1410" spans="1:4" x14ac:dyDescent="0.2">
      <c r="A1410" s="230">
        <v>42290.589287650466</v>
      </c>
      <c r="B1410">
        <v>1.138325035572052E-2</v>
      </c>
      <c r="C1410" t="b">
        <v>1</v>
      </c>
      <c r="D1410">
        <f t="shared" si="40"/>
        <v>1.138325035572052E-2</v>
      </c>
    </row>
    <row r="1411" spans="1:4" x14ac:dyDescent="0.2">
      <c r="A1411" s="230">
        <v>42290.59971790509</v>
      </c>
      <c r="B1411">
        <v>1.138325035572052E-2</v>
      </c>
      <c r="C1411" t="b">
        <v>1</v>
      </c>
      <c r="D1411">
        <f t="shared" si="40"/>
        <v>1.138325035572052E-2</v>
      </c>
    </row>
    <row r="1412" spans="1:4" x14ac:dyDescent="0.2">
      <c r="A1412" s="230">
        <v>42290.610148113425</v>
      </c>
      <c r="B1412">
        <v>1.138325035572052E-2</v>
      </c>
      <c r="C1412" t="b">
        <v>1</v>
      </c>
      <c r="D1412">
        <f t="shared" si="40"/>
        <v>1.138325035572052E-2</v>
      </c>
    </row>
    <row r="1413" spans="1:4" x14ac:dyDescent="0.2">
      <c r="A1413" s="230">
        <v>42290.62057835648</v>
      </c>
      <c r="B1413">
        <v>1.138325035572052E-2</v>
      </c>
      <c r="C1413" t="b">
        <v>1</v>
      </c>
      <c r="D1413">
        <f t="shared" si="40"/>
        <v>1.138325035572052E-2</v>
      </c>
    </row>
    <row r="1414" spans="1:4" x14ac:dyDescent="0.2">
      <c r="A1414" s="230">
        <v>42290.631008564815</v>
      </c>
      <c r="B1414">
        <v>1.138325035572052E-2</v>
      </c>
      <c r="C1414" t="b">
        <v>1</v>
      </c>
      <c r="D1414">
        <f t="shared" si="40"/>
        <v>1.138325035572052E-2</v>
      </c>
    </row>
    <row r="1415" spans="1:4" x14ac:dyDescent="0.2">
      <c r="A1415" s="230">
        <v>42290.64143880787</v>
      </c>
      <c r="B1415">
        <v>1.138325035572052E-2</v>
      </c>
      <c r="C1415" t="b">
        <v>1</v>
      </c>
      <c r="D1415">
        <f t="shared" si="40"/>
        <v>1.138325035572052E-2</v>
      </c>
    </row>
    <row r="1416" spans="1:4" x14ac:dyDescent="0.2">
      <c r="A1416" s="230">
        <v>42290.651869016205</v>
      </c>
      <c r="B1416">
        <v>1.138325035572052E-2</v>
      </c>
      <c r="C1416" t="b">
        <v>1</v>
      </c>
      <c r="D1416">
        <f t="shared" si="40"/>
        <v>1.138325035572052E-2</v>
      </c>
    </row>
    <row r="1417" spans="1:4" x14ac:dyDescent="0.2">
      <c r="A1417" s="230">
        <v>42290.662299270836</v>
      </c>
      <c r="B1417">
        <v>1.138325035572052E-2</v>
      </c>
      <c r="C1417" t="b">
        <v>1</v>
      </c>
      <c r="D1417">
        <f t="shared" si="40"/>
        <v>1.138325035572052E-2</v>
      </c>
    </row>
    <row r="1418" spans="1:4" x14ac:dyDescent="0.2">
      <c r="A1418" s="230">
        <v>42290.672729479164</v>
      </c>
      <c r="B1418">
        <v>1.138325035572052E-2</v>
      </c>
      <c r="C1418" t="b">
        <v>1</v>
      </c>
      <c r="D1418">
        <f t="shared" si="40"/>
        <v>1.138325035572052E-2</v>
      </c>
    </row>
    <row r="1419" spans="1:4" x14ac:dyDescent="0.2">
      <c r="A1419" s="230">
        <v>42290.683159722219</v>
      </c>
      <c r="B1419">
        <v>1.138325035572052E-2</v>
      </c>
      <c r="C1419" t="b">
        <v>1</v>
      </c>
      <c r="D1419">
        <f t="shared" si="40"/>
        <v>1.138325035572052E-2</v>
      </c>
    </row>
    <row r="1420" spans="1:4" x14ac:dyDescent="0.2">
      <c r="A1420" s="230">
        <v>42290.693589965274</v>
      </c>
      <c r="B1420">
        <v>1.138325035572052E-2</v>
      </c>
      <c r="C1420" t="b">
        <v>1</v>
      </c>
      <c r="D1420">
        <f t="shared" si="40"/>
        <v>1.138325035572052E-2</v>
      </c>
    </row>
    <row r="1421" spans="1:4" x14ac:dyDescent="0.2">
      <c r="A1421" s="230">
        <v>42290.704020173609</v>
      </c>
      <c r="B1421" t="str">
        <v>Null</v>
      </c>
      <c r="C1421" t="str">
        <v>Null</v>
      </c>
      <c r="D1421">
        <f t="shared" si="40"/>
        <v>0</v>
      </c>
    </row>
    <row r="1422" spans="1:4" x14ac:dyDescent="0.2">
      <c r="A1422" s="230">
        <v>42290.714450428241</v>
      </c>
      <c r="B1422">
        <v>1.1402890086174011E-2</v>
      </c>
      <c r="C1422" t="b">
        <v>1</v>
      </c>
      <c r="D1422">
        <f t="shared" si="40"/>
        <v>1.1402890086174011E-2</v>
      </c>
    </row>
    <row r="1423" spans="1:4" x14ac:dyDescent="0.2">
      <c r="A1423" s="230">
        <v>42290.724880636575</v>
      </c>
      <c r="B1423">
        <v>1.1442139744758606E-2</v>
      </c>
      <c r="C1423" t="b">
        <v>1</v>
      </c>
      <c r="D1423">
        <f t="shared" si="40"/>
        <v>1.1442139744758606E-2</v>
      </c>
    </row>
    <row r="1424" spans="1:4" x14ac:dyDescent="0.2">
      <c r="A1424" s="230">
        <v>42290.735310879631</v>
      </c>
      <c r="B1424" t="str">
        <v>Null</v>
      </c>
      <c r="C1424" t="str">
        <v>Null</v>
      </c>
      <c r="D1424">
        <f t="shared" si="40"/>
        <v>0</v>
      </c>
    </row>
    <row r="1425" spans="1:4" x14ac:dyDescent="0.2">
      <c r="A1425" s="230">
        <v>42290.745741087965</v>
      </c>
      <c r="B1425" t="str">
        <v>Null</v>
      </c>
      <c r="C1425" t="b">
        <v>1</v>
      </c>
      <c r="D1425" t="str">
        <f t="shared" si="40"/>
        <v>Null</v>
      </c>
    </row>
    <row r="1426" spans="1:4" x14ac:dyDescent="0.2">
      <c r="A1426" s="230">
        <v>42290.756171331021</v>
      </c>
      <c r="B1426">
        <v>1.1481404304504395E-2</v>
      </c>
      <c r="C1426" t="b">
        <v>1</v>
      </c>
      <c r="D1426">
        <f t="shared" si="40"/>
        <v>1.1481404304504395E-2</v>
      </c>
    </row>
    <row r="1427" spans="1:4" x14ac:dyDescent="0.2">
      <c r="A1427" s="230">
        <v>42290.766601585645</v>
      </c>
      <c r="B1427">
        <v>1.1481404304504395E-2</v>
      </c>
      <c r="C1427" t="b">
        <v>1</v>
      </c>
      <c r="D1427">
        <f t="shared" si="40"/>
        <v>1.1481404304504395E-2</v>
      </c>
    </row>
    <row r="1428" spans="1:4" x14ac:dyDescent="0.2">
      <c r="A1428" s="230">
        <v>42290.777031793979</v>
      </c>
      <c r="B1428">
        <v>1.1481404304504395E-2</v>
      </c>
      <c r="C1428" t="b">
        <v>1</v>
      </c>
      <c r="D1428">
        <f t="shared" si="40"/>
        <v>1.1481404304504395E-2</v>
      </c>
    </row>
    <row r="1429" spans="1:4" x14ac:dyDescent="0.2">
      <c r="A1429" s="230">
        <v>42290.787462037035</v>
      </c>
      <c r="B1429">
        <v>1.1481404304504395E-2</v>
      </c>
      <c r="C1429" t="b">
        <v>1</v>
      </c>
      <c r="D1429">
        <f t="shared" si="40"/>
        <v>1.1481404304504395E-2</v>
      </c>
    </row>
    <row r="1430" spans="1:4" x14ac:dyDescent="0.2">
      <c r="A1430" s="230">
        <v>42290.797892245369</v>
      </c>
      <c r="B1430">
        <v>1.1481404304504395E-2</v>
      </c>
      <c r="C1430" t="b">
        <v>1</v>
      </c>
      <c r="D1430">
        <f t="shared" si="40"/>
        <v>1.1481404304504395E-2</v>
      </c>
    </row>
    <row r="1431" spans="1:4" x14ac:dyDescent="0.2">
      <c r="A1431" s="230">
        <v>42290.808322488425</v>
      </c>
      <c r="B1431">
        <v>1.1481404304504395E-2</v>
      </c>
      <c r="C1431" t="b">
        <v>1</v>
      </c>
      <c r="D1431">
        <f t="shared" si="40"/>
        <v>1.1481404304504395E-2</v>
      </c>
    </row>
    <row r="1432" spans="1:4" x14ac:dyDescent="0.2">
      <c r="A1432" s="230">
        <v>42290.818752696759</v>
      </c>
      <c r="B1432">
        <v>1.1481404304504395E-2</v>
      </c>
      <c r="C1432" t="b">
        <v>1</v>
      </c>
      <c r="D1432">
        <f t="shared" si="40"/>
        <v>1.1481404304504395E-2</v>
      </c>
    </row>
    <row r="1433" spans="1:4" x14ac:dyDescent="0.2">
      <c r="A1433" s="230">
        <v>42290.829182951391</v>
      </c>
      <c r="B1433">
        <v>1.1481404304504395E-2</v>
      </c>
      <c r="C1433" t="b">
        <v>1</v>
      </c>
      <c r="D1433">
        <f t="shared" si="40"/>
        <v>1.1481404304504395E-2</v>
      </c>
    </row>
    <row r="1434" spans="1:4" x14ac:dyDescent="0.2">
      <c r="A1434" s="230">
        <v>42290.839613159726</v>
      </c>
      <c r="B1434">
        <v>1.1481404304504395E-2</v>
      </c>
      <c r="C1434" t="b">
        <v>1</v>
      </c>
      <c r="D1434">
        <f t="shared" si="40"/>
        <v>1.1481404304504395E-2</v>
      </c>
    </row>
    <row r="1435" spans="1:4" x14ac:dyDescent="0.2">
      <c r="A1435" s="230">
        <v>42290.850043402781</v>
      </c>
      <c r="B1435">
        <v>1.1481404304504395E-2</v>
      </c>
      <c r="C1435" t="b">
        <v>1</v>
      </c>
      <c r="D1435">
        <f t="shared" si="40"/>
        <v>1.1481404304504395E-2</v>
      </c>
    </row>
    <row r="1436" spans="1:4" x14ac:dyDescent="0.2">
      <c r="A1436" s="230">
        <v>42290.860473645836</v>
      </c>
      <c r="B1436">
        <v>1.1481404304504395E-2</v>
      </c>
      <c r="C1436" t="b">
        <v>1</v>
      </c>
      <c r="D1436">
        <f t="shared" si="40"/>
        <v>1.1481404304504395E-2</v>
      </c>
    </row>
    <row r="1437" spans="1:4" x14ac:dyDescent="0.2">
      <c r="A1437" s="230">
        <v>42290.870903854164</v>
      </c>
      <c r="B1437">
        <v>1.1481404304504395E-2</v>
      </c>
      <c r="C1437" t="b">
        <v>1</v>
      </c>
      <c r="D1437">
        <f t="shared" si="40"/>
        <v>1.1481404304504395E-2</v>
      </c>
    </row>
    <row r="1438" spans="1:4" x14ac:dyDescent="0.2">
      <c r="A1438" s="230">
        <v>42290.881334108795</v>
      </c>
      <c r="B1438">
        <v>1.1481404304504395E-2</v>
      </c>
      <c r="C1438" t="b">
        <v>1</v>
      </c>
      <c r="D1438">
        <f t="shared" si="40"/>
        <v>1.1481404304504395E-2</v>
      </c>
    </row>
    <row r="1439" spans="1:4" x14ac:dyDescent="0.2">
      <c r="A1439" s="230">
        <v>42290.89176431713</v>
      </c>
      <c r="B1439">
        <v>1.1481404304504395E-2</v>
      </c>
      <c r="C1439" t="b">
        <v>1</v>
      </c>
      <c r="D1439">
        <f t="shared" si="40"/>
        <v>1.1481404304504395E-2</v>
      </c>
    </row>
    <row r="1440" spans="1:4" x14ac:dyDescent="0.2">
      <c r="A1440" s="230">
        <v>42290.902194560185</v>
      </c>
      <c r="B1440">
        <v>1.1481404304504395E-2</v>
      </c>
      <c r="C1440" t="b">
        <v>1</v>
      </c>
      <c r="D1440">
        <f t="shared" si="40"/>
        <v>1.1481404304504395E-2</v>
      </c>
    </row>
    <row r="1441" spans="1:4" x14ac:dyDescent="0.2">
      <c r="A1441" s="230">
        <v>42290.91262476852</v>
      </c>
      <c r="B1441">
        <v>1.1481404304504395E-2</v>
      </c>
      <c r="C1441" t="b">
        <v>1</v>
      </c>
      <c r="D1441">
        <f t="shared" si="40"/>
        <v>1.1481404304504395E-2</v>
      </c>
    </row>
    <row r="1442" spans="1:4" x14ac:dyDescent="0.2">
      <c r="A1442" s="230">
        <v>42290.923055011575</v>
      </c>
      <c r="B1442">
        <v>1.1481404304504395E-2</v>
      </c>
      <c r="C1442" t="b">
        <v>1</v>
      </c>
      <c r="D1442">
        <f t="shared" si="40"/>
        <v>1.1481404304504395E-2</v>
      </c>
    </row>
    <row r="1443" spans="1:4" x14ac:dyDescent="0.2">
      <c r="A1443" s="230">
        <v>42290.933485266207</v>
      </c>
      <c r="B1443">
        <v>1.1481404304504395E-2</v>
      </c>
      <c r="C1443" t="b">
        <v>1</v>
      </c>
      <c r="D1443">
        <f t="shared" si="40"/>
        <v>1.1481404304504395E-2</v>
      </c>
    </row>
    <row r="1444" spans="1:4" x14ac:dyDescent="0.2">
      <c r="A1444" s="230">
        <v>42290.943915474534</v>
      </c>
      <c r="B1444">
        <v>1.1481404304504395E-2</v>
      </c>
      <c r="C1444" t="b">
        <v>1</v>
      </c>
      <c r="D1444">
        <f t="shared" si="40"/>
        <v>1.1481404304504395E-2</v>
      </c>
    </row>
    <row r="1445" spans="1:4" x14ac:dyDescent="0.2">
      <c r="A1445" s="230">
        <v>42290.95434571759</v>
      </c>
      <c r="B1445">
        <v>1.1481404304504395E-2</v>
      </c>
      <c r="C1445" t="b">
        <v>1</v>
      </c>
      <c r="D1445">
        <f t="shared" si="40"/>
        <v>1.1481404304504395E-2</v>
      </c>
    </row>
    <row r="1446" spans="1:4" x14ac:dyDescent="0.2">
      <c r="A1446" s="230">
        <v>42290.964775925924</v>
      </c>
      <c r="B1446">
        <v>1.1481404304504395E-2</v>
      </c>
      <c r="C1446" t="b">
        <v>1</v>
      </c>
      <c r="D1446">
        <f t="shared" si="40"/>
        <v>1.1481404304504395E-2</v>
      </c>
    </row>
    <row r="1447" spans="1:4" x14ac:dyDescent="0.2">
      <c r="A1447" s="230">
        <v>42290.97520616898</v>
      </c>
      <c r="B1447">
        <v>1.1481404304504395E-2</v>
      </c>
      <c r="C1447" t="b">
        <v>1</v>
      </c>
      <c r="D1447">
        <f t="shared" si="40"/>
        <v>1.1481404304504395E-2</v>
      </c>
    </row>
    <row r="1448" spans="1:4" x14ac:dyDescent="0.2">
      <c r="A1448" s="230">
        <v>42290.985636377314</v>
      </c>
      <c r="B1448">
        <v>1.1481404304504395E-2</v>
      </c>
      <c r="C1448" t="b">
        <v>1</v>
      </c>
      <c r="D1448">
        <f t="shared" si="40"/>
        <v>1.1481404304504395E-2</v>
      </c>
    </row>
    <row r="1449" spans="1:4" x14ac:dyDescent="0.2">
      <c r="A1449" s="230">
        <v>42290.996066631946</v>
      </c>
      <c r="B1449">
        <v>1.1481404304504395E-2</v>
      </c>
      <c r="C1449" t="b">
        <v>1</v>
      </c>
      <c r="D1449">
        <f t="shared" si="40"/>
        <v>1.1481404304504395E-2</v>
      </c>
    </row>
    <row r="1450" spans="1:4" x14ac:dyDescent="0.2">
      <c r="A1450" s="230">
        <v>42291.00649684028</v>
      </c>
      <c r="B1450">
        <v>1.1481404304504395E-2</v>
      </c>
      <c r="C1450" t="b">
        <v>1</v>
      </c>
      <c r="D1450">
        <f t="shared" si="40"/>
        <v>1.1481404304504395E-2</v>
      </c>
    </row>
    <row r="1451" spans="1:4" x14ac:dyDescent="0.2">
      <c r="A1451" s="230">
        <v>42291.016927083336</v>
      </c>
      <c r="B1451">
        <v>1.1481404304504395E-2</v>
      </c>
      <c r="C1451" t="b">
        <v>1</v>
      </c>
      <c r="D1451">
        <f t="shared" si="40"/>
        <v>1.1481404304504395E-2</v>
      </c>
    </row>
    <row r="1452" spans="1:4" x14ac:dyDescent="0.2">
      <c r="A1452" s="230">
        <v>42291.027357326391</v>
      </c>
      <c r="B1452">
        <v>1.1481404304504395E-2</v>
      </c>
      <c r="C1452" t="b">
        <v>1</v>
      </c>
      <c r="D1452">
        <f t="shared" si="40"/>
        <v>1.1481404304504395E-2</v>
      </c>
    </row>
    <row r="1453" spans="1:4" x14ac:dyDescent="0.2">
      <c r="A1453" s="230">
        <v>42291.037787534726</v>
      </c>
      <c r="B1453">
        <v>1.1481404304504395E-2</v>
      </c>
      <c r="C1453" t="b">
        <v>1</v>
      </c>
      <c r="D1453">
        <f t="shared" si="40"/>
        <v>1.1481404304504395E-2</v>
      </c>
    </row>
    <row r="1454" spans="1:4" x14ac:dyDescent="0.2">
      <c r="A1454" s="230">
        <v>42291.04821778935</v>
      </c>
      <c r="B1454">
        <v>1.1481404304504395E-2</v>
      </c>
      <c r="C1454" t="b">
        <v>1</v>
      </c>
      <c r="D1454">
        <f t="shared" si="40"/>
        <v>1.1481404304504395E-2</v>
      </c>
    </row>
    <row r="1455" spans="1:4" x14ac:dyDescent="0.2">
      <c r="A1455" s="230">
        <v>42291.058647997685</v>
      </c>
      <c r="B1455">
        <v>1.1481404304504395E-2</v>
      </c>
      <c r="C1455" t="b">
        <v>1</v>
      </c>
      <c r="D1455">
        <f t="shared" si="40"/>
        <v>1.1481404304504395E-2</v>
      </c>
    </row>
    <row r="1456" spans="1:4" x14ac:dyDescent="0.2">
      <c r="A1456" s="230">
        <v>42291.06907824074</v>
      </c>
      <c r="B1456">
        <v>1.1481404304504395E-2</v>
      </c>
      <c r="C1456" t="b">
        <v>1</v>
      </c>
      <c r="D1456">
        <f t="shared" si="40"/>
        <v>1.1481404304504395E-2</v>
      </c>
    </row>
    <row r="1457" spans="1:4" x14ac:dyDescent="0.2">
      <c r="A1457" s="230">
        <v>42291.079508449075</v>
      </c>
      <c r="B1457">
        <v>1.1481404304504395E-2</v>
      </c>
      <c r="C1457" t="b">
        <v>1</v>
      </c>
      <c r="D1457">
        <f t="shared" si="40"/>
        <v>1.1481404304504395E-2</v>
      </c>
    </row>
    <row r="1458" spans="1:4" x14ac:dyDescent="0.2">
      <c r="A1458" s="230">
        <v>42291.08993869213</v>
      </c>
      <c r="B1458">
        <v>1.154029369354248E-2</v>
      </c>
      <c r="C1458" t="b">
        <v>1</v>
      </c>
      <c r="D1458">
        <f t="shared" si="40"/>
        <v>1.154029369354248E-2</v>
      </c>
    </row>
    <row r="1459" spans="1:4" x14ac:dyDescent="0.2">
      <c r="A1459" s="230">
        <v>42291.100368946762</v>
      </c>
      <c r="B1459">
        <v>1.154029369354248E-2</v>
      </c>
      <c r="C1459" t="b">
        <v>1</v>
      </c>
      <c r="D1459">
        <f t="shared" si="40"/>
        <v>1.154029369354248E-2</v>
      </c>
    </row>
    <row r="1460" spans="1:4" x14ac:dyDescent="0.2">
      <c r="A1460" s="230">
        <v>42291.110799155096</v>
      </c>
      <c r="B1460">
        <v>1.154029369354248E-2</v>
      </c>
      <c r="C1460" t="b">
        <v>1</v>
      </c>
      <c r="D1460">
        <f t="shared" si="40"/>
        <v>1.154029369354248E-2</v>
      </c>
    </row>
    <row r="1461" spans="1:4" x14ac:dyDescent="0.2">
      <c r="A1461" s="230">
        <v>42291.121229398152</v>
      </c>
      <c r="B1461">
        <v>1.154029369354248E-2</v>
      </c>
      <c r="C1461" t="b">
        <v>1</v>
      </c>
      <c r="D1461">
        <f t="shared" si="40"/>
        <v>1.154029369354248E-2</v>
      </c>
    </row>
    <row r="1462" spans="1:4" x14ac:dyDescent="0.2">
      <c r="A1462" s="230">
        <v>42291.131659606479</v>
      </c>
      <c r="B1462">
        <v>1.154029369354248E-2</v>
      </c>
      <c r="C1462" t="b">
        <v>1</v>
      </c>
      <c r="D1462">
        <f t="shared" si="40"/>
        <v>1.154029369354248E-2</v>
      </c>
    </row>
    <row r="1463" spans="1:4" x14ac:dyDescent="0.2">
      <c r="A1463" s="230">
        <v>42291.142089849534</v>
      </c>
      <c r="B1463">
        <v>1.154029369354248E-2</v>
      </c>
      <c r="C1463" t="b">
        <v>1</v>
      </c>
      <c r="D1463">
        <f t="shared" si="40"/>
        <v>1.154029369354248E-2</v>
      </c>
    </row>
    <row r="1464" spans="1:4" x14ac:dyDescent="0.2">
      <c r="A1464" s="230">
        <v>42291.152520057869</v>
      </c>
      <c r="B1464">
        <v>1.154029369354248E-2</v>
      </c>
      <c r="C1464" t="b">
        <v>1</v>
      </c>
      <c r="D1464">
        <f t="shared" si="40"/>
        <v>1.154029369354248E-2</v>
      </c>
    </row>
    <row r="1465" spans="1:4" x14ac:dyDescent="0.2">
      <c r="A1465" s="230">
        <v>42291.1629503125</v>
      </c>
      <c r="B1465">
        <v>1.154029369354248E-2</v>
      </c>
      <c r="C1465" t="b">
        <v>1</v>
      </c>
      <c r="D1465">
        <f t="shared" si="40"/>
        <v>1.154029369354248E-2</v>
      </c>
    </row>
    <row r="1466" spans="1:4" x14ac:dyDescent="0.2">
      <c r="A1466" s="230">
        <v>42291.173380520835</v>
      </c>
      <c r="B1466">
        <v>1.154029369354248E-2</v>
      </c>
      <c r="C1466" t="b">
        <v>1</v>
      </c>
      <c r="D1466">
        <f t="shared" si="40"/>
        <v>1.154029369354248E-2</v>
      </c>
    </row>
    <row r="1467" spans="1:4" x14ac:dyDescent="0.2">
      <c r="A1467" s="230">
        <v>42291.183810763891</v>
      </c>
      <c r="B1467">
        <v>1.154029369354248E-2</v>
      </c>
      <c r="C1467" t="b">
        <v>1</v>
      </c>
      <c r="D1467">
        <f t="shared" si="40"/>
        <v>1.154029369354248E-2</v>
      </c>
    </row>
    <row r="1468" spans="1:4" x14ac:dyDescent="0.2">
      <c r="A1468" s="230">
        <v>42291.194241006946</v>
      </c>
      <c r="B1468">
        <v>1.154029369354248E-2</v>
      </c>
      <c r="C1468" t="b">
        <v>1</v>
      </c>
      <c r="D1468">
        <f t="shared" si="40"/>
        <v>1.154029369354248E-2</v>
      </c>
    </row>
    <row r="1469" spans="1:4" x14ac:dyDescent="0.2">
      <c r="A1469" s="230">
        <v>42291.204671215281</v>
      </c>
      <c r="B1469">
        <v>1.154029369354248E-2</v>
      </c>
      <c r="C1469" t="b">
        <v>1</v>
      </c>
      <c r="D1469">
        <f t="shared" si="40"/>
        <v>1.154029369354248E-2</v>
      </c>
    </row>
    <row r="1470" spans="1:4" x14ac:dyDescent="0.2">
      <c r="A1470" s="230">
        <v>42291.215101469905</v>
      </c>
      <c r="B1470">
        <v>1.154029369354248E-2</v>
      </c>
      <c r="C1470" t="b">
        <v>1</v>
      </c>
      <c r="D1470">
        <f t="shared" si="40"/>
        <v>1.154029369354248E-2</v>
      </c>
    </row>
    <row r="1471" spans="1:4" x14ac:dyDescent="0.2">
      <c r="A1471" s="230">
        <v>42291.225531678239</v>
      </c>
      <c r="B1471">
        <v>1.154029369354248E-2</v>
      </c>
      <c r="C1471" t="b">
        <v>1</v>
      </c>
      <c r="D1471">
        <f t="shared" ref="D1471:D1534" si="41">IF(C1471=TRUE,B1471,0)</f>
        <v>1.154029369354248E-2</v>
      </c>
    </row>
    <row r="1472" spans="1:4" x14ac:dyDescent="0.2">
      <c r="A1472" s="230">
        <v>42291.235961921295</v>
      </c>
      <c r="B1472">
        <v>1.154029369354248E-2</v>
      </c>
      <c r="C1472" t="b">
        <v>1</v>
      </c>
      <c r="D1472">
        <f t="shared" si="41"/>
        <v>1.154029369354248E-2</v>
      </c>
    </row>
    <row r="1473" spans="1:4" x14ac:dyDescent="0.2">
      <c r="A1473" s="230">
        <v>42291.246392129629</v>
      </c>
      <c r="B1473">
        <v>1.154029369354248E-2</v>
      </c>
      <c r="C1473" t="b">
        <v>1</v>
      </c>
      <c r="D1473">
        <f t="shared" si="41"/>
        <v>1.154029369354248E-2</v>
      </c>
    </row>
    <row r="1474" spans="1:4" x14ac:dyDescent="0.2">
      <c r="A1474" s="230">
        <v>42291.256822372685</v>
      </c>
      <c r="B1474">
        <v>1.154029369354248E-2</v>
      </c>
      <c r="C1474" t="b">
        <v>1</v>
      </c>
      <c r="D1474">
        <f t="shared" si="41"/>
        <v>1.154029369354248E-2</v>
      </c>
    </row>
    <row r="1475" spans="1:4" x14ac:dyDescent="0.2">
      <c r="A1475" s="230">
        <v>42291.267252627316</v>
      </c>
      <c r="B1475">
        <v>1.154029369354248E-2</v>
      </c>
      <c r="C1475" t="b">
        <v>1</v>
      </c>
      <c r="D1475">
        <f t="shared" si="41"/>
        <v>1.154029369354248E-2</v>
      </c>
    </row>
    <row r="1476" spans="1:4" x14ac:dyDescent="0.2">
      <c r="A1476" s="230">
        <v>42291.277682835651</v>
      </c>
      <c r="B1476">
        <v>1.154029369354248E-2</v>
      </c>
      <c r="C1476" t="b">
        <v>1</v>
      </c>
      <c r="D1476">
        <f t="shared" si="41"/>
        <v>1.154029369354248E-2</v>
      </c>
    </row>
    <row r="1477" spans="1:4" x14ac:dyDescent="0.2">
      <c r="A1477" s="230">
        <v>42291.288113078706</v>
      </c>
      <c r="B1477">
        <v>1.154029369354248E-2</v>
      </c>
      <c r="C1477" t="b">
        <v>1</v>
      </c>
      <c r="D1477">
        <f t="shared" si="41"/>
        <v>1.154029369354248E-2</v>
      </c>
    </row>
    <row r="1478" spans="1:4" x14ac:dyDescent="0.2">
      <c r="A1478" s="230">
        <v>42291.298543287034</v>
      </c>
      <c r="B1478">
        <v>1.154029369354248E-2</v>
      </c>
      <c r="C1478" t="b">
        <v>1</v>
      </c>
      <c r="D1478">
        <f t="shared" si="41"/>
        <v>1.154029369354248E-2</v>
      </c>
    </row>
    <row r="1479" spans="1:4" x14ac:dyDescent="0.2">
      <c r="A1479" s="230">
        <v>42291.308973530089</v>
      </c>
      <c r="B1479">
        <v>1.154029369354248E-2</v>
      </c>
      <c r="C1479" t="b">
        <v>1</v>
      </c>
      <c r="D1479">
        <f t="shared" si="41"/>
        <v>1.154029369354248E-2</v>
      </c>
    </row>
    <row r="1480" spans="1:4" x14ac:dyDescent="0.2">
      <c r="A1480" s="230">
        <v>42291.319403738424</v>
      </c>
      <c r="B1480">
        <v>1.154029369354248E-2</v>
      </c>
      <c r="C1480" t="b">
        <v>1</v>
      </c>
      <c r="D1480">
        <f t="shared" si="41"/>
        <v>1.154029369354248E-2</v>
      </c>
    </row>
    <row r="1481" spans="1:4" x14ac:dyDescent="0.2">
      <c r="A1481" s="230">
        <v>42291.329833993055</v>
      </c>
      <c r="B1481">
        <v>1.154029369354248E-2</v>
      </c>
      <c r="C1481" t="b">
        <v>1</v>
      </c>
      <c r="D1481">
        <f t="shared" si="41"/>
        <v>1.154029369354248E-2</v>
      </c>
    </row>
    <row r="1482" spans="1:4" x14ac:dyDescent="0.2">
      <c r="A1482" s="230">
        <v>42291.34026420139</v>
      </c>
      <c r="B1482">
        <v>1.154029369354248E-2</v>
      </c>
      <c r="C1482" t="b">
        <v>1</v>
      </c>
      <c r="D1482">
        <f t="shared" si="41"/>
        <v>1.154029369354248E-2</v>
      </c>
    </row>
    <row r="1483" spans="1:4" x14ac:dyDescent="0.2">
      <c r="A1483" s="230">
        <v>42291.350694444445</v>
      </c>
      <c r="B1483">
        <v>1.154029369354248E-2</v>
      </c>
      <c r="C1483" t="b">
        <v>1</v>
      </c>
      <c r="D1483">
        <f t="shared" si="41"/>
        <v>1.154029369354248E-2</v>
      </c>
    </row>
    <row r="1484" spans="1:4" x14ac:dyDescent="0.2">
      <c r="A1484" s="230">
        <v>42291.361124687501</v>
      </c>
      <c r="B1484">
        <v>1.154029369354248E-2</v>
      </c>
      <c r="C1484" t="b">
        <v>1</v>
      </c>
      <c r="D1484">
        <f t="shared" si="41"/>
        <v>1.154029369354248E-2</v>
      </c>
    </row>
    <row r="1485" spans="1:4" x14ac:dyDescent="0.2">
      <c r="A1485" s="230">
        <v>42291.371554895835</v>
      </c>
      <c r="B1485">
        <v>1.154029369354248E-2</v>
      </c>
      <c r="C1485" t="b">
        <v>1</v>
      </c>
      <c r="D1485">
        <f t="shared" si="41"/>
        <v>1.154029369354248E-2</v>
      </c>
    </row>
    <row r="1486" spans="1:4" x14ac:dyDescent="0.2">
      <c r="A1486" s="230">
        <v>42291.38198515046</v>
      </c>
      <c r="B1486">
        <v>1.154029369354248E-2</v>
      </c>
      <c r="C1486" t="b">
        <v>1</v>
      </c>
      <c r="D1486">
        <f t="shared" si="41"/>
        <v>1.154029369354248E-2</v>
      </c>
    </row>
    <row r="1487" spans="1:4" x14ac:dyDescent="0.2">
      <c r="A1487" s="230">
        <v>42291.392415358794</v>
      </c>
      <c r="B1487">
        <v>1.154029369354248E-2</v>
      </c>
      <c r="C1487" t="b">
        <v>1</v>
      </c>
      <c r="D1487">
        <f t="shared" si="41"/>
        <v>1.154029369354248E-2</v>
      </c>
    </row>
    <row r="1488" spans="1:4" x14ac:dyDescent="0.2">
      <c r="A1488" s="230">
        <v>42291.40284560185</v>
      </c>
      <c r="B1488">
        <v>1.154029369354248E-2</v>
      </c>
      <c r="C1488" t="b">
        <v>1</v>
      </c>
      <c r="D1488">
        <f t="shared" si="41"/>
        <v>1.154029369354248E-2</v>
      </c>
    </row>
    <row r="1489" spans="1:4" x14ac:dyDescent="0.2">
      <c r="A1489" s="230">
        <v>42291.413275810184</v>
      </c>
      <c r="B1489">
        <v>1.154029369354248E-2</v>
      </c>
      <c r="C1489" t="b">
        <v>1</v>
      </c>
      <c r="D1489">
        <f t="shared" si="41"/>
        <v>1.154029369354248E-2</v>
      </c>
    </row>
    <row r="1490" spans="1:4" x14ac:dyDescent="0.2">
      <c r="A1490" s="230">
        <v>42291.42370605324</v>
      </c>
      <c r="B1490">
        <v>1.1353805661201477E-2</v>
      </c>
      <c r="C1490" t="b">
        <v>1</v>
      </c>
      <c r="D1490">
        <f t="shared" si="41"/>
        <v>1.1353805661201477E-2</v>
      </c>
    </row>
    <row r="1491" spans="1:4" x14ac:dyDescent="0.2">
      <c r="A1491" s="230">
        <v>42291.434136307871</v>
      </c>
      <c r="B1491">
        <v>1.1353805661201477E-2</v>
      </c>
      <c r="C1491" t="b">
        <v>1</v>
      </c>
      <c r="D1491">
        <f t="shared" si="41"/>
        <v>1.1353805661201477E-2</v>
      </c>
    </row>
    <row r="1492" spans="1:4" x14ac:dyDescent="0.2">
      <c r="A1492" s="230">
        <v>42291.444566516206</v>
      </c>
      <c r="B1492">
        <v>1.1353805661201477E-2</v>
      </c>
      <c r="C1492" t="b">
        <v>1</v>
      </c>
      <c r="D1492">
        <f t="shared" si="41"/>
        <v>1.1353805661201477E-2</v>
      </c>
    </row>
    <row r="1493" spans="1:4" x14ac:dyDescent="0.2">
      <c r="A1493" s="230">
        <v>42291.454996759261</v>
      </c>
      <c r="B1493">
        <v>1.1353805661201477E-2</v>
      </c>
      <c r="C1493" t="b">
        <v>1</v>
      </c>
      <c r="D1493">
        <f t="shared" si="41"/>
        <v>1.1353805661201477E-2</v>
      </c>
    </row>
    <row r="1494" spans="1:4" x14ac:dyDescent="0.2">
      <c r="A1494" s="230">
        <v>42291.465426967596</v>
      </c>
      <c r="B1494">
        <v>1.1353805661201477E-2</v>
      </c>
      <c r="C1494" t="b">
        <v>1</v>
      </c>
      <c r="D1494">
        <f t="shared" si="41"/>
        <v>1.1353805661201477E-2</v>
      </c>
    </row>
    <row r="1495" spans="1:4" x14ac:dyDescent="0.2">
      <c r="A1495" s="230">
        <v>42291.475857210651</v>
      </c>
      <c r="B1495">
        <v>1.1353805661201477E-2</v>
      </c>
      <c r="C1495" t="b">
        <v>1</v>
      </c>
      <c r="D1495">
        <f t="shared" si="41"/>
        <v>1.1353805661201477E-2</v>
      </c>
    </row>
    <row r="1496" spans="1:4" x14ac:dyDescent="0.2">
      <c r="A1496" s="230">
        <v>42291.486287418978</v>
      </c>
      <c r="B1496">
        <v>1.1353805661201477E-2</v>
      </c>
      <c r="C1496" t="b">
        <v>1</v>
      </c>
      <c r="D1496">
        <f t="shared" si="41"/>
        <v>1.1353805661201477E-2</v>
      </c>
    </row>
    <row r="1497" spans="1:4" x14ac:dyDescent="0.2">
      <c r="A1497" s="230">
        <v>42291.49671767361</v>
      </c>
      <c r="B1497">
        <v>1.1353805661201477E-2</v>
      </c>
      <c r="C1497" t="b">
        <v>1</v>
      </c>
      <c r="D1497">
        <f t="shared" si="41"/>
        <v>1.1353805661201477E-2</v>
      </c>
    </row>
    <row r="1498" spans="1:4" x14ac:dyDescent="0.2">
      <c r="A1498" s="230">
        <v>42291.507147881945</v>
      </c>
      <c r="B1498">
        <v>1.1353805661201477E-2</v>
      </c>
      <c r="C1498" t="b">
        <v>1</v>
      </c>
      <c r="D1498">
        <f t="shared" si="41"/>
        <v>1.1353805661201477E-2</v>
      </c>
    </row>
    <row r="1499" spans="1:4" x14ac:dyDescent="0.2">
      <c r="A1499" s="230">
        <v>42291.517578125</v>
      </c>
      <c r="B1499">
        <v>1.1353805661201477E-2</v>
      </c>
      <c r="C1499" t="b">
        <v>1</v>
      </c>
      <c r="D1499">
        <f t="shared" si="41"/>
        <v>1.1353805661201477E-2</v>
      </c>
    </row>
    <row r="1500" spans="1:4" x14ac:dyDescent="0.2">
      <c r="A1500" s="230">
        <v>42291.528008368055</v>
      </c>
      <c r="B1500">
        <v>1.1353805661201477E-2</v>
      </c>
      <c r="C1500" t="b">
        <v>1</v>
      </c>
      <c r="D1500">
        <f t="shared" si="41"/>
        <v>1.1353805661201477E-2</v>
      </c>
    </row>
    <row r="1501" spans="1:4" x14ac:dyDescent="0.2">
      <c r="A1501" s="230">
        <v>42291.53843857639</v>
      </c>
      <c r="B1501">
        <v>1.1353805661201477E-2</v>
      </c>
      <c r="C1501" t="b">
        <v>1</v>
      </c>
      <c r="D1501">
        <f t="shared" si="41"/>
        <v>1.1353805661201477E-2</v>
      </c>
    </row>
    <row r="1502" spans="1:4" x14ac:dyDescent="0.2">
      <c r="A1502" s="230">
        <v>42291.548868831022</v>
      </c>
      <c r="B1502">
        <v>1.1353805661201477E-2</v>
      </c>
      <c r="C1502" t="b">
        <v>1</v>
      </c>
      <c r="D1502">
        <f t="shared" si="41"/>
        <v>1.1353805661201477E-2</v>
      </c>
    </row>
    <row r="1503" spans="1:4" x14ac:dyDescent="0.2">
      <c r="A1503" s="230">
        <v>42291.559299039349</v>
      </c>
      <c r="B1503">
        <v>1.1353805661201477E-2</v>
      </c>
      <c r="C1503" t="b">
        <v>1</v>
      </c>
      <c r="D1503">
        <f t="shared" si="41"/>
        <v>1.1353805661201477E-2</v>
      </c>
    </row>
    <row r="1504" spans="1:4" x14ac:dyDescent="0.2">
      <c r="A1504" s="230">
        <v>42291.569729282404</v>
      </c>
      <c r="B1504">
        <v>1.1353805661201477E-2</v>
      </c>
      <c r="C1504" t="b">
        <v>1</v>
      </c>
      <c r="D1504">
        <f t="shared" si="41"/>
        <v>1.1353805661201477E-2</v>
      </c>
    </row>
    <row r="1505" spans="1:4" x14ac:dyDescent="0.2">
      <c r="A1505" s="230">
        <v>42291.580159490739</v>
      </c>
      <c r="B1505">
        <v>1.1353805661201477E-2</v>
      </c>
      <c r="C1505" t="b">
        <v>1</v>
      </c>
      <c r="D1505">
        <f t="shared" si="41"/>
        <v>1.1353805661201477E-2</v>
      </c>
    </row>
    <row r="1506" spans="1:4" x14ac:dyDescent="0.2">
      <c r="A1506" s="230">
        <v>42291.590589733794</v>
      </c>
      <c r="B1506">
        <v>1.1363625526428223E-2</v>
      </c>
      <c r="C1506" t="b">
        <v>1</v>
      </c>
      <c r="D1506">
        <f t="shared" si="41"/>
        <v>1.1363625526428223E-2</v>
      </c>
    </row>
    <row r="1507" spans="1:4" x14ac:dyDescent="0.2">
      <c r="A1507" s="230">
        <v>42291.601019988426</v>
      </c>
      <c r="B1507">
        <v>1.1363625526428223E-2</v>
      </c>
      <c r="C1507" t="b">
        <v>1</v>
      </c>
      <c r="D1507">
        <f t="shared" si="41"/>
        <v>1.1363625526428223E-2</v>
      </c>
    </row>
    <row r="1508" spans="1:4" x14ac:dyDescent="0.2">
      <c r="A1508" s="230">
        <v>42291.61145019676</v>
      </c>
      <c r="B1508">
        <v>1.1363625526428223E-2</v>
      </c>
      <c r="C1508" t="b">
        <v>1</v>
      </c>
      <c r="D1508">
        <f t="shared" si="41"/>
        <v>1.1363625526428223E-2</v>
      </c>
    </row>
    <row r="1509" spans="1:4" x14ac:dyDescent="0.2">
      <c r="A1509" s="230">
        <v>42291.621880439816</v>
      </c>
      <c r="B1509">
        <v>1.1363625526428223E-2</v>
      </c>
      <c r="C1509" t="b">
        <v>1</v>
      </c>
      <c r="D1509">
        <f t="shared" si="41"/>
        <v>1.1363625526428223E-2</v>
      </c>
    </row>
    <row r="1510" spans="1:4" x14ac:dyDescent="0.2">
      <c r="A1510" s="230">
        <v>42291.63231064815</v>
      </c>
      <c r="B1510">
        <v>1.1363625526428223E-2</v>
      </c>
      <c r="C1510" t="b">
        <v>1</v>
      </c>
      <c r="D1510">
        <f t="shared" si="41"/>
        <v>1.1363625526428223E-2</v>
      </c>
    </row>
    <row r="1511" spans="1:4" x14ac:dyDescent="0.2">
      <c r="A1511" s="230">
        <v>42291.642740891206</v>
      </c>
      <c r="B1511">
        <v>1.1363625526428223E-2</v>
      </c>
      <c r="C1511" t="b">
        <v>1</v>
      </c>
      <c r="D1511">
        <f t="shared" si="41"/>
        <v>1.1363625526428223E-2</v>
      </c>
    </row>
    <row r="1512" spans="1:4" x14ac:dyDescent="0.2">
      <c r="A1512" s="230">
        <v>42291.65317109954</v>
      </c>
      <c r="B1512">
        <v>1.1363625526428223E-2</v>
      </c>
      <c r="C1512" t="b">
        <v>1</v>
      </c>
      <c r="D1512">
        <f t="shared" si="41"/>
        <v>1.1363625526428223E-2</v>
      </c>
    </row>
    <row r="1513" spans="1:4" x14ac:dyDescent="0.2">
      <c r="A1513" s="230">
        <v>42291.663601354165</v>
      </c>
      <c r="B1513">
        <v>1.1393070220947266E-2</v>
      </c>
      <c r="C1513" t="b">
        <v>1</v>
      </c>
      <c r="D1513">
        <f t="shared" si="41"/>
        <v>1.1393070220947266E-2</v>
      </c>
    </row>
    <row r="1514" spans="1:4" x14ac:dyDescent="0.2">
      <c r="A1514" s="230">
        <v>42291.674031562499</v>
      </c>
      <c r="B1514">
        <v>1.1393070220947266E-2</v>
      </c>
      <c r="C1514" t="b">
        <v>1</v>
      </c>
      <c r="D1514">
        <f t="shared" si="41"/>
        <v>1.1393070220947266E-2</v>
      </c>
    </row>
    <row r="1515" spans="1:4" x14ac:dyDescent="0.2">
      <c r="A1515" s="230">
        <v>42291.684461805555</v>
      </c>
      <c r="B1515">
        <v>1.1393070220947266E-2</v>
      </c>
      <c r="C1515" t="b">
        <v>1</v>
      </c>
      <c r="D1515">
        <f t="shared" si="41"/>
        <v>1.1393070220947266E-2</v>
      </c>
    </row>
    <row r="1516" spans="1:4" x14ac:dyDescent="0.2">
      <c r="A1516" s="230">
        <v>42291.69489204861</v>
      </c>
      <c r="B1516">
        <v>1.1393070220947266E-2</v>
      </c>
      <c r="C1516" t="b">
        <v>1</v>
      </c>
      <c r="D1516">
        <f t="shared" si="41"/>
        <v>1.1393070220947266E-2</v>
      </c>
    </row>
    <row r="1517" spans="1:4" x14ac:dyDescent="0.2">
      <c r="A1517" s="230">
        <v>42291.705322256945</v>
      </c>
      <c r="B1517">
        <v>1.1393070220947266E-2</v>
      </c>
      <c r="C1517" t="b">
        <v>1</v>
      </c>
      <c r="D1517">
        <f t="shared" si="41"/>
        <v>1.1393070220947266E-2</v>
      </c>
    </row>
    <row r="1518" spans="1:4" x14ac:dyDescent="0.2">
      <c r="A1518" s="230">
        <v>42291.715752511576</v>
      </c>
      <c r="B1518">
        <v>1.1393070220947266E-2</v>
      </c>
      <c r="C1518" t="b">
        <v>1</v>
      </c>
      <c r="D1518">
        <f t="shared" si="41"/>
        <v>1.1393070220947266E-2</v>
      </c>
    </row>
    <row r="1519" spans="1:4" x14ac:dyDescent="0.2">
      <c r="A1519" s="230">
        <v>42291.726182719911</v>
      </c>
      <c r="B1519">
        <v>1.1393070220947266E-2</v>
      </c>
      <c r="C1519" t="b">
        <v>1</v>
      </c>
      <c r="D1519">
        <f t="shared" si="41"/>
        <v>1.1393070220947266E-2</v>
      </c>
    </row>
    <row r="1520" spans="1:4" x14ac:dyDescent="0.2">
      <c r="A1520" s="230">
        <v>42291.736612962966</v>
      </c>
      <c r="B1520">
        <v>1.1393070220947266E-2</v>
      </c>
      <c r="C1520" t="b">
        <v>1</v>
      </c>
      <c r="D1520">
        <f t="shared" si="41"/>
        <v>1.1393070220947266E-2</v>
      </c>
    </row>
    <row r="1521" spans="1:4" x14ac:dyDescent="0.2">
      <c r="A1521" s="230">
        <v>42291.747043171294</v>
      </c>
      <c r="B1521">
        <v>1.1393070220947266E-2</v>
      </c>
      <c r="C1521" t="b">
        <v>1</v>
      </c>
      <c r="D1521">
        <f t="shared" si="41"/>
        <v>1.1393070220947266E-2</v>
      </c>
    </row>
    <row r="1522" spans="1:4" x14ac:dyDescent="0.2">
      <c r="A1522" s="230">
        <v>42291.757473414349</v>
      </c>
      <c r="B1522">
        <v>1.1393070220947266E-2</v>
      </c>
      <c r="C1522" t="b">
        <v>1</v>
      </c>
      <c r="D1522">
        <f t="shared" si="41"/>
        <v>1.1393070220947266E-2</v>
      </c>
    </row>
    <row r="1523" spans="1:4" x14ac:dyDescent="0.2">
      <c r="A1523" s="230">
        <v>42291.767903668981</v>
      </c>
      <c r="B1523">
        <v>1.1393070220947266E-2</v>
      </c>
      <c r="C1523" t="b">
        <v>1</v>
      </c>
      <c r="D1523">
        <f t="shared" si="41"/>
        <v>1.1393070220947266E-2</v>
      </c>
    </row>
    <row r="1524" spans="1:4" x14ac:dyDescent="0.2">
      <c r="A1524" s="230">
        <v>42291.778333877315</v>
      </c>
      <c r="B1524">
        <v>1.1393070220947266E-2</v>
      </c>
      <c r="C1524" t="b">
        <v>1</v>
      </c>
      <c r="D1524">
        <f t="shared" si="41"/>
        <v>1.1393070220947266E-2</v>
      </c>
    </row>
    <row r="1525" spans="1:4" x14ac:dyDescent="0.2">
      <c r="A1525" s="230">
        <v>42291.788764120371</v>
      </c>
      <c r="B1525">
        <v>1.1393070220947266E-2</v>
      </c>
      <c r="C1525" t="b">
        <v>1</v>
      </c>
      <c r="D1525">
        <f t="shared" si="41"/>
        <v>1.1393070220947266E-2</v>
      </c>
    </row>
    <row r="1526" spans="1:4" x14ac:dyDescent="0.2">
      <c r="A1526" s="230">
        <v>42291.799194328705</v>
      </c>
      <c r="B1526">
        <v>1.1393070220947266E-2</v>
      </c>
      <c r="C1526" t="b">
        <v>1</v>
      </c>
      <c r="D1526">
        <f t="shared" si="41"/>
        <v>1.1393070220947266E-2</v>
      </c>
    </row>
    <row r="1527" spans="1:4" x14ac:dyDescent="0.2">
      <c r="A1527" s="230">
        <v>42291.809624571761</v>
      </c>
      <c r="B1527">
        <v>1.1393070220947266E-2</v>
      </c>
      <c r="C1527" t="b">
        <v>1</v>
      </c>
      <c r="D1527">
        <f t="shared" si="41"/>
        <v>1.1393070220947266E-2</v>
      </c>
    </row>
    <row r="1528" spans="1:4" x14ac:dyDescent="0.2">
      <c r="A1528" s="230">
        <v>42291.820054780095</v>
      </c>
      <c r="B1528">
        <v>1.1393070220947266E-2</v>
      </c>
      <c r="C1528" t="b">
        <v>1</v>
      </c>
      <c r="D1528">
        <f t="shared" si="41"/>
        <v>1.1393070220947266E-2</v>
      </c>
    </row>
    <row r="1529" spans="1:4" x14ac:dyDescent="0.2">
      <c r="A1529" s="230">
        <v>42291.830485034719</v>
      </c>
      <c r="B1529">
        <v>1.1393070220947266E-2</v>
      </c>
      <c r="C1529" t="b">
        <v>1</v>
      </c>
      <c r="D1529">
        <f t="shared" si="41"/>
        <v>1.1393070220947266E-2</v>
      </c>
    </row>
    <row r="1530" spans="1:4" x14ac:dyDescent="0.2">
      <c r="A1530" s="230">
        <v>42291.840915243054</v>
      </c>
      <c r="B1530">
        <v>1.1393070220947266E-2</v>
      </c>
      <c r="C1530" t="b">
        <v>1</v>
      </c>
      <c r="D1530">
        <f t="shared" si="41"/>
        <v>1.1393070220947266E-2</v>
      </c>
    </row>
    <row r="1531" spans="1:4" x14ac:dyDescent="0.2">
      <c r="A1531" s="230">
        <v>42291.851345486109</v>
      </c>
      <c r="B1531">
        <v>1.1393070220947266E-2</v>
      </c>
      <c r="C1531" t="b">
        <v>1</v>
      </c>
      <c r="D1531">
        <f t="shared" si="41"/>
        <v>1.1393070220947266E-2</v>
      </c>
    </row>
    <row r="1532" spans="1:4" x14ac:dyDescent="0.2">
      <c r="A1532" s="230">
        <v>42291.861775729165</v>
      </c>
      <c r="B1532">
        <v>1.1393070220947266E-2</v>
      </c>
      <c r="C1532" t="b">
        <v>1</v>
      </c>
      <c r="D1532">
        <f t="shared" si="41"/>
        <v>1.1393070220947266E-2</v>
      </c>
    </row>
    <row r="1533" spans="1:4" x14ac:dyDescent="0.2">
      <c r="A1533" s="230">
        <v>42291.8722059375</v>
      </c>
      <c r="B1533">
        <v>1.1393070220947266E-2</v>
      </c>
      <c r="C1533" t="b">
        <v>1</v>
      </c>
      <c r="D1533">
        <f t="shared" si="41"/>
        <v>1.1393070220947266E-2</v>
      </c>
    </row>
    <row r="1534" spans="1:4" x14ac:dyDescent="0.2">
      <c r="A1534" s="230">
        <v>42291.882636192131</v>
      </c>
      <c r="B1534">
        <v>1.1393070220947266E-2</v>
      </c>
      <c r="C1534" t="b">
        <v>1</v>
      </c>
      <c r="D1534">
        <f t="shared" si="41"/>
        <v>1.1393070220947266E-2</v>
      </c>
    </row>
    <row r="1535" spans="1:4" x14ac:dyDescent="0.2">
      <c r="A1535" s="230">
        <v>42291.893066400466</v>
      </c>
      <c r="B1535">
        <v>1.1393070220947266E-2</v>
      </c>
      <c r="C1535" t="b">
        <v>1</v>
      </c>
      <c r="D1535">
        <f t="shared" ref="D1535:D1598" si="42">IF(C1535=TRUE,B1535,0)</f>
        <v>1.1393070220947266E-2</v>
      </c>
    </row>
    <row r="1536" spans="1:4" x14ac:dyDescent="0.2">
      <c r="A1536" s="230">
        <v>42291.903496643521</v>
      </c>
      <c r="B1536">
        <v>1.1393070220947266E-2</v>
      </c>
      <c r="C1536" t="b">
        <v>1</v>
      </c>
      <c r="D1536">
        <f t="shared" si="42"/>
        <v>1.1393070220947266E-2</v>
      </c>
    </row>
    <row r="1537" spans="1:4" x14ac:dyDescent="0.2">
      <c r="A1537" s="230">
        <v>42291.913926851848</v>
      </c>
      <c r="B1537">
        <v>1.1393070220947266E-2</v>
      </c>
      <c r="C1537" t="b">
        <v>1</v>
      </c>
      <c r="D1537">
        <f t="shared" si="42"/>
        <v>1.1393070220947266E-2</v>
      </c>
    </row>
    <row r="1538" spans="1:4" x14ac:dyDescent="0.2">
      <c r="A1538" s="230">
        <v>42291.924357094904</v>
      </c>
      <c r="B1538">
        <v>1.1393070220947266E-2</v>
      </c>
      <c r="C1538" t="b">
        <v>1</v>
      </c>
      <c r="D1538">
        <f t="shared" si="42"/>
        <v>1.1393070220947266E-2</v>
      </c>
    </row>
    <row r="1539" spans="1:4" x14ac:dyDescent="0.2">
      <c r="A1539" s="230">
        <v>42291.934787349535</v>
      </c>
      <c r="B1539">
        <v>1.1393070220947266E-2</v>
      </c>
      <c r="C1539" t="b">
        <v>1</v>
      </c>
      <c r="D1539">
        <f t="shared" si="42"/>
        <v>1.1393070220947266E-2</v>
      </c>
    </row>
    <row r="1540" spans="1:4" x14ac:dyDescent="0.2">
      <c r="A1540" s="230">
        <v>42291.94521755787</v>
      </c>
      <c r="B1540">
        <v>1.1393070220947266E-2</v>
      </c>
      <c r="C1540" t="b">
        <v>1</v>
      </c>
      <c r="D1540">
        <f t="shared" si="42"/>
        <v>1.1393070220947266E-2</v>
      </c>
    </row>
    <row r="1541" spans="1:4" x14ac:dyDescent="0.2">
      <c r="A1541" s="230">
        <v>42291.955647800925</v>
      </c>
      <c r="B1541">
        <v>1.1393070220947266E-2</v>
      </c>
      <c r="C1541" t="b">
        <v>1</v>
      </c>
      <c r="D1541">
        <f t="shared" si="42"/>
        <v>1.1393070220947266E-2</v>
      </c>
    </row>
    <row r="1542" spans="1:4" x14ac:dyDescent="0.2">
      <c r="A1542" s="230">
        <v>42291.96607800926</v>
      </c>
      <c r="B1542">
        <v>1.1393070220947266E-2</v>
      </c>
      <c r="C1542" t="b">
        <v>1</v>
      </c>
      <c r="D1542">
        <f t="shared" si="42"/>
        <v>1.1393070220947266E-2</v>
      </c>
    </row>
    <row r="1543" spans="1:4" x14ac:dyDescent="0.2">
      <c r="A1543" s="230">
        <v>42291.976508252315</v>
      </c>
      <c r="B1543">
        <v>1.1393070220947266E-2</v>
      </c>
      <c r="C1543" t="b">
        <v>1</v>
      </c>
      <c r="D1543">
        <f t="shared" si="42"/>
        <v>1.1393070220947266E-2</v>
      </c>
    </row>
    <row r="1544" spans="1:4" x14ac:dyDescent="0.2">
      <c r="A1544" s="230">
        <v>42291.98693846065</v>
      </c>
      <c r="B1544">
        <v>1.1393070220947266E-2</v>
      </c>
      <c r="C1544" t="b">
        <v>1</v>
      </c>
      <c r="D1544">
        <f t="shared" si="42"/>
        <v>1.1393070220947266E-2</v>
      </c>
    </row>
    <row r="1545" spans="1:4" x14ac:dyDescent="0.2">
      <c r="A1545" s="230">
        <v>42291.997368715274</v>
      </c>
      <c r="B1545">
        <v>1.1393070220947266E-2</v>
      </c>
      <c r="C1545" t="b">
        <v>1</v>
      </c>
      <c r="D1545">
        <f t="shared" si="42"/>
        <v>1.1393070220947266E-2</v>
      </c>
    </row>
    <row r="1546" spans="1:4" x14ac:dyDescent="0.2">
      <c r="A1546" s="230">
        <v>42292.007798923609</v>
      </c>
      <c r="B1546">
        <v>1.1363625526428223E-2</v>
      </c>
      <c r="C1546" t="b">
        <v>1</v>
      </c>
      <c r="D1546">
        <f t="shared" si="42"/>
        <v>1.1363625526428223E-2</v>
      </c>
    </row>
    <row r="1547" spans="1:4" x14ac:dyDescent="0.2">
      <c r="A1547" s="230">
        <v>42292.018229166664</v>
      </c>
      <c r="B1547">
        <v>1.1363625526428223E-2</v>
      </c>
      <c r="C1547" t="b">
        <v>1</v>
      </c>
      <c r="D1547">
        <f t="shared" si="42"/>
        <v>1.1363625526428223E-2</v>
      </c>
    </row>
    <row r="1548" spans="1:4" x14ac:dyDescent="0.2">
      <c r="A1548" s="230">
        <v>42292.02865940972</v>
      </c>
      <c r="B1548">
        <v>1.1363625526428223E-2</v>
      </c>
      <c r="C1548" t="b">
        <v>1</v>
      </c>
      <c r="D1548">
        <f t="shared" si="42"/>
        <v>1.1363625526428223E-2</v>
      </c>
    </row>
    <row r="1549" spans="1:4" x14ac:dyDescent="0.2">
      <c r="A1549" s="230">
        <v>42292.039089618054</v>
      </c>
      <c r="B1549">
        <v>1.1363625526428223E-2</v>
      </c>
      <c r="C1549" t="b">
        <v>1</v>
      </c>
      <c r="D1549">
        <f t="shared" si="42"/>
        <v>1.1363625526428223E-2</v>
      </c>
    </row>
    <row r="1550" spans="1:4" x14ac:dyDescent="0.2">
      <c r="A1550" s="230">
        <v>42292.049519872686</v>
      </c>
      <c r="B1550">
        <v>1.1363625526428223E-2</v>
      </c>
      <c r="C1550" t="b">
        <v>1</v>
      </c>
      <c r="D1550">
        <f t="shared" si="42"/>
        <v>1.1363625526428223E-2</v>
      </c>
    </row>
    <row r="1551" spans="1:4" x14ac:dyDescent="0.2">
      <c r="A1551" s="230">
        <v>42292.05995008102</v>
      </c>
      <c r="B1551">
        <v>1.1363625526428223E-2</v>
      </c>
      <c r="C1551" t="b">
        <v>1</v>
      </c>
      <c r="D1551">
        <f t="shared" si="42"/>
        <v>1.1363625526428223E-2</v>
      </c>
    </row>
    <row r="1552" spans="1:4" x14ac:dyDescent="0.2">
      <c r="A1552" s="230">
        <v>42292.070380324076</v>
      </c>
      <c r="B1552">
        <v>1.1363625526428223E-2</v>
      </c>
      <c r="C1552" t="b">
        <v>1</v>
      </c>
      <c r="D1552">
        <f t="shared" si="42"/>
        <v>1.1363625526428223E-2</v>
      </c>
    </row>
    <row r="1553" spans="1:4" x14ac:dyDescent="0.2">
      <c r="A1553" s="230">
        <v>42292.08081053241</v>
      </c>
      <c r="B1553">
        <v>1.1363625526428223E-2</v>
      </c>
      <c r="C1553" t="b">
        <v>1</v>
      </c>
      <c r="D1553">
        <f t="shared" si="42"/>
        <v>1.1363625526428223E-2</v>
      </c>
    </row>
    <row r="1554" spans="1:4" x14ac:dyDescent="0.2">
      <c r="A1554" s="230">
        <v>42292.091240775466</v>
      </c>
      <c r="B1554">
        <v>1.1363625526428223E-2</v>
      </c>
      <c r="C1554" t="b">
        <v>1</v>
      </c>
      <c r="D1554">
        <f t="shared" si="42"/>
        <v>1.1363625526428223E-2</v>
      </c>
    </row>
    <row r="1555" spans="1:4" x14ac:dyDescent="0.2">
      <c r="A1555" s="230">
        <v>42292.10167103009</v>
      </c>
      <c r="B1555">
        <v>1.1363625526428223E-2</v>
      </c>
      <c r="C1555" t="b">
        <v>1</v>
      </c>
      <c r="D1555">
        <f t="shared" si="42"/>
        <v>1.1363625526428223E-2</v>
      </c>
    </row>
    <row r="1556" spans="1:4" x14ac:dyDescent="0.2">
      <c r="A1556" s="230">
        <v>42292.112101238425</v>
      </c>
      <c r="B1556">
        <v>1.1363625526428223E-2</v>
      </c>
      <c r="C1556" t="b">
        <v>1</v>
      </c>
      <c r="D1556">
        <f t="shared" si="42"/>
        <v>1.1363625526428223E-2</v>
      </c>
    </row>
    <row r="1557" spans="1:4" x14ac:dyDescent="0.2">
      <c r="A1557" s="230">
        <v>42292.12253148148</v>
      </c>
      <c r="B1557">
        <v>1.1363625526428223E-2</v>
      </c>
      <c r="C1557" t="b">
        <v>1</v>
      </c>
      <c r="D1557">
        <f t="shared" si="42"/>
        <v>1.1363625526428223E-2</v>
      </c>
    </row>
    <row r="1558" spans="1:4" x14ac:dyDescent="0.2">
      <c r="A1558" s="230">
        <v>42292.132961689815</v>
      </c>
      <c r="B1558">
        <v>1.1363625526428223E-2</v>
      </c>
      <c r="C1558" t="b">
        <v>1</v>
      </c>
      <c r="D1558">
        <f t="shared" si="42"/>
        <v>1.1363625526428223E-2</v>
      </c>
    </row>
    <row r="1559" spans="1:4" x14ac:dyDescent="0.2">
      <c r="A1559" s="230">
        <v>42292.14339193287</v>
      </c>
      <c r="B1559">
        <v>1.1363625526428223E-2</v>
      </c>
      <c r="C1559" t="b">
        <v>1</v>
      </c>
      <c r="D1559">
        <f t="shared" si="42"/>
        <v>1.1363625526428223E-2</v>
      </c>
    </row>
    <row r="1560" spans="1:4" x14ac:dyDescent="0.2">
      <c r="A1560" s="230">
        <v>42292.153822141205</v>
      </c>
      <c r="B1560">
        <v>1.1363625526428223E-2</v>
      </c>
      <c r="C1560" t="b">
        <v>1</v>
      </c>
      <c r="D1560">
        <f t="shared" si="42"/>
        <v>1.1363625526428223E-2</v>
      </c>
    </row>
    <row r="1561" spans="1:4" x14ac:dyDescent="0.2">
      <c r="A1561" s="230">
        <v>42292.164252395836</v>
      </c>
      <c r="B1561">
        <v>1.1363625526428223E-2</v>
      </c>
      <c r="C1561" t="b">
        <v>1</v>
      </c>
      <c r="D1561">
        <f t="shared" si="42"/>
        <v>1.1363625526428223E-2</v>
      </c>
    </row>
    <row r="1562" spans="1:4" x14ac:dyDescent="0.2">
      <c r="A1562" s="230">
        <v>42292.174682604164</v>
      </c>
      <c r="B1562">
        <v>1.1363625526428223E-2</v>
      </c>
      <c r="C1562" t="b">
        <v>1</v>
      </c>
      <c r="D1562">
        <f t="shared" si="42"/>
        <v>1.1363625526428223E-2</v>
      </c>
    </row>
    <row r="1563" spans="1:4" x14ac:dyDescent="0.2">
      <c r="A1563" s="230">
        <v>42292.185112847219</v>
      </c>
      <c r="B1563">
        <v>1.1363625526428223E-2</v>
      </c>
      <c r="C1563" t="b">
        <v>1</v>
      </c>
      <c r="D1563">
        <f t="shared" si="42"/>
        <v>1.1363625526428223E-2</v>
      </c>
    </row>
    <row r="1564" spans="1:4" x14ac:dyDescent="0.2">
      <c r="A1564" s="230">
        <v>42292.195543090274</v>
      </c>
      <c r="B1564">
        <v>1.1363625526428223E-2</v>
      </c>
      <c r="C1564" t="b">
        <v>1</v>
      </c>
      <c r="D1564">
        <f t="shared" si="42"/>
        <v>1.1363625526428223E-2</v>
      </c>
    </row>
    <row r="1565" spans="1:4" x14ac:dyDescent="0.2">
      <c r="A1565" s="230">
        <v>42292.205973298609</v>
      </c>
      <c r="B1565">
        <v>1.1363625526428223E-2</v>
      </c>
      <c r="C1565" t="b">
        <v>1</v>
      </c>
      <c r="D1565">
        <f t="shared" si="42"/>
        <v>1.1363625526428223E-2</v>
      </c>
    </row>
    <row r="1566" spans="1:4" x14ac:dyDescent="0.2">
      <c r="A1566" s="230">
        <v>42292.216403553241</v>
      </c>
      <c r="B1566">
        <v>1.1363625526428223E-2</v>
      </c>
      <c r="C1566" t="b">
        <v>1</v>
      </c>
      <c r="D1566">
        <f t="shared" si="42"/>
        <v>1.1363625526428223E-2</v>
      </c>
    </row>
    <row r="1567" spans="1:4" x14ac:dyDescent="0.2">
      <c r="A1567" s="230">
        <v>42292.226833761575</v>
      </c>
      <c r="B1567">
        <v>1.1363625526428223E-2</v>
      </c>
      <c r="C1567" t="b">
        <v>1</v>
      </c>
      <c r="D1567">
        <f t="shared" si="42"/>
        <v>1.1363625526428223E-2</v>
      </c>
    </row>
    <row r="1568" spans="1:4" x14ac:dyDescent="0.2">
      <c r="A1568" s="230">
        <v>42292.237264004631</v>
      </c>
      <c r="B1568">
        <v>1.1363625526428223E-2</v>
      </c>
      <c r="C1568" t="b">
        <v>1</v>
      </c>
      <c r="D1568">
        <f t="shared" si="42"/>
        <v>1.1363625526428223E-2</v>
      </c>
    </row>
    <row r="1569" spans="1:4" x14ac:dyDescent="0.2">
      <c r="A1569" s="230">
        <v>42292.247694212965</v>
      </c>
      <c r="B1569">
        <v>1.1363625526428223E-2</v>
      </c>
      <c r="C1569" t="b">
        <v>1</v>
      </c>
      <c r="D1569">
        <f t="shared" si="42"/>
        <v>1.1363625526428223E-2</v>
      </c>
    </row>
    <row r="1570" spans="1:4" x14ac:dyDescent="0.2">
      <c r="A1570" s="230">
        <v>42292.258124456021</v>
      </c>
      <c r="B1570">
        <v>1.1363625526428223E-2</v>
      </c>
      <c r="C1570" t="b">
        <v>1</v>
      </c>
      <c r="D1570">
        <f t="shared" si="42"/>
        <v>1.1363625526428223E-2</v>
      </c>
    </row>
    <row r="1571" spans="1:4" x14ac:dyDescent="0.2">
      <c r="A1571" s="230">
        <v>42292.268554710645</v>
      </c>
      <c r="B1571">
        <v>1.1363625526428223E-2</v>
      </c>
      <c r="C1571" t="b">
        <v>1</v>
      </c>
      <c r="D1571">
        <f t="shared" si="42"/>
        <v>1.1363625526428223E-2</v>
      </c>
    </row>
    <row r="1572" spans="1:4" x14ac:dyDescent="0.2">
      <c r="A1572" s="230">
        <v>42292.278984918979</v>
      </c>
      <c r="B1572">
        <v>1.1363625526428223E-2</v>
      </c>
      <c r="C1572" t="b">
        <v>1</v>
      </c>
      <c r="D1572">
        <f t="shared" si="42"/>
        <v>1.1363625526428223E-2</v>
      </c>
    </row>
    <row r="1573" spans="1:4" x14ac:dyDescent="0.2">
      <c r="A1573" s="230">
        <v>42292.289415162035</v>
      </c>
      <c r="B1573">
        <v>1.1363625526428223E-2</v>
      </c>
      <c r="C1573" t="b">
        <v>1</v>
      </c>
      <c r="D1573">
        <f t="shared" si="42"/>
        <v>1.1363625526428223E-2</v>
      </c>
    </row>
    <row r="1574" spans="1:4" x14ac:dyDescent="0.2">
      <c r="A1574" s="230">
        <v>42292.299845370369</v>
      </c>
      <c r="B1574">
        <v>1.1363625526428223E-2</v>
      </c>
      <c r="C1574" t="b">
        <v>1</v>
      </c>
      <c r="D1574">
        <f t="shared" si="42"/>
        <v>1.1363625526428223E-2</v>
      </c>
    </row>
    <row r="1575" spans="1:4" x14ac:dyDescent="0.2">
      <c r="A1575" s="230">
        <v>42292.310275613425</v>
      </c>
      <c r="B1575">
        <v>1.1363625526428223E-2</v>
      </c>
      <c r="C1575" t="b">
        <v>1</v>
      </c>
      <c r="D1575">
        <f t="shared" si="42"/>
        <v>1.1363625526428223E-2</v>
      </c>
    </row>
    <row r="1576" spans="1:4" x14ac:dyDescent="0.2">
      <c r="A1576" s="230">
        <v>42292.320705821759</v>
      </c>
      <c r="B1576">
        <v>1.1363625526428223E-2</v>
      </c>
      <c r="C1576" t="b">
        <v>1</v>
      </c>
      <c r="D1576">
        <f t="shared" si="42"/>
        <v>1.1363625526428223E-2</v>
      </c>
    </row>
    <row r="1577" spans="1:4" x14ac:dyDescent="0.2">
      <c r="A1577" s="230">
        <v>42292.331136076391</v>
      </c>
      <c r="B1577">
        <v>1.1353805661201477E-2</v>
      </c>
      <c r="C1577" t="b">
        <v>1</v>
      </c>
      <c r="D1577">
        <f t="shared" si="42"/>
        <v>1.1353805661201477E-2</v>
      </c>
    </row>
    <row r="1578" spans="1:4" x14ac:dyDescent="0.2">
      <c r="A1578" s="230">
        <v>42292.341566284726</v>
      </c>
      <c r="B1578">
        <v>1.1353805661201477E-2</v>
      </c>
      <c r="C1578" t="b">
        <v>1</v>
      </c>
      <c r="D1578">
        <f t="shared" si="42"/>
        <v>1.1353805661201477E-2</v>
      </c>
    </row>
    <row r="1579" spans="1:4" x14ac:dyDescent="0.2">
      <c r="A1579" s="230">
        <v>42292.351996527781</v>
      </c>
      <c r="B1579">
        <v>1.1353805661201477E-2</v>
      </c>
      <c r="C1579" t="b">
        <v>1</v>
      </c>
      <c r="D1579">
        <f t="shared" si="42"/>
        <v>1.1353805661201477E-2</v>
      </c>
    </row>
    <row r="1580" spans="1:4" x14ac:dyDescent="0.2">
      <c r="A1580" s="230">
        <v>42292.362426770836</v>
      </c>
      <c r="B1580">
        <v>1.1353805661201477E-2</v>
      </c>
      <c r="C1580" t="b">
        <v>1</v>
      </c>
      <c r="D1580">
        <f t="shared" si="42"/>
        <v>1.1353805661201477E-2</v>
      </c>
    </row>
    <row r="1581" spans="1:4" x14ac:dyDescent="0.2">
      <c r="A1581" s="230">
        <v>42292.372856979164</v>
      </c>
      <c r="B1581">
        <v>1.1353805661201477E-2</v>
      </c>
      <c r="C1581" t="b">
        <v>1</v>
      </c>
      <c r="D1581">
        <f t="shared" si="42"/>
        <v>1.1353805661201477E-2</v>
      </c>
    </row>
    <row r="1582" spans="1:4" x14ac:dyDescent="0.2">
      <c r="A1582" s="230">
        <v>42292.383287233795</v>
      </c>
      <c r="B1582">
        <v>1.1353805661201477E-2</v>
      </c>
      <c r="C1582" t="b">
        <v>1</v>
      </c>
      <c r="D1582">
        <f t="shared" si="42"/>
        <v>1.1353805661201477E-2</v>
      </c>
    </row>
    <row r="1583" spans="1:4" x14ac:dyDescent="0.2">
      <c r="A1583" s="230">
        <v>42292.39371744213</v>
      </c>
      <c r="B1583">
        <v>1.1353805661201477E-2</v>
      </c>
      <c r="C1583" t="b">
        <v>1</v>
      </c>
      <c r="D1583">
        <f t="shared" si="42"/>
        <v>1.1353805661201477E-2</v>
      </c>
    </row>
    <row r="1584" spans="1:4" x14ac:dyDescent="0.2">
      <c r="A1584" s="230">
        <v>42292.404147685185</v>
      </c>
      <c r="B1584">
        <v>1.1353805661201477E-2</v>
      </c>
      <c r="C1584" t="b">
        <v>1</v>
      </c>
      <c r="D1584">
        <f t="shared" si="42"/>
        <v>1.1353805661201477E-2</v>
      </c>
    </row>
    <row r="1585" spans="1:4" x14ac:dyDescent="0.2">
      <c r="A1585" s="230">
        <v>42292.41457789352</v>
      </c>
      <c r="B1585">
        <v>1.1353805661201477E-2</v>
      </c>
      <c r="C1585" t="b">
        <v>1</v>
      </c>
      <c r="D1585">
        <f t="shared" si="42"/>
        <v>1.1353805661201477E-2</v>
      </c>
    </row>
    <row r="1586" spans="1:4" x14ac:dyDescent="0.2">
      <c r="A1586" s="230">
        <v>42292.425008136575</v>
      </c>
      <c r="B1586" t="str">
        <v>Null</v>
      </c>
      <c r="C1586" t="b">
        <v>1</v>
      </c>
      <c r="D1586" t="str">
        <f t="shared" si="42"/>
        <v>Null</v>
      </c>
    </row>
    <row r="1587" spans="1:4" x14ac:dyDescent="0.2">
      <c r="A1587" s="230">
        <v>42292.435438391207</v>
      </c>
      <c r="B1587">
        <v>1.1510848999023438E-2</v>
      </c>
      <c r="C1587" t="b">
        <v>1</v>
      </c>
      <c r="D1587">
        <f t="shared" si="42"/>
        <v>1.1510848999023438E-2</v>
      </c>
    </row>
    <row r="1588" spans="1:4" x14ac:dyDescent="0.2">
      <c r="A1588" s="230">
        <v>42292.445868599534</v>
      </c>
      <c r="B1588">
        <v>1.1422514915466309E-2</v>
      </c>
      <c r="C1588" t="b">
        <v>1</v>
      </c>
      <c r="D1588">
        <f t="shared" si="42"/>
        <v>1.1422514915466309E-2</v>
      </c>
    </row>
    <row r="1589" spans="1:4" x14ac:dyDescent="0.2">
      <c r="A1589" s="230">
        <v>42292.45629884259</v>
      </c>
      <c r="B1589">
        <v>1.1422514915466309E-2</v>
      </c>
      <c r="C1589" t="b">
        <v>1</v>
      </c>
      <c r="D1589">
        <f t="shared" si="42"/>
        <v>1.1422514915466309E-2</v>
      </c>
    </row>
    <row r="1590" spans="1:4" x14ac:dyDescent="0.2">
      <c r="A1590" s="230">
        <v>42292.466729050924</v>
      </c>
      <c r="B1590">
        <v>1.1422514915466309E-2</v>
      </c>
      <c r="C1590" t="b">
        <v>1</v>
      </c>
      <c r="D1590">
        <f t="shared" si="42"/>
        <v>1.1422514915466309E-2</v>
      </c>
    </row>
    <row r="1591" spans="1:4" x14ac:dyDescent="0.2">
      <c r="A1591" s="230">
        <v>42292.47715929398</v>
      </c>
      <c r="B1591">
        <v>1.1422514915466309E-2</v>
      </c>
      <c r="C1591" t="b">
        <v>1</v>
      </c>
      <c r="D1591">
        <f t="shared" si="42"/>
        <v>1.1422514915466309E-2</v>
      </c>
    </row>
    <row r="1592" spans="1:4" x14ac:dyDescent="0.2">
      <c r="A1592" s="230">
        <v>42292.487589502314</v>
      </c>
      <c r="B1592">
        <v>1.1422514915466309E-2</v>
      </c>
      <c r="C1592" t="b">
        <v>1</v>
      </c>
      <c r="D1592">
        <f t="shared" si="42"/>
        <v>1.1422514915466309E-2</v>
      </c>
    </row>
    <row r="1593" spans="1:4" x14ac:dyDescent="0.2">
      <c r="A1593" s="230">
        <v>42292.498019756946</v>
      </c>
      <c r="B1593">
        <v>1.1422514915466309E-2</v>
      </c>
      <c r="C1593" t="b">
        <v>1</v>
      </c>
      <c r="D1593">
        <f t="shared" si="42"/>
        <v>1.1422514915466309E-2</v>
      </c>
    </row>
    <row r="1594" spans="1:4" x14ac:dyDescent="0.2">
      <c r="A1594" s="230">
        <v>42292.50844996528</v>
      </c>
      <c r="B1594">
        <v>1.1422514915466309E-2</v>
      </c>
      <c r="C1594" t="b">
        <v>1</v>
      </c>
      <c r="D1594">
        <f t="shared" si="42"/>
        <v>1.1422514915466309E-2</v>
      </c>
    </row>
    <row r="1595" spans="1:4" x14ac:dyDescent="0.2">
      <c r="A1595" s="230">
        <v>42292.518880208336</v>
      </c>
      <c r="B1595">
        <v>1.1422514915466309E-2</v>
      </c>
      <c r="C1595" t="b">
        <v>1</v>
      </c>
      <c r="D1595">
        <f t="shared" si="42"/>
        <v>1.1422514915466309E-2</v>
      </c>
    </row>
    <row r="1596" spans="1:4" x14ac:dyDescent="0.2">
      <c r="A1596" s="230">
        <v>42292.529310451391</v>
      </c>
      <c r="B1596">
        <v>1.1422514915466309E-2</v>
      </c>
      <c r="C1596" t="b">
        <v>1</v>
      </c>
      <c r="D1596">
        <f t="shared" si="42"/>
        <v>1.1422514915466309E-2</v>
      </c>
    </row>
    <row r="1597" spans="1:4" x14ac:dyDescent="0.2">
      <c r="A1597" s="230">
        <v>42292.539740659726</v>
      </c>
      <c r="B1597">
        <v>1.1422514915466309E-2</v>
      </c>
      <c r="C1597" t="b">
        <v>1</v>
      </c>
      <c r="D1597">
        <f t="shared" si="42"/>
        <v>1.1422514915466309E-2</v>
      </c>
    </row>
    <row r="1598" spans="1:4" x14ac:dyDescent="0.2">
      <c r="A1598" s="230">
        <v>42292.55017091435</v>
      </c>
      <c r="B1598">
        <v>1.1422514915466309E-2</v>
      </c>
      <c r="C1598" t="b">
        <v>1</v>
      </c>
      <c r="D1598">
        <f t="shared" si="42"/>
        <v>1.1422514915466309E-2</v>
      </c>
    </row>
    <row r="1599" spans="1:4" x14ac:dyDescent="0.2">
      <c r="A1599" s="230">
        <v>42292.560601122685</v>
      </c>
      <c r="B1599">
        <v>1.1422514915466309E-2</v>
      </c>
      <c r="C1599" t="b">
        <v>1</v>
      </c>
      <c r="D1599">
        <f t="shared" ref="D1599:D1662" si="43">IF(C1599=TRUE,B1599,0)</f>
        <v>1.1422514915466309E-2</v>
      </c>
    </row>
    <row r="1600" spans="1:4" x14ac:dyDescent="0.2">
      <c r="A1600" s="230">
        <v>42292.57103136574</v>
      </c>
      <c r="B1600">
        <v>1.1520653963088989E-2</v>
      </c>
      <c r="C1600" t="b">
        <v>1</v>
      </c>
      <c r="D1600">
        <f t="shared" si="43"/>
        <v>1.1520653963088989E-2</v>
      </c>
    </row>
    <row r="1601" spans="1:4" x14ac:dyDescent="0.2">
      <c r="A1601" s="230">
        <v>42292.581461574075</v>
      </c>
      <c r="B1601">
        <v>1.1520653963088989E-2</v>
      </c>
      <c r="C1601" t="b">
        <v>1</v>
      </c>
      <c r="D1601">
        <f t="shared" si="43"/>
        <v>1.1520653963088989E-2</v>
      </c>
    </row>
    <row r="1602" spans="1:4" x14ac:dyDescent="0.2">
      <c r="A1602" s="230">
        <v>42292.59189181713</v>
      </c>
      <c r="B1602">
        <v>1.1520653963088989E-2</v>
      </c>
      <c r="C1602" t="b">
        <v>1</v>
      </c>
      <c r="D1602">
        <f t="shared" si="43"/>
        <v>1.1520653963088989E-2</v>
      </c>
    </row>
    <row r="1603" spans="1:4" x14ac:dyDescent="0.2">
      <c r="A1603" s="230">
        <v>42292.602322071762</v>
      </c>
      <c r="B1603">
        <v>1.1520653963088989E-2</v>
      </c>
      <c r="C1603" t="b">
        <v>1</v>
      </c>
      <c r="D1603">
        <f t="shared" si="43"/>
        <v>1.1520653963088989E-2</v>
      </c>
    </row>
    <row r="1604" spans="1:4" x14ac:dyDescent="0.2">
      <c r="A1604" s="230">
        <v>42292.612752280096</v>
      </c>
      <c r="B1604">
        <v>1.1520653963088989E-2</v>
      </c>
      <c r="C1604" t="b">
        <v>1</v>
      </c>
      <c r="D1604">
        <f t="shared" si="43"/>
        <v>1.1520653963088989E-2</v>
      </c>
    </row>
    <row r="1605" spans="1:4" x14ac:dyDescent="0.2">
      <c r="A1605" s="230">
        <v>42292.623182523152</v>
      </c>
      <c r="B1605">
        <v>1.1520653963088989E-2</v>
      </c>
      <c r="C1605" t="b">
        <v>1</v>
      </c>
      <c r="D1605">
        <f t="shared" si="43"/>
        <v>1.1520653963088989E-2</v>
      </c>
    </row>
    <row r="1606" spans="1:4" x14ac:dyDescent="0.2">
      <c r="A1606" s="230">
        <v>42292.633612731479</v>
      </c>
      <c r="B1606">
        <v>1.1520653963088989E-2</v>
      </c>
      <c r="C1606" t="b">
        <v>1</v>
      </c>
      <c r="D1606">
        <f t="shared" si="43"/>
        <v>1.1520653963088989E-2</v>
      </c>
    </row>
    <row r="1607" spans="1:4" x14ac:dyDescent="0.2">
      <c r="A1607" s="230">
        <v>42292.644042974534</v>
      </c>
      <c r="B1607">
        <v>1.1520653963088989E-2</v>
      </c>
      <c r="C1607" t="b">
        <v>1</v>
      </c>
      <c r="D1607">
        <f t="shared" si="43"/>
        <v>1.1520653963088989E-2</v>
      </c>
    </row>
    <row r="1608" spans="1:4" x14ac:dyDescent="0.2">
      <c r="A1608" s="230">
        <v>42292.654473182869</v>
      </c>
      <c r="B1608">
        <v>1.1520653963088989E-2</v>
      </c>
      <c r="C1608" t="b">
        <v>1</v>
      </c>
      <c r="D1608">
        <f t="shared" si="43"/>
        <v>1.1520653963088989E-2</v>
      </c>
    </row>
    <row r="1609" spans="1:4" x14ac:dyDescent="0.2">
      <c r="A1609" s="230">
        <v>42292.6649034375</v>
      </c>
      <c r="B1609">
        <v>1.1520653963088989E-2</v>
      </c>
      <c r="C1609" t="b">
        <v>1</v>
      </c>
      <c r="D1609">
        <f t="shared" si="43"/>
        <v>1.1520653963088989E-2</v>
      </c>
    </row>
    <row r="1610" spans="1:4" x14ac:dyDescent="0.2">
      <c r="A1610" s="230">
        <v>42292.675333645835</v>
      </c>
      <c r="B1610">
        <v>1.1520653963088989E-2</v>
      </c>
      <c r="C1610" t="b">
        <v>1</v>
      </c>
      <c r="D1610">
        <f t="shared" si="43"/>
        <v>1.1520653963088989E-2</v>
      </c>
    </row>
    <row r="1611" spans="1:4" x14ac:dyDescent="0.2">
      <c r="A1611" s="230">
        <v>42292.685763888891</v>
      </c>
      <c r="B1611">
        <v>1.1520653963088989E-2</v>
      </c>
      <c r="C1611" t="b">
        <v>1</v>
      </c>
      <c r="D1611">
        <f t="shared" si="43"/>
        <v>1.1520653963088989E-2</v>
      </c>
    </row>
    <row r="1612" spans="1:4" x14ac:dyDescent="0.2">
      <c r="A1612" s="230">
        <v>42292.696194131946</v>
      </c>
      <c r="B1612">
        <v>1.1520653963088989E-2</v>
      </c>
      <c r="C1612" t="b">
        <v>1</v>
      </c>
      <c r="D1612">
        <f t="shared" si="43"/>
        <v>1.1520653963088989E-2</v>
      </c>
    </row>
    <row r="1613" spans="1:4" x14ac:dyDescent="0.2">
      <c r="A1613" s="230">
        <v>42292.706624340281</v>
      </c>
      <c r="B1613">
        <v>1.1520653963088989E-2</v>
      </c>
      <c r="C1613" t="b">
        <v>1</v>
      </c>
      <c r="D1613">
        <f t="shared" si="43"/>
        <v>1.1520653963088989E-2</v>
      </c>
    </row>
    <row r="1614" spans="1:4" x14ac:dyDescent="0.2">
      <c r="A1614" s="230">
        <v>42292.717054594905</v>
      </c>
      <c r="B1614">
        <v>1.1520653963088989E-2</v>
      </c>
      <c r="C1614" t="b">
        <v>1</v>
      </c>
      <c r="D1614">
        <f t="shared" si="43"/>
        <v>1.1520653963088989E-2</v>
      </c>
    </row>
    <row r="1615" spans="1:4" x14ac:dyDescent="0.2">
      <c r="A1615" s="230">
        <v>42292.727484803239</v>
      </c>
      <c r="B1615">
        <v>1.1520653963088989E-2</v>
      </c>
      <c r="C1615" t="b">
        <v>1</v>
      </c>
      <c r="D1615">
        <f t="shared" si="43"/>
        <v>1.1520653963088989E-2</v>
      </c>
    </row>
    <row r="1616" spans="1:4" x14ac:dyDescent="0.2">
      <c r="A1616" s="230">
        <v>42292.737915046295</v>
      </c>
      <c r="B1616">
        <v>1.1520653963088989E-2</v>
      </c>
      <c r="C1616" t="b">
        <v>1</v>
      </c>
      <c r="D1616">
        <f t="shared" si="43"/>
        <v>1.1520653963088989E-2</v>
      </c>
    </row>
    <row r="1617" spans="1:4" x14ac:dyDescent="0.2">
      <c r="A1617" s="230">
        <v>42292.748345254629</v>
      </c>
      <c r="B1617">
        <v>1.1520653963088989E-2</v>
      </c>
      <c r="C1617" t="b">
        <v>1</v>
      </c>
      <c r="D1617">
        <f t="shared" si="43"/>
        <v>1.1520653963088989E-2</v>
      </c>
    </row>
    <row r="1618" spans="1:4" x14ac:dyDescent="0.2">
      <c r="A1618" s="230">
        <v>42292.758775497685</v>
      </c>
      <c r="B1618">
        <v>1.1520653963088989E-2</v>
      </c>
      <c r="C1618" t="b">
        <v>1</v>
      </c>
      <c r="D1618">
        <f t="shared" si="43"/>
        <v>1.1520653963088989E-2</v>
      </c>
    </row>
    <row r="1619" spans="1:4" x14ac:dyDescent="0.2">
      <c r="A1619" s="230">
        <v>42292.769205752316</v>
      </c>
      <c r="B1619">
        <v>1.1520653963088989E-2</v>
      </c>
      <c r="C1619" t="b">
        <v>1</v>
      </c>
      <c r="D1619">
        <f t="shared" si="43"/>
        <v>1.1520653963088989E-2</v>
      </c>
    </row>
    <row r="1620" spans="1:4" x14ac:dyDescent="0.2">
      <c r="A1620" s="230">
        <v>42292.779635960651</v>
      </c>
      <c r="B1620">
        <v>1.1520653963088989E-2</v>
      </c>
      <c r="C1620" t="b">
        <v>1</v>
      </c>
      <c r="D1620">
        <f t="shared" si="43"/>
        <v>1.1520653963088989E-2</v>
      </c>
    </row>
    <row r="1621" spans="1:4" x14ac:dyDescent="0.2">
      <c r="A1621" s="230">
        <v>42292.790066203706</v>
      </c>
      <c r="B1621">
        <v>1.1520653963088989E-2</v>
      </c>
      <c r="C1621" t="b">
        <v>1</v>
      </c>
      <c r="D1621">
        <f t="shared" si="43"/>
        <v>1.1520653963088989E-2</v>
      </c>
    </row>
    <row r="1622" spans="1:4" x14ac:dyDescent="0.2">
      <c r="A1622" s="230">
        <v>42292.800496412034</v>
      </c>
      <c r="B1622">
        <v>1.1520653963088989E-2</v>
      </c>
      <c r="C1622" t="b">
        <v>1</v>
      </c>
      <c r="D1622">
        <f t="shared" si="43"/>
        <v>1.1520653963088989E-2</v>
      </c>
    </row>
    <row r="1623" spans="1:4" x14ac:dyDescent="0.2">
      <c r="A1623" s="230">
        <v>42292.810926655089</v>
      </c>
      <c r="B1623">
        <v>1.1520653963088989E-2</v>
      </c>
      <c r="C1623" t="b">
        <v>1</v>
      </c>
      <c r="D1623">
        <f t="shared" si="43"/>
        <v>1.1520653963088989E-2</v>
      </c>
    </row>
    <row r="1624" spans="1:4" x14ac:dyDescent="0.2">
      <c r="A1624" s="230">
        <v>42292.821356863424</v>
      </c>
      <c r="B1624">
        <v>1.1520653963088989E-2</v>
      </c>
      <c r="C1624" t="b">
        <v>1</v>
      </c>
      <c r="D1624">
        <f t="shared" si="43"/>
        <v>1.1520653963088989E-2</v>
      </c>
    </row>
    <row r="1625" spans="1:4" x14ac:dyDescent="0.2">
      <c r="A1625" s="230">
        <v>42292.831787118055</v>
      </c>
      <c r="B1625">
        <v>1.1520653963088989E-2</v>
      </c>
      <c r="C1625" t="b">
        <v>1</v>
      </c>
      <c r="D1625">
        <f t="shared" si="43"/>
        <v>1.1520653963088989E-2</v>
      </c>
    </row>
    <row r="1626" spans="1:4" x14ac:dyDescent="0.2">
      <c r="A1626" s="230">
        <v>42292.84221732639</v>
      </c>
      <c r="B1626">
        <v>1.1520653963088989E-2</v>
      </c>
      <c r="C1626" t="b">
        <v>1</v>
      </c>
      <c r="D1626">
        <f t="shared" si="43"/>
        <v>1.1520653963088989E-2</v>
      </c>
    </row>
    <row r="1627" spans="1:4" x14ac:dyDescent="0.2">
      <c r="A1627" s="230">
        <v>42292.852647569445</v>
      </c>
      <c r="B1627">
        <v>1.1520653963088989E-2</v>
      </c>
      <c r="C1627" t="b">
        <v>1</v>
      </c>
      <c r="D1627">
        <f t="shared" si="43"/>
        <v>1.1520653963088989E-2</v>
      </c>
    </row>
    <row r="1628" spans="1:4" x14ac:dyDescent="0.2">
      <c r="A1628" s="230">
        <v>42292.863077812501</v>
      </c>
      <c r="B1628">
        <v>1.1520653963088989E-2</v>
      </c>
      <c r="C1628" t="b">
        <v>1</v>
      </c>
      <c r="D1628">
        <f t="shared" si="43"/>
        <v>1.1520653963088989E-2</v>
      </c>
    </row>
    <row r="1629" spans="1:4" x14ac:dyDescent="0.2">
      <c r="A1629" s="230">
        <v>42292.873508020835</v>
      </c>
      <c r="B1629">
        <v>1.1520653963088989E-2</v>
      </c>
      <c r="C1629" t="b">
        <v>1</v>
      </c>
      <c r="D1629">
        <f t="shared" si="43"/>
        <v>1.1520653963088989E-2</v>
      </c>
    </row>
    <row r="1630" spans="1:4" x14ac:dyDescent="0.2">
      <c r="A1630" s="230">
        <v>42292.88393827546</v>
      </c>
      <c r="B1630">
        <v>1.1520653963088989E-2</v>
      </c>
      <c r="C1630" t="b">
        <v>1</v>
      </c>
      <c r="D1630">
        <f t="shared" si="43"/>
        <v>1.1520653963088989E-2</v>
      </c>
    </row>
    <row r="1631" spans="1:4" x14ac:dyDescent="0.2">
      <c r="A1631" s="230">
        <v>42292.894368483794</v>
      </c>
      <c r="B1631">
        <v>1.1520653963088989E-2</v>
      </c>
      <c r="C1631" t="b">
        <v>1</v>
      </c>
      <c r="D1631">
        <f t="shared" si="43"/>
        <v>1.1520653963088989E-2</v>
      </c>
    </row>
    <row r="1632" spans="1:4" x14ac:dyDescent="0.2">
      <c r="A1632" s="230">
        <v>42292.90479872685</v>
      </c>
      <c r="B1632">
        <v>1.1353805661201477E-2</v>
      </c>
      <c r="C1632" t="b">
        <v>1</v>
      </c>
      <c r="D1632">
        <f t="shared" si="43"/>
        <v>1.1353805661201477E-2</v>
      </c>
    </row>
    <row r="1633" spans="1:4" x14ac:dyDescent="0.2">
      <c r="A1633" s="230">
        <v>42292.915228935184</v>
      </c>
      <c r="B1633">
        <v>1.1353805661201477E-2</v>
      </c>
      <c r="C1633" t="b">
        <v>1</v>
      </c>
      <c r="D1633">
        <f t="shared" si="43"/>
        <v>1.1353805661201477E-2</v>
      </c>
    </row>
    <row r="1634" spans="1:4" x14ac:dyDescent="0.2">
      <c r="A1634" s="230">
        <v>42292.92565917824</v>
      </c>
      <c r="B1634">
        <v>1.1353805661201477E-2</v>
      </c>
      <c r="C1634" t="b">
        <v>1</v>
      </c>
      <c r="D1634">
        <f t="shared" si="43"/>
        <v>1.1353805661201477E-2</v>
      </c>
    </row>
    <row r="1635" spans="1:4" x14ac:dyDescent="0.2">
      <c r="A1635" s="230">
        <v>42292.936089432871</v>
      </c>
      <c r="B1635">
        <v>1.1353805661201477E-2</v>
      </c>
      <c r="C1635" t="b">
        <v>1</v>
      </c>
      <c r="D1635">
        <f t="shared" si="43"/>
        <v>1.1353805661201477E-2</v>
      </c>
    </row>
    <row r="1636" spans="1:4" x14ac:dyDescent="0.2">
      <c r="A1636" s="230">
        <v>42292.946519641206</v>
      </c>
      <c r="B1636">
        <v>1.1353805661201477E-2</v>
      </c>
      <c r="C1636" t="b">
        <v>1</v>
      </c>
      <c r="D1636">
        <f t="shared" si="43"/>
        <v>1.1353805661201477E-2</v>
      </c>
    </row>
    <row r="1637" spans="1:4" x14ac:dyDescent="0.2">
      <c r="A1637" s="230">
        <v>42292.956949884261</v>
      </c>
      <c r="B1637">
        <v>1.1353805661201477E-2</v>
      </c>
      <c r="C1637" t="b">
        <v>1</v>
      </c>
      <c r="D1637">
        <f t="shared" si="43"/>
        <v>1.1353805661201477E-2</v>
      </c>
    </row>
    <row r="1638" spans="1:4" x14ac:dyDescent="0.2">
      <c r="A1638" s="230">
        <v>42292.967380092596</v>
      </c>
      <c r="B1638">
        <v>1.1353805661201477E-2</v>
      </c>
      <c r="C1638" t="b">
        <v>1</v>
      </c>
      <c r="D1638">
        <f t="shared" si="43"/>
        <v>1.1353805661201477E-2</v>
      </c>
    </row>
    <row r="1639" spans="1:4" x14ac:dyDescent="0.2">
      <c r="A1639" s="230">
        <v>42292.977810335651</v>
      </c>
      <c r="B1639">
        <v>1.1353805661201477E-2</v>
      </c>
      <c r="C1639" t="b">
        <v>1</v>
      </c>
      <c r="D1639">
        <f t="shared" si="43"/>
        <v>1.1353805661201477E-2</v>
      </c>
    </row>
    <row r="1640" spans="1:4" x14ac:dyDescent="0.2">
      <c r="A1640" s="230">
        <v>42292.988240543978</v>
      </c>
      <c r="B1640">
        <v>1.1353805661201477E-2</v>
      </c>
      <c r="C1640" t="b">
        <v>1</v>
      </c>
      <c r="D1640">
        <f t="shared" si="43"/>
        <v>1.1353805661201477E-2</v>
      </c>
    </row>
    <row r="1641" spans="1:4" x14ac:dyDescent="0.2">
      <c r="A1641" s="230">
        <v>42292.99867079861</v>
      </c>
      <c r="B1641">
        <v>1.1353805661201477E-2</v>
      </c>
      <c r="C1641" t="b">
        <v>1</v>
      </c>
      <c r="D1641">
        <f t="shared" si="43"/>
        <v>1.1353805661201477E-2</v>
      </c>
    </row>
    <row r="1642" spans="1:4" x14ac:dyDescent="0.2">
      <c r="A1642" s="230">
        <v>42293.009101006945</v>
      </c>
      <c r="B1642">
        <v>1.1353805661201477E-2</v>
      </c>
      <c r="C1642" t="b">
        <v>1</v>
      </c>
      <c r="D1642">
        <f t="shared" si="43"/>
        <v>1.1353805661201477E-2</v>
      </c>
    </row>
    <row r="1643" spans="1:4" x14ac:dyDescent="0.2">
      <c r="A1643" s="230">
        <v>42293.01953125</v>
      </c>
      <c r="B1643">
        <v>1.1353805661201477E-2</v>
      </c>
      <c r="C1643" t="b">
        <v>1</v>
      </c>
      <c r="D1643">
        <f t="shared" si="43"/>
        <v>1.1353805661201477E-2</v>
      </c>
    </row>
    <row r="1644" spans="1:4" x14ac:dyDescent="0.2">
      <c r="A1644" s="230">
        <v>42293.029961493055</v>
      </c>
      <c r="B1644">
        <v>1.1353805661201477E-2</v>
      </c>
      <c r="C1644" t="b">
        <v>1</v>
      </c>
      <c r="D1644">
        <f t="shared" si="43"/>
        <v>1.1353805661201477E-2</v>
      </c>
    </row>
    <row r="1645" spans="1:4" x14ac:dyDescent="0.2">
      <c r="A1645" s="230">
        <v>42293.04039170139</v>
      </c>
      <c r="B1645">
        <v>1.1353805661201477E-2</v>
      </c>
      <c r="C1645" t="b">
        <v>1</v>
      </c>
      <c r="D1645">
        <f t="shared" si="43"/>
        <v>1.1353805661201477E-2</v>
      </c>
    </row>
    <row r="1646" spans="1:4" x14ac:dyDescent="0.2">
      <c r="A1646" s="230">
        <v>42293.050821956022</v>
      </c>
      <c r="B1646">
        <v>1.1353805661201477E-2</v>
      </c>
      <c r="C1646" t="b">
        <v>1</v>
      </c>
      <c r="D1646">
        <f t="shared" si="43"/>
        <v>1.1353805661201477E-2</v>
      </c>
    </row>
    <row r="1647" spans="1:4" x14ac:dyDescent="0.2">
      <c r="A1647" s="230">
        <v>42293.061252164349</v>
      </c>
      <c r="B1647">
        <v>1.1353805661201477E-2</v>
      </c>
      <c r="C1647" t="b">
        <v>1</v>
      </c>
      <c r="D1647">
        <f t="shared" si="43"/>
        <v>1.1353805661201477E-2</v>
      </c>
    </row>
    <row r="1648" spans="1:4" x14ac:dyDescent="0.2">
      <c r="A1648" s="230">
        <v>42293.071682407404</v>
      </c>
      <c r="B1648">
        <v>1.1353805661201477E-2</v>
      </c>
      <c r="C1648" t="b">
        <v>1</v>
      </c>
      <c r="D1648">
        <f t="shared" si="43"/>
        <v>1.1353805661201477E-2</v>
      </c>
    </row>
    <row r="1649" spans="1:4" x14ac:dyDescent="0.2">
      <c r="A1649" s="230">
        <v>42293.082112615739</v>
      </c>
      <c r="B1649">
        <v>1.1353805661201477E-2</v>
      </c>
      <c r="C1649" t="b">
        <v>1</v>
      </c>
      <c r="D1649">
        <f t="shared" si="43"/>
        <v>1.1353805661201477E-2</v>
      </c>
    </row>
    <row r="1650" spans="1:4" x14ac:dyDescent="0.2">
      <c r="A1650" s="230">
        <v>42293.092542858794</v>
      </c>
      <c r="B1650">
        <v>1.1353805661201477E-2</v>
      </c>
      <c r="C1650" t="b">
        <v>1</v>
      </c>
      <c r="D1650">
        <f t="shared" si="43"/>
        <v>1.1353805661201477E-2</v>
      </c>
    </row>
    <row r="1651" spans="1:4" x14ac:dyDescent="0.2">
      <c r="A1651" s="230">
        <v>42293.102973113426</v>
      </c>
      <c r="B1651">
        <v>1.1353805661201477E-2</v>
      </c>
      <c r="C1651" t="b">
        <v>1</v>
      </c>
      <c r="D1651">
        <f t="shared" si="43"/>
        <v>1.1353805661201477E-2</v>
      </c>
    </row>
    <row r="1652" spans="1:4" x14ac:dyDescent="0.2">
      <c r="A1652" s="230">
        <v>42293.11340332176</v>
      </c>
      <c r="B1652">
        <v>1.1353805661201477E-2</v>
      </c>
      <c r="C1652" t="b">
        <v>1</v>
      </c>
      <c r="D1652">
        <f t="shared" si="43"/>
        <v>1.1353805661201477E-2</v>
      </c>
    </row>
    <row r="1653" spans="1:4" x14ac:dyDescent="0.2">
      <c r="A1653" s="230">
        <v>42293.123833564816</v>
      </c>
      <c r="B1653">
        <v>1.1353805661201477E-2</v>
      </c>
      <c r="C1653" t="b">
        <v>1</v>
      </c>
      <c r="D1653">
        <f t="shared" si="43"/>
        <v>1.1353805661201477E-2</v>
      </c>
    </row>
    <row r="1654" spans="1:4" x14ac:dyDescent="0.2">
      <c r="A1654" s="230">
        <v>42293.13426377315</v>
      </c>
      <c r="B1654">
        <v>1.1353805661201477E-2</v>
      </c>
      <c r="C1654" t="b">
        <v>1</v>
      </c>
      <c r="D1654">
        <f t="shared" si="43"/>
        <v>1.1353805661201477E-2</v>
      </c>
    </row>
    <row r="1655" spans="1:4" x14ac:dyDescent="0.2">
      <c r="A1655" s="230">
        <v>42293.144694016206</v>
      </c>
      <c r="B1655">
        <v>1.1353805661201477E-2</v>
      </c>
      <c r="C1655" t="b">
        <v>1</v>
      </c>
      <c r="D1655">
        <f t="shared" si="43"/>
        <v>1.1353805661201477E-2</v>
      </c>
    </row>
    <row r="1656" spans="1:4" x14ac:dyDescent="0.2">
      <c r="A1656" s="230">
        <v>42293.15512422454</v>
      </c>
      <c r="B1656">
        <v>1.1353805661201477E-2</v>
      </c>
      <c r="C1656" t="b">
        <v>1</v>
      </c>
      <c r="D1656">
        <f t="shared" si="43"/>
        <v>1.1353805661201477E-2</v>
      </c>
    </row>
    <row r="1657" spans="1:4" x14ac:dyDescent="0.2">
      <c r="A1657" s="230">
        <v>42293.165554479165</v>
      </c>
      <c r="B1657">
        <v>1.1353805661201477E-2</v>
      </c>
      <c r="C1657" t="b">
        <v>1</v>
      </c>
      <c r="D1657">
        <f t="shared" si="43"/>
        <v>1.1353805661201477E-2</v>
      </c>
    </row>
    <row r="1658" spans="1:4" x14ac:dyDescent="0.2">
      <c r="A1658" s="230">
        <v>42293.175984687499</v>
      </c>
      <c r="B1658">
        <v>1.1353805661201477E-2</v>
      </c>
      <c r="C1658" t="b">
        <v>1</v>
      </c>
      <c r="D1658">
        <f t="shared" si="43"/>
        <v>1.1353805661201477E-2</v>
      </c>
    </row>
    <row r="1659" spans="1:4" x14ac:dyDescent="0.2">
      <c r="A1659" s="230">
        <v>42293.186414930555</v>
      </c>
      <c r="B1659">
        <v>1.1353805661201477E-2</v>
      </c>
      <c r="C1659" t="b">
        <v>1</v>
      </c>
      <c r="D1659">
        <f t="shared" si="43"/>
        <v>1.1353805661201477E-2</v>
      </c>
    </row>
    <row r="1660" spans="1:4" x14ac:dyDescent="0.2">
      <c r="A1660" s="230">
        <v>42293.19684517361</v>
      </c>
      <c r="B1660">
        <v>1.1353805661201477E-2</v>
      </c>
      <c r="C1660" t="b">
        <v>1</v>
      </c>
      <c r="D1660">
        <f t="shared" si="43"/>
        <v>1.1353805661201477E-2</v>
      </c>
    </row>
    <row r="1661" spans="1:4" x14ac:dyDescent="0.2">
      <c r="A1661" s="230">
        <v>42293.207275381945</v>
      </c>
      <c r="B1661">
        <v>1.1353805661201477E-2</v>
      </c>
      <c r="C1661" t="b">
        <v>1</v>
      </c>
      <c r="D1661">
        <f t="shared" si="43"/>
        <v>1.1353805661201477E-2</v>
      </c>
    </row>
    <row r="1662" spans="1:4" x14ac:dyDescent="0.2">
      <c r="A1662" s="230">
        <v>42293.217705636576</v>
      </c>
      <c r="B1662">
        <v>1.1353805661201477E-2</v>
      </c>
      <c r="C1662" t="b">
        <v>1</v>
      </c>
      <c r="D1662">
        <f t="shared" si="43"/>
        <v>1.1353805661201477E-2</v>
      </c>
    </row>
    <row r="1663" spans="1:4" x14ac:dyDescent="0.2">
      <c r="A1663" s="230">
        <v>42293.228135844911</v>
      </c>
      <c r="B1663">
        <v>1.1353805661201477E-2</v>
      </c>
      <c r="C1663" t="b">
        <v>1</v>
      </c>
      <c r="D1663">
        <f t="shared" ref="D1663:D1726" si="44">IF(C1663=TRUE,B1663,0)</f>
        <v>1.1353805661201477E-2</v>
      </c>
    </row>
    <row r="1664" spans="1:4" x14ac:dyDescent="0.2">
      <c r="A1664" s="230">
        <v>42293.238566087966</v>
      </c>
      <c r="B1664">
        <v>1.138325035572052E-2</v>
      </c>
      <c r="C1664" t="b">
        <v>1</v>
      </c>
      <c r="D1664">
        <f t="shared" si="44"/>
        <v>1.138325035572052E-2</v>
      </c>
    </row>
    <row r="1665" spans="1:4" x14ac:dyDescent="0.2">
      <c r="A1665" s="230">
        <v>42293.248996296294</v>
      </c>
      <c r="B1665">
        <v>1.138325035572052E-2</v>
      </c>
      <c r="C1665" t="b">
        <v>1</v>
      </c>
      <c r="D1665">
        <f t="shared" si="44"/>
        <v>1.138325035572052E-2</v>
      </c>
    </row>
    <row r="1666" spans="1:4" x14ac:dyDescent="0.2">
      <c r="A1666" s="230">
        <v>42293.259426539349</v>
      </c>
      <c r="B1666">
        <v>1.138325035572052E-2</v>
      </c>
      <c r="C1666" t="b">
        <v>1</v>
      </c>
      <c r="D1666">
        <f t="shared" si="44"/>
        <v>1.138325035572052E-2</v>
      </c>
    </row>
    <row r="1667" spans="1:4" x14ac:dyDescent="0.2">
      <c r="A1667" s="230">
        <v>42293.269856793981</v>
      </c>
      <c r="B1667">
        <v>1.138325035572052E-2</v>
      </c>
      <c r="C1667" t="b">
        <v>1</v>
      </c>
      <c r="D1667">
        <f t="shared" si="44"/>
        <v>1.138325035572052E-2</v>
      </c>
    </row>
    <row r="1668" spans="1:4" x14ac:dyDescent="0.2">
      <c r="A1668" s="230">
        <v>42293.280287002315</v>
      </c>
      <c r="B1668">
        <v>1.138325035572052E-2</v>
      </c>
      <c r="C1668" t="b">
        <v>1</v>
      </c>
      <c r="D1668">
        <f t="shared" si="44"/>
        <v>1.138325035572052E-2</v>
      </c>
    </row>
    <row r="1669" spans="1:4" x14ac:dyDescent="0.2">
      <c r="A1669" s="230">
        <v>42293.290717245371</v>
      </c>
      <c r="B1669">
        <v>1.138325035572052E-2</v>
      </c>
      <c r="C1669" t="b">
        <v>1</v>
      </c>
      <c r="D1669">
        <f t="shared" si="44"/>
        <v>1.138325035572052E-2</v>
      </c>
    </row>
    <row r="1670" spans="1:4" x14ac:dyDescent="0.2">
      <c r="A1670" s="230">
        <v>42293.301147453705</v>
      </c>
      <c r="B1670">
        <v>1.138325035572052E-2</v>
      </c>
      <c r="C1670" t="b">
        <v>1</v>
      </c>
      <c r="D1670">
        <f t="shared" si="44"/>
        <v>1.138325035572052E-2</v>
      </c>
    </row>
    <row r="1671" spans="1:4" x14ac:dyDescent="0.2">
      <c r="A1671" s="230">
        <v>42293.311577696761</v>
      </c>
      <c r="B1671">
        <v>1.138325035572052E-2</v>
      </c>
      <c r="C1671" t="b">
        <v>1</v>
      </c>
      <c r="D1671">
        <f t="shared" si="44"/>
        <v>1.138325035572052E-2</v>
      </c>
    </row>
    <row r="1672" spans="1:4" x14ac:dyDescent="0.2">
      <c r="A1672" s="230">
        <v>42293.322007905095</v>
      </c>
      <c r="B1672">
        <v>1.138325035572052E-2</v>
      </c>
      <c r="C1672" t="b">
        <v>1</v>
      </c>
      <c r="D1672">
        <f t="shared" si="44"/>
        <v>1.138325035572052E-2</v>
      </c>
    </row>
    <row r="1673" spans="1:4" x14ac:dyDescent="0.2">
      <c r="A1673" s="230">
        <v>42293.332438159719</v>
      </c>
      <c r="B1673">
        <v>1.138325035572052E-2</v>
      </c>
      <c r="C1673" t="b">
        <v>1</v>
      </c>
      <c r="D1673">
        <f t="shared" si="44"/>
        <v>1.138325035572052E-2</v>
      </c>
    </row>
    <row r="1674" spans="1:4" x14ac:dyDescent="0.2">
      <c r="A1674" s="230">
        <v>42293.342868368054</v>
      </c>
      <c r="B1674">
        <v>1.138325035572052E-2</v>
      </c>
      <c r="C1674" t="b">
        <v>1</v>
      </c>
      <c r="D1674">
        <f t="shared" si="44"/>
        <v>1.138325035572052E-2</v>
      </c>
    </row>
    <row r="1675" spans="1:4" x14ac:dyDescent="0.2">
      <c r="A1675" s="230">
        <v>42293.353298611109</v>
      </c>
      <c r="B1675">
        <v>1.138325035572052E-2</v>
      </c>
      <c r="C1675" t="b">
        <v>1</v>
      </c>
      <c r="D1675">
        <f t="shared" si="44"/>
        <v>1.138325035572052E-2</v>
      </c>
    </row>
    <row r="1676" spans="1:4" x14ac:dyDescent="0.2">
      <c r="A1676" s="230">
        <v>42293.363728854165</v>
      </c>
      <c r="B1676">
        <v>1.138325035572052E-2</v>
      </c>
      <c r="C1676" t="b">
        <v>1</v>
      </c>
      <c r="D1676">
        <f t="shared" si="44"/>
        <v>1.138325035572052E-2</v>
      </c>
    </row>
    <row r="1677" spans="1:4" x14ac:dyDescent="0.2">
      <c r="A1677" s="230">
        <v>42293.3741590625</v>
      </c>
      <c r="B1677">
        <v>1.138325035572052E-2</v>
      </c>
      <c r="C1677" t="b">
        <v>1</v>
      </c>
      <c r="D1677">
        <f t="shared" si="44"/>
        <v>1.138325035572052E-2</v>
      </c>
    </row>
    <row r="1678" spans="1:4" x14ac:dyDescent="0.2">
      <c r="A1678" s="230">
        <v>42293.384589317131</v>
      </c>
      <c r="B1678">
        <v>1.138325035572052E-2</v>
      </c>
      <c r="C1678" t="b">
        <v>1</v>
      </c>
      <c r="D1678">
        <f t="shared" si="44"/>
        <v>1.138325035572052E-2</v>
      </c>
    </row>
    <row r="1679" spans="1:4" x14ac:dyDescent="0.2">
      <c r="A1679" s="230">
        <v>42293.395019525466</v>
      </c>
      <c r="B1679">
        <v>1.138325035572052E-2</v>
      </c>
      <c r="C1679" t="b">
        <v>1</v>
      </c>
      <c r="D1679">
        <f t="shared" si="44"/>
        <v>1.138325035572052E-2</v>
      </c>
    </row>
    <row r="1680" spans="1:4" x14ac:dyDescent="0.2">
      <c r="A1680" s="230">
        <v>42293.405449768521</v>
      </c>
      <c r="B1680">
        <v>1.138325035572052E-2</v>
      </c>
      <c r="C1680" t="b">
        <v>1</v>
      </c>
      <c r="D1680">
        <f t="shared" si="44"/>
        <v>1.138325035572052E-2</v>
      </c>
    </row>
    <row r="1681" spans="1:4" x14ac:dyDescent="0.2">
      <c r="A1681" s="230">
        <v>42293.415879976848</v>
      </c>
      <c r="B1681">
        <v>1.138325035572052E-2</v>
      </c>
      <c r="C1681" t="b">
        <v>1</v>
      </c>
      <c r="D1681">
        <f t="shared" si="44"/>
        <v>1.138325035572052E-2</v>
      </c>
    </row>
    <row r="1682" spans="1:4" x14ac:dyDescent="0.2">
      <c r="A1682" s="230">
        <v>42293.426310219904</v>
      </c>
      <c r="B1682">
        <v>1.138325035572052E-2</v>
      </c>
      <c r="C1682" t="b">
        <v>1</v>
      </c>
      <c r="D1682">
        <f t="shared" si="44"/>
        <v>1.138325035572052E-2</v>
      </c>
    </row>
    <row r="1683" spans="1:4" x14ac:dyDescent="0.2">
      <c r="A1683" s="230">
        <v>42293.436740474535</v>
      </c>
      <c r="B1683">
        <v>1.138325035572052E-2</v>
      </c>
      <c r="C1683" t="b">
        <v>1</v>
      </c>
      <c r="D1683">
        <f t="shared" si="44"/>
        <v>1.138325035572052E-2</v>
      </c>
    </row>
    <row r="1684" spans="1:4" x14ac:dyDescent="0.2">
      <c r="A1684" s="230">
        <v>42293.44717068287</v>
      </c>
      <c r="B1684">
        <v>1.138325035572052E-2</v>
      </c>
      <c r="C1684" t="b">
        <v>1</v>
      </c>
      <c r="D1684">
        <f t="shared" si="44"/>
        <v>1.138325035572052E-2</v>
      </c>
    </row>
    <row r="1685" spans="1:4" x14ac:dyDescent="0.2">
      <c r="A1685" s="230">
        <v>42293.457600925925</v>
      </c>
      <c r="B1685">
        <v>1.138325035572052E-2</v>
      </c>
      <c r="C1685" t="b">
        <v>1</v>
      </c>
      <c r="D1685">
        <f t="shared" si="44"/>
        <v>1.138325035572052E-2</v>
      </c>
    </row>
    <row r="1686" spans="1:4" x14ac:dyDescent="0.2">
      <c r="A1686" s="230">
        <v>42293.46803113426</v>
      </c>
      <c r="B1686">
        <v>1.138325035572052E-2</v>
      </c>
      <c r="C1686" t="b">
        <v>1</v>
      </c>
      <c r="D1686">
        <f t="shared" si="44"/>
        <v>1.138325035572052E-2</v>
      </c>
    </row>
    <row r="1687" spans="1:4" x14ac:dyDescent="0.2">
      <c r="A1687" s="230">
        <v>42293.478461377315</v>
      </c>
      <c r="B1687">
        <v>1.138325035572052E-2</v>
      </c>
      <c r="C1687" t="b">
        <v>1</v>
      </c>
      <c r="D1687">
        <f t="shared" si="44"/>
        <v>1.138325035572052E-2</v>
      </c>
    </row>
    <row r="1688" spans="1:4" x14ac:dyDescent="0.2">
      <c r="A1688" s="230">
        <v>42293.48889158565</v>
      </c>
      <c r="B1688">
        <v>1.138325035572052E-2</v>
      </c>
      <c r="C1688" t="b">
        <v>1</v>
      </c>
      <c r="D1688">
        <f t="shared" si="44"/>
        <v>1.138325035572052E-2</v>
      </c>
    </row>
    <row r="1689" spans="1:4" x14ac:dyDescent="0.2">
      <c r="A1689" s="230">
        <v>42293.499321840274</v>
      </c>
      <c r="B1689">
        <v>1.138325035572052E-2</v>
      </c>
      <c r="C1689" t="b">
        <v>1</v>
      </c>
      <c r="D1689">
        <f t="shared" si="44"/>
        <v>1.138325035572052E-2</v>
      </c>
    </row>
    <row r="1690" spans="1:4" x14ac:dyDescent="0.2">
      <c r="A1690" s="230">
        <v>42293.509752048609</v>
      </c>
      <c r="B1690">
        <v>1.138325035572052E-2</v>
      </c>
      <c r="C1690" t="b">
        <v>1</v>
      </c>
      <c r="D1690">
        <f t="shared" si="44"/>
        <v>1.138325035572052E-2</v>
      </c>
    </row>
    <row r="1691" spans="1:4" x14ac:dyDescent="0.2">
      <c r="A1691" s="230">
        <v>42293.520182291664</v>
      </c>
      <c r="B1691">
        <v>1.138325035572052E-2</v>
      </c>
      <c r="C1691" t="b">
        <v>1</v>
      </c>
      <c r="D1691">
        <f t="shared" si="44"/>
        <v>1.138325035572052E-2</v>
      </c>
    </row>
    <row r="1692" spans="1:4" x14ac:dyDescent="0.2">
      <c r="A1692" s="230">
        <v>42293.53061253472</v>
      </c>
      <c r="B1692">
        <v>1.138325035572052E-2</v>
      </c>
      <c r="C1692" t="b">
        <v>1</v>
      </c>
      <c r="D1692">
        <f t="shared" si="44"/>
        <v>1.138325035572052E-2</v>
      </c>
    </row>
    <row r="1693" spans="1:4" x14ac:dyDescent="0.2">
      <c r="A1693" s="230">
        <v>42293.541042743054</v>
      </c>
      <c r="B1693">
        <v>1.138325035572052E-2</v>
      </c>
      <c r="C1693" t="b">
        <v>1</v>
      </c>
      <c r="D1693">
        <f t="shared" si="44"/>
        <v>1.138325035572052E-2</v>
      </c>
    </row>
    <row r="1694" spans="1:4" x14ac:dyDescent="0.2">
      <c r="A1694" s="230">
        <v>42293.551472997686</v>
      </c>
      <c r="B1694">
        <v>1.138325035572052E-2</v>
      </c>
      <c r="C1694" t="b">
        <v>1</v>
      </c>
      <c r="D1694">
        <f t="shared" si="44"/>
        <v>1.138325035572052E-2</v>
      </c>
    </row>
    <row r="1695" spans="1:4" x14ac:dyDescent="0.2">
      <c r="A1695" s="230">
        <v>42293.56190320602</v>
      </c>
      <c r="B1695">
        <v>1.138325035572052E-2</v>
      </c>
      <c r="C1695" t="b">
        <v>1</v>
      </c>
      <c r="D1695">
        <f t="shared" si="44"/>
        <v>1.138325035572052E-2</v>
      </c>
    </row>
    <row r="1696" spans="1:4" x14ac:dyDescent="0.2">
      <c r="A1696" s="230">
        <v>42293.572333449076</v>
      </c>
      <c r="B1696">
        <v>1.138325035572052E-2</v>
      </c>
      <c r="C1696" t="b">
        <v>1</v>
      </c>
      <c r="D1696">
        <f t="shared" si="44"/>
        <v>1.138325035572052E-2</v>
      </c>
    </row>
    <row r="1697" spans="1:4" x14ac:dyDescent="0.2">
      <c r="A1697" s="230">
        <v>42293.58276365741</v>
      </c>
      <c r="B1697">
        <v>1.138325035572052E-2</v>
      </c>
      <c r="C1697" t="b">
        <v>1</v>
      </c>
      <c r="D1697">
        <f t="shared" si="44"/>
        <v>1.138325035572052E-2</v>
      </c>
    </row>
    <row r="1698" spans="1:4" x14ac:dyDescent="0.2">
      <c r="A1698" s="230">
        <v>42293.593193900466</v>
      </c>
      <c r="B1698">
        <v>1.138325035572052E-2</v>
      </c>
      <c r="C1698" t="b">
        <v>1</v>
      </c>
      <c r="D1698">
        <f t="shared" si="44"/>
        <v>1.138325035572052E-2</v>
      </c>
    </row>
    <row r="1699" spans="1:4" x14ac:dyDescent="0.2">
      <c r="A1699" s="230">
        <v>42293.60362415509</v>
      </c>
      <c r="B1699">
        <v>1.138325035572052E-2</v>
      </c>
      <c r="C1699" t="b">
        <v>1</v>
      </c>
      <c r="D1699">
        <f t="shared" si="44"/>
        <v>1.138325035572052E-2</v>
      </c>
    </row>
    <row r="1700" spans="1:4" x14ac:dyDescent="0.2">
      <c r="A1700" s="230">
        <v>42293.614054363425</v>
      </c>
      <c r="B1700">
        <v>1.138325035572052E-2</v>
      </c>
      <c r="C1700" t="b">
        <v>1</v>
      </c>
      <c r="D1700">
        <f t="shared" si="44"/>
        <v>1.138325035572052E-2</v>
      </c>
    </row>
    <row r="1701" spans="1:4" x14ac:dyDescent="0.2">
      <c r="A1701" s="230">
        <v>42293.62448460648</v>
      </c>
      <c r="B1701">
        <v>1.138325035572052E-2</v>
      </c>
      <c r="C1701" t="b">
        <v>1</v>
      </c>
      <c r="D1701">
        <f t="shared" si="44"/>
        <v>1.138325035572052E-2</v>
      </c>
    </row>
    <row r="1702" spans="1:4" x14ac:dyDescent="0.2">
      <c r="A1702" s="230">
        <v>42293.634914814815</v>
      </c>
      <c r="B1702">
        <v>1.138325035572052E-2</v>
      </c>
      <c r="C1702" t="b">
        <v>1</v>
      </c>
      <c r="D1702">
        <f t="shared" si="44"/>
        <v>1.138325035572052E-2</v>
      </c>
    </row>
    <row r="1703" spans="1:4" x14ac:dyDescent="0.2">
      <c r="A1703" s="230">
        <v>42293.64534505787</v>
      </c>
      <c r="B1703">
        <v>1.138325035572052E-2</v>
      </c>
      <c r="C1703" t="b">
        <v>1</v>
      </c>
      <c r="D1703">
        <f t="shared" si="44"/>
        <v>1.138325035572052E-2</v>
      </c>
    </row>
    <row r="1704" spans="1:4" x14ac:dyDescent="0.2">
      <c r="A1704" s="230">
        <v>42293.655775266205</v>
      </c>
      <c r="B1704">
        <v>1.138325035572052E-2</v>
      </c>
      <c r="C1704" t="b">
        <v>1</v>
      </c>
      <c r="D1704">
        <f t="shared" si="44"/>
        <v>1.138325035572052E-2</v>
      </c>
    </row>
    <row r="1705" spans="1:4" x14ac:dyDescent="0.2">
      <c r="A1705" s="230">
        <v>42293.666205520836</v>
      </c>
      <c r="B1705">
        <v>1.138325035572052E-2</v>
      </c>
      <c r="C1705" t="b">
        <v>1</v>
      </c>
      <c r="D1705">
        <f t="shared" si="44"/>
        <v>1.138325035572052E-2</v>
      </c>
    </row>
    <row r="1706" spans="1:4" x14ac:dyDescent="0.2">
      <c r="A1706" s="230">
        <v>42293.676635729164</v>
      </c>
      <c r="B1706">
        <v>1.138325035572052E-2</v>
      </c>
      <c r="C1706" t="b">
        <v>1</v>
      </c>
      <c r="D1706">
        <f t="shared" si="44"/>
        <v>1.138325035572052E-2</v>
      </c>
    </row>
    <row r="1707" spans="1:4" x14ac:dyDescent="0.2">
      <c r="A1707" s="230">
        <v>42293.687065972219</v>
      </c>
      <c r="B1707">
        <v>1.138325035572052E-2</v>
      </c>
      <c r="C1707" t="b">
        <v>1</v>
      </c>
      <c r="D1707">
        <f t="shared" si="44"/>
        <v>1.138325035572052E-2</v>
      </c>
    </row>
    <row r="1708" spans="1:4" x14ac:dyDescent="0.2">
      <c r="A1708" s="230">
        <v>42293.697496215274</v>
      </c>
      <c r="B1708">
        <v>1.138325035572052E-2</v>
      </c>
      <c r="C1708" t="b">
        <v>1</v>
      </c>
      <c r="D1708">
        <f t="shared" si="44"/>
        <v>1.138325035572052E-2</v>
      </c>
    </row>
    <row r="1709" spans="1:4" x14ac:dyDescent="0.2">
      <c r="A1709" s="230">
        <v>42293.707926423609</v>
      </c>
      <c r="B1709">
        <v>1.138325035572052E-2</v>
      </c>
      <c r="C1709" t="b">
        <v>1</v>
      </c>
      <c r="D1709">
        <f t="shared" si="44"/>
        <v>1.138325035572052E-2</v>
      </c>
    </row>
    <row r="1710" spans="1:4" x14ac:dyDescent="0.2">
      <c r="A1710" s="230">
        <v>42293.718356678241</v>
      </c>
      <c r="B1710">
        <v>1.138325035572052E-2</v>
      </c>
      <c r="C1710" t="b">
        <v>1</v>
      </c>
      <c r="D1710">
        <f t="shared" si="44"/>
        <v>1.138325035572052E-2</v>
      </c>
    </row>
    <row r="1711" spans="1:4" x14ac:dyDescent="0.2">
      <c r="A1711" s="230">
        <v>42293.728786886575</v>
      </c>
      <c r="B1711">
        <v>1.138325035572052E-2</v>
      </c>
      <c r="C1711" t="b">
        <v>1</v>
      </c>
      <c r="D1711">
        <f t="shared" si="44"/>
        <v>1.138325035572052E-2</v>
      </c>
    </row>
    <row r="1712" spans="1:4" x14ac:dyDescent="0.2">
      <c r="A1712" s="230">
        <v>42293.739217129631</v>
      </c>
      <c r="B1712">
        <v>1.138325035572052E-2</v>
      </c>
      <c r="C1712" t="b">
        <v>1</v>
      </c>
      <c r="D1712">
        <f t="shared" si="44"/>
        <v>1.138325035572052E-2</v>
      </c>
    </row>
    <row r="1713" spans="1:4" x14ac:dyDescent="0.2">
      <c r="A1713" s="230">
        <v>42293.749647337965</v>
      </c>
      <c r="B1713">
        <v>1.138325035572052E-2</v>
      </c>
      <c r="C1713" t="b">
        <v>1</v>
      </c>
      <c r="D1713">
        <f t="shared" si="44"/>
        <v>1.138325035572052E-2</v>
      </c>
    </row>
    <row r="1714" spans="1:4" x14ac:dyDescent="0.2">
      <c r="A1714" s="230">
        <v>42293.760077581021</v>
      </c>
      <c r="B1714">
        <v>1.138325035572052E-2</v>
      </c>
      <c r="C1714" t="b">
        <v>1</v>
      </c>
      <c r="D1714">
        <f t="shared" si="44"/>
        <v>1.138325035572052E-2</v>
      </c>
    </row>
    <row r="1715" spans="1:4" x14ac:dyDescent="0.2">
      <c r="A1715" s="230">
        <v>42293.770507835645</v>
      </c>
      <c r="B1715">
        <v>1.138325035572052E-2</v>
      </c>
      <c r="C1715" t="b">
        <v>1</v>
      </c>
      <c r="D1715">
        <f t="shared" si="44"/>
        <v>1.138325035572052E-2</v>
      </c>
    </row>
    <row r="1716" spans="1:4" x14ac:dyDescent="0.2">
      <c r="A1716" s="230">
        <v>42293.780938043979</v>
      </c>
      <c r="B1716">
        <v>1.138325035572052E-2</v>
      </c>
      <c r="C1716" t="b">
        <v>1</v>
      </c>
      <c r="D1716">
        <f t="shared" si="44"/>
        <v>1.138325035572052E-2</v>
      </c>
    </row>
    <row r="1717" spans="1:4" x14ac:dyDescent="0.2">
      <c r="A1717" s="230">
        <v>42293.791368287035</v>
      </c>
      <c r="B1717">
        <v>1.138325035572052E-2</v>
      </c>
      <c r="C1717" t="b">
        <v>1</v>
      </c>
      <c r="D1717">
        <f t="shared" si="44"/>
        <v>1.138325035572052E-2</v>
      </c>
    </row>
    <row r="1718" spans="1:4" x14ac:dyDescent="0.2">
      <c r="A1718" s="230">
        <v>42293.801798495369</v>
      </c>
      <c r="B1718">
        <v>1.138325035572052E-2</v>
      </c>
      <c r="C1718" t="b">
        <v>1</v>
      </c>
      <c r="D1718">
        <f t="shared" si="44"/>
        <v>1.138325035572052E-2</v>
      </c>
    </row>
    <row r="1719" spans="1:4" x14ac:dyDescent="0.2">
      <c r="A1719" s="230">
        <v>42293.812228738425</v>
      </c>
      <c r="B1719">
        <v>1.138325035572052E-2</v>
      </c>
      <c r="C1719" t="b">
        <v>1</v>
      </c>
      <c r="D1719">
        <f t="shared" si="44"/>
        <v>1.138325035572052E-2</v>
      </c>
    </row>
    <row r="1720" spans="1:4" x14ac:dyDescent="0.2">
      <c r="A1720" s="230">
        <v>42293.822658946759</v>
      </c>
      <c r="B1720">
        <v>1.138325035572052E-2</v>
      </c>
      <c r="C1720" t="b">
        <v>1</v>
      </c>
      <c r="D1720">
        <f t="shared" si="44"/>
        <v>1.138325035572052E-2</v>
      </c>
    </row>
    <row r="1721" spans="1:4" x14ac:dyDescent="0.2">
      <c r="A1721" s="230">
        <v>42293.833089201391</v>
      </c>
      <c r="B1721">
        <v>1.138325035572052E-2</v>
      </c>
      <c r="C1721" t="b">
        <v>1</v>
      </c>
      <c r="D1721">
        <f t="shared" si="44"/>
        <v>1.138325035572052E-2</v>
      </c>
    </row>
    <row r="1722" spans="1:4" x14ac:dyDescent="0.2">
      <c r="A1722" s="230">
        <v>42293.843519409726</v>
      </c>
      <c r="B1722">
        <v>1.138325035572052E-2</v>
      </c>
      <c r="C1722" t="b">
        <v>1</v>
      </c>
      <c r="D1722">
        <f t="shared" si="44"/>
        <v>1.138325035572052E-2</v>
      </c>
    </row>
    <row r="1723" spans="1:4" x14ac:dyDescent="0.2">
      <c r="A1723" s="230">
        <v>42293.853949652781</v>
      </c>
      <c r="B1723">
        <v>1.138325035572052E-2</v>
      </c>
      <c r="C1723" t="b">
        <v>1</v>
      </c>
      <c r="D1723">
        <f t="shared" si="44"/>
        <v>1.138325035572052E-2</v>
      </c>
    </row>
    <row r="1724" spans="1:4" x14ac:dyDescent="0.2">
      <c r="A1724" s="230">
        <v>42293.864379895836</v>
      </c>
      <c r="B1724">
        <v>1.138325035572052E-2</v>
      </c>
      <c r="C1724" t="b">
        <v>1</v>
      </c>
      <c r="D1724">
        <f t="shared" si="44"/>
        <v>1.138325035572052E-2</v>
      </c>
    </row>
    <row r="1725" spans="1:4" x14ac:dyDescent="0.2">
      <c r="A1725" s="230">
        <v>42293.874810104164</v>
      </c>
      <c r="B1725">
        <v>1.138325035572052E-2</v>
      </c>
      <c r="C1725" t="b">
        <v>1</v>
      </c>
      <c r="D1725">
        <f t="shared" si="44"/>
        <v>1.138325035572052E-2</v>
      </c>
    </row>
    <row r="1726" spans="1:4" x14ac:dyDescent="0.2">
      <c r="A1726" s="230">
        <v>42293.885240358795</v>
      </c>
      <c r="B1726">
        <v>1.138325035572052E-2</v>
      </c>
      <c r="C1726" t="b">
        <v>1</v>
      </c>
      <c r="D1726">
        <f t="shared" si="44"/>
        <v>1.138325035572052E-2</v>
      </c>
    </row>
    <row r="1727" spans="1:4" x14ac:dyDescent="0.2">
      <c r="A1727" s="230">
        <v>42293.89567056713</v>
      </c>
      <c r="B1727">
        <v>1.1285111308097839E-2</v>
      </c>
      <c r="C1727" t="b">
        <v>1</v>
      </c>
      <c r="D1727">
        <f t="shared" ref="D1727:D1790" si="45">IF(C1727=TRUE,B1727,0)</f>
        <v>1.1285111308097839E-2</v>
      </c>
    </row>
    <row r="1728" spans="1:4" x14ac:dyDescent="0.2">
      <c r="A1728" s="230">
        <v>42293.906100810185</v>
      </c>
      <c r="B1728">
        <v>1.1285111308097839E-2</v>
      </c>
      <c r="C1728" t="b">
        <v>1</v>
      </c>
      <c r="D1728">
        <f t="shared" si="45"/>
        <v>1.1285111308097839E-2</v>
      </c>
    </row>
    <row r="1729" spans="1:4" x14ac:dyDescent="0.2">
      <c r="A1729" s="230">
        <v>42293.91653101852</v>
      </c>
      <c r="B1729">
        <v>1.1285111308097839E-2</v>
      </c>
      <c r="C1729" t="b">
        <v>1</v>
      </c>
      <c r="D1729">
        <f t="shared" si="45"/>
        <v>1.1285111308097839E-2</v>
      </c>
    </row>
    <row r="1730" spans="1:4" x14ac:dyDescent="0.2">
      <c r="A1730" s="230">
        <v>42293.926961261575</v>
      </c>
      <c r="B1730">
        <v>1.1285111308097839E-2</v>
      </c>
      <c r="C1730" t="b">
        <v>1</v>
      </c>
      <c r="D1730">
        <f t="shared" si="45"/>
        <v>1.1285111308097839E-2</v>
      </c>
    </row>
    <row r="1731" spans="1:4" x14ac:dyDescent="0.2">
      <c r="A1731" s="230">
        <v>42293.937391516207</v>
      </c>
      <c r="B1731">
        <v>1.1285111308097839E-2</v>
      </c>
      <c r="C1731" t="b">
        <v>1</v>
      </c>
      <c r="D1731">
        <f t="shared" si="45"/>
        <v>1.1285111308097839E-2</v>
      </c>
    </row>
    <row r="1732" spans="1:4" x14ac:dyDescent="0.2">
      <c r="A1732" s="230">
        <v>42293.947821724534</v>
      </c>
      <c r="B1732">
        <v>1.1285111308097839E-2</v>
      </c>
      <c r="C1732" t="b">
        <v>1</v>
      </c>
      <c r="D1732">
        <f t="shared" si="45"/>
        <v>1.1285111308097839E-2</v>
      </c>
    </row>
    <row r="1733" spans="1:4" x14ac:dyDescent="0.2">
      <c r="A1733" s="230">
        <v>42293.95825196759</v>
      </c>
      <c r="B1733">
        <v>1.1285111308097839E-2</v>
      </c>
      <c r="C1733" t="b">
        <v>1</v>
      </c>
      <c r="D1733">
        <f t="shared" si="45"/>
        <v>1.1285111308097839E-2</v>
      </c>
    </row>
    <row r="1734" spans="1:4" x14ac:dyDescent="0.2">
      <c r="A1734" s="230">
        <v>42293.968682175924</v>
      </c>
      <c r="B1734">
        <v>1.1285111308097839E-2</v>
      </c>
      <c r="C1734" t="b">
        <v>1</v>
      </c>
      <c r="D1734">
        <f t="shared" si="45"/>
        <v>1.1285111308097839E-2</v>
      </c>
    </row>
    <row r="1735" spans="1:4" x14ac:dyDescent="0.2">
      <c r="A1735" s="230">
        <v>42293.97911241898</v>
      </c>
      <c r="B1735">
        <v>1.1285111308097839E-2</v>
      </c>
      <c r="C1735" t="b">
        <v>1</v>
      </c>
      <c r="D1735">
        <f t="shared" si="45"/>
        <v>1.1285111308097839E-2</v>
      </c>
    </row>
    <row r="1736" spans="1:4" x14ac:dyDescent="0.2">
      <c r="A1736" s="230">
        <v>42293.989542627314</v>
      </c>
      <c r="B1736">
        <v>1.1285111308097839E-2</v>
      </c>
      <c r="C1736" t="b">
        <v>1</v>
      </c>
      <c r="D1736">
        <f t="shared" si="45"/>
        <v>1.1285111308097839E-2</v>
      </c>
    </row>
    <row r="1737" spans="1:4" x14ac:dyDescent="0.2">
      <c r="A1737" s="230">
        <v>42293.999972881946</v>
      </c>
      <c r="B1737">
        <v>1.1285111308097839E-2</v>
      </c>
      <c r="C1737" t="b">
        <v>1</v>
      </c>
      <c r="D1737">
        <f t="shared" si="45"/>
        <v>1.1285111308097839E-2</v>
      </c>
    </row>
    <row r="1738" spans="1:4" x14ac:dyDescent="0.2">
      <c r="A1738" s="230">
        <v>42294.01040309028</v>
      </c>
      <c r="B1738">
        <v>1.1285111308097839E-2</v>
      </c>
      <c r="C1738" t="b">
        <v>1</v>
      </c>
      <c r="D1738">
        <f t="shared" si="45"/>
        <v>1.1285111308097839E-2</v>
      </c>
    </row>
    <row r="1739" spans="1:4" x14ac:dyDescent="0.2">
      <c r="A1739" s="230">
        <v>42294.020833333336</v>
      </c>
      <c r="B1739">
        <v>1.1285111308097839E-2</v>
      </c>
      <c r="C1739" t="b">
        <v>1</v>
      </c>
      <c r="D1739">
        <f t="shared" si="45"/>
        <v>1.1285111308097839E-2</v>
      </c>
    </row>
    <row r="1740" spans="1:4" x14ac:dyDescent="0.2">
      <c r="A1740" s="230">
        <v>42294.031263576391</v>
      </c>
      <c r="B1740">
        <v>1.1285111308097839E-2</v>
      </c>
      <c r="C1740" t="b">
        <v>1</v>
      </c>
      <c r="D1740">
        <f t="shared" si="45"/>
        <v>1.1285111308097839E-2</v>
      </c>
    </row>
    <row r="1741" spans="1:4" x14ac:dyDescent="0.2">
      <c r="A1741" s="230">
        <v>42294.041693784726</v>
      </c>
      <c r="B1741">
        <v>1.1285111308097839E-2</v>
      </c>
      <c r="C1741" t="b">
        <v>1</v>
      </c>
      <c r="D1741">
        <f t="shared" si="45"/>
        <v>1.1285111308097839E-2</v>
      </c>
    </row>
    <row r="1742" spans="1:4" x14ac:dyDescent="0.2">
      <c r="A1742" s="230">
        <v>42294.05212403935</v>
      </c>
      <c r="B1742">
        <v>1.1285111308097839E-2</v>
      </c>
      <c r="C1742" t="b">
        <v>1</v>
      </c>
      <c r="D1742">
        <f t="shared" si="45"/>
        <v>1.1285111308097839E-2</v>
      </c>
    </row>
    <row r="1743" spans="1:4" x14ac:dyDescent="0.2">
      <c r="A1743" s="230">
        <v>42294.062554247685</v>
      </c>
      <c r="B1743">
        <v>1.1285111308097839E-2</v>
      </c>
      <c r="C1743" t="b">
        <v>1</v>
      </c>
      <c r="D1743">
        <f t="shared" si="45"/>
        <v>1.1285111308097839E-2</v>
      </c>
    </row>
    <row r="1744" spans="1:4" x14ac:dyDescent="0.2">
      <c r="A1744" s="230">
        <v>42294.07298449074</v>
      </c>
      <c r="B1744">
        <v>1.1285111308097839E-2</v>
      </c>
      <c r="C1744" t="b">
        <v>1</v>
      </c>
      <c r="D1744">
        <f t="shared" si="45"/>
        <v>1.1285111308097839E-2</v>
      </c>
    </row>
    <row r="1745" spans="1:4" x14ac:dyDescent="0.2">
      <c r="A1745" s="230">
        <v>42294.083414699075</v>
      </c>
      <c r="B1745">
        <v>1.1285111308097839E-2</v>
      </c>
      <c r="C1745" t="b">
        <v>1</v>
      </c>
      <c r="D1745">
        <f t="shared" si="45"/>
        <v>1.1285111308097839E-2</v>
      </c>
    </row>
    <row r="1746" spans="1:4" x14ac:dyDescent="0.2">
      <c r="A1746" s="230">
        <v>42294.09384494213</v>
      </c>
      <c r="B1746">
        <v>1.1285111308097839E-2</v>
      </c>
      <c r="C1746" t="b">
        <v>1</v>
      </c>
      <c r="D1746">
        <f t="shared" si="45"/>
        <v>1.1285111308097839E-2</v>
      </c>
    </row>
    <row r="1747" spans="1:4" x14ac:dyDescent="0.2">
      <c r="A1747" s="230">
        <v>42294.104275196762</v>
      </c>
      <c r="B1747">
        <v>1.1285111308097839E-2</v>
      </c>
      <c r="C1747" t="b">
        <v>1</v>
      </c>
      <c r="D1747">
        <f t="shared" si="45"/>
        <v>1.1285111308097839E-2</v>
      </c>
    </row>
    <row r="1748" spans="1:4" x14ac:dyDescent="0.2">
      <c r="A1748" s="230">
        <v>42294.114705405096</v>
      </c>
      <c r="B1748">
        <v>1.1285111308097839E-2</v>
      </c>
      <c r="C1748" t="b">
        <v>1</v>
      </c>
      <c r="D1748">
        <f t="shared" si="45"/>
        <v>1.1285111308097839E-2</v>
      </c>
    </row>
    <row r="1749" spans="1:4" x14ac:dyDescent="0.2">
      <c r="A1749" s="230">
        <v>42294.125135648152</v>
      </c>
      <c r="B1749">
        <v>1.1285111308097839E-2</v>
      </c>
      <c r="C1749" t="b">
        <v>1</v>
      </c>
      <c r="D1749">
        <f t="shared" si="45"/>
        <v>1.1285111308097839E-2</v>
      </c>
    </row>
    <row r="1750" spans="1:4" x14ac:dyDescent="0.2">
      <c r="A1750" s="230">
        <v>42294.135565856479</v>
      </c>
      <c r="B1750">
        <v>1.1285111308097839E-2</v>
      </c>
      <c r="C1750" t="b">
        <v>1</v>
      </c>
      <c r="D1750">
        <f t="shared" si="45"/>
        <v>1.1285111308097839E-2</v>
      </c>
    </row>
    <row r="1751" spans="1:4" x14ac:dyDescent="0.2">
      <c r="A1751" s="230">
        <v>42294.145996099534</v>
      </c>
      <c r="B1751">
        <v>1.1285111308097839E-2</v>
      </c>
      <c r="C1751" t="b">
        <v>1</v>
      </c>
      <c r="D1751">
        <f t="shared" si="45"/>
        <v>1.1285111308097839E-2</v>
      </c>
    </row>
    <row r="1752" spans="1:4" x14ac:dyDescent="0.2">
      <c r="A1752" s="230">
        <v>42294.156426307869</v>
      </c>
      <c r="B1752">
        <v>1.1285111308097839E-2</v>
      </c>
      <c r="C1752" t="b">
        <v>1</v>
      </c>
      <c r="D1752">
        <f t="shared" si="45"/>
        <v>1.1285111308097839E-2</v>
      </c>
    </row>
    <row r="1753" spans="1:4" x14ac:dyDescent="0.2">
      <c r="A1753" s="230">
        <v>42294.1668565625</v>
      </c>
      <c r="B1753">
        <v>1.1285111308097839E-2</v>
      </c>
      <c r="C1753" t="b">
        <v>1</v>
      </c>
      <c r="D1753">
        <f t="shared" si="45"/>
        <v>1.1285111308097839E-2</v>
      </c>
    </row>
    <row r="1754" spans="1:4" x14ac:dyDescent="0.2">
      <c r="A1754" s="230">
        <v>42294.177286770835</v>
      </c>
      <c r="B1754">
        <v>1.1285111308097839E-2</v>
      </c>
      <c r="C1754" t="b">
        <v>1</v>
      </c>
      <c r="D1754">
        <f t="shared" si="45"/>
        <v>1.1285111308097839E-2</v>
      </c>
    </row>
    <row r="1755" spans="1:4" x14ac:dyDescent="0.2">
      <c r="A1755" s="230">
        <v>42294.187717013891</v>
      </c>
      <c r="B1755">
        <v>1.1285111308097839E-2</v>
      </c>
      <c r="C1755" t="b">
        <v>1</v>
      </c>
      <c r="D1755">
        <f t="shared" si="45"/>
        <v>1.1285111308097839E-2</v>
      </c>
    </row>
    <row r="1756" spans="1:4" x14ac:dyDescent="0.2">
      <c r="A1756" s="230">
        <v>42294.198147256946</v>
      </c>
      <c r="B1756">
        <v>1.1285111308097839E-2</v>
      </c>
      <c r="C1756" t="b">
        <v>1</v>
      </c>
      <c r="D1756">
        <f t="shared" si="45"/>
        <v>1.1285111308097839E-2</v>
      </c>
    </row>
    <row r="1757" spans="1:4" x14ac:dyDescent="0.2">
      <c r="A1757" s="230">
        <v>42294.208577465281</v>
      </c>
      <c r="B1757">
        <v>1.1285111308097839E-2</v>
      </c>
      <c r="C1757" t="b">
        <v>1</v>
      </c>
      <c r="D1757">
        <f t="shared" si="45"/>
        <v>1.1285111308097839E-2</v>
      </c>
    </row>
    <row r="1758" spans="1:4" x14ac:dyDescent="0.2">
      <c r="A1758" s="230">
        <v>42294.219007719905</v>
      </c>
      <c r="B1758">
        <v>1.1324360966682434E-2</v>
      </c>
      <c r="C1758" t="b">
        <v>1</v>
      </c>
      <c r="D1758">
        <f t="shared" si="45"/>
        <v>1.1324360966682434E-2</v>
      </c>
    </row>
    <row r="1759" spans="1:4" x14ac:dyDescent="0.2">
      <c r="A1759" s="230">
        <v>42294.229437928239</v>
      </c>
      <c r="B1759">
        <v>1.1324360966682434E-2</v>
      </c>
      <c r="C1759" t="b">
        <v>1</v>
      </c>
      <c r="D1759">
        <f t="shared" si="45"/>
        <v>1.1324360966682434E-2</v>
      </c>
    </row>
    <row r="1760" spans="1:4" x14ac:dyDescent="0.2">
      <c r="A1760" s="230">
        <v>42294.239868171295</v>
      </c>
      <c r="B1760">
        <v>1.1324360966682434E-2</v>
      </c>
      <c r="C1760" t="b">
        <v>1</v>
      </c>
      <c r="D1760">
        <f t="shared" si="45"/>
        <v>1.1324360966682434E-2</v>
      </c>
    </row>
    <row r="1761" spans="1:4" x14ac:dyDescent="0.2">
      <c r="A1761" s="230">
        <v>42294.250298379629</v>
      </c>
      <c r="B1761">
        <v>1.1324360966682434E-2</v>
      </c>
      <c r="C1761" t="b">
        <v>1</v>
      </c>
      <c r="D1761">
        <f t="shared" si="45"/>
        <v>1.1324360966682434E-2</v>
      </c>
    </row>
    <row r="1762" spans="1:4" x14ac:dyDescent="0.2">
      <c r="A1762" s="230">
        <v>42294.260728622685</v>
      </c>
      <c r="B1762">
        <v>1.1324360966682434E-2</v>
      </c>
      <c r="C1762" t="b">
        <v>1</v>
      </c>
      <c r="D1762">
        <f t="shared" si="45"/>
        <v>1.1324360966682434E-2</v>
      </c>
    </row>
    <row r="1763" spans="1:4" x14ac:dyDescent="0.2">
      <c r="A1763" s="230">
        <v>42294.271158877316</v>
      </c>
      <c r="B1763">
        <v>1.1324360966682434E-2</v>
      </c>
      <c r="C1763" t="b">
        <v>1</v>
      </c>
      <c r="D1763">
        <f t="shared" si="45"/>
        <v>1.1324360966682434E-2</v>
      </c>
    </row>
    <row r="1764" spans="1:4" x14ac:dyDescent="0.2">
      <c r="A1764" s="230">
        <v>42294.281589085651</v>
      </c>
      <c r="B1764">
        <v>1.1324360966682434E-2</v>
      </c>
      <c r="C1764" t="b">
        <v>1</v>
      </c>
      <c r="D1764">
        <f t="shared" si="45"/>
        <v>1.1324360966682434E-2</v>
      </c>
    </row>
    <row r="1765" spans="1:4" x14ac:dyDescent="0.2">
      <c r="A1765" s="230">
        <v>42294.292019328706</v>
      </c>
      <c r="B1765">
        <v>1.1324360966682434E-2</v>
      </c>
      <c r="C1765" t="b">
        <v>1</v>
      </c>
      <c r="D1765">
        <f t="shared" si="45"/>
        <v>1.1324360966682434E-2</v>
      </c>
    </row>
    <row r="1766" spans="1:4" x14ac:dyDescent="0.2">
      <c r="A1766" s="230">
        <v>42294.302449537034</v>
      </c>
      <c r="B1766">
        <v>1.1324360966682434E-2</v>
      </c>
      <c r="C1766" t="b">
        <v>1</v>
      </c>
      <c r="D1766">
        <f t="shared" si="45"/>
        <v>1.1324360966682434E-2</v>
      </c>
    </row>
    <row r="1767" spans="1:4" x14ac:dyDescent="0.2">
      <c r="A1767" s="230">
        <v>42294.312879780089</v>
      </c>
      <c r="B1767">
        <v>1.1324360966682434E-2</v>
      </c>
      <c r="C1767" t="b">
        <v>1</v>
      </c>
      <c r="D1767">
        <f t="shared" si="45"/>
        <v>1.1324360966682434E-2</v>
      </c>
    </row>
    <row r="1768" spans="1:4" x14ac:dyDescent="0.2">
      <c r="A1768" s="230">
        <v>42294.323309988424</v>
      </c>
      <c r="B1768">
        <v>1.1324360966682434E-2</v>
      </c>
      <c r="C1768" t="b">
        <v>1</v>
      </c>
      <c r="D1768">
        <f t="shared" si="45"/>
        <v>1.1324360966682434E-2</v>
      </c>
    </row>
    <row r="1769" spans="1:4" x14ac:dyDescent="0.2">
      <c r="A1769" s="230">
        <v>42294.333740243055</v>
      </c>
      <c r="B1769">
        <v>1.1324360966682434E-2</v>
      </c>
      <c r="C1769" t="b">
        <v>1</v>
      </c>
      <c r="D1769">
        <f t="shared" si="45"/>
        <v>1.1324360966682434E-2</v>
      </c>
    </row>
    <row r="1770" spans="1:4" x14ac:dyDescent="0.2">
      <c r="A1770" s="230">
        <v>42294.34417045139</v>
      </c>
      <c r="B1770">
        <v>1.1324360966682434E-2</v>
      </c>
      <c r="C1770" t="b">
        <v>1</v>
      </c>
      <c r="D1770">
        <f t="shared" si="45"/>
        <v>1.1324360966682434E-2</v>
      </c>
    </row>
    <row r="1771" spans="1:4" x14ac:dyDescent="0.2">
      <c r="A1771" s="230">
        <v>42294.354600694445</v>
      </c>
      <c r="B1771">
        <v>1.1324360966682434E-2</v>
      </c>
      <c r="C1771" t="b">
        <v>1</v>
      </c>
      <c r="D1771">
        <f t="shared" si="45"/>
        <v>1.1324360966682434E-2</v>
      </c>
    </row>
    <row r="1772" spans="1:4" x14ac:dyDescent="0.2">
      <c r="A1772" s="230">
        <v>42294.365030937501</v>
      </c>
      <c r="B1772">
        <v>1.1324360966682434E-2</v>
      </c>
      <c r="C1772" t="b">
        <v>1</v>
      </c>
      <c r="D1772">
        <f t="shared" si="45"/>
        <v>1.1324360966682434E-2</v>
      </c>
    </row>
    <row r="1773" spans="1:4" x14ac:dyDescent="0.2">
      <c r="A1773" s="230">
        <v>42294.375461145835</v>
      </c>
      <c r="B1773">
        <v>1.1324360966682434E-2</v>
      </c>
      <c r="C1773" t="b">
        <v>1</v>
      </c>
      <c r="D1773">
        <f t="shared" si="45"/>
        <v>1.1324360966682434E-2</v>
      </c>
    </row>
    <row r="1774" spans="1:4" x14ac:dyDescent="0.2">
      <c r="A1774" s="230">
        <v>42294.38589140046</v>
      </c>
      <c r="B1774">
        <v>1.1324360966682434E-2</v>
      </c>
      <c r="C1774" t="b">
        <v>1</v>
      </c>
      <c r="D1774">
        <f t="shared" si="45"/>
        <v>1.1324360966682434E-2</v>
      </c>
    </row>
    <row r="1775" spans="1:4" x14ac:dyDescent="0.2">
      <c r="A1775" s="230">
        <v>42294.396321608794</v>
      </c>
      <c r="B1775">
        <v>1.1324360966682434E-2</v>
      </c>
      <c r="C1775" t="b">
        <v>1</v>
      </c>
      <c r="D1775">
        <f t="shared" si="45"/>
        <v>1.1324360966682434E-2</v>
      </c>
    </row>
    <row r="1776" spans="1:4" x14ac:dyDescent="0.2">
      <c r="A1776" s="230">
        <v>42294.40675185185</v>
      </c>
      <c r="B1776">
        <v>1.1324360966682434E-2</v>
      </c>
      <c r="C1776" t="b">
        <v>1</v>
      </c>
      <c r="D1776">
        <f t="shared" si="45"/>
        <v>1.1324360966682434E-2</v>
      </c>
    </row>
    <row r="1777" spans="1:4" x14ac:dyDescent="0.2">
      <c r="A1777" s="230">
        <v>42294.417182060184</v>
      </c>
      <c r="B1777">
        <v>1.1324360966682434E-2</v>
      </c>
      <c r="C1777" t="b">
        <v>1</v>
      </c>
      <c r="D1777">
        <f t="shared" si="45"/>
        <v>1.1324360966682434E-2</v>
      </c>
    </row>
    <row r="1778" spans="1:4" x14ac:dyDescent="0.2">
      <c r="A1778" s="230">
        <v>42294.42761230324</v>
      </c>
      <c r="B1778">
        <v>1.1324360966682434E-2</v>
      </c>
      <c r="C1778" t="b">
        <v>1</v>
      </c>
      <c r="D1778">
        <f t="shared" si="45"/>
        <v>1.1324360966682434E-2</v>
      </c>
    </row>
    <row r="1779" spans="1:4" x14ac:dyDescent="0.2">
      <c r="A1779" s="230">
        <v>42294.438042557871</v>
      </c>
      <c r="B1779">
        <v>1.1324360966682434E-2</v>
      </c>
      <c r="C1779" t="b">
        <v>1</v>
      </c>
      <c r="D1779">
        <f t="shared" si="45"/>
        <v>1.1324360966682434E-2</v>
      </c>
    </row>
    <row r="1780" spans="1:4" x14ac:dyDescent="0.2">
      <c r="A1780" s="230">
        <v>42294.448472766206</v>
      </c>
      <c r="B1780">
        <v>1.1324360966682434E-2</v>
      </c>
      <c r="C1780" t="b">
        <v>1</v>
      </c>
      <c r="D1780">
        <f t="shared" si="45"/>
        <v>1.1324360966682434E-2</v>
      </c>
    </row>
    <row r="1781" spans="1:4" x14ac:dyDescent="0.2">
      <c r="A1781" s="230">
        <v>42294.458903009261</v>
      </c>
      <c r="B1781">
        <v>1.1324360966682434E-2</v>
      </c>
      <c r="C1781" t="b">
        <v>1</v>
      </c>
      <c r="D1781">
        <f t="shared" si="45"/>
        <v>1.1324360966682434E-2</v>
      </c>
    </row>
    <row r="1782" spans="1:4" x14ac:dyDescent="0.2">
      <c r="A1782" s="230">
        <v>42294.469333217596</v>
      </c>
      <c r="B1782">
        <v>1.1324360966682434E-2</v>
      </c>
      <c r="C1782" t="b">
        <v>1</v>
      </c>
      <c r="D1782">
        <f t="shared" si="45"/>
        <v>1.1324360966682434E-2</v>
      </c>
    </row>
    <row r="1783" spans="1:4" x14ac:dyDescent="0.2">
      <c r="A1783" s="230">
        <v>42294.479763460651</v>
      </c>
      <c r="B1783">
        <v>1.1324360966682434E-2</v>
      </c>
      <c r="C1783" t="b">
        <v>1</v>
      </c>
      <c r="D1783">
        <f t="shared" si="45"/>
        <v>1.1324360966682434E-2</v>
      </c>
    </row>
    <row r="1784" spans="1:4" x14ac:dyDescent="0.2">
      <c r="A1784" s="230">
        <v>42294.490193668978</v>
      </c>
      <c r="B1784">
        <v>1.1324360966682434E-2</v>
      </c>
      <c r="C1784" t="b">
        <v>1</v>
      </c>
      <c r="D1784">
        <f t="shared" si="45"/>
        <v>1.1324360966682434E-2</v>
      </c>
    </row>
    <row r="1785" spans="1:4" x14ac:dyDescent="0.2">
      <c r="A1785" s="230">
        <v>42294.50062392361</v>
      </c>
      <c r="B1785">
        <v>1.1324360966682434E-2</v>
      </c>
      <c r="C1785" t="b">
        <v>1</v>
      </c>
      <c r="D1785">
        <f t="shared" si="45"/>
        <v>1.1324360966682434E-2</v>
      </c>
    </row>
    <row r="1786" spans="1:4" x14ac:dyDescent="0.2">
      <c r="A1786" s="230">
        <v>42294.511054131945</v>
      </c>
      <c r="B1786">
        <v>1.1324360966682434E-2</v>
      </c>
      <c r="C1786" t="b">
        <v>1</v>
      </c>
      <c r="D1786">
        <f t="shared" si="45"/>
        <v>1.1324360966682434E-2</v>
      </c>
    </row>
    <row r="1787" spans="1:4" x14ac:dyDescent="0.2">
      <c r="A1787" s="230">
        <v>42294.521484375</v>
      </c>
      <c r="B1787">
        <v>1.1324360966682434E-2</v>
      </c>
      <c r="C1787" t="b">
        <v>1</v>
      </c>
      <c r="D1787">
        <f t="shared" si="45"/>
        <v>1.1324360966682434E-2</v>
      </c>
    </row>
    <row r="1788" spans="1:4" x14ac:dyDescent="0.2">
      <c r="A1788" s="230">
        <v>42294.531914618055</v>
      </c>
      <c r="B1788">
        <v>1.1324360966682434E-2</v>
      </c>
      <c r="C1788" t="b">
        <v>1</v>
      </c>
      <c r="D1788">
        <f t="shared" si="45"/>
        <v>1.1324360966682434E-2</v>
      </c>
    </row>
    <row r="1789" spans="1:4" x14ac:dyDescent="0.2">
      <c r="A1789" s="230">
        <v>42294.54234482639</v>
      </c>
      <c r="B1789">
        <v>1.1324360966682434E-2</v>
      </c>
      <c r="C1789" t="b">
        <v>1</v>
      </c>
      <c r="D1789">
        <f t="shared" si="45"/>
        <v>1.1324360966682434E-2</v>
      </c>
    </row>
    <row r="1790" spans="1:4" x14ac:dyDescent="0.2">
      <c r="A1790" s="230">
        <v>42294.552775081022</v>
      </c>
      <c r="B1790">
        <v>1.1442139744758606E-2</v>
      </c>
      <c r="C1790" t="b">
        <v>1</v>
      </c>
      <c r="D1790">
        <f t="shared" si="45"/>
        <v>1.1442139744758606E-2</v>
      </c>
    </row>
    <row r="1791" spans="1:4" x14ac:dyDescent="0.2">
      <c r="A1791" s="230">
        <v>42294.563205289349</v>
      </c>
      <c r="B1791">
        <v>1.1442139744758606E-2</v>
      </c>
      <c r="C1791" t="b">
        <v>1</v>
      </c>
      <c r="D1791">
        <f t="shared" ref="D1791:D1854" si="46">IF(C1791=TRUE,B1791,0)</f>
        <v>1.1442139744758606E-2</v>
      </c>
    </row>
    <row r="1792" spans="1:4" x14ac:dyDescent="0.2">
      <c r="A1792" s="230">
        <v>42294.573635532404</v>
      </c>
      <c r="B1792">
        <v>1.1442139744758606E-2</v>
      </c>
      <c r="C1792" t="b">
        <v>1</v>
      </c>
      <c r="D1792">
        <f t="shared" si="46"/>
        <v>1.1442139744758606E-2</v>
      </c>
    </row>
    <row r="1793" spans="1:4" x14ac:dyDescent="0.2">
      <c r="A1793" s="230">
        <v>42294.584065740739</v>
      </c>
      <c r="B1793">
        <v>1.1442139744758606E-2</v>
      </c>
      <c r="C1793" t="b">
        <v>1</v>
      </c>
      <c r="D1793">
        <f t="shared" si="46"/>
        <v>1.1442139744758606E-2</v>
      </c>
    </row>
    <row r="1794" spans="1:4" x14ac:dyDescent="0.2">
      <c r="A1794" s="230">
        <v>42294.594495983794</v>
      </c>
      <c r="B1794">
        <v>1.1442139744758606E-2</v>
      </c>
      <c r="C1794" t="b">
        <v>1</v>
      </c>
      <c r="D1794">
        <f t="shared" si="46"/>
        <v>1.1442139744758606E-2</v>
      </c>
    </row>
    <row r="1795" spans="1:4" x14ac:dyDescent="0.2">
      <c r="A1795" s="230">
        <v>42294.604926238426</v>
      </c>
      <c r="B1795">
        <v>1.1442139744758606E-2</v>
      </c>
      <c r="C1795" t="b">
        <v>1</v>
      </c>
      <c r="D1795">
        <f t="shared" si="46"/>
        <v>1.1442139744758606E-2</v>
      </c>
    </row>
    <row r="1796" spans="1:4" x14ac:dyDescent="0.2">
      <c r="A1796" s="230">
        <v>42294.61535644676</v>
      </c>
      <c r="B1796">
        <v>1.1442139744758606E-2</v>
      </c>
      <c r="C1796" t="b">
        <v>1</v>
      </c>
      <c r="D1796">
        <f t="shared" si="46"/>
        <v>1.1442139744758606E-2</v>
      </c>
    </row>
    <row r="1797" spans="1:4" x14ac:dyDescent="0.2">
      <c r="A1797" s="230">
        <v>42294.625786689816</v>
      </c>
      <c r="B1797">
        <v>1.1442139744758606E-2</v>
      </c>
      <c r="C1797" t="b">
        <v>1</v>
      </c>
      <c r="D1797">
        <f t="shared" si="46"/>
        <v>1.1442139744758606E-2</v>
      </c>
    </row>
    <row r="1798" spans="1:4" x14ac:dyDescent="0.2">
      <c r="A1798" s="230">
        <v>42294.63621689815</v>
      </c>
      <c r="B1798">
        <v>1.1442139744758606E-2</v>
      </c>
      <c r="C1798" t="b">
        <v>1</v>
      </c>
      <c r="D1798">
        <f t="shared" si="46"/>
        <v>1.1442139744758606E-2</v>
      </c>
    </row>
    <row r="1799" spans="1:4" x14ac:dyDescent="0.2">
      <c r="A1799" s="230">
        <v>42294.646647141206</v>
      </c>
      <c r="B1799">
        <v>1.1442139744758606E-2</v>
      </c>
      <c r="C1799" t="b">
        <v>1</v>
      </c>
      <c r="D1799">
        <f t="shared" si="46"/>
        <v>1.1442139744758606E-2</v>
      </c>
    </row>
    <row r="1800" spans="1:4" x14ac:dyDescent="0.2">
      <c r="A1800" s="230">
        <v>42294.65707734954</v>
      </c>
      <c r="B1800">
        <v>1.1442139744758606E-2</v>
      </c>
      <c r="C1800" t="b">
        <v>1</v>
      </c>
      <c r="D1800">
        <f t="shared" si="46"/>
        <v>1.1442139744758606E-2</v>
      </c>
    </row>
    <row r="1801" spans="1:4" x14ac:dyDescent="0.2">
      <c r="A1801" s="230">
        <v>42294.667507604165</v>
      </c>
      <c r="B1801">
        <v>1.1442139744758606E-2</v>
      </c>
      <c r="C1801" t="b">
        <v>1</v>
      </c>
      <c r="D1801">
        <f t="shared" si="46"/>
        <v>1.1442139744758606E-2</v>
      </c>
    </row>
    <row r="1802" spans="1:4" x14ac:dyDescent="0.2">
      <c r="A1802" s="230">
        <v>42294.677937812499</v>
      </c>
      <c r="B1802">
        <v>1.1442139744758606E-2</v>
      </c>
      <c r="C1802" t="b">
        <v>1</v>
      </c>
      <c r="D1802">
        <f t="shared" si="46"/>
        <v>1.1442139744758606E-2</v>
      </c>
    </row>
    <row r="1803" spans="1:4" x14ac:dyDescent="0.2">
      <c r="A1803" s="230">
        <v>42294.688368055555</v>
      </c>
      <c r="B1803">
        <v>1.1442139744758606E-2</v>
      </c>
      <c r="C1803" t="b">
        <v>1</v>
      </c>
      <c r="D1803">
        <f t="shared" si="46"/>
        <v>1.1442139744758606E-2</v>
      </c>
    </row>
    <row r="1804" spans="1:4" x14ac:dyDescent="0.2">
      <c r="A1804" s="230">
        <v>42294.69879829861</v>
      </c>
      <c r="B1804">
        <v>1.1442139744758606E-2</v>
      </c>
      <c r="C1804" t="b">
        <v>1</v>
      </c>
      <c r="D1804">
        <f t="shared" si="46"/>
        <v>1.1442139744758606E-2</v>
      </c>
    </row>
    <row r="1805" spans="1:4" x14ac:dyDescent="0.2">
      <c r="A1805" s="230">
        <v>42294.709228506945</v>
      </c>
      <c r="B1805">
        <v>1.1442139744758606E-2</v>
      </c>
      <c r="C1805" t="b">
        <v>1</v>
      </c>
      <c r="D1805">
        <f t="shared" si="46"/>
        <v>1.1442139744758606E-2</v>
      </c>
    </row>
    <row r="1806" spans="1:4" x14ac:dyDescent="0.2">
      <c r="A1806" s="230">
        <v>42294.719658761576</v>
      </c>
      <c r="B1806">
        <v>1.1442139744758606E-2</v>
      </c>
      <c r="C1806" t="b">
        <v>1</v>
      </c>
      <c r="D1806">
        <f t="shared" si="46"/>
        <v>1.1442139744758606E-2</v>
      </c>
    </row>
    <row r="1807" spans="1:4" x14ac:dyDescent="0.2">
      <c r="A1807" s="230">
        <v>42294.730088969911</v>
      </c>
      <c r="B1807">
        <v>1.1442139744758606E-2</v>
      </c>
      <c r="C1807" t="b">
        <v>1</v>
      </c>
      <c r="D1807">
        <f t="shared" si="46"/>
        <v>1.1442139744758606E-2</v>
      </c>
    </row>
    <row r="1808" spans="1:4" x14ac:dyDescent="0.2">
      <c r="A1808" s="230">
        <v>42294.740519212966</v>
      </c>
      <c r="B1808">
        <v>1.1442139744758606E-2</v>
      </c>
      <c r="C1808" t="b">
        <v>1</v>
      </c>
      <c r="D1808">
        <f t="shared" si="46"/>
        <v>1.1442139744758606E-2</v>
      </c>
    </row>
    <row r="1809" spans="1:4" x14ac:dyDescent="0.2">
      <c r="A1809" s="230">
        <v>42294.750949421294</v>
      </c>
      <c r="B1809">
        <v>1.1442139744758606E-2</v>
      </c>
      <c r="C1809" t="b">
        <v>1</v>
      </c>
      <c r="D1809">
        <f t="shared" si="46"/>
        <v>1.1442139744758606E-2</v>
      </c>
    </row>
    <row r="1810" spans="1:4" x14ac:dyDescent="0.2">
      <c r="A1810" s="230">
        <v>42294.761379664349</v>
      </c>
      <c r="B1810">
        <v>1.1442139744758606E-2</v>
      </c>
      <c r="C1810" t="b">
        <v>1</v>
      </c>
      <c r="D1810">
        <f t="shared" si="46"/>
        <v>1.1442139744758606E-2</v>
      </c>
    </row>
    <row r="1811" spans="1:4" x14ac:dyDescent="0.2">
      <c r="A1811" s="230">
        <v>42294.771809918981</v>
      </c>
      <c r="B1811">
        <v>1.1442139744758606E-2</v>
      </c>
      <c r="C1811" t="b">
        <v>1</v>
      </c>
      <c r="D1811">
        <f t="shared" si="46"/>
        <v>1.1442139744758606E-2</v>
      </c>
    </row>
    <row r="1812" spans="1:4" x14ac:dyDescent="0.2">
      <c r="A1812" s="230">
        <v>42294.782240127315</v>
      </c>
      <c r="B1812">
        <v>1.1442139744758606E-2</v>
      </c>
      <c r="C1812" t="b">
        <v>1</v>
      </c>
      <c r="D1812">
        <f t="shared" si="46"/>
        <v>1.1442139744758606E-2</v>
      </c>
    </row>
    <row r="1813" spans="1:4" x14ac:dyDescent="0.2">
      <c r="A1813" s="230">
        <v>42294.792670370371</v>
      </c>
      <c r="B1813">
        <v>1.1442139744758606E-2</v>
      </c>
      <c r="C1813" t="b">
        <v>1</v>
      </c>
      <c r="D1813">
        <f t="shared" si="46"/>
        <v>1.1442139744758606E-2</v>
      </c>
    </row>
    <row r="1814" spans="1:4" x14ac:dyDescent="0.2">
      <c r="A1814" s="230">
        <v>42294.803100578705</v>
      </c>
      <c r="B1814">
        <v>1.1442139744758606E-2</v>
      </c>
      <c r="C1814" t="b">
        <v>1</v>
      </c>
      <c r="D1814">
        <f t="shared" si="46"/>
        <v>1.1442139744758606E-2</v>
      </c>
    </row>
    <row r="1815" spans="1:4" x14ac:dyDescent="0.2">
      <c r="A1815" s="230">
        <v>42294.813530821761</v>
      </c>
      <c r="B1815">
        <v>1.1442139744758606E-2</v>
      </c>
      <c r="C1815" t="b">
        <v>1</v>
      </c>
      <c r="D1815">
        <f t="shared" si="46"/>
        <v>1.1442139744758606E-2</v>
      </c>
    </row>
    <row r="1816" spans="1:4" x14ac:dyDescent="0.2">
      <c r="A1816" s="230">
        <v>42294.823961030095</v>
      </c>
      <c r="B1816">
        <v>1.1442139744758606E-2</v>
      </c>
      <c r="C1816" t="b">
        <v>1</v>
      </c>
      <c r="D1816">
        <f t="shared" si="46"/>
        <v>1.1442139744758606E-2</v>
      </c>
    </row>
    <row r="1817" spans="1:4" x14ac:dyDescent="0.2">
      <c r="A1817" s="230">
        <v>42294.834391284719</v>
      </c>
      <c r="B1817">
        <v>1.1442139744758606E-2</v>
      </c>
      <c r="C1817" t="b">
        <v>1</v>
      </c>
      <c r="D1817">
        <f t="shared" si="46"/>
        <v>1.1442139744758606E-2</v>
      </c>
    </row>
    <row r="1818" spans="1:4" x14ac:dyDescent="0.2">
      <c r="A1818" s="230">
        <v>42294.844821493054</v>
      </c>
      <c r="B1818">
        <v>1.1442139744758606E-2</v>
      </c>
      <c r="C1818" t="b">
        <v>1</v>
      </c>
      <c r="D1818">
        <f t="shared" si="46"/>
        <v>1.1442139744758606E-2</v>
      </c>
    </row>
    <row r="1819" spans="1:4" x14ac:dyDescent="0.2">
      <c r="A1819" s="230">
        <v>42294.855251736109</v>
      </c>
      <c r="B1819">
        <v>1.1442139744758606E-2</v>
      </c>
      <c r="C1819" t="b">
        <v>1</v>
      </c>
      <c r="D1819">
        <f t="shared" si="46"/>
        <v>1.1442139744758606E-2</v>
      </c>
    </row>
    <row r="1820" spans="1:4" x14ac:dyDescent="0.2">
      <c r="A1820" s="230">
        <v>42294.865681979165</v>
      </c>
      <c r="B1820">
        <v>1.1442139744758606E-2</v>
      </c>
      <c r="C1820" t="b">
        <v>1</v>
      </c>
      <c r="D1820">
        <f t="shared" si="46"/>
        <v>1.1442139744758606E-2</v>
      </c>
    </row>
    <row r="1821" spans="1:4" x14ac:dyDescent="0.2">
      <c r="A1821" s="230">
        <v>42294.8761121875</v>
      </c>
      <c r="B1821">
        <v>1.1442139744758606E-2</v>
      </c>
      <c r="C1821" t="b">
        <v>1</v>
      </c>
      <c r="D1821">
        <f t="shared" si="46"/>
        <v>1.1442139744758606E-2</v>
      </c>
    </row>
    <row r="1822" spans="1:4" x14ac:dyDescent="0.2">
      <c r="A1822" s="230">
        <v>42294.886542442131</v>
      </c>
      <c r="B1822">
        <v>1.1471584439277649E-2</v>
      </c>
      <c r="C1822" t="b">
        <v>1</v>
      </c>
      <c r="D1822">
        <f t="shared" si="46"/>
        <v>1.1471584439277649E-2</v>
      </c>
    </row>
    <row r="1823" spans="1:4" x14ac:dyDescent="0.2">
      <c r="A1823" s="230">
        <v>42294.896972650466</v>
      </c>
      <c r="B1823">
        <v>1.1471584439277649E-2</v>
      </c>
      <c r="C1823" t="b">
        <v>1</v>
      </c>
      <c r="D1823">
        <f t="shared" si="46"/>
        <v>1.1471584439277649E-2</v>
      </c>
    </row>
    <row r="1824" spans="1:4" x14ac:dyDescent="0.2">
      <c r="A1824" s="230">
        <v>42294.907402893521</v>
      </c>
      <c r="B1824">
        <v>1.1471584439277649E-2</v>
      </c>
      <c r="C1824" t="b">
        <v>1</v>
      </c>
      <c r="D1824">
        <f t="shared" si="46"/>
        <v>1.1471584439277649E-2</v>
      </c>
    </row>
    <row r="1825" spans="1:4" x14ac:dyDescent="0.2">
      <c r="A1825" s="230">
        <v>42294.917833101848</v>
      </c>
      <c r="B1825">
        <v>1.1471584439277649E-2</v>
      </c>
      <c r="C1825" t="b">
        <v>1</v>
      </c>
      <c r="D1825">
        <f t="shared" si="46"/>
        <v>1.1471584439277649E-2</v>
      </c>
    </row>
    <row r="1826" spans="1:4" x14ac:dyDescent="0.2">
      <c r="A1826" s="230">
        <v>42294.928263344904</v>
      </c>
      <c r="B1826">
        <v>1.1471584439277649E-2</v>
      </c>
      <c r="C1826" t="b">
        <v>1</v>
      </c>
      <c r="D1826">
        <f t="shared" si="46"/>
        <v>1.1471584439277649E-2</v>
      </c>
    </row>
    <row r="1827" spans="1:4" x14ac:dyDescent="0.2">
      <c r="A1827" s="230">
        <v>42294.938693599535</v>
      </c>
      <c r="B1827">
        <v>1.1471584439277649E-2</v>
      </c>
      <c r="C1827" t="b">
        <v>1</v>
      </c>
      <c r="D1827">
        <f t="shared" si="46"/>
        <v>1.1471584439277649E-2</v>
      </c>
    </row>
    <row r="1828" spans="1:4" x14ac:dyDescent="0.2">
      <c r="A1828" s="230">
        <v>42294.94912380787</v>
      </c>
      <c r="B1828">
        <v>1.1471584439277649E-2</v>
      </c>
      <c r="C1828" t="b">
        <v>1</v>
      </c>
      <c r="D1828">
        <f t="shared" si="46"/>
        <v>1.1471584439277649E-2</v>
      </c>
    </row>
    <row r="1829" spans="1:4" x14ac:dyDescent="0.2">
      <c r="A1829" s="230">
        <v>42294.959554050925</v>
      </c>
      <c r="B1829">
        <v>1.1471584439277649E-2</v>
      </c>
      <c r="C1829" t="b">
        <v>1</v>
      </c>
      <c r="D1829">
        <f t="shared" si="46"/>
        <v>1.1471584439277649E-2</v>
      </c>
    </row>
    <row r="1830" spans="1:4" x14ac:dyDescent="0.2">
      <c r="A1830" s="230">
        <v>42294.96998425926</v>
      </c>
      <c r="B1830">
        <v>1.1471584439277649E-2</v>
      </c>
      <c r="C1830" t="b">
        <v>1</v>
      </c>
      <c r="D1830">
        <f t="shared" si="46"/>
        <v>1.1471584439277649E-2</v>
      </c>
    </row>
    <row r="1831" spans="1:4" x14ac:dyDescent="0.2">
      <c r="A1831" s="230">
        <v>42294.980414502315</v>
      </c>
      <c r="B1831">
        <v>1.1471584439277649E-2</v>
      </c>
      <c r="C1831" t="b">
        <v>1</v>
      </c>
      <c r="D1831">
        <f t="shared" si="46"/>
        <v>1.1471584439277649E-2</v>
      </c>
    </row>
    <row r="1832" spans="1:4" x14ac:dyDescent="0.2">
      <c r="A1832" s="230">
        <v>42294.99084471065</v>
      </c>
      <c r="B1832">
        <v>1.1471584439277649E-2</v>
      </c>
      <c r="C1832" t="b">
        <v>1</v>
      </c>
      <c r="D1832">
        <f t="shared" si="46"/>
        <v>1.1471584439277649E-2</v>
      </c>
    </row>
    <row r="1833" spans="1:4" x14ac:dyDescent="0.2">
      <c r="A1833" s="230">
        <v>42295.001274965274</v>
      </c>
      <c r="B1833">
        <v>1.1471584439277649E-2</v>
      </c>
      <c r="C1833" t="b">
        <v>1</v>
      </c>
      <c r="D1833">
        <f t="shared" si="46"/>
        <v>1.1471584439277649E-2</v>
      </c>
    </row>
    <row r="1834" spans="1:4" x14ac:dyDescent="0.2">
      <c r="A1834" s="230">
        <v>42295.011705173609</v>
      </c>
      <c r="B1834">
        <v>1.1471584439277649E-2</v>
      </c>
      <c r="C1834" t="b">
        <v>1</v>
      </c>
      <c r="D1834">
        <f t="shared" si="46"/>
        <v>1.1471584439277649E-2</v>
      </c>
    </row>
    <row r="1835" spans="1:4" x14ac:dyDescent="0.2">
      <c r="A1835" s="230">
        <v>42295.022135416664</v>
      </c>
      <c r="B1835">
        <v>1.1471584439277649E-2</v>
      </c>
      <c r="C1835" t="b">
        <v>1</v>
      </c>
      <c r="D1835">
        <f t="shared" si="46"/>
        <v>1.1471584439277649E-2</v>
      </c>
    </row>
    <row r="1836" spans="1:4" x14ac:dyDescent="0.2">
      <c r="A1836" s="230">
        <v>42295.03256565972</v>
      </c>
      <c r="B1836">
        <v>1.1471584439277649E-2</v>
      </c>
      <c r="C1836" t="b">
        <v>1</v>
      </c>
      <c r="D1836">
        <f t="shared" si="46"/>
        <v>1.1471584439277649E-2</v>
      </c>
    </row>
    <row r="1837" spans="1:4" x14ac:dyDescent="0.2">
      <c r="A1837" s="230">
        <v>42295.042995868054</v>
      </c>
      <c r="B1837">
        <v>1.1471584439277649E-2</v>
      </c>
      <c r="C1837" t="b">
        <v>1</v>
      </c>
      <c r="D1837">
        <f t="shared" si="46"/>
        <v>1.1471584439277649E-2</v>
      </c>
    </row>
    <row r="1838" spans="1:4" x14ac:dyDescent="0.2">
      <c r="A1838" s="230">
        <v>42295.053426122686</v>
      </c>
      <c r="B1838">
        <v>1.1471584439277649E-2</v>
      </c>
      <c r="C1838" t="b">
        <v>1</v>
      </c>
      <c r="D1838">
        <f t="shared" si="46"/>
        <v>1.1471584439277649E-2</v>
      </c>
    </row>
    <row r="1839" spans="1:4" x14ac:dyDescent="0.2">
      <c r="A1839" s="230">
        <v>42295.06385633102</v>
      </c>
      <c r="B1839">
        <v>1.1471584439277649E-2</v>
      </c>
      <c r="C1839" t="b">
        <v>1</v>
      </c>
      <c r="D1839">
        <f t="shared" si="46"/>
        <v>1.1471584439277649E-2</v>
      </c>
    </row>
    <row r="1840" spans="1:4" x14ac:dyDescent="0.2">
      <c r="A1840" s="230">
        <v>42295.074286574076</v>
      </c>
      <c r="B1840">
        <v>1.1471584439277649E-2</v>
      </c>
      <c r="C1840" t="b">
        <v>1</v>
      </c>
      <c r="D1840">
        <f t="shared" si="46"/>
        <v>1.1471584439277649E-2</v>
      </c>
    </row>
    <row r="1841" spans="1:4" x14ac:dyDescent="0.2">
      <c r="A1841" s="230">
        <v>42295.08471678241</v>
      </c>
      <c r="B1841">
        <v>1.1471584439277649E-2</v>
      </c>
      <c r="C1841" t="b">
        <v>1</v>
      </c>
      <c r="D1841">
        <f t="shared" si="46"/>
        <v>1.1471584439277649E-2</v>
      </c>
    </row>
    <row r="1842" spans="1:4" x14ac:dyDescent="0.2">
      <c r="A1842" s="230">
        <v>42295.095147025466</v>
      </c>
      <c r="B1842">
        <v>1.1471584439277649E-2</v>
      </c>
      <c r="C1842" t="b">
        <v>1</v>
      </c>
      <c r="D1842">
        <f t="shared" si="46"/>
        <v>1.1471584439277649E-2</v>
      </c>
    </row>
    <row r="1843" spans="1:4" x14ac:dyDescent="0.2">
      <c r="A1843" s="230">
        <v>42295.10557728009</v>
      </c>
      <c r="B1843">
        <v>1.1471584439277649E-2</v>
      </c>
      <c r="C1843" t="b">
        <v>1</v>
      </c>
      <c r="D1843">
        <f t="shared" si="46"/>
        <v>1.1471584439277649E-2</v>
      </c>
    </row>
    <row r="1844" spans="1:4" x14ac:dyDescent="0.2">
      <c r="A1844" s="230">
        <v>42295.116007488425</v>
      </c>
      <c r="B1844">
        <v>1.1471584439277649E-2</v>
      </c>
      <c r="C1844" t="b">
        <v>1</v>
      </c>
      <c r="D1844">
        <f t="shared" si="46"/>
        <v>1.1471584439277649E-2</v>
      </c>
    </row>
    <row r="1845" spans="1:4" x14ac:dyDescent="0.2">
      <c r="A1845" s="230">
        <v>42295.12643773148</v>
      </c>
      <c r="B1845">
        <v>1.1471584439277649E-2</v>
      </c>
      <c r="C1845" t="b">
        <v>1</v>
      </c>
      <c r="D1845">
        <f t="shared" si="46"/>
        <v>1.1471584439277649E-2</v>
      </c>
    </row>
    <row r="1846" spans="1:4" x14ac:dyDescent="0.2">
      <c r="A1846" s="230">
        <v>42295.136867939815</v>
      </c>
      <c r="B1846">
        <v>1.1471584439277649E-2</v>
      </c>
      <c r="C1846" t="b">
        <v>1</v>
      </c>
      <c r="D1846">
        <f t="shared" si="46"/>
        <v>1.1471584439277649E-2</v>
      </c>
    </row>
    <row r="1847" spans="1:4" x14ac:dyDescent="0.2">
      <c r="A1847" s="230">
        <v>42295.14729818287</v>
      </c>
      <c r="B1847">
        <v>1.1471584439277649E-2</v>
      </c>
      <c r="C1847" t="b">
        <v>1</v>
      </c>
      <c r="D1847">
        <f t="shared" si="46"/>
        <v>1.1471584439277649E-2</v>
      </c>
    </row>
    <row r="1848" spans="1:4" x14ac:dyDescent="0.2">
      <c r="A1848" s="230">
        <v>42295.157728391205</v>
      </c>
      <c r="B1848">
        <v>1.1471584439277649E-2</v>
      </c>
      <c r="C1848" t="b">
        <v>1</v>
      </c>
      <c r="D1848">
        <f t="shared" si="46"/>
        <v>1.1471584439277649E-2</v>
      </c>
    </row>
    <row r="1849" spans="1:4" x14ac:dyDescent="0.2">
      <c r="A1849" s="230">
        <v>42295.168158645836</v>
      </c>
      <c r="B1849">
        <v>1.1471584439277649E-2</v>
      </c>
      <c r="C1849" t="b">
        <v>1</v>
      </c>
      <c r="D1849">
        <f t="shared" si="46"/>
        <v>1.1471584439277649E-2</v>
      </c>
    </row>
    <row r="1850" spans="1:4" x14ac:dyDescent="0.2">
      <c r="A1850" s="230">
        <v>42295.178588854164</v>
      </c>
      <c r="B1850">
        <v>1.1471584439277649E-2</v>
      </c>
      <c r="C1850" t="b">
        <v>1</v>
      </c>
      <c r="D1850">
        <f t="shared" si="46"/>
        <v>1.1471584439277649E-2</v>
      </c>
    </row>
    <row r="1851" spans="1:4" x14ac:dyDescent="0.2">
      <c r="A1851" s="230">
        <v>42295.189019097219</v>
      </c>
      <c r="B1851">
        <v>1.1471584439277649E-2</v>
      </c>
      <c r="C1851" t="b">
        <v>1</v>
      </c>
      <c r="D1851">
        <f t="shared" si="46"/>
        <v>1.1471584439277649E-2</v>
      </c>
    </row>
    <row r="1852" spans="1:4" x14ac:dyDescent="0.2">
      <c r="A1852" s="230">
        <v>42295.199449340274</v>
      </c>
      <c r="B1852">
        <v>1.1471584439277649E-2</v>
      </c>
      <c r="C1852" t="b">
        <v>1</v>
      </c>
      <c r="D1852">
        <f t="shared" si="46"/>
        <v>1.1471584439277649E-2</v>
      </c>
    </row>
    <row r="1853" spans="1:4" x14ac:dyDescent="0.2">
      <c r="A1853" s="230">
        <v>42295.209879548609</v>
      </c>
      <c r="B1853">
        <v>1.1510848999023438E-2</v>
      </c>
      <c r="C1853" t="b">
        <v>1</v>
      </c>
      <c r="D1853">
        <f t="shared" si="46"/>
        <v>1.1510848999023438E-2</v>
      </c>
    </row>
    <row r="1854" spans="1:4" x14ac:dyDescent="0.2">
      <c r="A1854" s="230">
        <v>42295.220309803241</v>
      </c>
      <c r="B1854">
        <v>1.1510848999023438E-2</v>
      </c>
      <c r="C1854" t="b">
        <v>1</v>
      </c>
      <c r="D1854">
        <f t="shared" si="46"/>
        <v>1.1510848999023438E-2</v>
      </c>
    </row>
    <row r="1855" spans="1:4" x14ac:dyDescent="0.2">
      <c r="A1855" s="230">
        <v>42295.230740011575</v>
      </c>
      <c r="B1855">
        <v>1.1510848999023438E-2</v>
      </c>
      <c r="C1855" t="b">
        <v>1</v>
      </c>
      <c r="D1855">
        <f t="shared" ref="D1855:D1918" si="47">IF(C1855=TRUE,B1855,0)</f>
        <v>1.1510848999023438E-2</v>
      </c>
    </row>
    <row r="1856" spans="1:4" x14ac:dyDescent="0.2">
      <c r="A1856" s="230">
        <v>42295.241170254631</v>
      </c>
      <c r="B1856">
        <v>1.1510848999023438E-2</v>
      </c>
      <c r="C1856" t="b">
        <v>1</v>
      </c>
      <c r="D1856">
        <f t="shared" si="47"/>
        <v>1.1510848999023438E-2</v>
      </c>
    </row>
    <row r="1857" spans="1:4" x14ac:dyDescent="0.2">
      <c r="A1857" s="230">
        <v>42295.251600462965</v>
      </c>
      <c r="B1857">
        <v>1.1510848999023438E-2</v>
      </c>
      <c r="C1857" t="b">
        <v>1</v>
      </c>
      <c r="D1857">
        <f t="shared" si="47"/>
        <v>1.1510848999023438E-2</v>
      </c>
    </row>
    <row r="1858" spans="1:4" x14ac:dyDescent="0.2">
      <c r="A1858" s="230">
        <v>42295.262030706021</v>
      </c>
      <c r="B1858">
        <v>1.1510848999023438E-2</v>
      </c>
      <c r="C1858" t="b">
        <v>1</v>
      </c>
      <c r="D1858">
        <f t="shared" si="47"/>
        <v>1.1510848999023438E-2</v>
      </c>
    </row>
    <row r="1859" spans="1:4" x14ac:dyDescent="0.2">
      <c r="A1859" s="230">
        <v>42295.272460960645</v>
      </c>
      <c r="B1859">
        <v>1.1510848999023438E-2</v>
      </c>
      <c r="C1859" t="b">
        <v>1</v>
      </c>
      <c r="D1859">
        <f t="shared" si="47"/>
        <v>1.1510848999023438E-2</v>
      </c>
    </row>
    <row r="1860" spans="1:4" x14ac:dyDescent="0.2">
      <c r="A1860" s="230">
        <v>42295.282891168979</v>
      </c>
      <c r="B1860">
        <v>1.1510848999023438E-2</v>
      </c>
      <c r="C1860" t="b">
        <v>1</v>
      </c>
      <c r="D1860">
        <f t="shared" si="47"/>
        <v>1.1510848999023438E-2</v>
      </c>
    </row>
    <row r="1861" spans="1:4" x14ac:dyDescent="0.2">
      <c r="A1861" s="230">
        <v>42295.293321412035</v>
      </c>
      <c r="B1861">
        <v>1.1510848999023438E-2</v>
      </c>
      <c r="C1861" t="b">
        <v>1</v>
      </c>
      <c r="D1861">
        <f t="shared" si="47"/>
        <v>1.1510848999023438E-2</v>
      </c>
    </row>
    <row r="1862" spans="1:4" x14ac:dyDescent="0.2">
      <c r="A1862" s="230">
        <v>42295.303751620369</v>
      </c>
      <c r="B1862">
        <v>1.1510848999023438E-2</v>
      </c>
      <c r="C1862" t="b">
        <v>1</v>
      </c>
      <c r="D1862">
        <f t="shared" si="47"/>
        <v>1.1510848999023438E-2</v>
      </c>
    </row>
    <row r="1863" spans="1:4" x14ac:dyDescent="0.2">
      <c r="A1863" s="230">
        <v>42295.314181863425</v>
      </c>
      <c r="B1863">
        <v>1.1510848999023438E-2</v>
      </c>
      <c r="C1863" t="b">
        <v>1</v>
      </c>
      <c r="D1863">
        <f t="shared" si="47"/>
        <v>1.1510848999023438E-2</v>
      </c>
    </row>
    <row r="1864" spans="1:4" x14ac:dyDescent="0.2">
      <c r="A1864" s="230">
        <v>42295.324612071759</v>
      </c>
      <c r="B1864">
        <v>1.1510848999023438E-2</v>
      </c>
      <c r="C1864" t="b">
        <v>1</v>
      </c>
      <c r="D1864">
        <f t="shared" si="47"/>
        <v>1.1510848999023438E-2</v>
      </c>
    </row>
    <row r="1865" spans="1:4" x14ac:dyDescent="0.2">
      <c r="A1865" s="230">
        <v>42295.335042326391</v>
      </c>
      <c r="B1865">
        <v>1.1510848999023438E-2</v>
      </c>
      <c r="C1865" t="b">
        <v>1</v>
      </c>
      <c r="D1865">
        <f t="shared" si="47"/>
        <v>1.1510848999023438E-2</v>
      </c>
    </row>
    <row r="1866" spans="1:4" x14ac:dyDescent="0.2">
      <c r="A1866" s="230">
        <v>42295.345472534726</v>
      </c>
      <c r="B1866">
        <v>1.1510848999023438E-2</v>
      </c>
      <c r="C1866" t="b">
        <v>1</v>
      </c>
      <c r="D1866">
        <f t="shared" si="47"/>
        <v>1.1510848999023438E-2</v>
      </c>
    </row>
    <row r="1867" spans="1:4" x14ac:dyDescent="0.2">
      <c r="A1867" s="230">
        <v>42295.355902777781</v>
      </c>
      <c r="B1867">
        <v>1.1510848999023438E-2</v>
      </c>
      <c r="C1867" t="b">
        <v>1</v>
      </c>
      <c r="D1867">
        <f t="shared" si="47"/>
        <v>1.1510848999023438E-2</v>
      </c>
    </row>
    <row r="1868" spans="1:4" x14ac:dyDescent="0.2">
      <c r="A1868" s="230">
        <v>42295.366333020836</v>
      </c>
      <c r="B1868">
        <v>1.1510848999023438E-2</v>
      </c>
      <c r="C1868" t="b">
        <v>1</v>
      </c>
      <c r="D1868">
        <f t="shared" si="47"/>
        <v>1.1510848999023438E-2</v>
      </c>
    </row>
    <row r="1869" spans="1:4" x14ac:dyDescent="0.2">
      <c r="A1869" s="230">
        <v>42295.376763229164</v>
      </c>
      <c r="B1869">
        <v>1.1510848999023438E-2</v>
      </c>
      <c r="C1869" t="b">
        <v>1</v>
      </c>
      <c r="D1869">
        <f t="shared" si="47"/>
        <v>1.1510848999023438E-2</v>
      </c>
    </row>
    <row r="1870" spans="1:4" x14ac:dyDescent="0.2">
      <c r="A1870" s="230">
        <v>42295.387193483795</v>
      </c>
      <c r="B1870">
        <v>1.1510848999023438E-2</v>
      </c>
      <c r="C1870" t="b">
        <v>1</v>
      </c>
      <c r="D1870">
        <f t="shared" si="47"/>
        <v>1.1510848999023438E-2</v>
      </c>
    </row>
    <row r="1871" spans="1:4" x14ac:dyDescent="0.2">
      <c r="A1871" s="230">
        <v>42295.39762369213</v>
      </c>
      <c r="B1871">
        <v>1.1510848999023438E-2</v>
      </c>
      <c r="C1871" t="b">
        <v>1</v>
      </c>
      <c r="D1871">
        <f t="shared" si="47"/>
        <v>1.1510848999023438E-2</v>
      </c>
    </row>
    <row r="1872" spans="1:4" x14ac:dyDescent="0.2">
      <c r="A1872" s="230">
        <v>42295.408053935185</v>
      </c>
      <c r="B1872">
        <v>1.1510848999023438E-2</v>
      </c>
      <c r="C1872" t="b">
        <v>1</v>
      </c>
      <c r="D1872">
        <f t="shared" si="47"/>
        <v>1.1510848999023438E-2</v>
      </c>
    </row>
    <row r="1873" spans="1:4" x14ac:dyDescent="0.2">
      <c r="A1873" s="230">
        <v>42295.41848414352</v>
      </c>
      <c r="B1873">
        <v>1.1510848999023438E-2</v>
      </c>
      <c r="C1873" t="b">
        <v>1</v>
      </c>
      <c r="D1873">
        <f t="shared" si="47"/>
        <v>1.1510848999023438E-2</v>
      </c>
    </row>
    <row r="1874" spans="1:4" x14ac:dyDescent="0.2">
      <c r="A1874" s="230">
        <v>42295.428914386575</v>
      </c>
      <c r="B1874">
        <v>1.1510848999023438E-2</v>
      </c>
      <c r="C1874" t="b">
        <v>1</v>
      </c>
      <c r="D1874">
        <f t="shared" si="47"/>
        <v>1.1510848999023438E-2</v>
      </c>
    </row>
    <row r="1875" spans="1:4" x14ac:dyDescent="0.2">
      <c r="A1875" s="230">
        <v>42295.439344641207</v>
      </c>
      <c r="B1875">
        <v>1.1510848999023438E-2</v>
      </c>
      <c r="C1875" t="b">
        <v>1</v>
      </c>
      <c r="D1875">
        <f t="shared" si="47"/>
        <v>1.1510848999023438E-2</v>
      </c>
    </row>
    <row r="1876" spans="1:4" x14ac:dyDescent="0.2">
      <c r="A1876" s="230">
        <v>42295.449774849534</v>
      </c>
      <c r="B1876">
        <v>1.1510848999023438E-2</v>
      </c>
      <c r="C1876" t="b">
        <v>1</v>
      </c>
      <c r="D1876">
        <f t="shared" si="47"/>
        <v>1.1510848999023438E-2</v>
      </c>
    </row>
    <row r="1877" spans="1:4" x14ac:dyDescent="0.2">
      <c r="A1877" s="230">
        <v>42295.46020509259</v>
      </c>
      <c r="B1877">
        <v>1.1510848999023438E-2</v>
      </c>
      <c r="C1877" t="b">
        <v>1</v>
      </c>
      <c r="D1877">
        <f t="shared" si="47"/>
        <v>1.1510848999023438E-2</v>
      </c>
    </row>
    <row r="1878" spans="1:4" x14ac:dyDescent="0.2">
      <c r="A1878" s="230">
        <v>42295.470635300924</v>
      </c>
      <c r="B1878">
        <v>1.1510848999023438E-2</v>
      </c>
      <c r="C1878" t="b">
        <v>1</v>
      </c>
      <c r="D1878">
        <f t="shared" si="47"/>
        <v>1.1510848999023438E-2</v>
      </c>
    </row>
    <row r="1879" spans="1:4" x14ac:dyDescent="0.2">
      <c r="A1879" s="230">
        <v>42295.48106554398</v>
      </c>
      <c r="B1879">
        <v>1.1510848999023438E-2</v>
      </c>
      <c r="C1879" t="b">
        <v>1</v>
      </c>
      <c r="D1879">
        <f t="shared" si="47"/>
        <v>1.1510848999023438E-2</v>
      </c>
    </row>
    <row r="1880" spans="1:4" x14ac:dyDescent="0.2">
      <c r="A1880" s="230">
        <v>42295.491495752314</v>
      </c>
      <c r="B1880">
        <v>1.1510848999023438E-2</v>
      </c>
      <c r="C1880" t="b">
        <v>1</v>
      </c>
      <c r="D1880">
        <f t="shared" si="47"/>
        <v>1.1510848999023438E-2</v>
      </c>
    </row>
    <row r="1881" spans="1:4" x14ac:dyDescent="0.2">
      <c r="A1881" s="230">
        <v>42295.501926006946</v>
      </c>
      <c r="B1881">
        <v>1.1510848999023438E-2</v>
      </c>
      <c r="C1881" t="b">
        <v>1</v>
      </c>
      <c r="D1881">
        <f t="shared" si="47"/>
        <v>1.1510848999023438E-2</v>
      </c>
    </row>
    <row r="1882" spans="1:4" x14ac:dyDescent="0.2">
      <c r="A1882" s="230">
        <v>42295.51235621528</v>
      </c>
      <c r="B1882">
        <v>1.1510848999023438E-2</v>
      </c>
      <c r="C1882" t="b">
        <v>1</v>
      </c>
      <c r="D1882">
        <f t="shared" si="47"/>
        <v>1.1510848999023438E-2</v>
      </c>
    </row>
    <row r="1883" spans="1:4" x14ac:dyDescent="0.2">
      <c r="A1883" s="230">
        <v>42295.522786458336</v>
      </c>
      <c r="B1883">
        <v>1.1510848999023438E-2</v>
      </c>
      <c r="C1883" t="b">
        <v>1</v>
      </c>
      <c r="D1883">
        <f t="shared" si="47"/>
        <v>1.1510848999023438E-2</v>
      </c>
    </row>
    <row r="1884" spans="1:4" x14ac:dyDescent="0.2">
      <c r="A1884" s="230">
        <v>42295.533216701391</v>
      </c>
      <c r="B1884">
        <v>1.1599168181419373E-2</v>
      </c>
      <c r="C1884" t="b">
        <v>1</v>
      </c>
      <c r="D1884">
        <f t="shared" si="47"/>
        <v>1.1599168181419373E-2</v>
      </c>
    </row>
    <row r="1885" spans="1:4" x14ac:dyDescent="0.2">
      <c r="A1885" s="230">
        <v>42295.543646909726</v>
      </c>
      <c r="B1885">
        <v>1.1599168181419373E-2</v>
      </c>
      <c r="C1885" t="b">
        <v>1</v>
      </c>
      <c r="D1885">
        <f t="shared" si="47"/>
        <v>1.1599168181419373E-2</v>
      </c>
    </row>
    <row r="1886" spans="1:4" x14ac:dyDescent="0.2">
      <c r="A1886" s="230">
        <v>42295.55407716435</v>
      </c>
      <c r="B1886">
        <v>1.1599168181419373E-2</v>
      </c>
      <c r="C1886" t="b">
        <v>1</v>
      </c>
      <c r="D1886">
        <f t="shared" si="47"/>
        <v>1.1599168181419373E-2</v>
      </c>
    </row>
    <row r="1887" spans="1:4" x14ac:dyDescent="0.2">
      <c r="A1887" s="230">
        <v>42295.564507372685</v>
      </c>
      <c r="B1887">
        <v>1.1599168181419373E-2</v>
      </c>
      <c r="C1887" t="b">
        <v>1</v>
      </c>
      <c r="D1887">
        <f t="shared" si="47"/>
        <v>1.1599168181419373E-2</v>
      </c>
    </row>
    <row r="1888" spans="1:4" x14ac:dyDescent="0.2">
      <c r="A1888" s="230">
        <v>42295.57493761574</v>
      </c>
      <c r="B1888">
        <v>1.1599168181419373E-2</v>
      </c>
      <c r="C1888" t="b">
        <v>1</v>
      </c>
      <c r="D1888">
        <f t="shared" si="47"/>
        <v>1.1599168181419373E-2</v>
      </c>
    </row>
    <row r="1889" spans="1:4" x14ac:dyDescent="0.2">
      <c r="A1889" s="230">
        <v>42295.585367824075</v>
      </c>
      <c r="B1889">
        <v>1.1599168181419373E-2</v>
      </c>
      <c r="C1889" t="b">
        <v>1</v>
      </c>
      <c r="D1889">
        <f t="shared" si="47"/>
        <v>1.1599168181419373E-2</v>
      </c>
    </row>
    <row r="1890" spans="1:4" x14ac:dyDescent="0.2">
      <c r="A1890" s="230">
        <v>42295.59579806713</v>
      </c>
      <c r="B1890">
        <v>1.1599168181419373E-2</v>
      </c>
      <c r="C1890" t="b">
        <v>1</v>
      </c>
      <c r="D1890">
        <f t="shared" si="47"/>
        <v>1.1599168181419373E-2</v>
      </c>
    </row>
    <row r="1891" spans="1:4" x14ac:dyDescent="0.2">
      <c r="A1891" s="230">
        <v>42295.606228321762</v>
      </c>
      <c r="B1891">
        <v>1.1599168181419373E-2</v>
      </c>
      <c r="C1891" t="b">
        <v>1</v>
      </c>
      <c r="D1891">
        <f t="shared" si="47"/>
        <v>1.1599168181419373E-2</v>
      </c>
    </row>
    <row r="1892" spans="1:4" x14ac:dyDescent="0.2">
      <c r="A1892" s="230">
        <v>42295.616658530096</v>
      </c>
      <c r="B1892">
        <v>1.1599168181419373E-2</v>
      </c>
      <c r="C1892" t="b">
        <v>1</v>
      </c>
      <c r="D1892">
        <f t="shared" si="47"/>
        <v>1.1599168181419373E-2</v>
      </c>
    </row>
    <row r="1893" spans="1:4" x14ac:dyDescent="0.2">
      <c r="A1893" s="230">
        <v>42295.627088773152</v>
      </c>
      <c r="B1893">
        <v>1.1599168181419373E-2</v>
      </c>
      <c r="C1893" t="b">
        <v>1</v>
      </c>
      <c r="D1893">
        <f t="shared" si="47"/>
        <v>1.1599168181419373E-2</v>
      </c>
    </row>
    <row r="1894" spans="1:4" x14ac:dyDescent="0.2">
      <c r="A1894" s="230">
        <v>42295.637518981479</v>
      </c>
      <c r="B1894">
        <v>1.1599168181419373E-2</v>
      </c>
      <c r="C1894" t="b">
        <v>1</v>
      </c>
      <c r="D1894">
        <f t="shared" si="47"/>
        <v>1.1599168181419373E-2</v>
      </c>
    </row>
    <row r="1895" spans="1:4" x14ac:dyDescent="0.2">
      <c r="A1895" s="230">
        <v>42295.647949224534</v>
      </c>
      <c r="B1895">
        <v>1.1599168181419373E-2</v>
      </c>
      <c r="C1895" t="b">
        <v>1</v>
      </c>
      <c r="D1895">
        <f t="shared" si="47"/>
        <v>1.1599168181419373E-2</v>
      </c>
    </row>
    <row r="1896" spans="1:4" x14ac:dyDescent="0.2">
      <c r="A1896" s="230">
        <v>42295.658379432869</v>
      </c>
      <c r="B1896">
        <v>1.1599168181419373E-2</v>
      </c>
      <c r="C1896" t="b">
        <v>1</v>
      </c>
      <c r="D1896">
        <f t="shared" si="47"/>
        <v>1.1599168181419373E-2</v>
      </c>
    </row>
    <row r="1897" spans="1:4" x14ac:dyDescent="0.2">
      <c r="A1897" s="230">
        <v>42295.6688096875</v>
      </c>
      <c r="B1897">
        <v>1.1599168181419373E-2</v>
      </c>
      <c r="C1897" t="b">
        <v>1</v>
      </c>
      <c r="D1897">
        <f t="shared" si="47"/>
        <v>1.1599168181419373E-2</v>
      </c>
    </row>
    <row r="1898" spans="1:4" x14ac:dyDescent="0.2">
      <c r="A1898" s="230">
        <v>42295.679239895835</v>
      </c>
      <c r="B1898">
        <v>1.1599168181419373E-2</v>
      </c>
      <c r="C1898" t="b">
        <v>1</v>
      </c>
      <c r="D1898">
        <f t="shared" si="47"/>
        <v>1.1599168181419373E-2</v>
      </c>
    </row>
    <row r="1899" spans="1:4" x14ac:dyDescent="0.2">
      <c r="A1899" s="230">
        <v>42295.689670138891</v>
      </c>
      <c r="B1899">
        <v>1.1599168181419373E-2</v>
      </c>
      <c r="C1899" t="b">
        <v>1</v>
      </c>
      <c r="D1899">
        <f t="shared" si="47"/>
        <v>1.1599168181419373E-2</v>
      </c>
    </row>
    <row r="1900" spans="1:4" x14ac:dyDescent="0.2">
      <c r="A1900" s="230">
        <v>42295.700100381946</v>
      </c>
      <c r="B1900">
        <v>1.1599168181419373E-2</v>
      </c>
      <c r="C1900" t="b">
        <v>1</v>
      </c>
      <c r="D1900">
        <f t="shared" si="47"/>
        <v>1.1599168181419373E-2</v>
      </c>
    </row>
    <row r="1901" spans="1:4" x14ac:dyDescent="0.2">
      <c r="A1901" s="230">
        <v>42295.710530590281</v>
      </c>
      <c r="B1901">
        <v>1.1599168181419373E-2</v>
      </c>
      <c r="C1901" t="b">
        <v>1</v>
      </c>
      <c r="D1901">
        <f t="shared" si="47"/>
        <v>1.1599168181419373E-2</v>
      </c>
    </row>
    <row r="1902" spans="1:4" x14ac:dyDescent="0.2">
      <c r="A1902" s="230">
        <v>42295.720960844905</v>
      </c>
      <c r="B1902">
        <v>1.1599168181419373E-2</v>
      </c>
      <c r="C1902" t="b">
        <v>1</v>
      </c>
      <c r="D1902">
        <f t="shared" si="47"/>
        <v>1.1599168181419373E-2</v>
      </c>
    </row>
    <row r="1903" spans="1:4" x14ac:dyDescent="0.2">
      <c r="A1903" s="230">
        <v>42295.731391053239</v>
      </c>
      <c r="B1903">
        <v>1.1599168181419373E-2</v>
      </c>
      <c r="C1903" t="b">
        <v>1</v>
      </c>
      <c r="D1903">
        <f t="shared" si="47"/>
        <v>1.1599168181419373E-2</v>
      </c>
    </row>
    <row r="1904" spans="1:4" x14ac:dyDescent="0.2">
      <c r="A1904" s="230">
        <v>42295.741821296295</v>
      </c>
      <c r="B1904">
        <v>1.1599168181419373E-2</v>
      </c>
      <c r="C1904" t="b">
        <v>1</v>
      </c>
      <c r="D1904">
        <f t="shared" si="47"/>
        <v>1.1599168181419373E-2</v>
      </c>
    </row>
    <row r="1905" spans="1:4" x14ac:dyDescent="0.2">
      <c r="A1905" s="230">
        <v>42295.752251504629</v>
      </c>
      <c r="B1905">
        <v>1.1599168181419373E-2</v>
      </c>
      <c r="C1905" t="b">
        <v>1</v>
      </c>
      <c r="D1905">
        <f t="shared" si="47"/>
        <v>1.1599168181419373E-2</v>
      </c>
    </row>
    <row r="1906" spans="1:4" x14ac:dyDescent="0.2">
      <c r="A1906" s="230">
        <v>42295.762681747685</v>
      </c>
      <c r="B1906">
        <v>1.1599168181419373E-2</v>
      </c>
      <c r="C1906" t="b">
        <v>1</v>
      </c>
      <c r="D1906">
        <f t="shared" si="47"/>
        <v>1.1599168181419373E-2</v>
      </c>
    </row>
    <row r="1907" spans="1:4" x14ac:dyDescent="0.2">
      <c r="A1907" s="230">
        <v>42295.773112002316</v>
      </c>
      <c r="B1907">
        <v>1.1599168181419373E-2</v>
      </c>
      <c r="C1907" t="b">
        <v>1</v>
      </c>
      <c r="D1907">
        <f t="shared" si="47"/>
        <v>1.1599168181419373E-2</v>
      </c>
    </row>
    <row r="1908" spans="1:4" x14ac:dyDescent="0.2">
      <c r="A1908" s="230">
        <v>42295.783542210651</v>
      </c>
      <c r="B1908">
        <v>1.1599168181419373E-2</v>
      </c>
      <c r="C1908" t="b">
        <v>1</v>
      </c>
      <c r="D1908">
        <f t="shared" si="47"/>
        <v>1.1599168181419373E-2</v>
      </c>
    </row>
    <row r="1909" spans="1:4" x14ac:dyDescent="0.2">
      <c r="A1909" s="230">
        <v>42295.793972453706</v>
      </c>
      <c r="B1909">
        <v>1.1599168181419373E-2</v>
      </c>
      <c r="C1909" t="b">
        <v>1</v>
      </c>
      <c r="D1909">
        <f t="shared" si="47"/>
        <v>1.1599168181419373E-2</v>
      </c>
    </row>
    <row r="1910" spans="1:4" x14ac:dyDescent="0.2">
      <c r="A1910" s="230">
        <v>42295.804402662034</v>
      </c>
      <c r="B1910">
        <v>1.1599168181419373E-2</v>
      </c>
      <c r="C1910" t="b">
        <v>1</v>
      </c>
      <c r="D1910">
        <f t="shared" si="47"/>
        <v>1.1599168181419373E-2</v>
      </c>
    </row>
    <row r="1911" spans="1:4" x14ac:dyDescent="0.2">
      <c r="A1911" s="230">
        <v>42295.814832905089</v>
      </c>
      <c r="B1911">
        <v>1.1599168181419373E-2</v>
      </c>
      <c r="C1911" t="b">
        <v>1</v>
      </c>
      <c r="D1911">
        <f t="shared" si="47"/>
        <v>1.1599168181419373E-2</v>
      </c>
    </row>
    <row r="1912" spans="1:4" x14ac:dyDescent="0.2">
      <c r="A1912" s="230">
        <v>42295.825263113424</v>
      </c>
      <c r="B1912">
        <v>1.1599168181419373E-2</v>
      </c>
      <c r="C1912" t="b">
        <v>1</v>
      </c>
      <c r="D1912">
        <f t="shared" si="47"/>
        <v>1.1599168181419373E-2</v>
      </c>
    </row>
    <row r="1913" spans="1:4" x14ac:dyDescent="0.2">
      <c r="A1913" s="230">
        <v>42295.835693368055</v>
      </c>
      <c r="B1913">
        <v>1.1599168181419373E-2</v>
      </c>
      <c r="C1913" t="b">
        <v>1</v>
      </c>
      <c r="D1913">
        <f t="shared" si="47"/>
        <v>1.1599168181419373E-2</v>
      </c>
    </row>
    <row r="1914" spans="1:4" x14ac:dyDescent="0.2">
      <c r="A1914" s="230">
        <v>42295.84612357639</v>
      </c>
      <c r="B1914">
        <v>1.1599168181419373E-2</v>
      </c>
      <c r="C1914" t="b">
        <v>1</v>
      </c>
      <c r="D1914">
        <f t="shared" si="47"/>
        <v>1.1599168181419373E-2</v>
      </c>
    </row>
    <row r="1915" spans="1:4" x14ac:dyDescent="0.2">
      <c r="A1915" s="230">
        <v>42295.856553819445</v>
      </c>
      <c r="B1915">
        <v>1.1599168181419373E-2</v>
      </c>
      <c r="C1915" t="b">
        <v>1</v>
      </c>
      <c r="D1915">
        <f t="shared" si="47"/>
        <v>1.1599168181419373E-2</v>
      </c>
    </row>
    <row r="1916" spans="1:4" x14ac:dyDescent="0.2">
      <c r="A1916" s="230">
        <v>42295.866984062501</v>
      </c>
      <c r="B1916">
        <v>1.1658057570457458E-2</v>
      </c>
      <c r="C1916" t="b">
        <v>1</v>
      </c>
      <c r="D1916">
        <f t="shared" si="47"/>
        <v>1.1658057570457458E-2</v>
      </c>
    </row>
    <row r="1917" spans="1:4" x14ac:dyDescent="0.2">
      <c r="A1917" s="230">
        <v>42295.877414270835</v>
      </c>
      <c r="B1917">
        <v>1.1658057570457458E-2</v>
      </c>
      <c r="C1917" t="b">
        <v>1</v>
      </c>
      <c r="D1917">
        <f t="shared" si="47"/>
        <v>1.1658057570457458E-2</v>
      </c>
    </row>
    <row r="1918" spans="1:4" x14ac:dyDescent="0.2">
      <c r="A1918" s="230">
        <v>42295.88784452546</v>
      </c>
      <c r="B1918">
        <v>1.1658057570457458E-2</v>
      </c>
      <c r="C1918" t="b">
        <v>1</v>
      </c>
      <c r="D1918">
        <f t="shared" si="47"/>
        <v>1.1658057570457458E-2</v>
      </c>
    </row>
    <row r="1919" spans="1:4" x14ac:dyDescent="0.2">
      <c r="A1919" s="230">
        <v>42295.898274733794</v>
      </c>
      <c r="B1919">
        <v>1.1658057570457458E-2</v>
      </c>
      <c r="C1919" t="b">
        <v>1</v>
      </c>
      <c r="D1919">
        <f t="shared" ref="D1919:D1982" si="48">IF(C1919=TRUE,B1919,0)</f>
        <v>1.1658057570457458E-2</v>
      </c>
    </row>
    <row r="1920" spans="1:4" x14ac:dyDescent="0.2">
      <c r="A1920" s="230">
        <v>42295.90870497685</v>
      </c>
      <c r="B1920">
        <v>1.1658057570457458E-2</v>
      </c>
      <c r="C1920" t="b">
        <v>1</v>
      </c>
      <c r="D1920">
        <f t="shared" si="48"/>
        <v>1.1658057570457458E-2</v>
      </c>
    </row>
    <row r="1921" spans="1:4" x14ac:dyDescent="0.2">
      <c r="A1921" s="230">
        <v>42295.919135185184</v>
      </c>
      <c r="B1921">
        <v>1.1658057570457458E-2</v>
      </c>
      <c r="C1921" t="b">
        <v>1</v>
      </c>
      <c r="D1921">
        <f t="shared" si="48"/>
        <v>1.1658057570457458E-2</v>
      </c>
    </row>
    <row r="1922" spans="1:4" x14ac:dyDescent="0.2">
      <c r="A1922" s="230">
        <v>42295.92956542824</v>
      </c>
      <c r="B1922">
        <v>1.1658057570457458E-2</v>
      </c>
      <c r="C1922" t="b">
        <v>1</v>
      </c>
      <c r="D1922">
        <f t="shared" si="48"/>
        <v>1.1658057570457458E-2</v>
      </c>
    </row>
    <row r="1923" spans="1:4" x14ac:dyDescent="0.2">
      <c r="A1923" s="230">
        <v>42295.939995682871</v>
      </c>
      <c r="B1923">
        <v>1.1658057570457458E-2</v>
      </c>
      <c r="C1923" t="b">
        <v>1</v>
      </c>
      <c r="D1923">
        <f t="shared" si="48"/>
        <v>1.1658057570457458E-2</v>
      </c>
    </row>
    <row r="1924" spans="1:4" x14ac:dyDescent="0.2">
      <c r="A1924" s="230">
        <v>42295.950425891206</v>
      </c>
      <c r="B1924">
        <v>1.1658057570457458E-2</v>
      </c>
      <c r="C1924" t="b">
        <v>1</v>
      </c>
      <c r="D1924">
        <f t="shared" si="48"/>
        <v>1.1658057570457458E-2</v>
      </c>
    </row>
    <row r="1925" spans="1:4" x14ac:dyDescent="0.2">
      <c r="A1925" s="230">
        <v>42295.960856134261</v>
      </c>
      <c r="B1925">
        <v>1.1658057570457458E-2</v>
      </c>
      <c r="C1925" t="b">
        <v>1</v>
      </c>
      <c r="D1925">
        <f t="shared" si="48"/>
        <v>1.1658057570457458E-2</v>
      </c>
    </row>
    <row r="1926" spans="1:4" x14ac:dyDescent="0.2">
      <c r="A1926" s="230">
        <v>42295.971286342596</v>
      </c>
      <c r="B1926">
        <v>1.1658057570457458E-2</v>
      </c>
      <c r="C1926" t="b">
        <v>1</v>
      </c>
      <c r="D1926">
        <f t="shared" si="48"/>
        <v>1.1658057570457458E-2</v>
      </c>
    </row>
    <row r="1927" spans="1:4" x14ac:dyDescent="0.2">
      <c r="A1927" s="230">
        <v>42295.981716585651</v>
      </c>
      <c r="B1927">
        <v>1.1658057570457458E-2</v>
      </c>
      <c r="C1927" t="b">
        <v>1</v>
      </c>
      <c r="D1927">
        <f t="shared" si="48"/>
        <v>1.1658057570457458E-2</v>
      </c>
    </row>
    <row r="1928" spans="1:4" x14ac:dyDescent="0.2">
      <c r="A1928" s="230">
        <v>42295.992146793978</v>
      </c>
      <c r="B1928">
        <v>1.1658057570457458E-2</v>
      </c>
      <c r="C1928" t="b">
        <v>1</v>
      </c>
      <c r="D1928">
        <f t="shared" si="48"/>
        <v>1.1658057570457458E-2</v>
      </c>
    </row>
    <row r="1929" spans="1:4" x14ac:dyDescent="0.2">
      <c r="A1929" s="230">
        <v>42296.00257704861</v>
      </c>
      <c r="B1929">
        <v>1.1658057570457458E-2</v>
      </c>
      <c r="C1929" t="b">
        <v>1</v>
      </c>
      <c r="D1929">
        <f t="shared" si="48"/>
        <v>1.1658057570457458E-2</v>
      </c>
    </row>
    <row r="1930" spans="1:4" x14ac:dyDescent="0.2">
      <c r="A1930" s="230">
        <v>42296.013007256945</v>
      </c>
      <c r="B1930">
        <v>1.1658057570457458E-2</v>
      </c>
      <c r="C1930" t="b">
        <v>1</v>
      </c>
      <c r="D1930">
        <f t="shared" si="48"/>
        <v>1.1658057570457458E-2</v>
      </c>
    </row>
    <row r="1931" spans="1:4" x14ac:dyDescent="0.2">
      <c r="A1931" s="230">
        <v>42296.0234375</v>
      </c>
      <c r="B1931">
        <v>1.1658057570457458E-2</v>
      </c>
      <c r="C1931" t="b">
        <v>1</v>
      </c>
      <c r="D1931">
        <f t="shared" si="48"/>
        <v>1.1658057570457458E-2</v>
      </c>
    </row>
    <row r="1932" spans="1:4" x14ac:dyDescent="0.2">
      <c r="A1932" s="230">
        <v>42296.033867743055</v>
      </c>
      <c r="B1932">
        <v>1.1658057570457458E-2</v>
      </c>
      <c r="C1932" t="b">
        <v>1</v>
      </c>
      <c r="D1932">
        <f t="shared" si="48"/>
        <v>1.1658057570457458E-2</v>
      </c>
    </row>
    <row r="1933" spans="1:4" x14ac:dyDescent="0.2">
      <c r="A1933" s="230">
        <v>42296.04429795139</v>
      </c>
      <c r="B1933">
        <v>1.1658057570457458E-2</v>
      </c>
      <c r="C1933" t="b">
        <v>1</v>
      </c>
      <c r="D1933">
        <f t="shared" si="48"/>
        <v>1.1658057570457458E-2</v>
      </c>
    </row>
    <row r="1934" spans="1:4" x14ac:dyDescent="0.2">
      <c r="A1934" s="230">
        <v>42296.054728206022</v>
      </c>
      <c r="B1934">
        <v>1.1658057570457458E-2</v>
      </c>
      <c r="C1934" t="b">
        <v>1</v>
      </c>
      <c r="D1934">
        <f t="shared" si="48"/>
        <v>1.1658057570457458E-2</v>
      </c>
    </row>
    <row r="1935" spans="1:4" x14ac:dyDescent="0.2">
      <c r="A1935" s="230">
        <v>42296.065158414349</v>
      </c>
      <c r="B1935">
        <v>1.1658057570457458E-2</v>
      </c>
      <c r="C1935" t="b">
        <v>1</v>
      </c>
      <c r="D1935">
        <f t="shared" si="48"/>
        <v>1.1658057570457458E-2</v>
      </c>
    </row>
    <row r="1936" spans="1:4" x14ac:dyDescent="0.2">
      <c r="A1936" s="230">
        <v>42296.075588657404</v>
      </c>
      <c r="B1936">
        <v>1.1658057570457458E-2</v>
      </c>
      <c r="C1936" t="b">
        <v>1</v>
      </c>
      <c r="D1936">
        <f t="shared" si="48"/>
        <v>1.1658057570457458E-2</v>
      </c>
    </row>
    <row r="1937" spans="1:4" x14ac:dyDescent="0.2">
      <c r="A1937" s="230">
        <v>42296.086018865739</v>
      </c>
      <c r="B1937">
        <v>1.1658057570457458E-2</v>
      </c>
      <c r="C1937" t="b">
        <v>1</v>
      </c>
      <c r="D1937">
        <f t="shared" si="48"/>
        <v>1.1658057570457458E-2</v>
      </c>
    </row>
    <row r="1938" spans="1:4" x14ac:dyDescent="0.2">
      <c r="A1938" s="230">
        <v>42296.096449108794</v>
      </c>
      <c r="B1938">
        <v>1.1658057570457458E-2</v>
      </c>
      <c r="C1938" t="b">
        <v>1</v>
      </c>
      <c r="D1938">
        <f t="shared" si="48"/>
        <v>1.1658057570457458E-2</v>
      </c>
    </row>
    <row r="1939" spans="1:4" x14ac:dyDescent="0.2">
      <c r="A1939" s="230">
        <v>42296.106879363426</v>
      </c>
      <c r="B1939">
        <v>1.1658057570457458E-2</v>
      </c>
      <c r="C1939" t="b">
        <v>1</v>
      </c>
      <c r="D1939">
        <f t="shared" si="48"/>
        <v>1.1658057570457458E-2</v>
      </c>
    </row>
    <row r="1940" spans="1:4" x14ac:dyDescent="0.2">
      <c r="A1940" s="230">
        <v>42296.11730957176</v>
      </c>
      <c r="B1940">
        <v>1.1658057570457458E-2</v>
      </c>
      <c r="C1940" t="b">
        <v>1</v>
      </c>
      <c r="D1940">
        <f t="shared" si="48"/>
        <v>1.1658057570457458E-2</v>
      </c>
    </row>
    <row r="1941" spans="1:4" x14ac:dyDescent="0.2">
      <c r="A1941" s="230">
        <v>42296.127739814816</v>
      </c>
      <c r="B1941">
        <v>1.1658057570457458E-2</v>
      </c>
      <c r="C1941" t="b">
        <v>1</v>
      </c>
      <c r="D1941">
        <f t="shared" si="48"/>
        <v>1.1658057570457458E-2</v>
      </c>
    </row>
    <row r="1942" spans="1:4" x14ac:dyDescent="0.2">
      <c r="A1942" s="230">
        <v>42296.13817002315</v>
      </c>
      <c r="B1942">
        <v>1.1658057570457458E-2</v>
      </c>
      <c r="C1942" t="b">
        <v>1</v>
      </c>
      <c r="D1942">
        <f t="shared" si="48"/>
        <v>1.1658057570457458E-2</v>
      </c>
    </row>
    <row r="1943" spans="1:4" x14ac:dyDescent="0.2">
      <c r="A1943" s="230">
        <v>42296.148600266206</v>
      </c>
      <c r="B1943">
        <v>1.1658057570457458E-2</v>
      </c>
      <c r="C1943" t="b">
        <v>1</v>
      </c>
      <c r="D1943">
        <f t="shared" si="48"/>
        <v>1.1658057570457458E-2</v>
      </c>
    </row>
    <row r="1944" spans="1:4" x14ac:dyDescent="0.2">
      <c r="A1944" s="230">
        <v>42296.15903047454</v>
      </c>
      <c r="B1944">
        <v>1.1658057570457458E-2</v>
      </c>
      <c r="C1944" t="b">
        <v>1</v>
      </c>
      <c r="D1944">
        <f t="shared" si="48"/>
        <v>1.1658057570457458E-2</v>
      </c>
    </row>
    <row r="1945" spans="1:4" x14ac:dyDescent="0.2">
      <c r="A1945" s="230">
        <v>42296.169460729165</v>
      </c>
      <c r="B1945">
        <v>1.1658057570457458E-2</v>
      </c>
      <c r="C1945" t="b">
        <v>1</v>
      </c>
      <c r="D1945">
        <f t="shared" si="48"/>
        <v>1.1658057570457458E-2</v>
      </c>
    </row>
    <row r="1946" spans="1:4" x14ac:dyDescent="0.2">
      <c r="A1946" s="230">
        <v>42296.179890937499</v>
      </c>
      <c r="B1946">
        <v>1.1658057570457458E-2</v>
      </c>
      <c r="C1946" t="b">
        <v>1</v>
      </c>
      <c r="D1946">
        <f t="shared" si="48"/>
        <v>1.1658057570457458E-2</v>
      </c>
    </row>
    <row r="1947" spans="1:4" x14ac:dyDescent="0.2">
      <c r="A1947" s="230">
        <v>42296.190321180555</v>
      </c>
      <c r="B1947">
        <v>1.1658057570457458E-2</v>
      </c>
      <c r="C1947" t="b">
        <v>1</v>
      </c>
      <c r="D1947">
        <f t="shared" si="48"/>
        <v>1.1658057570457458E-2</v>
      </c>
    </row>
    <row r="1948" spans="1:4" x14ac:dyDescent="0.2">
      <c r="A1948" s="230">
        <v>42296.20075142361</v>
      </c>
      <c r="B1948">
        <v>1.1716946959495544E-2</v>
      </c>
      <c r="C1948" t="b">
        <v>1</v>
      </c>
      <c r="D1948">
        <f t="shared" si="48"/>
        <v>1.1716946959495544E-2</v>
      </c>
    </row>
    <row r="1949" spans="1:4" x14ac:dyDescent="0.2">
      <c r="A1949" s="230">
        <v>42296.211181631945</v>
      </c>
      <c r="B1949">
        <v>1.1716946959495544E-2</v>
      </c>
      <c r="C1949" t="b">
        <v>1</v>
      </c>
      <c r="D1949">
        <f t="shared" si="48"/>
        <v>1.1716946959495544E-2</v>
      </c>
    </row>
    <row r="1950" spans="1:4" x14ac:dyDescent="0.2">
      <c r="A1950" s="230">
        <v>42296.221611886576</v>
      </c>
      <c r="B1950">
        <v>1.1716946959495544E-2</v>
      </c>
      <c r="C1950" t="b">
        <v>1</v>
      </c>
      <c r="D1950">
        <f t="shared" si="48"/>
        <v>1.1716946959495544E-2</v>
      </c>
    </row>
    <row r="1951" spans="1:4" x14ac:dyDescent="0.2">
      <c r="A1951" s="230">
        <v>42296.232042094911</v>
      </c>
      <c r="B1951">
        <v>1.1716946959495544E-2</v>
      </c>
      <c r="C1951" t="b">
        <v>1</v>
      </c>
      <c r="D1951">
        <f t="shared" si="48"/>
        <v>1.1716946959495544E-2</v>
      </c>
    </row>
    <row r="1952" spans="1:4" x14ac:dyDescent="0.2">
      <c r="A1952" s="230">
        <v>42296.242472337966</v>
      </c>
      <c r="B1952">
        <v>1.1716946959495544E-2</v>
      </c>
      <c r="C1952" t="b">
        <v>1</v>
      </c>
      <c r="D1952">
        <f t="shared" si="48"/>
        <v>1.1716946959495544E-2</v>
      </c>
    </row>
    <row r="1953" spans="1:4" x14ac:dyDescent="0.2">
      <c r="A1953" s="230">
        <v>42296.252902546294</v>
      </c>
      <c r="B1953">
        <v>1.1716946959495544E-2</v>
      </c>
      <c r="C1953" t="b">
        <v>1</v>
      </c>
      <c r="D1953">
        <f t="shared" si="48"/>
        <v>1.1716946959495544E-2</v>
      </c>
    </row>
    <row r="1954" spans="1:4" x14ac:dyDescent="0.2">
      <c r="A1954" s="230">
        <v>42296.263332789349</v>
      </c>
      <c r="B1954">
        <v>1.1716946959495544E-2</v>
      </c>
      <c r="C1954" t="b">
        <v>1</v>
      </c>
      <c r="D1954">
        <f t="shared" si="48"/>
        <v>1.1716946959495544E-2</v>
      </c>
    </row>
    <row r="1955" spans="1:4" x14ac:dyDescent="0.2">
      <c r="A1955" s="230">
        <v>42296.273763043981</v>
      </c>
      <c r="B1955">
        <v>1.1716946959495544E-2</v>
      </c>
      <c r="C1955" t="b">
        <v>1</v>
      </c>
      <c r="D1955">
        <f t="shared" si="48"/>
        <v>1.1716946959495544E-2</v>
      </c>
    </row>
    <row r="1956" spans="1:4" x14ac:dyDescent="0.2">
      <c r="A1956" s="230">
        <v>42296.284193252315</v>
      </c>
      <c r="B1956">
        <v>1.1716946959495544E-2</v>
      </c>
      <c r="C1956" t="b">
        <v>1</v>
      </c>
      <c r="D1956">
        <f t="shared" si="48"/>
        <v>1.1716946959495544E-2</v>
      </c>
    </row>
    <row r="1957" spans="1:4" x14ac:dyDescent="0.2">
      <c r="A1957" s="230">
        <v>42296.294623495371</v>
      </c>
      <c r="B1957">
        <v>1.1716946959495544E-2</v>
      </c>
      <c r="C1957" t="b">
        <v>1</v>
      </c>
      <c r="D1957">
        <f t="shared" si="48"/>
        <v>1.1716946959495544E-2</v>
      </c>
    </row>
    <row r="1958" spans="1:4" x14ac:dyDescent="0.2">
      <c r="A1958" s="230">
        <v>42296.305053703705</v>
      </c>
      <c r="B1958">
        <v>1.1716946959495544E-2</v>
      </c>
      <c r="C1958" t="b">
        <v>1</v>
      </c>
      <c r="D1958">
        <f t="shared" si="48"/>
        <v>1.1716946959495544E-2</v>
      </c>
    </row>
    <row r="1959" spans="1:4" x14ac:dyDescent="0.2">
      <c r="A1959" s="230">
        <v>42296.315483946761</v>
      </c>
      <c r="B1959">
        <v>1.1716946959495544E-2</v>
      </c>
      <c r="C1959" t="b">
        <v>1</v>
      </c>
      <c r="D1959">
        <f t="shared" si="48"/>
        <v>1.1716946959495544E-2</v>
      </c>
    </row>
    <row r="1960" spans="1:4" x14ac:dyDescent="0.2">
      <c r="A1960" s="230">
        <v>42296.325914155095</v>
      </c>
      <c r="B1960">
        <v>1.1716946959495544E-2</v>
      </c>
      <c r="C1960" t="b">
        <v>1</v>
      </c>
      <c r="D1960">
        <f t="shared" si="48"/>
        <v>1.1716946959495544E-2</v>
      </c>
    </row>
    <row r="1961" spans="1:4" x14ac:dyDescent="0.2">
      <c r="A1961" s="230">
        <v>42296.336344409719</v>
      </c>
      <c r="B1961">
        <v>1.1716946959495544E-2</v>
      </c>
      <c r="C1961" t="b">
        <v>1</v>
      </c>
      <c r="D1961">
        <f t="shared" si="48"/>
        <v>1.1716946959495544E-2</v>
      </c>
    </row>
    <row r="1962" spans="1:4" x14ac:dyDescent="0.2">
      <c r="A1962" s="230">
        <v>42296.346774618054</v>
      </c>
      <c r="B1962">
        <v>1.1716946959495544E-2</v>
      </c>
      <c r="C1962" t="b">
        <v>1</v>
      </c>
      <c r="D1962">
        <f t="shared" si="48"/>
        <v>1.1716946959495544E-2</v>
      </c>
    </row>
    <row r="1963" spans="1:4" x14ac:dyDescent="0.2">
      <c r="A1963" s="230">
        <v>42296.357204861109</v>
      </c>
      <c r="B1963">
        <v>1.1716946959495544E-2</v>
      </c>
      <c r="C1963" t="b">
        <v>1</v>
      </c>
      <c r="D1963">
        <f t="shared" si="48"/>
        <v>1.1716946959495544E-2</v>
      </c>
    </row>
    <row r="1964" spans="1:4" x14ac:dyDescent="0.2">
      <c r="A1964" s="230">
        <v>42296.367635104165</v>
      </c>
      <c r="B1964">
        <v>1.1716946959495544E-2</v>
      </c>
      <c r="C1964" t="b">
        <v>1</v>
      </c>
      <c r="D1964">
        <f t="shared" si="48"/>
        <v>1.1716946959495544E-2</v>
      </c>
    </row>
    <row r="1965" spans="1:4" x14ac:dyDescent="0.2">
      <c r="A1965" s="230">
        <v>42296.3780653125</v>
      </c>
      <c r="B1965">
        <v>1.1716946959495544E-2</v>
      </c>
      <c r="C1965" t="b">
        <v>1</v>
      </c>
      <c r="D1965">
        <f t="shared" si="48"/>
        <v>1.1716946959495544E-2</v>
      </c>
    </row>
    <row r="1966" spans="1:4" x14ac:dyDescent="0.2">
      <c r="A1966" s="230">
        <v>42296.388495567131</v>
      </c>
      <c r="B1966">
        <v>1.1716946959495544E-2</v>
      </c>
      <c r="C1966" t="b">
        <v>1</v>
      </c>
      <c r="D1966">
        <f t="shared" si="48"/>
        <v>1.1716946959495544E-2</v>
      </c>
    </row>
    <row r="1967" spans="1:4" x14ac:dyDescent="0.2">
      <c r="A1967" s="230">
        <v>42296.398925775466</v>
      </c>
      <c r="B1967">
        <v>1.1716946959495544E-2</v>
      </c>
      <c r="C1967" t="b">
        <v>1</v>
      </c>
      <c r="D1967">
        <f t="shared" si="48"/>
        <v>1.1716946959495544E-2</v>
      </c>
    </row>
    <row r="1968" spans="1:4" x14ac:dyDescent="0.2">
      <c r="A1968" s="230">
        <v>42296.409356018521</v>
      </c>
      <c r="B1968">
        <v>1.1716946959495544E-2</v>
      </c>
      <c r="C1968" t="b">
        <v>1</v>
      </c>
      <c r="D1968">
        <f t="shared" si="48"/>
        <v>1.1716946959495544E-2</v>
      </c>
    </row>
    <row r="1969" spans="1:4" x14ac:dyDescent="0.2">
      <c r="A1969" s="230">
        <v>42296.419786226848</v>
      </c>
      <c r="B1969">
        <v>1.1716946959495544E-2</v>
      </c>
      <c r="C1969" t="b">
        <v>1</v>
      </c>
      <c r="D1969">
        <f t="shared" si="48"/>
        <v>1.1716946959495544E-2</v>
      </c>
    </row>
    <row r="1970" spans="1:4" x14ac:dyDescent="0.2">
      <c r="A1970" s="230">
        <v>42296.430216469904</v>
      </c>
      <c r="B1970">
        <v>1.1716946959495544E-2</v>
      </c>
      <c r="C1970" t="b">
        <v>1</v>
      </c>
      <c r="D1970">
        <f t="shared" si="48"/>
        <v>1.1716946959495544E-2</v>
      </c>
    </row>
    <row r="1971" spans="1:4" x14ac:dyDescent="0.2">
      <c r="A1971" s="230">
        <v>42296.440646724535</v>
      </c>
      <c r="B1971">
        <v>1.1716946959495544E-2</v>
      </c>
      <c r="C1971" t="b">
        <v>1</v>
      </c>
      <c r="D1971">
        <f t="shared" si="48"/>
        <v>1.1716946959495544E-2</v>
      </c>
    </row>
    <row r="1972" spans="1:4" x14ac:dyDescent="0.2">
      <c r="A1972" s="230">
        <v>42296.45107693287</v>
      </c>
      <c r="B1972">
        <v>1.1716946959495544E-2</v>
      </c>
      <c r="C1972" t="b">
        <v>1</v>
      </c>
      <c r="D1972">
        <f t="shared" si="48"/>
        <v>1.1716946959495544E-2</v>
      </c>
    </row>
    <row r="1973" spans="1:4" x14ac:dyDescent="0.2">
      <c r="A1973" s="230">
        <v>42296.461507175925</v>
      </c>
      <c r="B1973">
        <v>1.1716946959495544E-2</v>
      </c>
      <c r="C1973" t="b">
        <v>1</v>
      </c>
      <c r="D1973">
        <f t="shared" si="48"/>
        <v>1.1716946959495544E-2</v>
      </c>
    </row>
    <row r="1974" spans="1:4" x14ac:dyDescent="0.2">
      <c r="A1974" s="230">
        <v>42296.47193738426</v>
      </c>
      <c r="B1974">
        <v>1.1716946959495544E-2</v>
      </c>
      <c r="C1974" t="b">
        <v>1</v>
      </c>
      <c r="D1974">
        <f t="shared" si="48"/>
        <v>1.1716946959495544E-2</v>
      </c>
    </row>
    <row r="1975" spans="1:4" x14ac:dyDescent="0.2">
      <c r="A1975" s="230">
        <v>42296.482367627315</v>
      </c>
      <c r="B1975">
        <v>1.1716946959495544E-2</v>
      </c>
      <c r="C1975" t="b">
        <v>1</v>
      </c>
      <c r="D1975">
        <f t="shared" si="48"/>
        <v>1.1716946959495544E-2</v>
      </c>
    </row>
    <row r="1976" spans="1:4" x14ac:dyDescent="0.2">
      <c r="A1976" s="230">
        <v>42296.49279783565</v>
      </c>
      <c r="B1976">
        <v>1.1716946959495544E-2</v>
      </c>
      <c r="C1976" t="b">
        <v>1</v>
      </c>
      <c r="D1976">
        <f t="shared" si="48"/>
        <v>1.1716946959495544E-2</v>
      </c>
    </row>
    <row r="1977" spans="1:4" x14ac:dyDescent="0.2">
      <c r="A1977" s="230">
        <v>42296.503228090274</v>
      </c>
      <c r="B1977">
        <v>1.1716946959495544E-2</v>
      </c>
      <c r="C1977" t="b">
        <v>1</v>
      </c>
      <c r="D1977">
        <f t="shared" si="48"/>
        <v>1.1716946959495544E-2</v>
      </c>
    </row>
    <row r="1978" spans="1:4" x14ac:dyDescent="0.2">
      <c r="A1978" s="230">
        <v>42296.513658298609</v>
      </c>
      <c r="B1978">
        <v>1.1716946959495544E-2</v>
      </c>
      <c r="C1978" t="b">
        <v>1</v>
      </c>
      <c r="D1978">
        <f t="shared" si="48"/>
        <v>1.1716946959495544E-2</v>
      </c>
    </row>
    <row r="1979" spans="1:4" x14ac:dyDescent="0.2">
      <c r="A1979" s="230">
        <v>42296.524088541664</v>
      </c>
      <c r="B1979">
        <v>1.1716946959495544E-2</v>
      </c>
      <c r="C1979" t="b">
        <v>1</v>
      </c>
      <c r="D1979">
        <f t="shared" si="48"/>
        <v>1.1716946959495544E-2</v>
      </c>
    </row>
    <row r="1980" spans="1:4" x14ac:dyDescent="0.2">
      <c r="A1980" s="230">
        <v>42296.53451878472</v>
      </c>
      <c r="B1980">
        <v>1.1687502264976501E-2</v>
      </c>
      <c r="C1980" t="b">
        <v>1</v>
      </c>
      <c r="D1980">
        <f t="shared" si="48"/>
        <v>1.1687502264976501E-2</v>
      </c>
    </row>
    <row r="1981" spans="1:4" x14ac:dyDescent="0.2">
      <c r="A1981" s="230">
        <v>42296.544948993054</v>
      </c>
      <c r="B1981">
        <v>1.1687502264976501E-2</v>
      </c>
      <c r="C1981" t="b">
        <v>1</v>
      </c>
      <c r="D1981">
        <f t="shared" si="48"/>
        <v>1.1687502264976501E-2</v>
      </c>
    </row>
    <row r="1982" spans="1:4" x14ac:dyDescent="0.2">
      <c r="A1982" s="230">
        <v>42296.555379247686</v>
      </c>
      <c r="B1982">
        <v>1.1687502264976501E-2</v>
      </c>
      <c r="C1982" t="b">
        <v>1</v>
      </c>
      <c r="D1982">
        <f t="shared" si="48"/>
        <v>1.1687502264976501E-2</v>
      </c>
    </row>
    <row r="1983" spans="1:4" x14ac:dyDescent="0.2">
      <c r="A1983" s="230">
        <v>42296.56580945602</v>
      </c>
      <c r="B1983">
        <v>1.1687502264976501E-2</v>
      </c>
      <c r="C1983" t="b">
        <v>1</v>
      </c>
      <c r="D1983">
        <f t="shared" ref="D1983:D2046" si="49">IF(C1983=TRUE,B1983,0)</f>
        <v>1.1687502264976501E-2</v>
      </c>
    </row>
    <row r="1984" spans="1:4" x14ac:dyDescent="0.2">
      <c r="A1984" s="230">
        <v>42296.576239699076</v>
      </c>
      <c r="B1984">
        <v>1.1687502264976501E-2</v>
      </c>
      <c r="C1984" t="b">
        <v>1</v>
      </c>
      <c r="D1984">
        <f t="shared" si="49"/>
        <v>1.1687502264976501E-2</v>
      </c>
    </row>
    <row r="1985" spans="1:4" x14ac:dyDescent="0.2">
      <c r="A1985" s="230">
        <v>42296.58666990741</v>
      </c>
      <c r="B1985">
        <v>1.1687502264976501E-2</v>
      </c>
      <c r="C1985" t="b">
        <v>1</v>
      </c>
      <c r="D1985">
        <f t="shared" si="49"/>
        <v>1.1687502264976501E-2</v>
      </c>
    </row>
    <row r="1986" spans="1:4" x14ac:dyDescent="0.2">
      <c r="A1986" s="230">
        <v>42296.597100150466</v>
      </c>
      <c r="B1986">
        <v>1.1687502264976501E-2</v>
      </c>
      <c r="C1986" t="b">
        <v>1</v>
      </c>
      <c r="D1986">
        <f t="shared" si="49"/>
        <v>1.1687502264976501E-2</v>
      </c>
    </row>
    <row r="1987" spans="1:4" x14ac:dyDescent="0.2">
      <c r="A1987" s="230">
        <v>42296.60753040509</v>
      </c>
      <c r="B1987">
        <v>1.1687502264976501E-2</v>
      </c>
      <c r="C1987" t="b">
        <v>1</v>
      </c>
      <c r="D1987">
        <f t="shared" si="49"/>
        <v>1.1687502264976501E-2</v>
      </c>
    </row>
    <row r="1988" spans="1:4" x14ac:dyDescent="0.2">
      <c r="A1988" s="230">
        <v>42296.617960613425</v>
      </c>
      <c r="B1988">
        <v>1.1687502264976501E-2</v>
      </c>
      <c r="C1988" t="b">
        <v>1</v>
      </c>
      <c r="D1988">
        <f t="shared" si="49"/>
        <v>1.1687502264976501E-2</v>
      </c>
    </row>
    <row r="1989" spans="1:4" x14ac:dyDescent="0.2">
      <c r="A1989" s="230">
        <v>42296.62839085648</v>
      </c>
      <c r="B1989">
        <v>1.1687502264976501E-2</v>
      </c>
      <c r="C1989" t="b">
        <v>1</v>
      </c>
      <c r="D1989">
        <f t="shared" si="49"/>
        <v>1.1687502264976501E-2</v>
      </c>
    </row>
    <row r="1990" spans="1:4" x14ac:dyDescent="0.2">
      <c r="A1990" s="230">
        <v>42296.638821064815</v>
      </c>
      <c r="B1990">
        <v>1.1687502264976501E-2</v>
      </c>
      <c r="C1990" t="b">
        <v>1</v>
      </c>
      <c r="D1990">
        <f t="shared" si="49"/>
        <v>1.1687502264976501E-2</v>
      </c>
    </row>
    <row r="1991" spans="1:4" x14ac:dyDescent="0.2">
      <c r="A1991" s="230">
        <v>42296.64925130787</v>
      </c>
      <c r="B1991">
        <v>1.2217491865158081E-2</v>
      </c>
      <c r="C1991" t="b">
        <v>1</v>
      </c>
      <c r="D1991">
        <f t="shared" si="49"/>
        <v>1.2217491865158081E-2</v>
      </c>
    </row>
    <row r="1992" spans="1:4" x14ac:dyDescent="0.2">
      <c r="A1992" s="230">
        <v>42296.659681516205</v>
      </c>
      <c r="B1992">
        <v>1.2217491865158081E-2</v>
      </c>
      <c r="C1992" t="b">
        <v>1</v>
      </c>
      <c r="D1992">
        <f t="shared" si="49"/>
        <v>1.2217491865158081E-2</v>
      </c>
    </row>
    <row r="1993" spans="1:4" x14ac:dyDescent="0.2">
      <c r="A1993" s="230">
        <v>42296.670111770836</v>
      </c>
      <c r="B1993">
        <v>1.2217491865158081E-2</v>
      </c>
      <c r="C1993" t="b">
        <v>1</v>
      </c>
      <c r="D1993">
        <f t="shared" si="49"/>
        <v>1.2217491865158081E-2</v>
      </c>
    </row>
    <row r="1994" spans="1:4" x14ac:dyDescent="0.2">
      <c r="A1994" s="230">
        <v>42296.680541979164</v>
      </c>
      <c r="B1994">
        <v>1.2217491865158081E-2</v>
      </c>
      <c r="C1994" t="b">
        <v>1</v>
      </c>
      <c r="D1994">
        <f t="shared" si="49"/>
        <v>1.2217491865158081E-2</v>
      </c>
    </row>
    <row r="1995" spans="1:4" x14ac:dyDescent="0.2">
      <c r="A1995" s="230">
        <v>42296.690972222219</v>
      </c>
      <c r="B1995">
        <v>1.2217491865158081E-2</v>
      </c>
      <c r="C1995" t="b">
        <v>1</v>
      </c>
      <c r="D1995">
        <f t="shared" si="49"/>
        <v>1.2217491865158081E-2</v>
      </c>
    </row>
    <row r="1996" spans="1:4" x14ac:dyDescent="0.2">
      <c r="A1996" s="230">
        <v>42296.701402465274</v>
      </c>
      <c r="B1996">
        <v>1.2217491865158081E-2</v>
      </c>
      <c r="C1996" t="b">
        <v>1</v>
      </c>
      <c r="D1996">
        <f t="shared" si="49"/>
        <v>1.2217491865158081E-2</v>
      </c>
    </row>
    <row r="1997" spans="1:4" x14ac:dyDescent="0.2">
      <c r="A1997" s="230">
        <v>42296.711832673609</v>
      </c>
      <c r="B1997">
        <v>1.2217491865158081E-2</v>
      </c>
      <c r="C1997" t="b">
        <v>1</v>
      </c>
      <c r="D1997">
        <f t="shared" si="49"/>
        <v>1.2217491865158081E-2</v>
      </c>
    </row>
    <row r="1998" spans="1:4" x14ac:dyDescent="0.2">
      <c r="A1998" s="230">
        <v>42296.722262928241</v>
      </c>
      <c r="B1998">
        <v>1.2217491865158081E-2</v>
      </c>
      <c r="C1998" t="b">
        <v>1</v>
      </c>
      <c r="D1998">
        <f t="shared" si="49"/>
        <v>1.2217491865158081E-2</v>
      </c>
    </row>
    <row r="1999" spans="1:4" x14ac:dyDescent="0.2">
      <c r="A1999" s="230">
        <v>42296.732693136575</v>
      </c>
      <c r="B1999">
        <v>1.2217491865158081E-2</v>
      </c>
      <c r="C1999" t="b">
        <v>1</v>
      </c>
      <c r="D1999">
        <f t="shared" si="49"/>
        <v>1.2217491865158081E-2</v>
      </c>
    </row>
    <row r="2000" spans="1:4" x14ac:dyDescent="0.2">
      <c r="A2000" s="230">
        <v>42296.743123379631</v>
      </c>
      <c r="B2000">
        <v>1.2217491865158081E-2</v>
      </c>
      <c r="C2000" t="b">
        <v>1</v>
      </c>
      <c r="D2000">
        <f t="shared" si="49"/>
        <v>1.2217491865158081E-2</v>
      </c>
    </row>
    <row r="2001" spans="1:4" x14ac:dyDescent="0.2">
      <c r="A2001" s="230">
        <v>42296.753553587965</v>
      </c>
      <c r="B2001">
        <v>1.2217491865158081E-2</v>
      </c>
      <c r="C2001" t="b">
        <v>1</v>
      </c>
      <c r="D2001">
        <f t="shared" si="49"/>
        <v>1.2217491865158081E-2</v>
      </c>
    </row>
    <row r="2002" spans="1:4" x14ac:dyDescent="0.2">
      <c r="A2002" s="230">
        <v>42296.763983831021</v>
      </c>
      <c r="B2002">
        <v>1.2217491865158081E-2</v>
      </c>
      <c r="C2002" t="b">
        <v>1</v>
      </c>
      <c r="D2002">
        <f t="shared" si="49"/>
        <v>1.2217491865158081E-2</v>
      </c>
    </row>
    <row r="2003" spans="1:4" x14ac:dyDescent="0.2">
      <c r="A2003" s="230">
        <v>42296.774414085645</v>
      </c>
      <c r="B2003">
        <v>1.2217491865158081E-2</v>
      </c>
      <c r="C2003" t="b">
        <v>1</v>
      </c>
      <c r="D2003">
        <f t="shared" si="49"/>
        <v>1.2217491865158081E-2</v>
      </c>
    </row>
    <row r="2004" spans="1:4" x14ac:dyDescent="0.2">
      <c r="A2004" s="230">
        <v>42296.784844293979</v>
      </c>
      <c r="B2004">
        <v>1.2217491865158081E-2</v>
      </c>
      <c r="C2004" t="b">
        <v>1</v>
      </c>
      <c r="D2004">
        <f t="shared" si="49"/>
        <v>1.2217491865158081E-2</v>
      </c>
    </row>
    <row r="2005" spans="1:4" x14ac:dyDescent="0.2">
      <c r="A2005" s="230">
        <v>42296.795274537035</v>
      </c>
      <c r="B2005">
        <v>1.2217491865158081E-2</v>
      </c>
      <c r="C2005" t="b">
        <v>1</v>
      </c>
      <c r="D2005">
        <f t="shared" si="49"/>
        <v>1.2217491865158081E-2</v>
      </c>
    </row>
    <row r="2006" spans="1:4" x14ac:dyDescent="0.2">
      <c r="A2006" s="230">
        <v>42296.805704745369</v>
      </c>
      <c r="B2006">
        <v>1.2217491865158081E-2</v>
      </c>
      <c r="C2006" t="b">
        <v>1</v>
      </c>
      <c r="D2006">
        <f t="shared" si="49"/>
        <v>1.2217491865158081E-2</v>
      </c>
    </row>
    <row r="2007" spans="1:4" x14ac:dyDescent="0.2">
      <c r="A2007" s="230">
        <v>42296.816134988425</v>
      </c>
      <c r="B2007">
        <v>1.2217491865158081E-2</v>
      </c>
      <c r="C2007" t="b">
        <v>1</v>
      </c>
      <c r="D2007">
        <f t="shared" si="49"/>
        <v>1.2217491865158081E-2</v>
      </c>
    </row>
    <row r="2008" spans="1:4" x14ac:dyDescent="0.2">
      <c r="A2008" s="230">
        <v>42296.826565196759</v>
      </c>
      <c r="B2008">
        <v>1.2217491865158081E-2</v>
      </c>
      <c r="C2008" t="b">
        <v>1</v>
      </c>
      <c r="D2008">
        <f t="shared" si="49"/>
        <v>1.2217491865158081E-2</v>
      </c>
    </row>
    <row r="2009" spans="1:4" x14ac:dyDescent="0.2">
      <c r="A2009" s="230">
        <v>42296.836995451391</v>
      </c>
      <c r="B2009">
        <v>1.2217491865158081E-2</v>
      </c>
      <c r="C2009" t="b">
        <v>1</v>
      </c>
      <c r="D2009">
        <f t="shared" si="49"/>
        <v>1.2217491865158081E-2</v>
      </c>
    </row>
    <row r="2010" spans="1:4" x14ac:dyDescent="0.2">
      <c r="A2010" s="230">
        <v>42296.847425659726</v>
      </c>
      <c r="B2010">
        <v>1.2217491865158081E-2</v>
      </c>
      <c r="C2010" t="b">
        <v>1</v>
      </c>
      <c r="D2010">
        <f t="shared" si="49"/>
        <v>1.2217491865158081E-2</v>
      </c>
    </row>
    <row r="2011" spans="1:4" x14ac:dyDescent="0.2">
      <c r="A2011" s="230">
        <v>42296.857855902781</v>
      </c>
      <c r="B2011">
        <v>1.2217491865158081E-2</v>
      </c>
      <c r="C2011" t="b">
        <v>1</v>
      </c>
      <c r="D2011">
        <f t="shared" si="49"/>
        <v>1.2217491865158081E-2</v>
      </c>
    </row>
    <row r="2012" spans="1:4" x14ac:dyDescent="0.2">
      <c r="A2012" s="230">
        <v>42296.868286145836</v>
      </c>
      <c r="B2012">
        <v>1.2217491865158081E-2</v>
      </c>
      <c r="C2012" t="b">
        <v>1</v>
      </c>
      <c r="D2012">
        <f t="shared" si="49"/>
        <v>1.2217491865158081E-2</v>
      </c>
    </row>
    <row r="2013" spans="1:4" x14ac:dyDescent="0.2">
      <c r="A2013" s="230">
        <v>42296.878716354164</v>
      </c>
      <c r="B2013">
        <v>1.2217491865158081E-2</v>
      </c>
      <c r="C2013" t="b">
        <v>1</v>
      </c>
      <c r="D2013">
        <f t="shared" si="49"/>
        <v>1.2217491865158081E-2</v>
      </c>
    </row>
    <row r="2014" spans="1:4" x14ac:dyDescent="0.2">
      <c r="A2014" s="230">
        <v>42296.889146608795</v>
      </c>
      <c r="B2014">
        <v>1.2217491865158081E-2</v>
      </c>
      <c r="C2014" t="b">
        <v>1</v>
      </c>
      <c r="D2014">
        <f t="shared" si="49"/>
        <v>1.2217491865158081E-2</v>
      </c>
    </row>
    <row r="2015" spans="1:4" x14ac:dyDescent="0.2">
      <c r="A2015" s="230">
        <v>42296.89957681713</v>
      </c>
      <c r="B2015">
        <v>1.2217491865158081E-2</v>
      </c>
      <c r="C2015" t="b">
        <v>1</v>
      </c>
      <c r="D2015">
        <f t="shared" si="49"/>
        <v>1.2217491865158081E-2</v>
      </c>
    </row>
    <row r="2016" spans="1:4" x14ac:dyDescent="0.2">
      <c r="A2016" s="230">
        <v>42296.910007060185</v>
      </c>
      <c r="B2016">
        <v>1.2217491865158081E-2</v>
      </c>
      <c r="C2016" t="b">
        <v>1</v>
      </c>
      <c r="D2016">
        <f t="shared" si="49"/>
        <v>1.2217491865158081E-2</v>
      </c>
    </row>
    <row r="2017" spans="1:4" x14ac:dyDescent="0.2">
      <c r="A2017" s="230">
        <v>42296.92043726852</v>
      </c>
      <c r="B2017">
        <v>1.2217491865158081E-2</v>
      </c>
      <c r="C2017" t="b">
        <v>1</v>
      </c>
      <c r="D2017">
        <f t="shared" si="49"/>
        <v>1.2217491865158081E-2</v>
      </c>
    </row>
    <row r="2018" spans="1:4" x14ac:dyDescent="0.2">
      <c r="A2018" s="230">
        <v>42296.930867511575</v>
      </c>
      <c r="B2018">
        <v>1.2217491865158081E-2</v>
      </c>
      <c r="C2018" t="b">
        <v>1</v>
      </c>
      <c r="D2018">
        <f t="shared" si="49"/>
        <v>1.2217491865158081E-2</v>
      </c>
    </row>
    <row r="2019" spans="1:4" x14ac:dyDescent="0.2">
      <c r="A2019" s="230">
        <v>42296.941297766207</v>
      </c>
      <c r="B2019">
        <v>1.2217491865158081E-2</v>
      </c>
      <c r="C2019" t="b">
        <v>1</v>
      </c>
      <c r="D2019">
        <f t="shared" si="49"/>
        <v>1.2217491865158081E-2</v>
      </c>
    </row>
    <row r="2020" spans="1:4" x14ac:dyDescent="0.2">
      <c r="A2020" s="230">
        <v>42296.951727974534</v>
      </c>
      <c r="B2020">
        <v>1.2217491865158081E-2</v>
      </c>
      <c r="C2020" t="b">
        <v>1</v>
      </c>
      <c r="D2020">
        <f t="shared" si="49"/>
        <v>1.2217491865158081E-2</v>
      </c>
    </row>
    <row r="2021" spans="1:4" x14ac:dyDescent="0.2">
      <c r="A2021" s="230">
        <v>42296.96215821759</v>
      </c>
      <c r="B2021">
        <v>1.2217491865158081E-2</v>
      </c>
      <c r="C2021" t="b">
        <v>1</v>
      </c>
      <c r="D2021">
        <f t="shared" si="49"/>
        <v>1.2217491865158081E-2</v>
      </c>
    </row>
    <row r="2022" spans="1:4" x14ac:dyDescent="0.2">
      <c r="A2022" s="230">
        <v>42296.972588425924</v>
      </c>
      <c r="B2022">
        <v>1.2217491865158081E-2</v>
      </c>
      <c r="C2022" t="b">
        <v>1</v>
      </c>
      <c r="D2022">
        <f t="shared" si="49"/>
        <v>1.2217491865158081E-2</v>
      </c>
    </row>
    <row r="2023" spans="1:4" x14ac:dyDescent="0.2">
      <c r="A2023" s="230">
        <v>42296.98301866898</v>
      </c>
      <c r="B2023">
        <v>1.143231987953186E-2</v>
      </c>
      <c r="C2023" t="b">
        <v>1</v>
      </c>
      <c r="D2023">
        <f t="shared" si="49"/>
        <v>1.143231987953186E-2</v>
      </c>
    </row>
    <row r="2024" spans="1:4" x14ac:dyDescent="0.2">
      <c r="A2024" s="230">
        <v>42296.993448877314</v>
      </c>
      <c r="B2024">
        <v>1.143231987953186E-2</v>
      </c>
      <c r="C2024" t="b">
        <v>1</v>
      </c>
      <c r="D2024">
        <f t="shared" si="49"/>
        <v>1.143231987953186E-2</v>
      </c>
    </row>
    <row r="2025" spans="1:4" x14ac:dyDescent="0.2">
      <c r="A2025" s="230">
        <v>42297.003879131946</v>
      </c>
      <c r="B2025">
        <v>1.143231987953186E-2</v>
      </c>
      <c r="C2025" t="b">
        <v>1</v>
      </c>
      <c r="D2025">
        <f t="shared" si="49"/>
        <v>1.143231987953186E-2</v>
      </c>
    </row>
    <row r="2026" spans="1:4" x14ac:dyDescent="0.2">
      <c r="A2026" s="230">
        <v>42297.01430934028</v>
      </c>
      <c r="B2026">
        <v>1.143231987953186E-2</v>
      </c>
      <c r="C2026" t="b">
        <v>1</v>
      </c>
      <c r="D2026">
        <f t="shared" si="49"/>
        <v>1.143231987953186E-2</v>
      </c>
    </row>
    <row r="2027" spans="1:4" x14ac:dyDescent="0.2">
      <c r="A2027" s="230">
        <v>42297.024739583336</v>
      </c>
      <c r="B2027">
        <v>1.143231987953186E-2</v>
      </c>
      <c r="C2027" t="b">
        <v>1</v>
      </c>
      <c r="D2027">
        <f t="shared" si="49"/>
        <v>1.143231987953186E-2</v>
      </c>
    </row>
    <row r="2028" spans="1:4" x14ac:dyDescent="0.2">
      <c r="A2028" s="230">
        <v>42297.035169826391</v>
      </c>
      <c r="B2028">
        <v>1.143231987953186E-2</v>
      </c>
      <c r="C2028" t="b">
        <v>1</v>
      </c>
      <c r="D2028">
        <f t="shared" si="49"/>
        <v>1.143231987953186E-2</v>
      </c>
    </row>
    <row r="2029" spans="1:4" x14ac:dyDescent="0.2">
      <c r="A2029" s="230">
        <v>42297.045600034726</v>
      </c>
      <c r="B2029">
        <v>1.143231987953186E-2</v>
      </c>
      <c r="C2029" t="b">
        <v>1</v>
      </c>
      <c r="D2029">
        <f t="shared" si="49"/>
        <v>1.143231987953186E-2</v>
      </c>
    </row>
    <row r="2030" spans="1:4" x14ac:dyDescent="0.2">
      <c r="A2030" s="230">
        <v>42297.05603028935</v>
      </c>
      <c r="B2030">
        <v>1.143231987953186E-2</v>
      </c>
      <c r="C2030" t="b">
        <v>1</v>
      </c>
      <c r="D2030">
        <f t="shared" si="49"/>
        <v>1.143231987953186E-2</v>
      </c>
    </row>
    <row r="2031" spans="1:4" x14ac:dyDescent="0.2">
      <c r="A2031" s="230">
        <v>42297.066460497685</v>
      </c>
      <c r="B2031">
        <v>1.143231987953186E-2</v>
      </c>
      <c r="C2031" t="b">
        <v>1</v>
      </c>
      <c r="D2031">
        <f t="shared" si="49"/>
        <v>1.143231987953186E-2</v>
      </c>
    </row>
    <row r="2032" spans="1:4" x14ac:dyDescent="0.2">
      <c r="A2032" s="230">
        <v>42297.07689074074</v>
      </c>
      <c r="B2032">
        <v>1.143231987953186E-2</v>
      </c>
      <c r="C2032" t="b">
        <v>1</v>
      </c>
      <c r="D2032">
        <f t="shared" si="49"/>
        <v>1.143231987953186E-2</v>
      </c>
    </row>
    <row r="2033" spans="1:4" x14ac:dyDescent="0.2">
      <c r="A2033" s="230">
        <v>42297.087320949075</v>
      </c>
      <c r="B2033">
        <v>1.143231987953186E-2</v>
      </c>
      <c r="C2033" t="b">
        <v>1</v>
      </c>
      <c r="D2033">
        <f t="shared" si="49"/>
        <v>1.143231987953186E-2</v>
      </c>
    </row>
    <row r="2034" spans="1:4" x14ac:dyDescent="0.2">
      <c r="A2034" s="230">
        <v>42297.09775119213</v>
      </c>
      <c r="B2034">
        <v>1.143231987953186E-2</v>
      </c>
      <c r="C2034" t="b">
        <v>1</v>
      </c>
      <c r="D2034">
        <f t="shared" si="49"/>
        <v>1.143231987953186E-2</v>
      </c>
    </row>
    <row r="2035" spans="1:4" x14ac:dyDescent="0.2">
      <c r="A2035" s="230">
        <v>42297.108181446762</v>
      </c>
      <c r="B2035">
        <v>1.143231987953186E-2</v>
      </c>
      <c r="C2035" t="b">
        <v>1</v>
      </c>
      <c r="D2035">
        <f t="shared" si="49"/>
        <v>1.143231987953186E-2</v>
      </c>
    </row>
    <row r="2036" spans="1:4" x14ac:dyDescent="0.2">
      <c r="A2036" s="230">
        <v>42297.118611655096</v>
      </c>
      <c r="B2036">
        <v>1.143231987953186E-2</v>
      </c>
      <c r="C2036" t="b">
        <v>1</v>
      </c>
      <c r="D2036">
        <f t="shared" si="49"/>
        <v>1.143231987953186E-2</v>
      </c>
    </row>
    <row r="2037" spans="1:4" x14ac:dyDescent="0.2">
      <c r="A2037" s="230">
        <v>42297.129041898152</v>
      </c>
      <c r="B2037">
        <v>1.143231987953186E-2</v>
      </c>
      <c r="C2037" t="b">
        <v>1</v>
      </c>
      <c r="D2037">
        <f t="shared" si="49"/>
        <v>1.143231987953186E-2</v>
      </c>
    </row>
    <row r="2038" spans="1:4" x14ac:dyDescent="0.2">
      <c r="A2038" s="230">
        <v>42297.139472106479</v>
      </c>
      <c r="B2038">
        <v>1.143231987953186E-2</v>
      </c>
      <c r="C2038" t="b">
        <v>1</v>
      </c>
      <c r="D2038">
        <f t="shared" si="49"/>
        <v>1.143231987953186E-2</v>
      </c>
    </row>
    <row r="2039" spans="1:4" x14ac:dyDescent="0.2">
      <c r="A2039" s="230">
        <v>42297.149902349534</v>
      </c>
      <c r="B2039">
        <v>1.143231987953186E-2</v>
      </c>
      <c r="C2039" t="b">
        <v>1</v>
      </c>
      <c r="D2039">
        <f t="shared" si="49"/>
        <v>1.143231987953186E-2</v>
      </c>
    </row>
    <row r="2040" spans="1:4" x14ac:dyDescent="0.2">
      <c r="A2040" s="230">
        <v>42297.160332557869</v>
      </c>
      <c r="B2040">
        <v>1.143231987953186E-2</v>
      </c>
      <c r="C2040" t="b">
        <v>1</v>
      </c>
      <c r="D2040">
        <f t="shared" si="49"/>
        <v>1.143231987953186E-2</v>
      </c>
    </row>
    <row r="2041" spans="1:4" x14ac:dyDescent="0.2">
      <c r="A2041" s="230">
        <v>42297.1707628125</v>
      </c>
      <c r="B2041">
        <v>1.143231987953186E-2</v>
      </c>
      <c r="C2041" t="b">
        <v>1</v>
      </c>
      <c r="D2041">
        <f t="shared" si="49"/>
        <v>1.143231987953186E-2</v>
      </c>
    </row>
    <row r="2042" spans="1:4" x14ac:dyDescent="0.2">
      <c r="A2042" s="230">
        <v>42297.181193020835</v>
      </c>
      <c r="B2042">
        <v>1.143231987953186E-2</v>
      </c>
      <c r="C2042" t="b">
        <v>1</v>
      </c>
      <c r="D2042">
        <f t="shared" si="49"/>
        <v>1.143231987953186E-2</v>
      </c>
    </row>
    <row r="2043" spans="1:4" x14ac:dyDescent="0.2">
      <c r="A2043" s="230">
        <v>42297.191623263891</v>
      </c>
      <c r="B2043">
        <v>1.143231987953186E-2</v>
      </c>
      <c r="C2043" t="b">
        <v>1</v>
      </c>
      <c r="D2043">
        <f t="shared" si="49"/>
        <v>1.143231987953186E-2</v>
      </c>
    </row>
    <row r="2044" spans="1:4" x14ac:dyDescent="0.2">
      <c r="A2044" s="230">
        <v>42297.202053506946</v>
      </c>
      <c r="B2044">
        <v>1.143231987953186E-2</v>
      </c>
      <c r="C2044" t="b">
        <v>1</v>
      </c>
      <c r="D2044">
        <f t="shared" si="49"/>
        <v>1.143231987953186E-2</v>
      </c>
    </row>
    <row r="2045" spans="1:4" x14ac:dyDescent="0.2">
      <c r="A2045" s="230">
        <v>42297.212483715281</v>
      </c>
      <c r="B2045">
        <v>1.143231987953186E-2</v>
      </c>
      <c r="C2045" t="b">
        <v>1</v>
      </c>
      <c r="D2045">
        <f t="shared" si="49"/>
        <v>1.143231987953186E-2</v>
      </c>
    </row>
    <row r="2046" spans="1:4" x14ac:dyDescent="0.2">
      <c r="A2046" s="230">
        <v>42297.222913969905</v>
      </c>
      <c r="B2046">
        <v>1.143231987953186E-2</v>
      </c>
      <c r="C2046" t="b">
        <v>1</v>
      </c>
      <c r="D2046">
        <f t="shared" si="49"/>
        <v>1.143231987953186E-2</v>
      </c>
    </row>
    <row r="2047" spans="1:4" x14ac:dyDescent="0.2">
      <c r="A2047" s="230">
        <v>42297.233344178239</v>
      </c>
      <c r="B2047">
        <v>1.143231987953186E-2</v>
      </c>
      <c r="C2047" t="b">
        <v>1</v>
      </c>
      <c r="D2047">
        <f t="shared" ref="D2047:D2110" si="50">IF(C2047=TRUE,B2047,0)</f>
        <v>1.143231987953186E-2</v>
      </c>
    </row>
    <row r="2048" spans="1:4" x14ac:dyDescent="0.2">
      <c r="A2048" s="230">
        <v>42297.243774421295</v>
      </c>
      <c r="B2048">
        <v>1.143231987953186E-2</v>
      </c>
      <c r="C2048" t="b">
        <v>1</v>
      </c>
      <c r="D2048">
        <f t="shared" si="50"/>
        <v>1.143231987953186E-2</v>
      </c>
    </row>
    <row r="2049" spans="1:4" x14ac:dyDescent="0.2">
      <c r="A2049" s="230">
        <v>42297.254204629629</v>
      </c>
      <c r="B2049">
        <v>1.143231987953186E-2</v>
      </c>
      <c r="C2049" t="b">
        <v>1</v>
      </c>
      <c r="D2049">
        <f t="shared" si="50"/>
        <v>1.143231987953186E-2</v>
      </c>
    </row>
    <row r="2050" spans="1:4" x14ac:dyDescent="0.2">
      <c r="A2050" s="230">
        <v>42297.264634872685</v>
      </c>
      <c r="B2050">
        <v>1.143231987953186E-2</v>
      </c>
      <c r="C2050" t="b">
        <v>1</v>
      </c>
      <c r="D2050">
        <f t="shared" si="50"/>
        <v>1.143231987953186E-2</v>
      </c>
    </row>
    <row r="2051" spans="1:4" x14ac:dyDescent="0.2">
      <c r="A2051" s="230">
        <v>42297.275065127316</v>
      </c>
      <c r="B2051">
        <v>1.143231987953186E-2</v>
      </c>
      <c r="C2051" t="b">
        <v>1</v>
      </c>
      <c r="D2051">
        <f t="shared" si="50"/>
        <v>1.143231987953186E-2</v>
      </c>
    </row>
    <row r="2052" spans="1:4" x14ac:dyDescent="0.2">
      <c r="A2052" s="230">
        <v>42297.285495335651</v>
      </c>
      <c r="B2052">
        <v>1.143231987953186E-2</v>
      </c>
      <c r="C2052" t="b">
        <v>1</v>
      </c>
      <c r="D2052">
        <f t="shared" si="50"/>
        <v>1.143231987953186E-2</v>
      </c>
    </row>
    <row r="2053" spans="1:4" x14ac:dyDescent="0.2">
      <c r="A2053" s="230">
        <v>42297.295925578706</v>
      </c>
      <c r="B2053">
        <v>1.143231987953186E-2</v>
      </c>
      <c r="C2053" t="b">
        <v>1</v>
      </c>
      <c r="D2053">
        <f t="shared" si="50"/>
        <v>1.143231987953186E-2</v>
      </c>
    </row>
    <row r="2054" spans="1:4" x14ac:dyDescent="0.2">
      <c r="A2054" s="230">
        <v>42297.306355787034</v>
      </c>
      <c r="B2054">
        <v>1.143231987953186E-2</v>
      </c>
      <c r="C2054" t="b">
        <v>1</v>
      </c>
      <c r="D2054">
        <f t="shared" si="50"/>
        <v>1.143231987953186E-2</v>
      </c>
    </row>
    <row r="2055" spans="1:4" x14ac:dyDescent="0.2">
      <c r="A2055" s="230">
        <v>42297.316786030089</v>
      </c>
      <c r="B2055">
        <v>1.154029369354248E-2</v>
      </c>
      <c r="C2055" t="b">
        <v>0</v>
      </c>
      <c r="D2055">
        <f t="shared" si="50"/>
        <v>0</v>
      </c>
    </row>
    <row r="2056" spans="1:4" x14ac:dyDescent="0.2">
      <c r="A2056" s="230">
        <v>42297.327216238424</v>
      </c>
      <c r="B2056">
        <v>1.154029369354248E-2</v>
      </c>
      <c r="C2056" t="b">
        <v>1</v>
      </c>
      <c r="D2056">
        <f t="shared" si="50"/>
        <v>1.154029369354248E-2</v>
      </c>
    </row>
    <row r="2057" spans="1:4" x14ac:dyDescent="0.2">
      <c r="A2057" s="230">
        <v>42297.337646493055</v>
      </c>
      <c r="B2057">
        <v>1.154029369354248E-2</v>
      </c>
      <c r="C2057" t="b">
        <v>0</v>
      </c>
      <c r="D2057">
        <f t="shared" si="50"/>
        <v>0</v>
      </c>
    </row>
    <row r="2058" spans="1:4" x14ac:dyDescent="0.2">
      <c r="A2058" s="230">
        <v>42297.34807670139</v>
      </c>
      <c r="B2058">
        <v>1.154029369354248E-2</v>
      </c>
      <c r="C2058" t="b">
        <v>0</v>
      </c>
      <c r="D2058">
        <f t="shared" si="50"/>
        <v>0</v>
      </c>
    </row>
    <row r="2059" spans="1:4" x14ac:dyDescent="0.2">
      <c r="A2059" s="230">
        <v>42297.358506944445</v>
      </c>
      <c r="B2059">
        <v>1.154029369354248E-2</v>
      </c>
      <c r="C2059" t="b">
        <v>0</v>
      </c>
      <c r="D2059">
        <f t="shared" si="50"/>
        <v>0</v>
      </c>
    </row>
    <row r="2060" spans="1:4" x14ac:dyDescent="0.2">
      <c r="A2060" s="230">
        <v>42297.368937187501</v>
      </c>
      <c r="B2060">
        <v>1.154029369354248E-2</v>
      </c>
      <c r="C2060" t="b">
        <v>0</v>
      </c>
      <c r="D2060">
        <f t="shared" si="50"/>
        <v>0</v>
      </c>
    </row>
    <row r="2061" spans="1:4" x14ac:dyDescent="0.2">
      <c r="A2061" s="230">
        <v>42297.379367395835</v>
      </c>
      <c r="B2061">
        <v>1.154029369354248E-2</v>
      </c>
      <c r="C2061" t="b">
        <v>0</v>
      </c>
      <c r="D2061">
        <f t="shared" si="50"/>
        <v>0</v>
      </c>
    </row>
    <row r="2062" spans="1:4" x14ac:dyDescent="0.2">
      <c r="A2062" s="230">
        <v>42297.38979765046</v>
      </c>
      <c r="B2062">
        <v>1.154029369354248E-2</v>
      </c>
      <c r="C2062" t="b">
        <v>0</v>
      </c>
      <c r="D2062">
        <f t="shared" si="50"/>
        <v>0</v>
      </c>
    </row>
    <row r="2063" spans="1:4" x14ac:dyDescent="0.2">
      <c r="A2063" s="230">
        <v>42297.400227858794</v>
      </c>
      <c r="B2063">
        <v>1.154029369354248E-2</v>
      </c>
      <c r="C2063" t="b">
        <v>0</v>
      </c>
      <c r="D2063">
        <f t="shared" si="50"/>
        <v>0</v>
      </c>
    </row>
    <row r="2064" spans="1:4" x14ac:dyDescent="0.2">
      <c r="A2064" s="230">
        <v>42297.41065810185</v>
      </c>
      <c r="B2064">
        <v>1.154029369354248E-2</v>
      </c>
      <c r="C2064" t="b">
        <v>0</v>
      </c>
      <c r="D2064">
        <f t="shared" si="50"/>
        <v>0</v>
      </c>
    </row>
    <row r="2065" spans="1:4" x14ac:dyDescent="0.2">
      <c r="A2065" s="230">
        <v>42297.421088310184</v>
      </c>
      <c r="B2065">
        <v>1.154029369354248E-2</v>
      </c>
      <c r="C2065" t="b">
        <v>0</v>
      </c>
      <c r="D2065">
        <f t="shared" si="50"/>
        <v>0</v>
      </c>
    </row>
    <row r="2066" spans="1:4" x14ac:dyDescent="0.2">
      <c r="A2066" s="230">
        <v>42297.43151855324</v>
      </c>
      <c r="B2066">
        <v>1.154029369354248E-2</v>
      </c>
      <c r="C2066" t="b">
        <v>1</v>
      </c>
      <c r="D2066">
        <f t="shared" si="50"/>
        <v>1.154029369354248E-2</v>
      </c>
    </row>
    <row r="2067" spans="1:4" x14ac:dyDescent="0.2">
      <c r="A2067" s="230">
        <v>42297.441948807871</v>
      </c>
      <c r="B2067">
        <v>1.154029369354248E-2</v>
      </c>
      <c r="C2067" t="b">
        <v>1</v>
      </c>
      <c r="D2067">
        <f t="shared" si="50"/>
        <v>1.154029369354248E-2</v>
      </c>
    </row>
    <row r="2068" spans="1:4" x14ac:dyDescent="0.2">
      <c r="A2068" s="230">
        <v>42297.452379016206</v>
      </c>
      <c r="B2068">
        <v>1.154029369354248E-2</v>
      </c>
      <c r="C2068" t="b">
        <v>1</v>
      </c>
      <c r="D2068">
        <f t="shared" si="50"/>
        <v>1.154029369354248E-2</v>
      </c>
    </row>
    <row r="2069" spans="1:4" x14ac:dyDescent="0.2">
      <c r="A2069" s="230">
        <v>42297.462809259261</v>
      </c>
      <c r="B2069">
        <v>1.154029369354248E-2</v>
      </c>
      <c r="C2069" t="b">
        <v>1</v>
      </c>
      <c r="D2069">
        <f t="shared" si="50"/>
        <v>1.154029369354248E-2</v>
      </c>
    </row>
    <row r="2070" spans="1:4" x14ac:dyDescent="0.2">
      <c r="A2070" s="230">
        <v>42297.473239467596</v>
      </c>
      <c r="B2070">
        <v>1.154029369354248E-2</v>
      </c>
      <c r="C2070" t="b">
        <v>1</v>
      </c>
      <c r="D2070">
        <f t="shared" si="50"/>
        <v>1.154029369354248E-2</v>
      </c>
    </row>
    <row r="2071" spans="1:4" x14ac:dyDescent="0.2">
      <c r="A2071" s="230">
        <v>42297.483669710651</v>
      </c>
      <c r="B2071">
        <v>1.1883795261383057E-2</v>
      </c>
      <c r="C2071" t="b">
        <v>1</v>
      </c>
      <c r="D2071">
        <f t="shared" si="50"/>
        <v>1.1883795261383057E-2</v>
      </c>
    </row>
    <row r="2072" spans="1:4" x14ac:dyDescent="0.2">
      <c r="A2072" s="230">
        <v>42297.494099918978</v>
      </c>
      <c r="B2072">
        <v>1.1883795261383057E-2</v>
      </c>
      <c r="C2072" t="b">
        <v>1</v>
      </c>
      <c r="D2072">
        <f t="shared" si="50"/>
        <v>1.1883795261383057E-2</v>
      </c>
    </row>
    <row r="2073" spans="1:4" x14ac:dyDescent="0.2">
      <c r="A2073" s="230">
        <v>42297.50453017361</v>
      </c>
      <c r="B2073">
        <v>1.1883795261383057E-2</v>
      </c>
      <c r="C2073" t="b">
        <v>1</v>
      </c>
      <c r="D2073">
        <f t="shared" si="50"/>
        <v>1.1883795261383057E-2</v>
      </c>
    </row>
    <row r="2074" spans="1:4" x14ac:dyDescent="0.2">
      <c r="A2074" s="230">
        <v>42297.514960381945</v>
      </c>
      <c r="B2074">
        <v>1.1883795261383057E-2</v>
      </c>
      <c r="C2074" t="b">
        <v>1</v>
      </c>
      <c r="D2074">
        <f t="shared" si="50"/>
        <v>1.1883795261383057E-2</v>
      </c>
    </row>
    <row r="2075" spans="1:4" x14ac:dyDescent="0.2">
      <c r="A2075" s="230">
        <v>42297.525390625</v>
      </c>
      <c r="B2075">
        <v>1.1883795261383057E-2</v>
      </c>
      <c r="C2075" t="b">
        <v>1</v>
      </c>
      <c r="D2075">
        <f t="shared" si="50"/>
        <v>1.1883795261383057E-2</v>
      </c>
    </row>
    <row r="2076" spans="1:4" x14ac:dyDescent="0.2">
      <c r="A2076" s="230">
        <v>42297.535820868055</v>
      </c>
      <c r="B2076">
        <v>1.1883795261383057E-2</v>
      </c>
      <c r="C2076" t="b">
        <v>1</v>
      </c>
      <c r="D2076">
        <f t="shared" si="50"/>
        <v>1.1883795261383057E-2</v>
      </c>
    </row>
    <row r="2077" spans="1:4" x14ac:dyDescent="0.2">
      <c r="A2077" s="230">
        <v>42297.54625107639</v>
      </c>
      <c r="B2077">
        <v>1.1883795261383057E-2</v>
      </c>
      <c r="C2077" t="b">
        <v>1</v>
      </c>
      <c r="D2077">
        <f t="shared" si="50"/>
        <v>1.1883795261383057E-2</v>
      </c>
    </row>
    <row r="2078" spans="1:4" x14ac:dyDescent="0.2">
      <c r="A2078" s="230">
        <v>42297.556681331022</v>
      </c>
      <c r="B2078">
        <v>1.1883795261383057E-2</v>
      </c>
      <c r="C2078" t="b">
        <v>1</v>
      </c>
      <c r="D2078">
        <f t="shared" si="50"/>
        <v>1.1883795261383057E-2</v>
      </c>
    </row>
    <row r="2079" spans="1:4" x14ac:dyDescent="0.2">
      <c r="A2079" s="230">
        <v>42297.567111539349</v>
      </c>
      <c r="B2079">
        <v>1.1883795261383057E-2</v>
      </c>
      <c r="C2079" t="b">
        <v>1</v>
      </c>
      <c r="D2079">
        <f t="shared" si="50"/>
        <v>1.1883795261383057E-2</v>
      </c>
    </row>
    <row r="2080" spans="1:4" x14ac:dyDescent="0.2">
      <c r="A2080" s="230">
        <v>42297.577541782404</v>
      </c>
      <c r="B2080">
        <v>1.1883795261383057E-2</v>
      </c>
      <c r="C2080" t="b">
        <v>1</v>
      </c>
      <c r="D2080">
        <f t="shared" si="50"/>
        <v>1.1883795261383057E-2</v>
      </c>
    </row>
    <row r="2081" spans="1:4" x14ac:dyDescent="0.2">
      <c r="A2081" s="230">
        <v>42297.587971990739</v>
      </c>
      <c r="B2081">
        <v>1.1883795261383057E-2</v>
      </c>
      <c r="C2081" t="b">
        <v>1</v>
      </c>
      <c r="D2081">
        <f t="shared" si="50"/>
        <v>1.1883795261383057E-2</v>
      </c>
    </row>
    <row r="2082" spans="1:4" x14ac:dyDescent="0.2">
      <c r="A2082" s="230">
        <v>42297.598402233794</v>
      </c>
      <c r="B2082">
        <v>1.1883795261383057E-2</v>
      </c>
      <c r="C2082" t="b">
        <v>1</v>
      </c>
      <c r="D2082">
        <f t="shared" si="50"/>
        <v>1.1883795261383057E-2</v>
      </c>
    </row>
    <row r="2083" spans="1:4" x14ac:dyDescent="0.2">
      <c r="A2083" s="230">
        <v>42297.608832488426</v>
      </c>
      <c r="B2083">
        <v>1.1883795261383057E-2</v>
      </c>
      <c r="C2083" t="b">
        <v>1</v>
      </c>
      <c r="D2083">
        <f t="shared" si="50"/>
        <v>1.1883795261383057E-2</v>
      </c>
    </row>
    <row r="2084" spans="1:4" x14ac:dyDescent="0.2">
      <c r="A2084" s="230">
        <v>42297.61926269676</v>
      </c>
      <c r="B2084">
        <v>1.1883795261383057E-2</v>
      </c>
      <c r="C2084" t="b">
        <v>1</v>
      </c>
      <c r="D2084">
        <f t="shared" si="50"/>
        <v>1.1883795261383057E-2</v>
      </c>
    </row>
    <row r="2085" spans="1:4" x14ac:dyDescent="0.2">
      <c r="A2085" s="230">
        <v>42297.629692939816</v>
      </c>
      <c r="B2085">
        <v>1.1883795261383057E-2</v>
      </c>
      <c r="C2085" t="b">
        <v>1</v>
      </c>
      <c r="D2085">
        <f t="shared" si="50"/>
        <v>1.1883795261383057E-2</v>
      </c>
    </row>
    <row r="2086" spans="1:4" x14ac:dyDescent="0.2">
      <c r="A2086" s="230">
        <v>42297.64012314815</v>
      </c>
      <c r="B2086">
        <v>1.1883795261383057E-2</v>
      </c>
      <c r="C2086" t="b">
        <v>1</v>
      </c>
      <c r="D2086">
        <f t="shared" si="50"/>
        <v>1.1883795261383057E-2</v>
      </c>
    </row>
    <row r="2087" spans="1:4" x14ac:dyDescent="0.2">
      <c r="A2087" s="230">
        <v>42297.650553391206</v>
      </c>
      <c r="B2087">
        <v>1.1883795261383057E-2</v>
      </c>
      <c r="C2087" t="b">
        <v>1</v>
      </c>
      <c r="D2087">
        <f t="shared" si="50"/>
        <v>1.1883795261383057E-2</v>
      </c>
    </row>
    <row r="2088" spans="1:4" x14ac:dyDescent="0.2">
      <c r="A2088" s="230">
        <v>42297.66098359954</v>
      </c>
      <c r="B2088">
        <v>1.1883795261383057E-2</v>
      </c>
      <c r="C2088" t="b">
        <v>1</v>
      </c>
      <c r="D2088">
        <f t="shared" si="50"/>
        <v>1.1883795261383057E-2</v>
      </c>
    </row>
    <row r="2089" spans="1:4" x14ac:dyDescent="0.2">
      <c r="A2089" s="230">
        <v>42297.671413854165</v>
      </c>
      <c r="B2089">
        <v>1.1883795261383057E-2</v>
      </c>
      <c r="C2089" t="b">
        <v>1</v>
      </c>
      <c r="D2089">
        <f t="shared" si="50"/>
        <v>1.1883795261383057E-2</v>
      </c>
    </row>
    <row r="2090" spans="1:4" x14ac:dyDescent="0.2">
      <c r="A2090" s="230">
        <v>42297.681844062499</v>
      </c>
      <c r="B2090">
        <v>1.1883795261383057E-2</v>
      </c>
      <c r="C2090" t="b">
        <v>1</v>
      </c>
      <c r="D2090">
        <f t="shared" si="50"/>
        <v>1.1883795261383057E-2</v>
      </c>
    </row>
    <row r="2091" spans="1:4" x14ac:dyDescent="0.2">
      <c r="A2091" s="230">
        <v>42297.692274305555</v>
      </c>
      <c r="B2091">
        <v>1.1883795261383057E-2</v>
      </c>
      <c r="C2091" t="b">
        <v>1</v>
      </c>
      <c r="D2091">
        <f t="shared" si="50"/>
        <v>1.1883795261383057E-2</v>
      </c>
    </row>
    <row r="2092" spans="1:4" x14ac:dyDescent="0.2">
      <c r="A2092" s="230">
        <v>42297.70270454861</v>
      </c>
      <c r="B2092">
        <v>1.1883795261383057E-2</v>
      </c>
      <c r="C2092" t="b">
        <v>1</v>
      </c>
      <c r="D2092">
        <f t="shared" si="50"/>
        <v>1.1883795261383057E-2</v>
      </c>
    </row>
    <row r="2093" spans="1:4" x14ac:dyDescent="0.2">
      <c r="A2093" s="230">
        <v>42297.713134756945</v>
      </c>
      <c r="B2093">
        <v>1.1883795261383057E-2</v>
      </c>
      <c r="C2093" t="b">
        <v>1</v>
      </c>
      <c r="D2093">
        <f t="shared" si="50"/>
        <v>1.1883795261383057E-2</v>
      </c>
    </row>
    <row r="2094" spans="1:4" x14ac:dyDescent="0.2">
      <c r="A2094" s="230">
        <v>42297.723565011576</v>
      </c>
      <c r="B2094">
        <v>1.1883795261383057E-2</v>
      </c>
      <c r="C2094" t="b">
        <v>1</v>
      </c>
      <c r="D2094">
        <f t="shared" si="50"/>
        <v>1.1883795261383057E-2</v>
      </c>
    </row>
    <row r="2095" spans="1:4" x14ac:dyDescent="0.2">
      <c r="A2095" s="230">
        <v>42297.733995219911</v>
      </c>
      <c r="B2095">
        <v>1.1883795261383057E-2</v>
      </c>
      <c r="C2095" t="b">
        <v>1</v>
      </c>
      <c r="D2095">
        <f t="shared" si="50"/>
        <v>1.1883795261383057E-2</v>
      </c>
    </row>
    <row r="2096" spans="1:4" x14ac:dyDescent="0.2">
      <c r="A2096" s="230">
        <v>42297.744425462966</v>
      </c>
      <c r="B2096">
        <v>1.1883795261383057E-2</v>
      </c>
      <c r="C2096" t="b">
        <v>1</v>
      </c>
      <c r="D2096">
        <f t="shared" si="50"/>
        <v>1.1883795261383057E-2</v>
      </c>
    </row>
    <row r="2097" spans="1:4" x14ac:dyDescent="0.2">
      <c r="A2097" s="230">
        <v>42297.754855671294</v>
      </c>
      <c r="B2097">
        <v>1.1883795261383057E-2</v>
      </c>
      <c r="C2097" t="b">
        <v>1</v>
      </c>
      <c r="D2097">
        <f t="shared" si="50"/>
        <v>1.1883795261383057E-2</v>
      </c>
    </row>
    <row r="2098" spans="1:4" x14ac:dyDescent="0.2">
      <c r="A2098" s="230">
        <v>42297.765285914349</v>
      </c>
      <c r="B2098">
        <v>1.1883795261383057E-2</v>
      </c>
      <c r="C2098" t="b">
        <v>1</v>
      </c>
      <c r="D2098">
        <f t="shared" si="50"/>
        <v>1.1883795261383057E-2</v>
      </c>
    </row>
    <row r="2099" spans="1:4" x14ac:dyDescent="0.2">
      <c r="A2099" s="230">
        <v>42297.775716168981</v>
      </c>
      <c r="B2099">
        <v>1.1883795261383057E-2</v>
      </c>
      <c r="C2099" t="b">
        <v>1</v>
      </c>
      <c r="D2099">
        <f t="shared" si="50"/>
        <v>1.1883795261383057E-2</v>
      </c>
    </row>
    <row r="2100" spans="1:4" x14ac:dyDescent="0.2">
      <c r="A2100" s="230">
        <v>42297.786146377315</v>
      </c>
      <c r="B2100">
        <v>1.1883795261383057E-2</v>
      </c>
      <c r="C2100" t="b">
        <v>1</v>
      </c>
      <c r="D2100">
        <f t="shared" si="50"/>
        <v>1.1883795261383057E-2</v>
      </c>
    </row>
    <row r="2101" spans="1:4" x14ac:dyDescent="0.2">
      <c r="A2101" s="230">
        <v>42297.796576620371</v>
      </c>
      <c r="B2101">
        <v>1.1883795261383057E-2</v>
      </c>
      <c r="C2101" t="b">
        <v>1</v>
      </c>
      <c r="D2101">
        <f t="shared" si="50"/>
        <v>1.1883795261383057E-2</v>
      </c>
    </row>
    <row r="2102" spans="1:4" x14ac:dyDescent="0.2">
      <c r="A2102" s="230">
        <v>42297.807006828705</v>
      </c>
      <c r="B2102">
        <v>1.1883795261383057E-2</v>
      </c>
      <c r="C2102" t="b">
        <v>1</v>
      </c>
      <c r="D2102">
        <f t="shared" si="50"/>
        <v>1.1883795261383057E-2</v>
      </c>
    </row>
    <row r="2103" spans="1:4" x14ac:dyDescent="0.2">
      <c r="A2103" s="230">
        <v>42297.817437071761</v>
      </c>
      <c r="B2103">
        <v>1.1805281043052673E-2</v>
      </c>
      <c r="C2103" t="b">
        <v>1</v>
      </c>
      <c r="D2103">
        <f t="shared" si="50"/>
        <v>1.1805281043052673E-2</v>
      </c>
    </row>
    <row r="2104" spans="1:4" x14ac:dyDescent="0.2">
      <c r="A2104" s="230">
        <v>42297.827867280095</v>
      </c>
      <c r="B2104">
        <v>1.1805281043052673E-2</v>
      </c>
      <c r="C2104" t="b">
        <v>1</v>
      </c>
      <c r="D2104">
        <f t="shared" si="50"/>
        <v>1.1805281043052673E-2</v>
      </c>
    </row>
    <row r="2105" spans="1:4" x14ac:dyDescent="0.2">
      <c r="A2105" s="230">
        <v>42297.838297534719</v>
      </c>
      <c r="B2105">
        <v>1.1805281043052673E-2</v>
      </c>
      <c r="C2105" t="b">
        <v>1</v>
      </c>
      <c r="D2105">
        <f t="shared" si="50"/>
        <v>1.1805281043052673E-2</v>
      </c>
    </row>
    <row r="2106" spans="1:4" x14ac:dyDescent="0.2">
      <c r="A2106" s="230">
        <v>42297.848727743054</v>
      </c>
      <c r="B2106">
        <v>1.1805281043052673E-2</v>
      </c>
      <c r="C2106" t="b">
        <v>1</v>
      </c>
      <c r="D2106">
        <f t="shared" si="50"/>
        <v>1.1805281043052673E-2</v>
      </c>
    </row>
    <row r="2107" spans="1:4" x14ac:dyDescent="0.2">
      <c r="A2107" s="230">
        <v>42297.859157986109</v>
      </c>
      <c r="B2107">
        <v>1.1805281043052673E-2</v>
      </c>
      <c r="C2107" t="b">
        <v>1</v>
      </c>
      <c r="D2107">
        <f t="shared" si="50"/>
        <v>1.1805281043052673E-2</v>
      </c>
    </row>
    <row r="2108" spans="1:4" x14ac:dyDescent="0.2">
      <c r="A2108" s="230">
        <v>42297.869588229165</v>
      </c>
      <c r="B2108">
        <v>1.1805281043052673E-2</v>
      </c>
      <c r="C2108" t="b">
        <v>1</v>
      </c>
      <c r="D2108">
        <f t="shared" si="50"/>
        <v>1.1805281043052673E-2</v>
      </c>
    </row>
    <row r="2109" spans="1:4" x14ac:dyDescent="0.2">
      <c r="A2109" s="230">
        <v>42297.8800184375</v>
      </c>
      <c r="B2109">
        <v>1.1805281043052673E-2</v>
      </c>
      <c r="C2109" t="b">
        <v>1</v>
      </c>
      <c r="D2109">
        <f t="shared" si="50"/>
        <v>1.1805281043052673E-2</v>
      </c>
    </row>
    <row r="2110" spans="1:4" x14ac:dyDescent="0.2">
      <c r="A2110" s="230">
        <v>42297.890448692131</v>
      </c>
      <c r="B2110">
        <v>1.1805281043052673E-2</v>
      </c>
      <c r="C2110" t="b">
        <v>1</v>
      </c>
      <c r="D2110">
        <f t="shared" si="50"/>
        <v>1.1805281043052673E-2</v>
      </c>
    </row>
    <row r="2111" spans="1:4" x14ac:dyDescent="0.2">
      <c r="A2111" s="230">
        <v>42297.900878900466</v>
      </c>
      <c r="B2111">
        <v>1.1805281043052673E-2</v>
      </c>
      <c r="C2111" t="b">
        <v>1</v>
      </c>
      <c r="D2111">
        <f t="shared" ref="D2111:D2174" si="51">IF(C2111=TRUE,B2111,0)</f>
        <v>1.1805281043052673E-2</v>
      </c>
    </row>
    <row r="2112" spans="1:4" x14ac:dyDescent="0.2">
      <c r="A2112" s="230">
        <v>42297.911309143521</v>
      </c>
      <c r="B2112">
        <v>1.1805281043052673E-2</v>
      </c>
      <c r="C2112" t="b">
        <v>1</v>
      </c>
      <c r="D2112">
        <f t="shared" si="51"/>
        <v>1.1805281043052673E-2</v>
      </c>
    </row>
    <row r="2113" spans="1:4" x14ac:dyDescent="0.2">
      <c r="A2113" s="230">
        <v>42297.921739351848</v>
      </c>
      <c r="B2113">
        <v>1.1805281043052673E-2</v>
      </c>
      <c r="C2113" t="b">
        <v>1</v>
      </c>
      <c r="D2113">
        <f t="shared" si="51"/>
        <v>1.1805281043052673E-2</v>
      </c>
    </row>
    <row r="2114" spans="1:4" x14ac:dyDescent="0.2">
      <c r="A2114" s="230">
        <v>42297.932169594904</v>
      </c>
      <c r="B2114">
        <v>1.1805281043052673E-2</v>
      </c>
      <c r="C2114" t="b">
        <v>1</v>
      </c>
      <c r="D2114">
        <f t="shared" si="51"/>
        <v>1.1805281043052673E-2</v>
      </c>
    </row>
    <row r="2115" spans="1:4" x14ac:dyDescent="0.2">
      <c r="A2115" s="230">
        <v>42297.942599849535</v>
      </c>
      <c r="B2115">
        <v>1.1805281043052673E-2</v>
      </c>
      <c r="C2115" t="b">
        <v>1</v>
      </c>
      <c r="D2115">
        <f t="shared" si="51"/>
        <v>1.1805281043052673E-2</v>
      </c>
    </row>
    <row r="2116" spans="1:4" x14ac:dyDescent="0.2">
      <c r="A2116" s="230">
        <v>42297.95303005787</v>
      </c>
      <c r="B2116">
        <v>1.1805281043052673E-2</v>
      </c>
      <c r="C2116" t="b">
        <v>1</v>
      </c>
      <c r="D2116">
        <f t="shared" si="51"/>
        <v>1.1805281043052673E-2</v>
      </c>
    </row>
    <row r="2117" spans="1:4" x14ac:dyDescent="0.2">
      <c r="A2117" s="230">
        <v>42297.963460300925</v>
      </c>
      <c r="B2117">
        <v>1.1805281043052673E-2</v>
      </c>
      <c r="C2117" t="b">
        <v>1</v>
      </c>
      <c r="D2117">
        <f t="shared" si="51"/>
        <v>1.1805281043052673E-2</v>
      </c>
    </row>
    <row r="2118" spans="1:4" x14ac:dyDescent="0.2">
      <c r="A2118" s="230">
        <v>42297.97389050926</v>
      </c>
      <c r="B2118">
        <v>1.1805281043052673E-2</v>
      </c>
      <c r="C2118" t="b">
        <v>1</v>
      </c>
      <c r="D2118">
        <f t="shared" si="51"/>
        <v>1.1805281043052673E-2</v>
      </c>
    </row>
    <row r="2119" spans="1:4" x14ac:dyDescent="0.2">
      <c r="A2119" s="230">
        <v>42297.984320752315</v>
      </c>
      <c r="B2119">
        <v>1.1805281043052673E-2</v>
      </c>
      <c r="C2119" t="b">
        <v>1</v>
      </c>
      <c r="D2119">
        <f t="shared" si="51"/>
        <v>1.1805281043052673E-2</v>
      </c>
    </row>
    <row r="2120" spans="1:4" x14ac:dyDescent="0.2">
      <c r="A2120" s="230">
        <v>42297.99475096065</v>
      </c>
      <c r="B2120">
        <v>1.1805281043052673E-2</v>
      </c>
      <c r="C2120" t="b">
        <v>1</v>
      </c>
      <c r="D2120">
        <f t="shared" si="51"/>
        <v>1.1805281043052673E-2</v>
      </c>
    </row>
    <row r="2121" spans="1:4" x14ac:dyDescent="0.2">
      <c r="A2121" s="230">
        <v>42298.005181215274</v>
      </c>
      <c r="B2121">
        <v>1.1805281043052673E-2</v>
      </c>
      <c r="C2121" t="b">
        <v>1</v>
      </c>
      <c r="D2121">
        <f t="shared" si="51"/>
        <v>1.1805281043052673E-2</v>
      </c>
    </row>
    <row r="2122" spans="1:4" x14ac:dyDescent="0.2">
      <c r="A2122" s="230">
        <v>42298.015611423609</v>
      </c>
      <c r="B2122">
        <v>1.1805281043052673E-2</v>
      </c>
      <c r="C2122" t="b">
        <v>1</v>
      </c>
      <c r="D2122">
        <f t="shared" si="51"/>
        <v>1.1805281043052673E-2</v>
      </c>
    </row>
    <row r="2123" spans="1:4" x14ac:dyDescent="0.2">
      <c r="A2123" s="230">
        <v>42298.026041666664</v>
      </c>
      <c r="B2123">
        <v>1.1805281043052673E-2</v>
      </c>
      <c r="C2123" t="b">
        <v>1</v>
      </c>
      <c r="D2123">
        <f t="shared" si="51"/>
        <v>1.1805281043052673E-2</v>
      </c>
    </row>
    <row r="2124" spans="1:4" x14ac:dyDescent="0.2">
      <c r="A2124" s="230">
        <v>42298.03647190972</v>
      </c>
      <c r="B2124">
        <v>1.1805281043052673E-2</v>
      </c>
      <c r="C2124" t="b">
        <v>1</v>
      </c>
      <c r="D2124">
        <f t="shared" si="51"/>
        <v>1.1805281043052673E-2</v>
      </c>
    </row>
    <row r="2125" spans="1:4" x14ac:dyDescent="0.2">
      <c r="A2125" s="230">
        <v>42298.046902118054</v>
      </c>
      <c r="B2125">
        <v>1.1805281043052673E-2</v>
      </c>
      <c r="C2125" t="b">
        <v>1</v>
      </c>
      <c r="D2125">
        <f t="shared" si="51"/>
        <v>1.1805281043052673E-2</v>
      </c>
    </row>
    <row r="2126" spans="1:4" x14ac:dyDescent="0.2">
      <c r="A2126" s="230">
        <v>42298.057332372686</v>
      </c>
      <c r="B2126">
        <v>1.1805281043052673E-2</v>
      </c>
      <c r="C2126" t="b">
        <v>1</v>
      </c>
      <c r="D2126">
        <f t="shared" si="51"/>
        <v>1.1805281043052673E-2</v>
      </c>
    </row>
    <row r="2127" spans="1:4" x14ac:dyDescent="0.2">
      <c r="A2127" s="230">
        <v>42298.06776258102</v>
      </c>
      <c r="B2127">
        <v>1.1805281043052673E-2</v>
      </c>
      <c r="C2127" t="b">
        <v>1</v>
      </c>
      <c r="D2127">
        <f t="shared" si="51"/>
        <v>1.1805281043052673E-2</v>
      </c>
    </row>
    <row r="2128" spans="1:4" x14ac:dyDescent="0.2">
      <c r="A2128" s="230">
        <v>42298.078192824076</v>
      </c>
      <c r="B2128">
        <v>1.1805281043052673E-2</v>
      </c>
      <c r="C2128" t="b">
        <v>1</v>
      </c>
      <c r="D2128">
        <f t="shared" si="51"/>
        <v>1.1805281043052673E-2</v>
      </c>
    </row>
    <row r="2129" spans="1:4" x14ac:dyDescent="0.2">
      <c r="A2129" s="230">
        <v>42298.08862303241</v>
      </c>
      <c r="B2129">
        <v>1.1805281043052673E-2</v>
      </c>
      <c r="C2129" t="b">
        <v>1</v>
      </c>
      <c r="D2129">
        <f t="shared" si="51"/>
        <v>1.1805281043052673E-2</v>
      </c>
    </row>
    <row r="2130" spans="1:4" x14ac:dyDescent="0.2">
      <c r="A2130" s="230">
        <v>42298.099053275466</v>
      </c>
      <c r="B2130">
        <v>1.1805281043052673E-2</v>
      </c>
      <c r="C2130" t="b">
        <v>1</v>
      </c>
      <c r="D2130">
        <f t="shared" si="51"/>
        <v>1.1805281043052673E-2</v>
      </c>
    </row>
    <row r="2131" spans="1:4" x14ac:dyDescent="0.2">
      <c r="A2131" s="230">
        <v>42298.10948353009</v>
      </c>
      <c r="B2131">
        <v>1.1805281043052673E-2</v>
      </c>
      <c r="C2131" t="b">
        <v>1</v>
      </c>
      <c r="D2131">
        <f t="shared" si="51"/>
        <v>1.1805281043052673E-2</v>
      </c>
    </row>
    <row r="2132" spans="1:4" x14ac:dyDescent="0.2">
      <c r="A2132" s="230">
        <v>42298.119913738425</v>
      </c>
      <c r="B2132">
        <v>1.1805281043052673E-2</v>
      </c>
      <c r="C2132" t="b">
        <v>1</v>
      </c>
      <c r="D2132">
        <f t="shared" si="51"/>
        <v>1.1805281043052673E-2</v>
      </c>
    </row>
    <row r="2133" spans="1:4" x14ac:dyDescent="0.2">
      <c r="A2133" s="230">
        <v>42298.13034398148</v>
      </c>
      <c r="B2133">
        <v>1.1805281043052673E-2</v>
      </c>
      <c r="C2133" t="b">
        <v>1</v>
      </c>
      <c r="D2133">
        <f t="shared" si="51"/>
        <v>1.1805281043052673E-2</v>
      </c>
    </row>
    <row r="2134" spans="1:4" x14ac:dyDescent="0.2">
      <c r="A2134" s="230">
        <v>42298.140774189815</v>
      </c>
      <c r="B2134">
        <v>1.1805281043052673E-2</v>
      </c>
      <c r="C2134" t="b">
        <v>1</v>
      </c>
      <c r="D2134">
        <f t="shared" si="51"/>
        <v>1.1805281043052673E-2</v>
      </c>
    </row>
    <row r="2135" spans="1:4" x14ac:dyDescent="0.2">
      <c r="A2135" s="230">
        <v>42298.15120443287</v>
      </c>
      <c r="B2135">
        <v>1.1628612875938416E-2</v>
      </c>
      <c r="C2135" t="b">
        <v>1</v>
      </c>
      <c r="D2135">
        <f t="shared" si="51"/>
        <v>1.1628612875938416E-2</v>
      </c>
    </row>
    <row r="2136" spans="1:4" x14ac:dyDescent="0.2">
      <c r="A2136" s="230">
        <v>42298.161634641205</v>
      </c>
      <c r="B2136">
        <v>1.1628612875938416E-2</v>
      </c>
      <c r="C2136" t="b">
        <v>1</v>
      </c>
      <c r="D2136">
        <f t="shared" si="51"/>
        <v>1.1628612875938416E-2</v>
      </c>
    </row>
    <row r="2137" spans="1:4" x14ac:dyDescent="0.2">
      <c r="A2137" s="230">
        <v>42298.172064895836</v>
      </c>
      <c r="B2137">
        <v>1.1628612875938416E-2</v>
      </c>
      <c r="C2137" t="b">
        <v>1</v>
      </c>
      <c r="D2137">
        <f t="shared" si="51"/>
        <v>1.1628612875938416E-2</v>
      </c>
    </row>
    <row r="2138" spans="1:4" x14ac:dyDescent="0.2">
      <c r="A2138" s="230">
        <v>42298.182495104164</v>
      </c>
      <c r="B2138">
        <v>1.1628612875938416E-2</v>
      </c>
      <c r="C2138" t="b">
        <v>1</v>
      </c>
      <c r="D2138">
        <f t="shared" si="51"/>
        <v>1.1628612875938416E-2</v>
      </c>
    </row>
    <row r="2139" spans="1:4" x14ac:dyDescent="0.2">
      <c r="A2139" s="230">
        <v>42298.192925347219</v>
      </c>
      <c r="B2139">
        <v>1.1628612875938416E-2</v>
      </c>
      <c r="C2139" t="b">
        <v>1</v>
      </c>
      <c r="D2139">
        <f t="shared" si="51"/>
        <v>1.1628612875938416E-2</v>
      </c>
    </row>
    <row r="2140" spans="1:4" x14ac:dyDescent="0.2">
      <c r="A2140" s="230">
        <v>42298.203355590274</v>
      </c>
      <c r="B2140">
        <v>1.1628612875938416E-2</v>
      </c>
      <c r="C2140" t="b">
        <v>1</v>
      </c>
      <c r="D2140">
        <f t="shared" si="51"/>
        <v>1.1628612875938416E-2</v>
      </c>
    </row>
    <row r="2141" spans="1:4" x14ac:dyDescent="0.2">
      <c r="A2141" s="230">
        <v>42298.213785798609</v>
      </c>
      <c r="B2141">
        <v>1.1628612875938416E-2</v>
      </c>
      <c r="C2141" t="b">
        <v>1</v>
      </c>
      <c r="D2141">
        <f t="shared" si="51"/>
        <v>1.1628612875938416E-2</v>
      </c>
    </row>
    <row r="2142" spans="1:4" x14ac:dyDescent="0.2">
      <c r="A2142" s="230">
        <v>42298.224216053241</v>
      </c>
      <c r="B2142">
        <v>1.1628612875938416E-2</v>
      </c>
      <c r="C2142" t="b">
        <v>1</v>
      </c>
      <c r="D2142">
        <f t="shared" si="51"/>
        <v>1.1628612875938416E-2</v>
      </c>
    </row>
    <row r="2143" spans="1:4" x14ac:dyDescent="0.2">
      <c r="A2143" s="230">
        <v>42298.234646261575</v>
      </c>
      <c r="B2143">
        <v>1.1628612875938416E-2</v>
      </c>
      <c r="C2143" t="b">
        <v>1</v>
      </c>
      <c r="D2143">
        <f t="shared" si="51"/>
        <v>1.1628612875938416E-2</v>
      </c>
    </row>
    <row r="2144" spans="1:4" x14ac:dyDescent="0.2">
      <c r="A2144" s="230">
        <v>42298.245076504631</v>
      </c>
      <c r="B2144">
        <v>1.1628612875938416E-2</v>
      </c>
      <c r="C2144" t="b">
        <v>1</v>
      </c>
      <c r="D2144">
        <f t="shared" si="51"/>
        <v>1.1628612875938416E-2</v>
      </c>
    </row>
    <row r="2145" spans="1:4" x14ac:dyDescent="0.2">
      <c r="A2145" s="230">
        <v>42298.255506712965</v>
      </c>
      <c r="B2145">
        <v>1.1628612875938416E-2</v>
      </c>
      <c r="C2145" t="b">
        <v>1</v>
      </c>
      <c r="D2145">
        <f t="shared" si="51"/>
        <v>1.1628612875938416E-2</v>
      </c>
    </row>
    <row r="2146" spans="1:4" x14ac:dyDescent="0.2">
      <c r="A2146" s="230">
        <v>42298.265936956021</v>
      </c>
      <c r="B2146">
        <v>1.1628612875938416E-2</v>
      </c>
      <c r="C2146" t="b">
        <v>1</v>
      </c>
      <c r="D2146">
        <f t="shared" si="51"/>
        <v>1.1628612875938416E-2</v>
      </c>
    </row>
    <row r="2147" spans="1:4" x14ac:dyDescent="0.2">
      <c r="A2147" s="230">
        <v>42298.276367210645</v>
      </c>
      <c r="B2147">
        <v>1.1628612875938416E-2</v>
      </c>
      <c r="C2147" t="b">
        <v>1</v>
      </c>
      <c r="D2147">
        <f t="shared" si="51"/>
        <v>1.1628612875938416E-2</v>
      </c>
    </row>
    <row r="2148" spans="1:4" x14ac:dyDescent="0.2">
      <c r="A2148" s="230">
        <v>42298.286797418979</v>
      </c>
      <c r="B2148">
        <v>1.1628612875938416E-2</v>
      </c>
      <c r="C2148" t="b">
        <v>1</v>
      </c>
      <c r="D2148">
        <f t="shared" si="51"/>
        <v>1.1628612875938416E-2</v>
      </c>
    </row>
    <row r="2149" spans="1:4" x14ac:dyDescent="0.2">
      <c r="A2149" s="230">
        <v>42298.297227662035</v>
      </c>
      <c r="B2149">
        <v>1.1628612875938416E-2</v>
      </c>
      <c r="C2149" t="b">
        <v>1</v>
      </c>
      <c r="D2149">
        <f t="shared" si="51"/>
        <v>1.1628612875938416E-2</v>
      </c>
    </row>
    <row r="2150" spans="1:4" x14ac:dyDescent="0.2">
      <c r="A2150" s="230">
        <v>42298.307657870369</v>
      </c>
      <c r="B2150">
        <v>1.1628612875938416E-2</v>
      </c>
      <c r="C2150" t="b">
        <v>1</v>
      </c>
      <c r="D2150">
        <f t="shared" si="51"/>
        <v>1.1628612875938416E-2</v>
      </c>
    </row>
    <row r="2151" spans="1:4" x14ac:dyDescent="0.2">
      <c r="A2151" s="230">
        <v>42298.318088113425</v>
      </c>
      <c r="B2151">
        <v>1.1628612875938416E-2</v>
      </c>
      <c r="C2151" t="b">
        <v>1</v>
      </c>
      <c r="D2151">
        <f t="shared" si="51"/>
        <v>1.1628612875938416E-2</v>
      </c>
    </row>
    <row r="2152" spans="1:4" x14ac:dyDescent="0.2">
      <c r="A2152" s="230">
        <v>42298.328518321759</v>
      </c>
      <c r="B2152">
        <v>1.1628612875938416E-2</v>
      </c>
      <c r="C2152" t="b">
        <v>1</v>
      </c>
      <c r="D2152">
        <f t="shared" si="51"/>
        <v>1.1628612875938416E-2</v>
      </c>
    </row>
    <row r="2153" spans="1:4" x14ac:dyDescent="0.2">
      <c r="A2153" s="230">
        <v>42298.338948576391</v>
      </c>
      <c r="B2153">
        <v>1.1628612875938416E-2</v>
      </c>
      <c r="C2153" t="b">
        <v>1</v>
      </c>
      <c r="D2153">
        <f t="shared" si="51"/>
        <v>1.1628612875938416E-2</v>
      </c>
    </row>
    <row r="2154" spans="1:4" x14ac:dyDescent="0.2">
      <c r="A2154" s="230">
        <v>42298.349378784726</v>
      </c>
      <c r="B2154">
        <v>1.1628612875938416E-2</v>
      </c>
      <c r="C2154" t="b">
        <v>1</v>
      </c>
      <c r="D2154">
        <f t="shared" si="51"/>
        <v>1.1628612875938416E-2</v>
      </c>
    </row>
    <row r="2155" spans="1:4" x14ac:dyDescent="0.2">
      <c r="A2155" s="230">
        <v>42298.359809027781</v>
      </c>
      <c r="B2155">
        <v>1.1628612875938416E-2</v>
      </c>
      <c r="C2155" t="b">
        <v>1</v>
      </c>
      <c r="D2155">
        <f t="shared" si="51"/>
        <v>1.1628612875938416E-2</v>
      </c>
    </row>
    <row r="2156" spans="1:4" x14ac:dyDescent="0.2">
      <c r="A2156" s="230">
        <v>42298.370239270836</v>
      </c>
      <c r="B2156">
        <v>1.1628612875938416E-2</v>
      </c>
      <c r="C2156" t="b">
        <v>1</v>
      </c>
      <c r="D2156">
        <f t="shared" si="51"/>
        <v>1.1628612875938416E-2</v>
      </c>
    </row>
    <row r="2157" spans="1:4" x14ac:dyDescent="0.2">
      <c r="A2157" s="230">
        <v>42298.380669479164</v>
      </c>
      <c r="B2157">
        <v>1.1628612875938416E-2</v>
      </c>
      <c r="C2157" t="b">
        <v>1</v>
      </c>
      <c r="D2157">
        <f t="shared" si="51"/>
        <v>1.1628612875938416E-2</v>
      </c>
    </row>
    <row r="2158" spans="1:4" x14ac:dyDescent="0.2">
      <c r="A2158" s="230">
        <v>42298.391099733795</v>
      </c>
      <c r="B2158">
        <v>1.1628612875938416E-2</v>
      </c>
      <c r="C2158" t="b">
        <v>1</v>
      </c>
      <c r="D2158">
        <f t="shared" si="51"/>
        <v>1.1628612875938416E-2</v>
      </c>
    </row>
    <row r="2159" spans="1:4" x14ac:dyDescent="0.2">
      <c r="A2159" s="230">
        <v>42298.40152994213</v>
      </c>
      <c r="B2159">
        <v>1.1628612875938416E-2</v>
      </c>
      <c r="C2159" t="b">
        <v>1</v>
      </c>
      <c r="D2159">
        <f t="shared" si="51"/>
        <v>1.1628612875938416E-2</v>
      </c>
    </row>
    <row r="2160" spans="1:4" x14ac:dyDescent="0.2">
      <c r="A2160" s="230">
        <v>42298.411960185185</v>
      </c>
      <c r="B2160">
        <v>1.1628612875938416E-2</v>
      </c>
      <c r="C2160" t="b">
        <v>1</v>
      </c>
      <c r="D2160">
        <f t="shared" si="51"/>
        <v>1.1628612875938416E-2</v>
      </c>
    </row>
    <row r="2161" spans="1:4" x14ac:dyDescent="0.2">
      <c r="A2161" s="230">
        <v>42298.42239039352</v>
      </c>
      <c r="B2161">
        <v>1.1628612875938416E-2</v>
      </c>
      <c r="C2161" t="b">
        <v>1</v>
      </c>
      <c r="D2161">
        <f t="shared" si="51"/>
        <v>1.1628612875938416E-2</v>
      </c>
    </row>
    <row r="2162" spans="1:4" x14ac:dyDescent="0.2">
      <c r="A2162" s="230">
        <v>42298.432820636575</v>
      </c>
      <c r="B2162">
        <v>1.1628612875938416E-2</v>
      </c>
      <c r="C2162" t="b">
        <v>1</v>
      </c>
      <c r="D2162">
        <f t="shared" si="51"/>
        <v>1.1628612875938416E-2</v>
      </c>
    </row>
    <row r="2163" spans="1:4" x14ac:dyDescent="0.2">
      <c r="A2163" s="230">
        <v>42298.443250891207</v>
      </c>
      <c r="B2163">
        <v>1.1628612875938416E-2</v>
      </c>
      <c r="C2163" t="b">
        <v>1</v>
      </c>
      <c r="D2163">
        <f t="shared" si="51"/>
        <v>1.1628612875938416E-2</v>
      </c>
    </row>
    <row r="2164" spans="1:4" x14ac:dyDescent="0.2">
      <c r="A2164" s="230">
        <v>42298.453681099534</v>
      </c>
      <c r="B2164">
        <v>1.1628612875938416E-2</v>
      </c>
      <c r="C2164" t="b">
        <v>1</v>
      </c>
      <c r="D2164">
        <f t="shared" si="51"/>
        <v>1.1628612875938416E-2</v>
      </c>
    </row>
    <row r="2165" spans="1:4" x14ac:dyDescent="0.2">
      <c r="A2165" s="230">
        <v>42298.46411134259</v>
      </c>
      <c r="B2165">
        <v>1.1628612875938416E-2</v>
      </c>
      <c r="C2165" t="b">
        <v>1</v>
      </c>
      <c r="D2165">
        <f t="shared" si="51"/>
        <v>1.1628612875938416E-2</v>
      </c>
    </row>
    <row r="2166" spans="1:4" x14ac:dyDescent="0.2">
      <c r="A2166" s="230">
        <v>42298.474541550924</v>
      </c>
      <c r="B2166">
        <v>1.1628612875938416E-2</v>
      </c>
      <c r="C2166" t="b">
        <v>1</v>
      </c>
      <c r="D2166">
        <f t="shared" si="51"/>
        <v>1.1628612875938416E-2</v>
      </c>
    </row>
    <row r="2167" spans="1:4" x14ac:dyDescent="0.2">
      <c r="A2167" s="230">
        <v>42298.48497179398</v>
      </c>
      <c r="B2167">
        <v>1.1589363217353821E-2</v>
      </c>
      <c r="C2167" t="b">
        <v>1</v>
      </c>
      <c r="D2167">
        <f t="shared" si="51"/>
        <v>1.1589363217353821E-2</v>
      </c>
    </row>
    <row r="2168" spans="1:4" x14ac:dyDescent="0.2">
      <c r="A2168" s="230">
        <v>42298.495402002314</v>
      </c>
      <c r="B2168">
        <v>1.1589363217353821E-2</v>
      </c>
      <c r="C2168" t="b">
        <v>1</v>
      </c>
      <c r="D2168">
        <f t="shared" si="51"/>
        <v>1.1589363217353821E-2</v>
      </c>
    </row>
    <row r="2169" spans="1:4" x14ac:dyDescent="0.2">
      <c r="A2169" s="230">
        <v>42298.505832256946</v>
      </c>
      <c r="B2169">
        <v>1.1589363217353821E-2</v>
      </c>
      <c r="C2169" t="b">
        <v>0</v>
      </c>
      <c r="D2169">
        <f t="shared" si="51"/>
        <v>0</v>
      </c>
    </row>
    <row r="2170" spans="1:4" x14ac:dyDescent="0.2">
      <c r="A2170" s="230">
        <v>42298.51626246528</v>
      </c>
      <c r="B2170">
        <v>1.1589363217353821E-2</v>
      </c>
      <c r="C2170" t="b">
        <v>0</v>
      </c>
      <c r="D2170">
        <f t="shared" si="51"/>
        <v>0</v>
      </c>
    </row>
    <row r="2171" spans="1:4" x14ac:dyDescent="0.2">
      <c r="A2171" s="230">
        <v>42298.526692708336</v>
      </c>
      <c r="B2171">
        <v>1.1589363217353821E-2</v>
      </c>
      <c r="C2171" t="b">
        <v>0</v>
      </c>
      <c r="D2171">
        <f t="shared" si="51"/>
        <v>0</v>
      </c>
    </row>
    <row r="2172" spans="1:4" x14ac:dyDescent="0.2">
      <c r="A2172" s="230">
        <v>42298.537122951391</v>
      </c>
      <c r="B2172">
        <v>1.1589363217353821E-2</v>
      </c>
      <c r="C2172" t="b">
        <v>1</v>
      </c>
      <c r="D2172">
        <f t="shared" si="51"/>
        <v>1.1589363217353821E-2</v>
      </c>
    </row>
    <row r="2173" spans="1:4" x14ac:dyDescent="0.2">
      <c r="A2173" s="230">
        <v>42298.547553159726</v>
      </c>
      <c r="B2173">
        <v>1.1589363217353821E-2</v>
      </c>
      <c r="C2173" t="b">
        <v>1</v>
      </c>
      <c r="D2173">
        <f t="shared" si="51"/>
        <v>1.1589363217353821E-2</v>
      </c>
    </row>
    <row r="2174" spans="1:4" x14ac:dyDescent="0.2">
      <c r="A2174" s="230">
        <v>42298.55798341435</v>
      </c>
      <c r="B2174">
        <v>1.1589363217353821E-2</v>
      </c>
      <c r="C2174" t="b">
        <v>1</v>
      </c>
      <c r="D2174">
        <f t="shared" si="51"/>
        <v>1.1589363217353821E-2</v>
      </c>
    </row>
    <row r="2175" spans="1:4" x14ac:dyDescent="0.2">
      <c r="A2175" s="230">
        <v>42298.568413622685</v>
      </c>
      <c r="B2175">
        <v>1.1589363217353821E-2</v>
      </c>
      <c r="C2175" t="b">
        <v>1</v>
      </c>
      <c r="D2175">
        <f t="shared" ref="D2175:D2238" si="52">IF(C2175=TRUE,B2175,0)</f>
        <v>1.1589363217353821E-2</v>
      </c>
    </row>
    <row r="2176" spans="1:4" x14ac:dyDescent="0.2">
      <c r="A2176" s="230">
        <v>42298.57884386574</v>
      </c>
      <c r="B2176">
        <v>1.1589363217353821E-2</v>
      </c>
      <c r="C2176" t="b">
        <v>1</v>
      </c>
      <c r="D2176">
        <f t="shared" si="52"/>
        <v>1.1589363217353821E-2</v>
      </c>
    </row>
    <row r="2177" spans="1:4" x14ac:dyDescent="0.2">
      <c r="A2177" s="230">
        <v>42298.589274074075</v>
      </c>
      <c r="B2177">
        <v>1.1589363217353821E-2</v>
      </c>
      <c r="C2177" t="b">
        <v>1</v>
      </c>
      <c r="D2177">
        <f t="shared" si="52"/>
        <v>1.1589363217353821E-2</v>
      </c>
    </row>
    <row r="2178" spans="1:4" x14ac:dyDescent="0.2">
      <c r="A2178" s="230">
        <v>42298.59970431713</v>
      </c>
      <c r="B2178">
        <v>1.1589363217353821E-2</v>
      </c>
      <c r="C2178" t="b">
        <v>0</v>
      </c>
      <c r="D2178">
        <f t="shared" si="52"/>
        <v>0</v>
      </c>
    </row>
    <row r="2179" spans="1:4" x14ac:dyDescent="0.2">
      <c r="A2179" s="230">
        <v>42298.610134571762</v>
      </c>
      <c r="B2179">
        <v>1.1589363217353821E-2</v>
      </c>
      <c r="C2179" t="b">
        <v>1</v>
      </c>
      <c r="D2179">
        <f t="shared" si="52"/>
        <v>1.1589363217353821E-2</v>
      </c>
    </row>
    <row r="2180" spans="1:4" x14ac:dyDescent="0.2">
      <c r="A2180" s="230">
        <v>42298.620564780096</v>
      </c>
      <c r="B2180">
        <v>1.1589363217353821E-2</v>
      </c>
      <c r="C2180" t="b">
        <v>1</v>
      </c>
      <c r="D2180">
        <f t="shared" si="52"/>
        <v>1.1589363217353821E-2</v>
      </c>
    </row>
    <row r="2181" spans="1:4" x14ac:dyDescent="0.2">
      <c r="A2181" s="230">
        <v>42298.630995023152</v>
      </c>
      <c r="B2181">
        <v>1.1589363217353821E-2</v>
      </c>
      <c r="C2181" t="b">
        <v>1</v>
      </c>
      <c r="D2181">
        <f t="shared" si="52"/>
        <v>1.1589363217353821E-2</v>
      </c>
    </row>
    <row r="2182" spans="1:4" x14ac:dyDescent="0.2">
      <c r="A2182" s="230">
        <v>42298.641425231479</v>
      </c>
      <c r="B2182">
        <v>1.1589363217353821E-2</v>
      </c>
      <c r="C2182" t="b">
        <v>1</v>
      </c>
      <c r="D2182">
        <f t="shared" si="52"/>
        <v>1.1589363217353821E-2</v>
      </c>
    </row>
    <row r="2183" spans="1:4" x14ac:dyDescent="0.2">
      <c r="A2183" s="230">
        <v>42298.651855474534</v>
      </c>
      <c r="B2183">
        <v>1.1589363217353821E-2</v>
      </c>
      <c r="C2183" t="b">
        <v>1</v>
      </c>
      <c r="D2183">
        <f t="shared" si="52"/>
        <v>1.1589363217353821E-2</v>
      </c>
    </row>
    <row r="2184" spans="1:4" x14ac:dyDescent="0.2">
      <c r="A2184" s="230">
        <v>42298.662285682869</v>
      </c>
      <c r="B2184">
        <v>1.1589363217353821E-2</v>
      </c>
      <c r="C2184" t="b">
        <v>1</v>
      </c>
      <c r="D2184">
        <f t="shared" si="52"/>
        <v>1.1589363217353821E-2</v>
      </c>
    </row>
    <row r="2185" spans="1:4" x14ac:dyDescent="0.2">
      <c r="A2185" s="230">
        <v>42298.6727159375</v>
      </c>
      <c r="B2185">
        <v>1.1589363217353821E-2</v>
      </c>
      <c r="C2185" t="b">
        <v>1</v>
      </c>
      <c r="D2185">
        <f t="shared" si="52"/>
        <v>1.1589363217353821E-2</v>
      </c>
    </row>
    <row r="2186" spans="1:4" x14ac:dyDescent="0.2">
      <c r="A2186" s="230">
        <v>42298.683146145835</v>
      </c>
      <c r="B2186">
        <v>1.1589363217353821E-2</v>
      </c>
      <c r="C2186" t="b">
        <v>1</v>
      </c>
      <c r="D2186">
        <f t="shared" si="52"/>
        <v>1.1589363217353821E-2</v>
      </c>
    </row>
    <row r="2187" spans="1:4" x14ac:dyDescent="0.2">
      <c r="A2187" s="230">
        <v>42298.693576388891</v>
      </c>
      <c r="B2187">
        <v>1.1589363217353821E-2</v>
      </c>
      <c r="C2187" t="b">
        <v>1</v>
      </c>
      <c r="D2187">
        <f t="shared" si="52"/>
        <v>1.1589363217353821E-2</v>
      </c>
    </row>
    <row r="2188" spans="1:4" x14ac:dyDescent="0.2">
      <c r="A2188" s="230">
        <v>42298.704006631946</v>
      </c>
      <c r="B2188">
        <v>1.1589363217353821E-2</v>
      </c>
      <c r="C2188" t="b">
        <v>1</v>
      </c>
      <c r="D2188">
        <f t="shared" si="52"/>
        <v>1.1589363217353821E-2</v>
      </c>
    </row>
    <row r="2189" spans="1:4" x14ac:dyDescent="0.2">
      <c r="A2189" s="230">
        <v>42298.714436840281</v>
      </c>
      <c r="B2189">
        <v>1.1589363217353821E-2</v>
      </c>
      <c r="C2189" t="b">
        <v>1</v>
      </c>
      <c r="D2189">
        <f t="shared" si="52"/>
        <v>1.1589363217353821E-2</v>
      </c>
    </row>
    <row r="2190" spans="1:4" x14ac:dyDescent="0.2">
      <c r="A2190" s="230">
        <v>42298.724867094905</v>
      </c>
      <c r="B2190">
        <v>1.1589363217353821E-2</v>
      </c>
      <c r="C2190" t="b">
        <v>1</v>
      </c>
      <c r="D2190">
        <f t="shared" si="52"/>
        <v>1.1589363217353821E-2</v>
      </c>
    </row>
    <row r="2191" spans="1:4" x14ac:dyDescent="0.2">
      <c r="A2191" s="230">
        <v>42298.735297303239</v>
      </c>
      <c r="B2191">
        <v>1.1589363217353821E-2</v>
      </c>
      <c r="C2191" t="b">
        <v>1</v>
      </c>
      <c r="D2191">
        <f t="shared" si="52"/>
        <v>1.1589363217353821E-2</v>
      </c>
    </row>
    <row r="2192" spans="1:4" x14ac:dyDescent="0.2">
      <c r="A2192" s="230">
        <v>42298.745727546295</v>
      </c>
      <c r="B2192">
        <v>1.1589363217353821E-2</v>
      </c>
      <c r="C2192" t="b">
        <v>1</v>
      </c>
      <c r="D2192">
        <f t="shared" si="52"/>
        <v>1.1589363217353821E-2</v>
      </c>
    </row>
    <row r="2193" spans="1:4" x14ac:dyDescent="0.2">
      <c r="A2193" s="230">
        <v>42298.756157754629</v>
      </c>
      <c r="B2193">
        <v>1.1589363217353821E-2</v>
      </c>
      <c r="C2193" t="b">
        <v>1</v>
      </c>
      <c r="D2193">
        <f t="shared" si="52"/>
        <v>1.1589363217353821E-2</v>
      </c>
    </row>
    <row r="2194" spans="1:4" x14ac:dyDescent="0.2">
      <c r="A2194" s="230">
        <v>42298.766587997685</v>
      </c>
      <c r="B2194">
        <v>1.2747481465339661E-2</v>
      </c>
      <c r="C2194" t="b">
        <v>1</v>
      </c>
      <c r="D2194">
        <f t="shared" si="52"/>
        <v>1.2747481465339661E-2</v>
      </c>
    </row>
    <row r="2195" spans="1:4" x14ac:dyDescent="0.2">
      <c r="A2195" s="230">
        <v>42298.777018252316</v>
      </c>
      <c r="B2195">
        <v>1.2747481465339661E-2</v>
      </c>
      <c r="C2195" t="b">
        <v>1</v>
      </c>
      <c r="D2195">
        <f t="shared" si="52"/>
        <v>1.2747481465339661E-2</v>
      </c>
    </row>
    <row r="2196" spans="1:4" x14ac:dyDescent="0.2">
      <c r="A2196" s="230">
        <v>42298.787448460651</v>
      </c>
      <c r="B2196">
        <v>1.2747481465339661E-2</v>
      </c>
      <c r="C2196" t="b">
        <v>1</v>
      </c>
      <c r="D2196">
        <f t="shared" si="52"/>
        <v>1.2747481465339661E-2</v>
      </c>
    </row>
    <row r="2197" spans="1:4" x14ac:dyDescent="0.2">
      <c r="A2197" s="230">
        <v>42298.797878703706</v>
      </c>
      <c r="B2197">
        <v>1.2747481465339661E-2</v>
      </c>
      <c r="C2197" t="b">
        <v>1</v>
      </c>
      <c r="D2197">
        <f t="shared" si="52"/>
        <v>1.2747481465339661E-2</v>
      </c>
    </row>
    <row r="2198" spans="1:4" x14ac:dyDescent="0.2">
      <c r="A2198" s="230">
        <v>42298.808308912034</v>
      </c>
      <c r="B2198">
        <v>1.2747481465339661E-2</v>
      </c>
      <c r="C2198" t="b">
        <v>1</v>
      </c>
      <c r="D2198">
        <f t="shared" si="52"/>
        <v>1.2747481465339661E-2</v>
      </c>
    </row>
    <row r="2199" spans="1:4" x14ac:dyDescent="0.2">
      <c r="A2199" s="230">
        <v>42298.818739155089</v>
      </c>
      <c r="B2199">
        <v>1.2747481465339661E-2</v>
      </c>
      <c r="C2199" t="b">
        <v>1</v>
      </c>
      <c r="D2199">
        <f t="shared" si="52"/>
        <v>1.2747481465339661E-2</v>
      </c>
    </row>
    <row r="2200" spans="1:4" x14ac:dyDescent="0.2">
      <c r="A2200" s="230">
        <v>42298.829169363424</v>
      </c>
      <c r="B2200">
        <v>1.2747481465339661E-2</v>
      </c>
      <c r="C2200" t="b">
        <v>1</v>
      </c>
      <c r="D2200">
        <f t="shared" si="52"/>
        <v>1.2747481465339661E-2</v>
      </c>
    </row>
    <row r="2201" spans="1:4" x14ac:dyDescent="0.2">
      <c r="A2201" s="230">
        <v>42298.839599618055</v>
      </c>
      <c r="B2201">
        <v>1.2747481465339661E-2</v>
      </c>
      <c r="C2201" t="b">
        <v>1</v>
      </c>
      <c r="D2201">
        <f t="shared" si="52"/>
        <v>1.2747481465339661E-2</v>
      </c>
    </row>
    <row r="2202" spans="1:4" x14ac:dyDescent="0.2">
      <c r="A2202" s="230">
        <v>42298.85002982639</v>
      </c>
      <c r="B2202">
        <v>1.2747481465339661E-2</v>
      </c>
      <c r="C2202" t="b">
        <v>1</v>
      </c>
      <c r="D2202">
        <f t="shared" si="52"/>
        <v>1.2747481465339661E-2</v>
      </c>
    </row>
    <row r="2203" spans="1:4" x14ac:dyDescent="0.2">
      <c r="A2203" s="230">
        <v>42298.860460069445</v>
      </c>
      <c r="B2203">
        <v>1.2747481465339661E-2</v>
      </c>
      <c r="C2203" t="b">
        <v>1</v>
      </c>
      <c r="D2203">
        <f t="shared" si="52"/>
        <v>1.2747481465339661E-2</v>
      </c>
    </row>
    <row r="2204" spans="1:4" x14ac:dyDescent="0.2">
      <c r="A2204" s="230">
        <v>42298.870890312501</v>
      </c>
      <c r="B2204">
        <v>1.2747481465339661E-2</v>
      </c>
      <c r="C2204" t="b">
        <v>1</v>
      </c>
      <c r="D2204">
        <f t="shared" si="52"/>
        <v>1.2747481465339661E-2</v>
      </c>
    </row>
    <row r="2205" spans="1:4" x14ac:dyDescent="0.2">
      <c r="A2205" s="230">
        <v>42298.881320520835</v>
      </c>
      <c r="B2205">
        <v>1.2747481465339661E-2</v>
      </c>
      <c r="C2205" t="b">
        <v>1</v>
      </c>
      <c r="D2205">
        <f t="shared" si="52"/>
        <v>1.2747481465339661E-2</v>
      </c>
    </row>
    <row r="2206" spans="1:4" x14ac:dyDescent="0.2">
      <c r="A2206" s="230">
        <v>42298.89175077546</v>
      </c>
      <c r="B2206">
        <v>1.2747481465339661E-2</v>
      </c>
      <c r="C2206" t="b">
        <v>1</v>
      </c>
      <c r="D2206">
        <f t="shared" si="52"/>
        <v>1.2747481465339661E-2</v>
      </c>
    </row>
    <row r="2207" spans="1:4" x14ac:dyDescent="0.2">
      <c r="A2207" s="230">
        <v>42298.902180983794</v>
      </c>
      <c r="B2207">
        <v>1.2747481465339661E-2</v>
      </c>
      <c r="C2207" t="b">
        <v>1</v>
      </c>
      <c r="D2207">
        <f t="shared" si="52"/>
        <v>1.2747481465339661E-2</v>
      </c>
    </row>
    <row r="2208" spans="1:4" x14ac:dyDescent="0.2">
      <c r="A2208" s="230">
        <v>42298.91261122685</v>
      </c>
      <c r="B2208">
        <v>1.2747481465339661E-2</v>
      </c>
      <c r="C2208" t="b">
        <v>1</v>
      </c>
      <c r="D2208">
        <f t="shared" si="52"/>
        <v>1.2747481465339661E-2</v>
      </c>
    </row>
    <row r="2209" spans="1:4" x14ac:dyDescent="0.2">
      <c r="A2209" s="230">
        <v>42298.923041435184</v>
      </c>
      <c r="B2209">
        <v>1.2747481465339661E-2</v>
      </c>
      <c r="C2209" t="b">
        <v>1</v>
      </c>
      <c r="D2209">
        <f t="shared" si="52"/>
        <v>1.2747481465339661E-2</v>
      </c>
    </row>
    <row r="2210" spans="1:4" x14ac:dyDescent="0.2">
      <c r="A2210" s="230">
        <v>42298.93347167824</v>
      </c>
      <c r="B2210">
        <v>1.2747481465339661E-2</v>
      </c>
      <c r="C2210" t="b">
        <v>1</v>
      </c>
      <c r="D2210">
        <f t="shared" si="52"/>
        <v>1.2747481465339661E-2</v>
      </c>
    </row>
    <row r="2211" spans="1:4" x14ac:dyDescent="0.2">
      <c r="A2211" s="230">
        <v>42298.943901932871</v>
      </c>
      <c r="B2211">
        <v>1.2747481465339661E-2</v>
      </c>
      <c r="C2211" t="b">
        <v>1</v>
      </c>
      <c r="D2211">
        <f t="shared" si="52"/>
        <v>1.2747481465339661E-2</v>
      </c>
    </row>
    <row r="2212" spans="1:4" x14ac:dyDescent="0.2">
      <c r="A2212" s="230">
        <v>42298.954332141206</v>
      </c>
      <c r="B2212">
        <v>1.2747481465339661E-2</v>
      </c>
      <c r="C2212" t="b">
        <v>1</v>
      </c>
      <c r="D2212">
        <f t="shared" si="52"/>
        <v>1.2747481465339661E-2</v>
      </c>
    </row>
    <row r="2213" spans="1:4" x14ac:dyDescent="0.2">
      <c r="A2213" s="230">
        <v>42298.964762384261</v>
      </c>
      <c r="B2213">
        <v>1.2747481465339661E-2</v>
      </c>
      <c r="C2213" t="b">
        <v>1</v>
      </c>
      <c r="D2213">
        <f t="shared" si="52"/>
        <v>1.2747481465339661E-2</v>
      </c>
    </row>
    <row r="2214" spans="1:4" x14ac:dyDescent="0.2">
      <c r="A2214" s="230">
        <v>42298.975192592596</v>
      </c>
      <c r="B2214">
        <v>1.2747481465339661E-2</v>
      </c>
      <c r="C2214" t="b">
        <v>1</v>
      </c>
      <c r="D2214">
        <f t="shared" si="52"/>
        <v>1.2747481465339661E-2</v>
      </c>
    </row>
    <row r="2215" spans="1:4" x14ac:dyDescent="0.2">
      <c r="A2215" s="230">
        <v>42298.985622835651</v>
      </c>
      <c r="B2215">
        <v>1.2747481465339661E-2</v>
      </c>
      <c r="C2215" t="b">
        <v>1</v>
      </c>
      <c r="D2215">
        <f t="shared" si="52"/>
        <v>1.2747481465339661E-2</v>
      </c>
    </row>
    <row r="2216" spans="1:4" x14ac:dyDescent="0.2">
      <c r="A2216" s="230">
        <v>42298.996053043978</v>
      </c>
      <c r="B2216">
        <v>1.2747481465339661E-2</v>
      </c>
      <c r="C2216" t="b">
        <v>1</v>
      </c>
      <c r="D2216">
        <f t="shared" si="52"/>
        <v>1.2747481465339661E-2</v>
      </c>
    </row>
    <row r="2217" spans="1:4" x14ac:dyDescent="0.2">
      <c r="A2217" s="230">
        <v>42299.00648329861</v>
      </c>
      <c r="B2217">
        <v>1.2747481465339661E-2</v>
      </c>
      <c r="C2217" t="b">
        <v>1</v>
      </c>
      <c r="D2217">
        <f t="shared" si="52"/>
        <v>1.2747481465339661E-2</v>
      </c>
    </row>
    <row r="2218" spans="1:4" x14ac:dyDescent="0.2">
      <c r="A2218" s="230">
        <v>42299.016913506945</v>
      </c>
      <c r="B2218">
        <v>1.2747481465339661E-2</v>
      </c>
      <c r="C2218" t="b">
        <v>1</v>
      </c>
      <c r="D2218">
        <f t="shared" si="52"/>
        <v>1.2747481465339661E-2</v>
      </c>
    </row>
    <row r="2219" spans="1:4" x14ac:dyDescent="0.2">
      <c r="A2219" s="230">
        <v>42299.02734375</v>
      </c>
      <c r="B2219">
        <v>1.2747481465339661E-2</v>
      </c>
      <c r="C2219" t="b">
        <v>1</v>
      </c>
      <c r="D2219">
        <f t="shared" si="52"/>
        <v>1.2747481465339661E-2</v>
      </c>
    </row>
    <row r="2220" spans="1:4" x14ac:dyDescent="0.2">
      <c r="A2220" s="230">
        <v>42299.037773993055</v>
      </c>
      <c r="B2220">
        <v>1.2747481465339661E-2</v>
      </c>
      <c r="C2220" t="b">
        <v>1</v>
      </c>
      <c r="D2220">
        <f t="shared" si="52"/>
        <v>1.2747481465339661E-2</v>
      </c>
    </row>
    <row r="2221" spans="1:4" x14ac:dyDescent="0.2">
      <c r="A2221" s="230">
        <v>42299.04820420139</v>
      </c>
      <c r="B2221">
        <v>1.2747481465339661E-2</v>
      </c>
      <c r="C2221" t="b">
        <v>1</v>
      </c>
      <c r="D2221">
        <f t="shared" si="52"/>
        <v>1.2747481465339661E-2</v>
      </c>
    </row>
    <row r="2222" spans="1:4" x14ac:dyDescent="0.2">
      <c r="A2222" s="230">
        <v>42299.058634456022</v>
      </c>
      <c r="B2222">
        <v>1.2747481465339661E-2</v>
      </c>
      <c r="C2222" t="b">
        <v>1</v>
      </c>
      <c r="D2222">
        <f t="shared" si="52"/>
        <v>1.2747481465339661E-2</v>
      </c>
    </row>
    <row r="2223" spans="1:4" x14ac:dyDescent="0.2">
      <c r="A2223" s="230">
        <v>42299.069064664349</v>
      </c>
      <c r="B2223">
        <v>1.2747481465339661E-2</v>
      </c>
      <c r="C2223" t="b">
        <v>1</v>
      </c>
      <c r="D2223">
        <f t="shared" si="52"/>
        <v>1.2747481465339661E-2</v>
      </c>
    </row>
    <row r="2224" spans="1:4" x14ac:dyDescent="0.2">
      <c r="A2224" s="230">
        <v>42299.079494907404</v>
      </c>
      <c r="B2224">
        <v>1.2747481465339661E-2</v>
      </c>
      <c r="C2224" t="b">
        <v>1</v>
      </c>
      <c r="D2224">
        <f t="shared" si="52"/>
        <v>1.2747481465339661E-2</v>
      </c>
    </row>
    <row r="2225" spans="1:4" x14ac:dyDescent="0.2">
      <c r="A2225" s="230">
        <v>42299.089925115739</v>
      </c>
      <c r="B2225">
        <v>1.1618807911872864E-2</v>
      </c>
      <c r="C2225" t="b">
        <v>1</v>
      </c>
      <c r="D2225">
        <f t="shared" si="52"/>
        <v>1.1618807911872864E-2</v>
      </c>
    </row>
    <row r="2226" spans="1:4" x14ac:dyDescent="0.2">
      <c r="A2226" s="230">
        <v>42299.100355358794</v>
      </c>
      <c r="B2226">
        <v>1.1618807911872864E-2</v>
      </c>
      <c r="C2226" t="b">
        <v>1</v>
      </c>
      <c r="D2226">
        <f t="shared" si="52"/>
        <v>1.1618807911872864E-2</v>
      </c>
    </row>
    <row r="2227" spans="1:4" x14ac:dyDescent="0.2">
      <c r="A2227" s="230">
        <v>42299.110785613426</v>
      </c>
      <c r="B2227">
        <v>1.1618807911872864E-2</v>
      </c>
      <c r="C2227" t="b">
        <v>1</v>
      </c>
      <c r="D2227">
        <f t="shared" si="52"/>
        <v>1.1618807911872864E-2</v>
      </c>
    </row>
    <row r="2228" spans="1:4" x14ac:dyDescent="0.2">
      <c r="A2228" s="230">
        <v>42299.12121582176</v>
      </c>
      <c r="B2228">
        <v>1.1618807911872864E-2</v>
      </c>
      <c r="C2228" t="b">
        <v>1</v>
      </c>
      <c r="D2228">
        <f t="shared" si="52"/>
        <v>1.1618807911872864E-2</v>
      </c>
    </row>
    <row r="2229" spans="1:4" x14ac:dyDescent="0.2">
      <c r="A2229" s="230">
        <v>42299.131646064816</v>
      </c>
      <c r="B2229">
        <v>1.1618807911872864E-2</v>
      </c>
      <c r="C2229" t="b">
        <v>1</v>
      </c>
      <c r="D2229">
        <f t="shared" si="52"/>
        <v>1.1618807911872864E-2</v>
      </c>
    </row>
    <row r="2230" spans="1:4" x14ac:dyDescent="0.2">
      <c r="A2230" s="230">
        <v>42299.14207627315</v>
      </c>
      <c r="B2230">
        <v>1.1618807911872864E-2</v>
      </c>
      <c r="C2230" t="b">
        <v>1</v>
      </c>
      <c r="D2230">
        <f t="shared" si="52"/>
        <v>1.1618807911872864E-2</v>
      </c>
    </row>
    <row r="2231" spans="1:4" x14ac:dyDescent="0.2">
      <c r="A2231" s="230">
        <v>42299.152506516206</v>
      </c>
      <c r="B2231">
        <v>1.1618807911872864E-2</v>
      </c>
      <c r="C2231" t="b">
        <v>1</v>
      </c>
      <c r="D2231">
        <f t="shared" si="52"/>
        <v>1.1618807911872864E-2</v>
      </c>
    </row>
    <row r="2232" spans="1:4" x14ac:dyDescent="0.2">
      <c r="A2232" s="230">
        <v>42299.16293672454</v>
      </c>
      <c r="B2232">
        <v>1.1618807911872864E-2</v>
      </c>
      <c r="C2232" t="b">
        <v>1</v>
      </c>
      <c r="D2232">
        <f t="shared" si="52"/>
        <v>1.1618807911872864E-2</v>
      </c>
    </row>
    <row r="2233" spans="1:4" x14ac:dyDescent="0.2">
      <c r="A2233" s="230">
        <v>42299.173366979165</v>
      </c>
      <c r="B2233">
        <v>1.1618807911872864E-2</v>
      </c>
      <c r="C2233" t="b">
        <v>1</v>
      </c>
      <c r="D2233">
        <f t="shared" si="52"/>
        <v>1.1618807911872864E-2</v>
      </c>
    </row>
    <row r="2234" spans="1:4" x14ac:dyDescent="0.2">
      <c r="A2234" s="230">
        <v>42299.183797187499</v>
      </c>
      <c r="B2234">
        <v>1.1618807911872864E-2</v>
      </c>
      <c r="C2234" t="b">
        <v>1</v>
      </c>
      <c r="D2234">
        <f t="shared" si="52"/>
        <v>1.1618807911872864E-2</v>
      </c>
    </row>
    <row r="2235" spans="1:4" x14ac:dyDescent="0.2">
      <c r="A2235" s="230">
        <v>42299.194227430555</v>
      </c>
      <c r="B2235">
        <v>1.1618807911872864E-2</v>
      </c>
      <c r="C2235" t="b">
        <v>1</v>
      </c>
      <c r="D2235">
        <f t="shared" si="52"/>
        <v>1.1618807911872864E-2</v>
      </c>
    </row>
    <row r="2236" spans="1:4" x14ac:dyDescent="0.2">
      <c r="A2236" s="230">
        <v>42299.20465767361</v>
      </c>
      <c r="B2236">
        <v>1.1618807911872864E-2</v>
      </c>
      <c r="C2236" t="b">
        <v>1</v>
      </c>
      <c r="D2236">
        <f t="shared" si="52"/>
        <v>1.1618807911872864E-2</v>
      </c>
    </row>
    <row r="2237" spans="1:4" x14ac:dyDescent="0.2">
      <c r="A2237" s="230">
        <v>42299.215087881945</v>
      </c>
      <c r="B2237">
        <v>1.1618807911872864E-2</v>
      </c>
      <c r="C2237" t="b">
        <v>1</v>
      </c>
      <c r="D2237">
        <f t="shared" si="52"/>
        <v>1.1618807911872864E-2</v>
      </c>
    </row>
    <row r="2238" spans="1:4" x14ac:dyDescent="0.2">
      <c r="A2238" s="230">
        <v>42299.225518136576</v>
      </c>
      <c r="B2238">
        <v>1.1618807911872864E-2</v>
      </c>
      <c r="C2238" t="b">
        <v>1</v>
      </c>
      <c r="D2238">
        <f t="shared" si="52"/>
        <v>1.1618807911872864E-2</v>
      </c>
    </row>
    <row r="2239" spans="1:4" x14ac:dyDescent="0.2">
      <c r="A2239" s="230">
        <v>42299.235948344911</v>
      </c>
      <c r="B2239">
        <v>1.1618807911872864E-2</v>
      </c>
      <c r="C2239" t="b">
        <v>1</v>
      </c>
      <c r="D2239">
        <f t="shared" ref="D2239:D2302" si="53">IF(C2239=TRUE,B2239,0)</f>
        <v>1.1618807911872864E-2</v>
      </c>
    </row>
    <row r="2240" spans="1:4" x14ac:dyDescent="0.2">
      <c r="A2240" s="230">
        <v>42299.246378587966</v>
      </c>
      <c r="B2240">
        <v>1.1618807911872864E-2</v>
      </c>
      <c r="C2240" t="b">
        <v>1</v>
      </c>
      <c r="D2240">
        <f t="shared" si="53"/>
        <v>1.1618807911872864E-2</v>
      </c>
    </row>
    <row r="2241" spans="1:4" x14ac:dyDescent="0.2">
      <c r="A2241" s="230">
        <v>42299.256808796294</v>
      </c>
      <c r="B2241">
        <v>1.1618807911872864E-2</v>
      </c>
      <c r="C2241" t="b">
        <v>1</v>
      </c>
      <c r="D2241">
        <f t="shared" si="53"/>
        <v>1.1618807911872864E-2</v>
      </c>
    </row>
    <row r="2242" spans="1:4" x14ac:dyDescent="0.2">
      <c r="A2242" s="230">
        <v>42299.267239039349</v>
      </c>
      <c r="B2242">
        <v>1.1618807911872864E-2</v>
      </c>
      <c r="C2242" t="b">
        <v>1</v>
      </c>
      <c r="D2242">
        <f t="shared" si="53"/>
        <v>1.1618807911872864E-2</v>
      </c>
    </row>
    <row r="2243" spans="1:4" x14ac:dyDescent="0.2">
      <c r="A2243" s="230">
        <v>42299.277669293981</v>
      </c>
      <c r="B2243">
        <v>1.1618807911872864E-2</v>
      </c>
      <c r="C2243" t="b">
        <v>1</v>
      </c>
      <c r="D2243">
        <f t="shared" si="53"/>
        <v>1.1618807911872864E-2</v>
      </c>
    </row>
    <row r="2244" spans="1:4" x14ac:dyDescent="0.2">
      <c r="A2244" s="230">
        <v>42299.288099502315</v>
      </c>
      <c r="B2244">
        <v>1.1618807911872864E-2</v>
      </c>
      <c r="C2244" t="b">
        <v>1</v>
      </c>
      <c r="D2244">
        <f t="shared" si="53"/>
        <v>1.1618807911872864E-2</v>
      </c>
    </row>
    <row r="2245" spans="1:4" x14ac:dyDescent="0.2">
      <c r="A2245" s="230">
        <v>42299.298529745371</v>
      </c>
      <c r="B2245">
        <v>1.1618807911872864E-2</v>
      </c>
      <c r="C2245" t="b">
        <v>1</v>
      </c>
      <c r="D2245">
        <f t="shared" si="53"/>
        <v>1.1618807911872864E-2</v>
      </c>
    </row>
    <row r="2246" spans="1:4" x14ac:dyDescent="0.2">
      <c r="A2246" s="230">
        <v>42299.308959953705</v>
      </c>
      <c r="B2246">
        <v>1.1618807911872864E-2</v>
      </c>
      <c r="C2246" t="b">
        <v>1</v>
      </c>
      <c r="D2246">
        <f t="shared" si="53"/>
        <v>1.1618807911872864E-2</v>
      </c>
    </row>
    <row r="2247" spans="1:4" x14ac:dyDescent="0.2">
      <c r="A2247" s="230">
        <v>42299.319390196761</v>
      </c>
      <c r="B2247">
        <v>1.1618807911872864E-2</v>
      </c>
      <c r="C2247" t="b">
        <v>1</v>
      </c>
      <c r="D2247">
        <f t="shared" si="53"/>
        <v>1.1618807911872864E-2</v>
      </c>
    </row>
    <row r="2248" spans="1:4" x14ac:dyDescent="0.2">
      <c r="A2248" s="230">
        <v>42299.329820405095</v>
      </c>
      <c r="B2248">
        <v>1.1618807911872864E-2</v>
      </c>
      <c r="C2248" t="b">
        <v>1</v>
      </c>
      <c r="D2248">
        <f t="shared" si="53"/>
        <v>1.1618807911872864E-2</v>
      </c>
    </row>
    <row r="2249" spans="1:4" x14ac:dyDescent="0.2">
      <c r="A2249" s="230">
        <v>42299.340250659719</v>
      </c>
      <c r="B2249">
        <v>1.1618807911872864E-2</v>
      </c>
      <c r="C2249" t="b">
        <v>1</v>
      </c>
      <c r="D2249">
        <f t="shared" si="53"/>
        <v>1.1618807911872864E-2</v>
      </c>
    </row>
    <row r="2250" spans="1:4" x14ac:dyDescent="0.2">
      <c r="A2250" s="230">
        <v>42299.350680868054</v>
      </c>
      <c r="B2250">
        <v>1.1618807911872864E-2</v>
      </c>
      <c r="C2250" t="b">
        <v>1</v>
      </c>
      <c r="D2250">
        <f t="shared" si="53"/>
        <v>1.1618807911872864E-2</v>
      </c>
    </row>
    <row r="2251" spans="1:4" x14ac:dyDescent="0.2">
      <c r="A2251" s="230">
        <v>42299.361111111109</v>
      </c>
      <c r="B2251">
        <v>1.1618807911872864E-2</v>
      </c>
      <c r="C2251" t="b">
        <v>1</v>
      </c>
      <c r="D2251">
        <f t="shared" si="53"/>
        <v>1.1618807911872864E-2</v>
      </c>
    </row>
    <row r="2252" spans="1:4" x14ac:dyDescent="0.2">
      <c r="A2252" s="230">
        <v>42299.371541354165</v>
      </c>
      <c r="B2252">
        <v>1.2983024120330811E-2</v>
      </c>
      <c r="C2252" t="b">
        <v>1</v>
      </c>
      <c r="D2252">
        <f t="shared" si="53"/>
        <v>1.2983024120330811E-2</v>
      </c>
    </row>
    <row r="2253" spans="1:4" x14ac:dyDescent="0.2">
      <c r="A2253" s="230">
        <v>42299.3819715625</v>
      </c>
      <c r="B2253">
        <v>1.2983024120330811E-2</v>
      </c>
      <c r="C2253" t="b">
        <v>1</v>
      </c>
      <c r="D2253">
        <f t="shared" si="53"/>
        <v>1.2983024120330811E-2</v>
      </c>
    </row>
    <row r="2254" spans="1:4" x14ac:dyDescent="0.2">
      <c r="A2254" s="230">
        <v>42299.392401817131</v>
      </c>
      <c r="B2254">
        <v>1.2983024120330811E-2</v>
      </c>
      <c r="C2254" t="b">
        <v>1</v>
      </c>
      <c r="D2254">
        <f t="shared" si="53"/>
        <v>1.2983024120330811E-2</v>
      </c>
    </row>
    <row r="2255" spans="1:4" x14ac:dyDescent="0.2">
      <c r="A2255" s="230">
        <v>42299.402832025466</v>
      </c>
      <c r="B2255">
        <v>1.1510848999023438E-2</v>
      </c>
      <c r="C2255" t="b">
        <v>1</v>
      </c>
      <c r="D2255">
        <f t="shared" si="53"/>
        <v>1.1510848999023438E-2</v>
      </c>
    </row>
    <row r="2256" spans="1:4" x14ac:dyDescent="0.2">
      <c r="A2256" s="230">
        <v>42299.413262268521</v>
      </c>
      <c r="B2256">
        <v>1.1510848999023438E-2</v>
      </c>
      <c r="C2256" t="b">
        <v>1</v>
      </c>
      <c r="D2256">
        <f t="shared" si="53"/>
        <v>1.1510848999023438E-2</v>
      </c>
    </row>
    <row r="2257" spans="1:4" x14ac:dyDescent="0.2">
      <c r="A2257" s="230">
        <v>42299.423692476848</v>
      </c>
      <c r="B2257">
        <v>1.1510848999023438E-2</v>
      </c>
      <c r="C2257" t="b">
        <v>1</v>
      </c>
      <c r="D2257">
        <f t="shared" si="53"/>
        <v>1.1510848999023438E-2</v>
      </c>
    </row>
    <row r="2258" spans="1:4" x14ac:dyDescent="0.2">
      <c r="A2258" s="230">
        <v>42299.434122719904</v>
      </c>
      <c r="B2258">
        <v>1.1510848999023438E-2</v>
      </c>
      <c r="C2258" t="b">
        <v>1</v>
      </c>
      <c r="D2258">
        <f t="shared" si="53"/>
        <v>1.1510848999023438E-2</v>
      </c>
    </row>
    <row r="2259" spans="1:4" x14ac:dyDescent="0.2">
      <c r="A2259" s="230">
        <v>42299.444552974535</v>
      </c>
      <c r="B2259">
        <v>1.1510848999023438E-2</v>
      </c>
      <c r="C2259" t="b">
        <v>1</v>
      </c>
      <c r="D2259">
        <f t="shared" si="53"/>
        <v>1.1510848999023438E-2</v>
      </c>
    </row>
    <row r="2260" spans="1:4" x14ac:dyDescent="0.2">
      <c r="A2260" s="230">
        <v>42299.45498318287</v>
      </c>
      <c r="B2260">
        <v>1.1510848999023438E-2</v>
      </c>
      <c r="C2260" t="b">
        <v>1</v>
      </c>
      <c r="D2260">
        <f t="shared" si="53"/>
        <v>1.1510848999023438E-2</v>
      </c>
    </row>
    <row r="2261" spans="1:4" x14ac:dyDescent="0.2">
      <c r="A2261" s="230">
        <v>42299.465413425925</v>
      </c>
      <c r="B2261">
        <v>1.1510848999023438E-2</v>
      </c>
      <c r="C2261" t="b">
        <v>1</v>
      </c>
      <c r="D2261">
        <f t="shared" si="53"/>
        <v>1.1510848999023438E-2</v>
      </c>
    </row>
    <row r="2262" spans="1:4" x14ac:dyDescent="0.2">
      <c r="A2262" s="230">
        <v>42299.47584363426</v>
      </c>
      <c r="B2262">
        <v>1.1510848999023438E-2</v>
      </c>
      <c r="C2262" t="b">
        <v>1</v>
      </c>
      <c r="D2262">
        <f t="shared" si="53"/>
        <v>1.1510848999023438E-2</v>
      </c>
    </row>
    <row r="2263" spans="1:4" x14ac:dyDescent="0.2">
      <c r="A2263" s="230">
        <v>42299.486273877315</v>
      </c>
      <c r="B2263">
        <v>1.1510848999023438E-2</v>
      </c>
      <c r="C2263" t="b">
        <v>1</v>
      </c>
      <c r="D2263">
        <f t="shared" si="53"/>
        <v>1.1510848999023438E-2</v>
      </c>
    </row>
    <row r="2264" spans="1:4" x14ac:dyDescent="0.2">
      <c r="A2264" s="230">
        <v>42299.49670408565</v>
      </c>
      <c r="B2264">
        <v>1.1510848999023438E-2</v>
      </c>
      <c r="C2264" t="b">
        <v>1</v>
      </c>
      <c r="D2264">
        <f t="shared" si="53"/>
        <v>1.1510848999023438E-2</v>
      </c>
    </row>
    <row r="2265" spans="1:4" x14ac:dyDescent="0.2">
      <c r="A2265" s="230">
        <v>42299.507134340274</v>
      </c>
      <c r="B2265">
        <v>1.1510848999023438E-2</v>
      </c>
      <c r="C2265" t="b">
        <v>1</v>
      </c>
      <c r="D2265">
        <f t="shared" si="53"/>
        <v>1.1510848999023438E-2</v>
      </c>
    </row>
    <row r="2266" spans="1:4" x14ac:dyDescent="0.2">
      <c r="A2266" s="230">
        <v>42299.517564548609</v>
      </c>
      <c r="B2266">
        <v>1.1510848999023438E-2</v>
      </c>
      <c r="C2266" t="b">
        <v>1</v>
      </c>
      <c r="D2266">
        <f t="shared" si="53"/>
        <v>1.1510848999023438E-2</v>
      </c>
    </row>
    <row r="2267" spans="1:4" x14ac:dyDescent="0.2">
      <c r="A2267" s="230">
        <v>42299.527994791664</v>
      </c>
      <c r="B2267">
        <v>1.1510848999023438E-2</v>
      </c>
      <c r="C2267" t="b">
        <v>1</v>
      </c>
      <c r="D2267">
        <f t="shared" si="53"/>
        <v>1.1510848999023438E-2</v>
      </c>
    </row>
    <row r="2268" spans="1:4" x14ac:dyDescent="0.2">
      <c r="A2268" s="230">
        <v>42299.53842503472</v>
      </c>
      <c r="B2268">
        <v>1.1510848999023438E-2</v>
      </c>
      <c r="C2268" t="b">
        <v>1</v>
      </c>
      <c r="D2268">
        <f t="shared" si="53"/>
        <v>1.1510848999023438E-2</v>
      </c>
    </row>
    <row r="2269" spans="1:4" x14ac:dyDescent="0.2">
      <c r="A2269" s="230">
        <v>42299.548855243054</v>
      </c>
      <c r="B2269">
        <v>1.1510848999023438E-2</v>
      </c>
      <c r="C2269" t="b">
        <v>1</v>
      </c>
      <c r="D2269">
        <f t="shared" si="53"/>
        <v>1.1510848999023438E-2</v>
      </c>
    </row>
    <row r="2270" spans="1:4" x14ac:dyDescent="0.2">
      <c r="A2270" s="230">
        <v>42299.559285497686</v>
      </c>
      <c r="B2270">
        <v>1.1510848999023438E-2</v>
      </c>
      <c r="C2270" t="b">
        <v>1</v>
      </c>
      <c r="D2270">
        <f t="shared" si="53"/>
        <v>1.1510848999023438E-2</v>
      </c>
    </row>
    <row r="2271" spans="1:4" x14ac:dyDescent="0.2">
      <c r="A2271" s="230">
        <v>42299.56971570602</v>
      </c>
      <c r="B2271">
        <v>1.1510848999023438E-2</v>
      </c>
      <c r="C2271" t="b">
        <v>0</v>
      </c>
      <c r="D2271">
        <f t="shared" si="53"/>
        <v>0</v>
      </c>
    </row>
    <row r="2272" spans="1:4" x14ac:dyDescent="0.2">
      <c r="A2272" s="230">
        <v>42299.580145949076</v>
      </c>
      <c r="B2272">
        <v>1.5505373477935791E-2</v>
      </c>
      <c r="C2272" t="b">
        <v>1</v>
      </c>
      <c r="D2272">
        <f t="shared" si="53"/>
        <v>1.5505373477935791E-2</v>
      </c>
    </row>
    <row r="2273" spans="1:4" x14ac:dyDescent="0.2">
      <c r="A2273" s="230">
        <v>42299.59057615741</v>
      </c>
      <c r="B2273">
        <v>1.2217491865158081E-2</v>
      </c>
      <c r="C2273" t="b">
        <v>1</v>
      </c>
      <c r="D2273">
        <f t="shared" si="53"/>
        <v>1.2217491865158081E-2</v>
      </c>
    </row>
    <row r="2274" spans="1:4" x14ac:dyDescent="0.2">
      <c r="A2274" s="230">
        <v>42299.601006400466</v>
      </c>
      <c r="B2274">
        <v>1.2217491865158081E-2</v>
      </c>
      <c r="C2274" t="b">
        <v>1</v>
      </c>
      <c r="D2274">
        <f t="shared" si="53"/>
        <v>1.2217491865158081E-2</v>
      </c>
    </row>
    <row r="2275" spans="1:4" x14ac:dyDescent="0.2">
      <c r="A2275" s="230">
        <v>42299.61143665509</v>
      </c>
      <c r="B2275">
        <v>1.2217491865158081E-2</v>
      </c>
      <c r="C2275" t="b">
        <v>1</v>
      </c>
      <c r="D2275">
        <f t="shared" si="53"/>
        <v>1.2217491865158081E-2</v>
      </c>
    </row>
    <row r="2276" spans="1:4" x14ac:dyDescent="0.2">
      <c r="A2276" s="230">
        <v>42299.621866863425</v>
      </c>
      <c r="B2276">
        <v>1.2217491865158081E-2</v>
      </c>
      <c r="C2276" t="b">
        <v>1</v>
      </c>
      <c r="D2276">
        <f t="shared" si="53"/>
        <v>1.2217491865158081E-2</v>
      </c>
    </row>
    <row r="2277" spans="1:4" x14ac:dyDescent="0.2">
      <c r="A2277" s="230">
        <v>42299.63229710648</v>
      </c>
      <c r="B2277">
        <v>1.2217491865158081E-2</v>
      </c>
      <c r="C2277" t="b">
        <v>1</v>
      </c>
      <c r="D2277">
        <f t="shared" si="53"/>
        <v>1.2217491865158081E-2</v>
      </c>
    </row>
    <row r="2278" spans="1:4" x14ac:dyDescent="0.2">
      <c r="A2278" s="230">
        <v>42299.642727314815</v>
      </c>
      <c r="B2278">
        <v>1.2217491865158081E-2</v>
      </c>
      <c r="C2278" t="b">
        <v>1</v>
      </c>
      <c r="D2278">
        <f t="shared" si="53"/>
        <v>1.2217491865158081E-2</v>
      </c>
    </row>
    <row r="2279" spans="1:4" x14ac:dyDescent="0.2">
      <c r="A2279" s="230">
        <v>42299.65315755787</v>
      </c>
      <c r="B2279">
        <v>1.2217491865158081E-2</v>
      </c>
      <c r="C2279" t="b">
        <v>1</v>
      </c>
      <c r="D2279">
        <f t="shared" si="53"/>
        <v>1.2217491865158081E-2</v>
      </c>
    </row>
    <row r="2280" spans="1:4" x14ac:dyDescent="0.2">
      <c r="A2280" s="230">
        <v>42299.663587766205</v>
      </c>
      <c r="B2280">
        <v>1.2217491865158081E-2</v>
      </c>
      <c r="C2280" t="b">
        <v>1</v>
      </c>
      <c r="D2280">
        <f t="shared" si="53"/>
        <v>1.2217491865158081E-2</v>
      </c>
    </row>
    <row r="2281" spans="1:4" x14ac:dyDescent="0.2">
      <c r="A2281" s="230">
        <v>42299.674018020836</v>
      </c>
      <c r="B2281">
        <v>1.2217491865158081E-2</v>
      </c>
      <c r="C2281" t="b">
        <v>1</v>
      </c>
      <c r="D2281">
        <f t="shared" si="53"/>
        <v>1.2217491865158081E-2</v>
      </c>
    </row>
    <row r="2282" spans="1:4" x14ac:dyDescent="0.2">
      <c r="A2282" s="230">
        <v>42299.684448229164</v>
      </c>
      <c r="B2282">
        <v>1.2217491865158081E-2</v>
      </c>
      <c r="C2282" t="b">
        <v>1</v>
      </c>
      <c r="D2282">
        <f t="shared" si="53"/>
        <v>1.2217491865158081E-2</v>
      </c>
    </row>
    <row r="2283" spans="1:4" x14ac:dyDescent="0.2">
      <c r="A2283" s="230">
        <v>42299.694878472219</v>
      </c>
      <c r="B2283">
        <v>1.2217491865158081E-2</v>
      </c>
      <c r="C2283" t="b">
        <v>1</v>
      </c>
      <c r="D2283">
        <f t="shared" si="53"/>
        <v>1.2217491865158081E-2</v>
      </c>
    </row>
    <row r="2284" spans="1:4" x14ac:dyDescent="0.2">
      <c r="A2284" s="230">
        <v>42299.705308715274</v>
      </c>
      <c r="B2284">
        <v>1.2217491865158081E-2</v>
      </c>
      <c r="C2284" t="b">
        <v>1</v>
      </c>
      <c r="D2284">
        <f t="shared" si="53"/>
        <v>1.2217491865158081E-2</v>
      </c>
    </row>
    <row r="2285" spans="1:4" x14ac:dyDescent="0.2">
      <c r="A2285" s="230">
        <v>42299.715738923609</v>
      </c>
      <c r="B2285">
        <v>1.2217491865158081E-2</v>
      </c>
      <c r="C2285" t="b">
        <v>1</v>
      </c>
      <c r="D2285">
        <f t="shared" si="53"/>
        <v>1.2217491865158081E-2</v>
      </c>
    </row>
    <row r="2286" spans="1:4" x14ac:dyDescent="0.2">
      <c r="A2286" s="230">
        <v>42299.726169178241</v>
      </c>
      <c r="B2286">
        <v>1.2217491865158081E-2</v>
      </c>
      <c r="C2286" t="b">
        <v>1</v>
      </c>
      <c r="D2286">
        <f t="shared" si="53"/>
        <v>1.2217491865158081E-2</v>
      </c>
    </row>
    <row r="2287" spans="1:4" x14ac:dyDescent="0.2">
      <c r="A2287" s="230">
        <v>42299.736599386575</v>
      </c>
      <c r="B2287">
        <v>1.2217491865158081E-2</v>
      </c>
      <c r="C2287" t="b">
        <v>1</v>
      </c>
      <c r="D2287">
        <f t="shared" si="53"/>
        <v>1.2217491865158081E-2</v>
      </c>
    </row>
    <row r="2288" spans="1:4" x14ac:dyDescent="0.2">
      <c r="A2288" s="230">
        <v>42299.747029629631</v>
      </c>
      <c r="B2288">
        <v>1.2217491865158081E-2</v>
      </c>
      <c r="C2288" t="b">
        <v>1</v>
      </c>
      <c r="D2288">
        <f t="shared" si="53"/>
        <v>1.2217491865158081E-2</v>
      </c>
    </row>
    <row r="2289" spans="1:4" x14ac:dyDescent="0.2">
      <c r="A2289" s="230">
        <v>42299.757459837965</v>
      </c>
      <c r="B2289">
        <v>1.2217491865158081E-2</v>
      </c>
      <c r="C2289" t="b">
        <v>1</v>
      </c>
      <c r="D2289">
        <f t="shared" si="53"/>
        <v>1.2217491865158081E-2</v>
      </c>
    </row>
    <row r="2290" spans="1:4" x14ac:dyDescent="0.2">
      <c r="A2290" s="230">
        <v>42299.767890081021</v>
      </c>
      <c r="B2290">
        <v>1.2217491865158081E-2</v>
      </c>
      <c r="C2290" t="b">
        <v>1</v>
      </c>
      <c r="D2290">
        <f t="shared" si="53"/>
        <v>1.2217491865158081E-2</v>
      </c>
    </row>
    <row r="2291" spans="1:4" x14ac:dyDescent="0.2">
      <c r="A2291" s="230">
        <v>42299.778320335645</v>
      </c>
      <c r="B2291">
        <v>1.2217491865158081E-2</v>
      </c>
      <c r="C2291" t="b">
        <v>1</v>
      </c>
      <c r="D2291">
        <f t="shared" si="53"/>
        <v>1.2217491865158081E-2</v>
      </c>
    </row>
    <row r="2292" spans="1:4" x14ac:dyDescent="0.2">
      <c r="A2292" s="230">
        <v>42299.788750543979</v>
      </c>
      <c r="B2292">
        <v>1.2217491865158081E-2</v>
      </c>
      <c r="C2292" t="b">
        <v>1</v>
      </c>
      <c r="D2292">
        <f t="shared" si="53"/>
        <v>1.2217491865158081E-2</v>
      </c>
    </row>
    <row r="2293" spans="1:4" x14ac:dyDescent="0.2">
      <c r="A2293" s="230">
        <v>42299.799180787035</v>
      </c>
      <c r="B2293">
        <v>1.2217491865158081E-2</v>
      </c>
      <c r="C2293" t="b">
        <v>1</v>
      </c>
      <c r="D2293">
        <f t="shared" si="53"/>
        <v>1.2217491865158081E-2</v>
      </c>
    </row>
    <row r="2294" spans="1:4" x14ac:dyDescent="0.2">
      <c r="A2294" s="230">
        <v>42299.809610995369</v>
      </c>
      <c r="B2294">
        <v>1.2217491865158081E-2</v>
      </c>
      <c r="C2294" t="b">
        <v>1</v>
      </c>
      <c r="D2294">
        <f t="shared" si="53"/>
        <v>1.2217491865158081E-2</v>
      </c>
    </row>
    <row r="2295" spans="1:4" x14ac:dyDescent="0.2">
      <c r="A2295" s="230">
        <v>42299.820041238425</v>
      </c>
      <c r="B2295">
        <v>1.2217491865158081E-2</v>
      </c>
      <c r="C2295" t="b">
        <v>1</v>
      </c>
      <c r="D2295">
        <f t="shared" si="53"/>
        <v>1.2217491865158081E-2</v>
      </c>
    </row>
    <row r="2296" spans="1:4" x14ac:dyDescent="0.2">
      <c r="A2296" s="230">
        <v>42299.830471446759</v>
      </c>
      <c r="B2296">
        <v>1.2217491865158081E-2</v>
      </c>
      <c r="C2296" t="b">
        <v>1</v>
      </c>
      <c r="D2296">
        <f t="shared" si="53"/>
        <v>1.2217491865158081E-2</v>
      </c>
    </row>
    <row r="2297" spans="1:4" x14ac:dyDescent="0.2">
      <c r="A2297" s="230">
        <v>42299.840901701391</v>
      </c>
      <c r="B2297">
        <v>1.2217491865158081E-2</v>
      </c>
      <c r="C2297" t="b">
        <v>1</v>
      </c>
      <c r="D2297">
        <f t="shared" si="53"/>
        <v>1.2217491865158081E-2</v>
      </c>
    </row>
    <row r="2298" spans="1:4" x14ac:dyDescent="0.2">
      <c r="A2298" s="230">
        <v>42299.851331909726</v>
      </c>
      <c r="B2298">
        <v>1.2217491865158081E-2</v>
      </c>
      <c r="C2298" t="b">
        <v>1</v>
      </c>
      <c r="D2298">
        <f t="shared" si="53"/>
        <v>1.2217491865158081E-2</v>
      </c>
    </row>
    <row r="2299" spans="1:4" x14ac:dyDescent="0.2">
      <c r="A2299" s="230">
        <v>42299.861762152781</v>
      </c>
      <c r="B2299">
        <v>1.2217491865158081E-2</v>
      </c>
      <c r="C2299" t="b">
        <v>1</v>
      </c>
      <c r="D2299">
        <f t="shared" si="53"/>
        <v>1.2217491865158081E-2</v>
      </c>
    </row>
    <row r="2300" spans="1:4" x14ac:dyDescent="0.2">
      <c r="A2300" s="230">
        <v>42299.872192395836</v>
      </c>
      <c r="B2300">
        <v>1.2217491865158081E-2</v>
      </c>
      <c r="C2300" t="b">
        <v>1</v>
      </c>
      <c r="D2300">
        <f t="shared" si="53"/>
        <v>1.2217491865158081E-2</v>
      </c>
    </row>
    <row r="2301" spans="1:4" x14ac:dyDescent="0.2">
      <c r="A2301" s="230">
        <v>42299.882622604164</v>
      </c>
      <c r="B2301">
        <v>1.2217491865158081E-2</v>
      </c>
      <c r="C2301" t="b">
        <v>1</v>
      </c>
      <c r="D2301">
        <f t="shared" si="53"/>
        <v>1.2217491865158081E-2</v>
      </c>
    </row>
    <row r="2302" spans="1:4" x14ac:dyDescent="0.2">
      <c r="A2302" s="230">
        <v>42299.893052858795</v>
      </c>
      <c r="B2302">
        <v>1.2217491865158081E-2</v>
      </c>
      <c r="C2302" t="b">
        <v>1</v>
      </c>
      <c r="D2302">
        <f t="shared" si="53"/>
        <v>1.2217491865158081E-2</v>
      </c>
    </row>
    <row r="2303" spans="1:4" x14ac:dyDescent="0.2">
      <c r="A2303" s="230">
        <v>42299.90348306713</v>
      </c>
      <c r="B2303">
        <v>1.2217491865158081E-2</v>
      </c>
      <c r="C2303" t="b">
        <v>1</v>
      </c>
      <c r="D2303">
        <f t="shared" ref="D2303:D2366" si="54">IF(C2303=TRUE,B2303,0)</f>
        <v>1.2217491865158081E-2</v>
      </c>
    </row>
    <row r="2304" spans="1:4" x14ac:dyDescent="0.2">
      <c r="A2304" s="230">
        <v>42299.913913310185</v>
      </c>
      <c r="B2304">
        <v>1.2217491865158081E-2</v>
      </c>
      <c r="C2304" t="b">
        <v>1</v>
      </c>
      <c r="D2304">
        <f t="shared" si="54"/>
        <v>1.2217491865158081E-2</v>
      </c>
    </row>
    <row r="2305" spans="1:4" x14ac:dyDescent="0.2">
      <c r="A2305" s="230">
        <v>42299.92434351852</v>
      </c>
      <c r="B2305">
        <v>1.1491209268569946E-2</v>
      </c>
      <c r="C2305" t="b">
        <v>1</v>
      </c>
      <c r="D2305">
        <f t="shared" si="54"/>
        <v>1.1491209268569946E-2</v>
      </c>
    </row>
    <row r="2306" spans="1:4" x14ac:dyDescent="0.2">
      <c r="A2306" s="230">
        <v>42299.934773761575</v>
      </c>
      <c r="B2306">
        <v>1.1491209268569946E-2</v>
      </c>
      <c r="C2306" t="b">
        <v>1</v>
      </c>
      <c r="D2306">
        <f t="shared" si="54"/>
        <v>1.1491209268569946E-2</v>
      </c>
    </row>
    <row r="2307" spans="1:4" x14ac:dyDescent="0.2">
      <c r="A2307" s="230">
        <v>42299.945204016207</v>
      </c>
      <c r="B2307">
        <v>1.1491209268569946E-2</v>
      </c>
      <c r="C2307" t="b">
        <v>1</v>
      </c>
      <c r="D2307">
        <f t="shared" si="54"/>
        <v>1.1491209268569946E-2</v>
      </c>
    </row>
    <row r="2308" spans="1:4" x14ac:dyDescent="0.2">
      <c r="A2308" s="230">
        <v>42299.955634224534</v>
      </c>
      <c r="B2308">
        <v>1.1491209268569946E-2</v>
      </c>
      <c r="C2308" t="b">
        <v>1</v>
      </c>
      <c r="D2308">
        <f t="shared" si="54"/>
        <v>1.1491209268569946E-2</v>
      </c>
    </row>
    <row r="2309" spans="1:4" x14ac:dyDescent="0.2">
      <c r="A2309" s="230">
        <v>42299.96606446759</v>
      </c>
      <c r="B2309">
        <v>1.1491209268569946E-2</v>
      </c>
      <c r="C2309" t="b">
        <v>1</v>
      </c>
      <c r="D2309">
        <f t="shared" si="54"/>
        <v>1.1491209268569946E-2</v>
      </c>
    </row>
    <row r="2310" spans="1:4" x14ac:dyDescent="0.2">
      <c r="A2310" s="230">
        <v>42299.976494675924</v>
      </c>
      <c r="B2310">
        <v>1.1491209268569946E-2</v>
      </c>
      <c r="C2310" t="b">
        <v>1</v>
      </c>
      <c r="D2310">
        <f t="shared" si="54"/>
        <v>1.1491209268569946E-2</v>
      </c>
    </row>
    <row r="2311" spans="1:4" x14ac:dyDescent="0.2">
      <c r="A2311" s="230">
        <v>42299.98692491898</v>
      </c>
      <c r="B2311">
        <v>1.1491209268569946E-2</v>
      </c>
      <c r="C2311" t="b">
        <v>1</v>
      </c>
      <c r="D2311">
        <f t="shared" si="54"/>
        <v>1.1491209268569946E-2</v>
      </c>
    </row>
    <row r="2312" spans="1:4" x14ac:dyDescent="0.2">
      <c r="A2312" s="230">
        <v>42299.997355127314</v>
      </c>
      <c r="B2312">
        <v>1.1491209268569946E-2</v>
      </c>
      <c r="C2312" t="b">
        <v>1</v>
      </c>
      <c r="D2312">
        <f t="shared" si="54"/>
        <v>1.1491209268569946E-2</v>
      </c>
    </row>
    <row r="2313" spans="1:4" x14ac:dyDescent="0.2">
      <c r="A2313" s="230">
        <v>42300.007785381946</v>
      </c>
      <c r="B2313">
        <v>1.1491209268569946E-2</v>
      </c>
      <c r="C2313" t="b">
        <v>1</v>
      </c>
      <c r="D2313">
        <f t="shared" si="54"/>
        <v>1.1491209268569946E-2</v>
      </c>
    </row>
    <row r="2314" spans="1:4" x14ac:dyDescent="0.2">
      <c r="A2314" s="230">
        <v>42300.01821559028</v>
      </c>
      <c r="B2314">
        <v>1.1491209268569946E-2</v>
      </c>
      <c r="C2314" t="b">
        <v>1</v>
      </c>
      <c r="D2314">
        <f t="shared" si="54"/>
        <v>1.1491209268569946E-2</v>
      </c>
    </row>
    <row r="2315" spans="1:4" x14ac:dyDescent="0.2">
      <c r="A2315" s="230">
        <v>42300.028645833336</v>
      </c>
      <c r="B2315">
        <v>1.1491209268569946E-2</v>
      </c>
      <c r="C2315" t="b">
        <v>1</v>
      </c>
      <c r="D2315">
        <f t="shared" si="54"/>
        <v>1.1491209268569946E-2</v>
      </c>
    </row>
    <row r="2316" spans="1:4" x14ac:dyDescent="0.2">
      <c r="A2316" s="230">
        <v>42300.039076076391</v>
      </c>
      <c r="B2316">
        <v>1.1491209268569946E-2</v>
      </c>
      <c r="C2316" t="b">
        <v>1</v>
      </c>
      <c r="D2316">
        <f t="shared" si="54"/>
        <v>1.1491209268569946E-2</v>
      </c>
    </row>
    <row r="2317" spans="1:4" x14ac:dyDescent="0.2">
      <c r="A2317" s="230">
        <v>42300.049506284726</v>
      </c>
      <c r="B2317">
        <v>1.1491209268569946E-2</v>
      </c>
      <c r="C2317" t="b">
        <v>1</v>
      </c>
      <c r="D2317">
        <f t="shared" si="54"/>
        <v>1.1491209268569946E-2</v>
      </c>
    </row>
    <row r="2318" spans="1:4" x14ac:dyDescent="0.2">
      <c r="A2318" s="230">
        <v>42300.05993653935</v>
      </c>
      <c r="B2318">
        <v>1.1491209268569946E-2</v>
      </c>
      <c r="C2318" t="b">
        <v>1</v>
      </c>
      <c r="D2318">
        <f t="shared" si="54"/>
        <v>1.1491209268569946E-2</v>
      </c>
    </row>
    <row r="2319" spans="1:4" x14ac:dyDescent="0.2">
      <c r="A2319" s="230">
        <v>42300.070366747685</v>
      </c>
      <c r="B2319">
        <v>1.1491209268569946E-2</v>
      </c>
      <c r="C2319" t="b">
        <v>1</v>
      </c>
      <c r="D2319">
        <f t="shared" si="54"/>
        <v>1.1491209268569946E-2</v>
      </c>
    </row>
    <row r="2320" spans="1:4" x14ac:dyDescent="0.2">
      <c r="A2320" s="230">
        <v>42300.08079699074</v>
      </c>
      <c r="B2320">
        <v>1.1491209268569946E-2</v>
      </c>
      <c r="C2320" t="b">
        <v>1</v>
      </c>
      <c r="D2320">
        <f t="shared" si="54"/>
        <v>1.1491209268569946E-2</v>
      </c>
    </row>
    <row r="2321" spans="1:4" x14ac:dyDescent="0.2">
      <c r="A2321" s="230">
        <v>42300.091227199075</v>
      </c>
      <c r="B2321">
        <v>1.1491209268569946E-2</v>
      </c>
      <c r="C2321" t="b">
        <v>1</v>
      </c>
      <c r="D2321">
        <f t="shared" si="54"/>
        <v>1.1491209268569946E-2</v>
      </c>
    </row>
    <row r="2322" spans="1:4" x14ac:dyDescent="0.2">
      <c r="A2322" s="230">
        <v>42300.10165744213</v>
      </c>
      <c r="B2322">
        <v>1.1491209268569946E-2</v>
      </c>
      <c r="C2322" t="b">
        <v>1</v>
      </c>
      <c r="D2322">
        <f t="shared" si="54"/>
        <v>1.1491209268569946E-2</v>
      </c>
    </row>
    <row r="2323" spans="1:4" x14ac:dyDescent="0.2">
      <c r="A2323" s="230">
        <v>42300.112087696762</v>
      </c>
      <c r="B2323">
        <v>1.1491209268569946E-2</v>
      </c>
      <c r="C2323" t="b">
        <v>1</v>
      </c>
      <c r="D2323">
        <f t="shared" si="54"/>
        <v>1.1491209268569946E-2</v>
      </c>
    </row>
    <row r="2324" spans="1:4" x14ac:dyDescent="0.2">
      <c r="A2324" s="230">
        <v>42300.122517905096</v>
      </c>
      <c r="B2324">
        <v>1.1491209268569946E-2</v>
      </c>
      <c r="C2324" t="b">
        <v>1</v>
      </c>
      <c r="D2324">
        <f t="shared" si="54"/>
        <v>1.1491209268569946E-2</v>
      </c>
    </row>
    <row r="2325" spans="1:4" x14ac:dyDescent="0.2">
      <c r="A2325" s="230">
        <v>42300.132948148152</v>
      </c>
      <c r="B2325">
        <v>1.1491209268569946E-2</v>
      </c>
      <c r="C2325" t="b">
        <v>1</v>
      </c>
      <c r="D2325">
        <f t="shared" si="54"/>
        <v>1.1491209268569946E-2</v>
      </c>
    </row>
    <row r="2326" spans="1:4" x14ac:dyDescent="0.2">
      <c r="A2326" s="230">
        <v>42300.143378356479</v>
      </c>
      <c r="B2326">
        <v>1.1491209268569946E-2</v>
      </c>
      <c r="C2326" t="b">
        <v>1</v>
      </c>
      <c r="D2326">
        <f t="shared" si="54"/>
        <v>1.1491209268569946E-2</v>
      </c>
    </row>
    <row r="2327" spans="1:4" x14ac:dyDescent="0.2">
      <c r="A2327" s="230">
        <v>42300.153808599534</v>
      </c>
      <c r="B2327">
        <v>1.1491209268569946E-2</v>
      </c>
      <c r="C2327" t="b">
        <v>1</v>
      </c>
      <c r="D2327">
        <f t="shared" si="54"/>
        <v>1.1491209268569946E-2</v>
      </c>
    </row>
    <row r="2328" spans="1:4" x14ac:dyDescent="0.2">
      <c r="A2328" s="230">
        <v>42300.164238807869</v>
      </c>
      <c r="B2328">
        <v>1.1491209268569946E-2</v>
      </c>
      <c r="C2328" t="b">
        <v>1</v>
      </c>
      <c r="D2328">
        <f t="shared" si="54"/>
        <v>1.1491209268569946E-2</v>
      </c>
    </row>
    <row r="2329" spans="1:4" x14ac:dyDescent="0.2">
      <c r="A2329" s="230">
        <v>42300.1746690625</v>
      </c>
      <c r="B2329">
        <v>1.1491209268569946E-2</v>
      </c>
      <c r="C2329" t="b">
        <v>1</v>
      </c>
      <c r="D2329">
        <f t="shared" si="54"/>
        <v>1.1491209268569946E-2</v>
      </c>
    </row>
    <row r="2330" spans="1:4" x14ac:dyDescent="0.2">
      <c r="A2330" s="230">
        <v>42300.185099270835</v>
      </c>
      <c r="B2330">
        <v>1.1491209268569946E-2</v>
      </c>
      <c r="C2330" t="b">
        <v>1</v>
      </c>
      <c r="D2330">
        <f t="shared" si="54"/>
        <v>1.1491209268569946E-2</v>
      </c>
    </row>
    <row r="2331" spans="1:4" x14ac:dyDescent="0.2">
      <c r="A2331" s="230">
        <v>42300.195529513891</v>
      </c>
      <c r="B2331">
        <v>1.1491209268569946E-2</v>
      </c>
      <c r="C2331" t="b">
        <v>1</v>
      </c>
      <c r="D2331">
        <f t="shared" si="54"/>
        <v>1.1491209268569946E-2</v>
      </c>
    </row>
    <row r="2332" spans="1:4" x14ac:dyDescent="0.2">
      <c r="A2332" s="230">
        <v>42300.205959756946</v>
      </c>
      <c r="B2332">
        <v>1.1491209268569946E-2</v>
      </c>
      <c r="C2332" t="b">
        <v>1</v>
      </c>
      <c r="D2332">
        <f t="shared" si="54"/>
        <v>1.1491209268569946E-2</v>
      </c>
    </row>
    <row r="2333" spans="1:4" x14ac:dyDescent="0.2">
      <c r="A2333" s="230">
        <v>42300.216389965281</v>
      </c>
      <c r="B2333">
        <v>1.1491209268569946E-2</v>
      </c>
      <c r="C2333" t="b">
        <v>1</v>
      </c>
      <c r="D2333">
        <f t="shared" si="54"/>
        <v>1.1491209268569946E-2</v>
      </c>
    </row>
    <row r="2334" spans="1:4" x14ac:dyDescent="0.2">
      <c r="A2334" s="230">
        <v>42300.226820219905</v>
      </c>
      <c r="B2334">
        <v>1.1491209268569946E-2</v>
      </c>
      <c r="C2334" t="b">
        <v>1</v>
      </c>
      <c r="D2334">
        <f t="shared" si="54"/>
        <v>1.1491209268569946E-2</v>
      </c>
    </row>
    <row r="2335" spans="1:4" x14ac:dyDescent="0.2">
      <c r="A2335" s="230">
        <v>42300.237250428239</v>
      </c>
      <c r="B2335">
        <v>1.1491209268569946E-2</v>
      </c>
      <c r="C2335" t="b">
        <v>1</v>
      </c>
      <c r="D2335">
        <f t="shared" si="54"/>
        <v>1.1491209268569946E-2</v>
      </c>
    </row>
    <row r="2336" spans="1:4" x14ac:dyDescent="0.2">
      <c r="A2336" s="230">
        <v>42300.247680671295</v>
      </c>
      <c r="B2336">
        <v>1.1373445391654968E-2</v>
      </c>
      <c r="C2336" t="b">
        <v>1</v>
      </c>
      <c r="D2336">
        <f t="shared" si="54"/>
        <v>1.1373445391654968E-2</v>
      </c>
    </row>
    <row r="2337" spans="1:4" x14ac:dyDescent="0.2">
      <c r="A2337" s="230">
        <v>42300.258110879629</v>
      </c>
      <c r="B2337">
        <v>1.1373445391654968E-2</v>
      </c>
      <c r="C2337" t="b">
        <v>1</v>
      </c>
      <c r="D2337">
        <f t="shared" si="54"/>
        <v>1.1373445391654968E-2</v>
      </c>
    </row>
    <row r="2338" spans="1:4" x14ac:dyDescent="0.2">
      <c r="A2338" s="230">
        <v>42300.268541122685</v>
      </c>
      <c r="B2338">
        <v>1.1373445391654968E-2</v>
      </c>
      <c r="C2338" t="b">
        <v>1</v>
      </c>
      <c r="D2338">
        <f t="shared" si="54"/>
        <v>1.1373445391654968E-2</v>
      </c>
    </row>
    <row r="2339" spans="1:4" x14ac:dyDescent="0.2">
      <c r="A2339" s="230">
        <v>42300.278971377316</v>
      </c>
      <c r="B2339">
        <v>1.1373445391654968E-2</v>
      </c>
      <c r="C2339" t="b">
        <v>1</v>
      </c>
      <c r="D2339">
        <f t="shared" si="54"/>
        <v>1.1373445391654968E-2</v>
      </c>
    </row>
    <row r="2340" spans="1:4" x14ac:dyDescent="0.2">
      <c r="A2340" s="230">
        <v>42300.289401585651</v>
      </c>
      <c r="B2340">
        <v>1.1373445391654968E-2</v>
      </c>
      <c r="C2340" t="b">
        <v>1</v>
      </c>
      <c r="D2340">
        <f t="shared" si="54"/>
        <v>1.1373445391654968E-2</v>
      </c>
    </row>
    <row r="2341" spans="1:4" x14ac:dyDescent="0.2">
      <c r="A2341" s="230">
        <v>42300.299831828706</v>
      </c>
      <c r="B2341">
        <v>1.1373445391654968E-2</v>
      </c>
      <c r="C2341" t="b">
        <v>1</v>
      </c>
      <c r="D2341">
        <f t="shared" si="54"/>
        <v>1.1373445391654968E-2</v>
      </c>
    </row>
    <row r="2342" spans="1:4" x14ac:dyDescent="0.2">
      <c r="A2342" s="230">
        <v>42300.310262037034</v>
      </c>
      <c r="B2342">
        <v>1.1373445391654968E-2</v>
      </c>
      <c r="C2342" t="b">
        <v>1</v>
      </c>
      <c r="D2342">
        <f t="shared" si="54"/>
        <v>1.1373445391654968E-2</v>
      </c>
    </row>
    <row r="2343" spans="1:4" x14ac:dyDescent="0.2">
      <c r="A2343" s="230">
        <v>42300.320692280089</v>
      </c>
      <c r="B2343">
        <v>1.1373445391654968E-2</v>
      </c>
      <c r="C2343" t="b">
        <v>1</v>
      </c>
      <c r="D2343">
        <f t="shared" si="54"/>
        <v>1.1373445391654968E-2</v>
      </c>
    </row>
    <row r="2344" spans="1:4" x14ac:dyDescent="0.2">
      <c r="A2344" s="230">
        <v>42300.331122488424</v>
      </c>
      <c r="B2344">
        <v>1.1373445391654968E-2</v>
      </c>
      <c r="C2344" t="b">
        <v>1</v>
      </c>
      <c r="D2344">
        <f t="shared" si="54"/>
        <v>1.1373445391654968E-2</v>
      </c>
    </row>
    <row r="2345" spans="1:4" x14ac:dyDescent="0.2">
      <c r="A2345" s="230">
        <v>42300.341552743055</v>
      </c>
      <c r="B2345">
        <v>1.1373445391654968E-2</v>
      </c>
      <c r="C2345" t="b">
        <v>1</v>
      </c>
      <c r="D2345">
        <f t="shared" si="54"/>
        <v>1.1373445391654968E-2</v>
      </c>
    </row>
    <row r="2346" spans="1:4" x14ac:dyDescent="0.2">
      <c r="A2346" s="230">
        <v>42300.35198295139</v>
      </c>
      <c r="B2346">
        <v>1.1481404304504395E-2</v>
      </c>
      <c r="C2346" t="b">
        <v>1</v>
      </c>
      <c r="D2346">
        <f t="shared" si="54"/>
        <v>1.1481404304504395E-2</v>
      </c>
    </row>
    <row r="2347" spans="1:4" x14ac:dyDescent="0.2">
      <c r="A2347" s="230">
        <v>42300.362413194445</v>
      </c>
      <c r="B2347">
        <v>2.3062586784362793E-2</v>
      </c>
      <c r="C2347" t="b">
        <v>1</v>
      </c>
      <c r="D2347">
        <f t="shared" si="54"/>
        <v>2.3062586784362793E-2</v>
      </c>
    </row>
    <row r="2348" spans="1:4" x14ac:dyDescent="0.2">
      <c r="A2348" s="230">
        <v>42300.372843437501</v>
      </c>
      <c r="B2348">
        <v>1.2413784861564636E-2</v>
      </c>
      <c r="C2348" t="b">
        <v>1</v>
      </c>
      <c r="D2348">
        <f t="shared" si="54"/>
        <v>1.2413784861564636E-2</v>
      </c>
    </row>
    <row r="2349" spans="1:4" x14ac:dyDescent="0.2">
      <c r="A2349" s="230">
        <v>42300.383273645835</v>
      </c>
      <c r="B2349">
        <v>1.2413784861564636E-2</v>
      </c>
      <c r="C2349" t="b">
        <v>1</v>
      </c>
      <c r="D2349">
        <f t="shared" si="54"/>
        <v>1.2413784861564636E-2</v>
      </c>
    </row>
    <row r="2350" spans="1:4" x14ac:dyDescent="0.2">
      <c r="A2350" s="230">
        <v>42300.39370390046</v>
      </c>
      <c r="B2350">
        <v>1.2413784861564636E-2</v>
      </c>
      <c r="C2350" t="b">
        <v>1</v>
      </c>
      <c r="D2350">
        <f t="shared" si="54"/>
        <v>1.2413784861564636E-2</v>
      </c>
    </row>
    <row r="2351" spans="1:4" x14ac:dyDescent="0.2">
      <c r="A2351" s="230">
        <v>42300.404134108794</v>
      </c>
      <c r="B2351">
        <v>1.2413784861564636E-2</v>
      </c>
      <c r="C2351" t="b">
        <v>1</v>
      </c>
      <c r="D2351">
        <f t="shared" si="54"/>
        <v>1.2413784861564636E-2</v>
      </c>
    </row>
    <row r="2352" spans="1:4" x14ac:dyDescent="0.2">
      <c r="A2352" s="230">
        <v>42300.41456435185</v>
      </c>
      <c r="B2352">
        <v>1.2413784861564636E-2</v>
      </c>
      <c r="C2352" t="b">
        <v>1</v>
      </c>
      <c r="D2352">
        <f t="shared" si="54"/>
        <v>1.2413784861564636E-2</v>
      </c>
    </row>
    <row r="2353" spans="1:4" x14ac:dyDescent="0.2">
      <c r="A2353" s="230">
        <v>42300.424994560184</v>
      </c>
      <c r="B2353">
        <v>1.2413784861564636E-2</v>
      </c>
      <c r="C2353" t="b">
        <v>1</v>
      </c>
      <c r="D2353">
        <f t="shared" si="54"/>
        <v>1.2413784861564636E-2</v>
      </c>
    </row>
    <row r="2354" spans="1:4" x14ac:dyDescent="0.2">
      <c r="A2354" s="230">
        <v>42300.43542480324</v>
      </c>
      <c r="B2354">
        <v>1.2413784861564636E-2</v>
      </c>
      <c r="C2354" t="b">
        <v>1</v>
      </c>
      <c r="D2354">
        <f t="shared" si="54"/>
        <v>1.2413784861564636E-2</v>
      </c>
    </row>
    <row r="2355" spans="1:4" x14ac:dyDescent="0.2">
      <c r="A2355" s="230">
        <v>42300.445855057871</v>
      </c>
      <c r="B2355">
        <v>1.2413784861564636E-2</v>
      </c>
      <c r="C2355" t="b">
        <v>1</v>
      </c>
      <c r="D2355">
        <f t="shared" si="54"/>
        <v>1.2413784861564636E-2</v>
      </c>
    </row>
    <row r="2356" spans="1:4" x14ac:dyDescent="0.2">
      <c r="A2356" s="230">
        <v>42300.456285266206</v>
      </c>
      <c r="B2356">
        <v>1.2413784861564636E-2</v>
      </c>
      <c r="C2356" t="b">
        <v>1</v>
      </c>
      <c r="D2356">
        <f t="shared" si="54"/>
        <v>1.2413784861564636E-2</v>
      </c>
    </row>
    <row r="2357" spans="1:4" x14ac:dyDescent="0.2">
      <c r="A2357" s="230">
        <v>42300.466715509261</v>
      </c>
      <c r="B2357">
        <v>1.2413784861564636E-2</v>
      </c>
      <c r="C2357" t="b">
        <v>1</v>
      </c>
      <c r="D2357">
        <f t="shared" si="54"/>
        <v>1.2413784861564636E-2</v>
      </c>
    </row>
    <row r="2358" spans="1:4" x14ac:dyDescent="0.2">
      <c r="A2358" s="230">
        <v>42300.477145717596</v>
      </c>
      <c r="B2358">
        <v>1.2413784861564636E-2</v>
      </c>
      <c r="C2358" t="b">
        <v>1</v>
      </c>
      <c r="D2358">
        <f t="shared" si="54"/>
        <v>1.2413784861564636E-2</v>
      </c>
    </row>
    <row r="2359" spans="1:4" x14ac:dyDescent="0.2">
      <c r="A2359" s="230">
        <v>42300.487575960651</v>
      </c>
      <c r="B2359">
        <v>1.2413784861564636E-2</v>
      </c>
      <c r="C2359" t="b">
        <v>1</v>
      </c>
      <c r="D2359">
        <f t="shared" si="54"/>
        <v>1.2413784861564636E-2</v>
      </c>
    </row>
    <row r="2360" spans="1:4" x14ac:dyDescent="0.2">
      <c r="A2360" s="230">
        <v>42300.498006168978</v>
      </c>
      <c r="B2360">
        <v>1.2413784861564636E-2</v>
      </c>
      <c r="C2360" t="b">
        <v>1</v>
      </c>
      <c r="D2360">
        <f t="shared" si="54"/>
        <v>1.2413784861564636E-2</v>
      </c>
    </row>
    <row r="2361" spans="1:4" x14ac:dyDescent="0.2">
      <c r="A2361" s="230">
        <v>42300.50843642361</v>
      </c>
      <c r="B2361">
        <v>1.2413784861564636E-2</v>
      </c>
      <c r="C2361" t="b">
        <v>1</v>
      </c>
      <c r="D2361">
        <f t="shared" si="54"/>
        <v>1.2413784861564636E-2</v>
      </c>
    </row>
    <row r="2362" spans="1:4" x14ac:dyDescent="0.2">
      <c r="A2362" s="230">
        <v>42300.518866631945</v>
      </c>
      <c r="B2362">
        <v>1.2413784861564636E-2</v>
      </c>
      <c r="C2362" t="b">
        <v>1</v>
      </c>
      <c r="D2362">
        <f t="shared" si="54"/>
        <v>1.2413784861564636E-2</v>
      </c>
    </row>
    <row r="2363" spans="1:4" x14ac:dyDescent="0.2">
      <c r="A2363" s="230">
        <v>42300.529296875</v>
      </c>
      <c r="B2363">
        <v>1.1608988046646118E-2</v>
      </c>
      <c r="C2363" t="b">
        <v>1</v>
      </c>
      <c r="D2363">
        <f t="shared" si="54"/>
        <v>1.1608988046646118E-2</v>
      </c>
    </row>
    <row r="2364" spans="1:4" x14ac:dyDescent="0.2">
      <c r="A2364" s="230">
        <v>42300.539727118055</v>
      </c>
      <c r="B2364">
        <v>1.2668967247009277E-2</v>
      </c>
      <c r="C2364" t="b">
        <v>1</v>
      </c>
      <c r="D2364">
        <f t="shared" si="54"/>
        <v>1.2668967247009277E-2</v>
      </c>
    </row>
    <row r="2365" spans="1:4" x14ac:dyDescent="0.2">
      <c r="A2365" s="230">
        <v>42300.55015732639</v>
      </c>
      <c r="B2365">
        <v>1.2668967247009277E-2</v>
      </c>
      <c r="C2365" t="b">
        <v>1</v>
      </c>
      <c r="D2365">
        <f t="shared" si="54"/>
        <v>1.2668967247009277E-2</v>
      </c>
    </row>
    <row r="2366" spans="1:4" x14ac:dyDescent="0.2">
      <c r="A2366" s="230">
        <v>42300.560587581022</v>
      </c>
      <c r="B2366">
        <v>1.2668967247009277E-2</v>
      </c>
      <c r="C2366" t="b">
        <v>1</v>
      </c>
      <c r="D2366">
        <f t="shared" si="54"/>
        <v>1.2668967247009277E-2</v>
      </c>
    </row>
    <row r="2367" spans="1:4" x14ac:dyDescent="0.2">
      <c r="A2367" s="230">
        <v>42300.571017789349</v>
      </c>
      <c r="B2367">
        <v>1.2668967247009277E-2</v>
      </c>
      <c r="C2367" t="b">
        <v>1</v>
      </c>
      <c r="D2367">
        <f t="shared" ref="D2367:D2430" si="55">IF(C2367=TRUE,B2367,0)</f>
        <v>1.2668967247009277E-2</v>
      </c>
    </row>
    <row r="2368" spans="1:4" x14ac:dyDescent="0.2">
      <c r="A2368" s="230">
        <v>42300.581448032404</v>
      </c>
      <c r="B2368">
        <v>1.2668967247009277E-2</v>
      </c>
      <c r="C2368" t="b">
        <v>1</v>
      </c>
      <c r="D2368">
        <f t="shared" si="55"/>
        <v>1.2668967247009277E-2</v>
      </c>
    </row>
    <row r="2369" spans="1:4" x14ac:dyDescent="0.2">
      <c r="A2369" s="230">
        <v>42300.591878240739</v>
      </c>
      <c r="B2369">
        <v>1.2668967247009277E-2</v>
      </c>
      <c r="C2369" t="b">
        <v>1</v>
      </c>
      <c r="D2369">
        <f t="shared" si="55"/>
        <v>1.2668967247009277E-2</v>
      </c>
    </row>
    <row r="2370" spans="1:4" x14ac:dyDescent="0.2">
      <c r="A2370" s="230">
        <v>42300.602308483794</v>
      </c>
      <c r="B2370">
        <v>1.1550098657608032E-2</v>
      </c>
      <c r="C2370" t="b">
        <v>1</v>
      </c>
      <c r="D2370">
        <f t="shared" si="55"/>
        <v>1.1550098657608032E-2</v>
      </c>
    </row>
    <row r="2371" spans="1:4" x14ac:dyDescent="0.2">
      <c r="A2371" s="230">
        <v>42300.612738738426</v>
      </c>
      <c r="B2371">
        <v>1.1550098657608032E-2</v>
      </c>
      <c r="C2371" t="b">
        <v>1</v>
      </c>
      <c r="D2371">
        <f t="shared" si="55"/>
        <v>1.1550098657608032E-2</v>
      </c>
    </row>
    <row r="2372" spans="1:4" x14ac:dyDescent="0.2">
      <c r="A2372" s="230">
        <v>42300.62316894676</v>
      </c>
      <c r="B2372">
        <v>1.1550098657608032E-2</v>
      </c>
      <c r="C2372" t="b">
        <v>1</v>
      </c>
      <c r="D2372">
        <f t="shared" si="55"/>
        <v>1.1550098657608032E-2</v>
      </c>
    </row>
    <row r="2373" spans="1:4" x14ac:dyDescent="0.2">
      <c r="A2373" s="230">
        <v>42300.633599189816</v>
      </c>
      <c r="B2373">
        <v>1.1550098657608032E-2</v>
      </c>
      <c r="C2373" t="b">
        <v>1</v>
      </c>
      <c r="D2373">
        <f t="shared" si="55"/>
        <v>1.1550098657608032E-2</v>
      </c>
    </row>
    <row r="2374" spans="1:4" x14ac:dyDescent="0.2">
      <c r="A2374" s="230">
        <v>42300.64402939815</v>
      </c>
      <c r="B2374">
        <v>1.1550098657608032E-2</v>
      </c>
      <c r="C2374" t="b">
        <v>1</v>
      </c>
      <c r="D2374">
        <f t="shared" si="55"/>
        <v>1.1550098657608032E-2</v>
      </c>
    </row>
    <row r="2375" spans="1:4" x14ac:dyDescent="0.2">
      <c r="A2375" s="230">
        <v>42300.654459641206</v>
      </c>
      <c r="B2375">
        <v>1.1550098657608032E-2</v>
      </c>
      <c r="C2375" t="b">
        <v>1</v>
      </c>
      <c r="D2375">
        <f t="shared" si="55"/>
        <v>1.1550098657608032E-2</v>
      </c>
    </row>
    <row r="2376" spans="1:4" x14ac:dyDescent="0.2">
      <c r="A2376" s="230">
        <v>42300.66488984954</v>
      </c>
      <c r="B2376">
        <v>1.1550098657608032E-2</v>
      </c>
      <c r="C2376" t="b">
        <v>1</v>
      </c>
      <c r="D2376">
        <f t="shared" si="55"/>
        <v>1.1550098657608032E-2</v>
      </c>
    </row>
    <row r="2377" spans="1:4" x14ac:dyDescent="0.2">
      <c r="A2377" s="230">
        <v>42300.675320104165</v>
      </c>
      <c r="B2377">
        <v>1.1550098657608032E-2</v>
      </c>
      <c r="C2377" t="b">
        <v>1</v>
      </c>
      <c r="D2377">
        <f t="shared" si="55"/>
        <v>1.1550098657608032E-2</v>
      </c>
    </row>
    <row r="2378" spans="1:4" x14ac:dyDescent="0.2">
      <c r="A2378" s="230">
        <v>42300.685750312499</v>
      </c>
      <c r="B2378">
        <v>1.1550098657608032E-2</v>
      </c>
      <c r="C2378" t="b">
        <v>1</v>
      </c>
      <c r="D2378">
        <f t="shared" si="55"/>
        <v>1.1550098657608032E-2</v>
      </c>
    </row>
    <row r="2379" spans="1:4" x14ac:dyDescent="0.2">
      <c r="A2379" s="230">
        <v>42300.696180555555</v>
      </c>
      <c r="B2379">
        <v>1.1550098657608032E-2</v>
      </c>
      <c r="C2379" t="b">
        <v>1</v>
      </c>
      <c r="D2379">
        <f t="shared" si="55"/>
        <v>1.1550098657608032E-2</v>
      </c>
    </row>
    <row r="2380" spans="1:4" x14ac:dyDescent="0.2">
      <c r="A2380" s="230">
        <v>42300.70661079861</v>
      </c>
      <c r="B2380">
        <v>1.1550098657608032E-2</v>
      </c>
      <c r="C2380" t="b">
        <v>1</v>
      </c>
      <c r="D2380">
        <f t="shared" si="55"/>
        <v>1.1550098657608032E-2</v>
      </c>
    </row>
    <row r="2381" spans="1:4" x14ac:dyDescent="0.2">
      <c r="A2381" s="230">
        <v>42300.717041006945</v>
      </c>
      <c r="B2381">
        <v>1.1550098657608032E-2</v>
      </c>
      <c r="C2381" t="b">
        <v>1</v>
      </c>
      <c r="D2381">
        <f t="shared" si="55"/>
        <v>1.1550098657608032E-2</v>
      </c>
    </row>
    <row r="2382" spans="1:4" x14ac:dyDescent="0.2">
      <c r="A2382" s="230">
        <v>42300.727471261576</v>
      </c>
      <c r="B2382">
        <v>1.1550098657608032E-2</v>
      </c>
      <c r="C2382" t="b">
        <v>1</v>
      </c>
      <c r="D2382">
        <f t="shared" si="55"/>
        <v>1.1550098657608032E-2</v>
      </c>
    </row>
    <row r="2383" spans="1:4" x14ac:dyDescent="0.2">
      <c r="A2383" s="230">
        <v>42300.737901469911</v>
      </c>
      <c r="B2383">
        <v>1.1550098657608032E-2</v>
      </c>
      <c r="C2383" t="b">
        <v>1</v>
      </c>
      <c r="D2383">
        <f t="shared" si="55"/>
        <v>1.1550098657608032E-2</v>
      </c>
    </row>
    <row r="2384" spans="1:4" x14ac:dyDescent="0.2">
      <c r="A2384" s="230">
        <v>42300.748331712966</v>
      </c>
      <c r="B2384">
        <v>1.1550098657608032E-2</v>
      </c>
      <c r="C2384" t="b">
        <v>1</v>
      </c>
      <c r="D2384">
        <f t="shared" si="55"/>
        <v>1.1550098657608032E-2</v>
      </c>
    </row>
    <row r="2385" spans="1:4" x14ac:dyDescent="0.2">
      <c r="A2385" s="230">
        <v>42300.758761921294</v>
      </c>
      <c r="B2385">
        <v>1.1550098657608032E-2</v>
      </c>
      <c r="C2385" t="b">
        <v>1</v>
      </c>
      <c r="D2385">
        <f t="shared" si="55"/>
        <v>1.1550098657608032E-2</v>
      </c>
    </row>
    <row r="2386" spans="1:4" x14ac:dyDescent="0.2">
      <c r="A2386" s="230">
        <v>42300.769192164349</v>
      </c>
      <c r="B2386">
        <v>1.1550098657608032E-2</v>
      </c>
      <c r="C2386" t="b">
        <v>1</v>
      </c>
      <c r="D2386">
        <f t="shared" si="55"/>
        <v>1.1550098657608032E-2</v>
      </c>
    </row>
    <row r="2387" spans="1:4" x14ac:dyDescent="0.2">
      <c r="A2387" s="230">
        <v>42300.779622418981</v>
      </c>
      <c r="B2387">
        <v>1.1550098657608032E-2</v>
      </c>
      <c r="C2387" t="b">
        <v>1</v>
      </c>
      <c r="D2387">
        <f t="shared" si="55"/>
        <v>1.1550098657608032E-2</v>
      </c>
    </row>
    <row r="2388" spans="1:4" x14ac:dyDescent="0.2">
      <c r="A2388" s="230">
        <v>42300.790052627315</v>
      </c>
      <c r="B2388">
        <v>1.1550098657608032E-2</v>
      </c>
      <c r="C2388" t="b">
        <v>1</v>
      </c>
      <c r="D2388">
        <f t="shared" si="55"/>
        <v>1.1550098657608032E-2</v>
      </c>
    </row>
    <row r="2389" spans="1:4" x14ac:dyDescent="0.2">
      <c r="A2389" s="230">
        <v>42300.800482870371</v>
      </c>
      <c r="B2389">
        <v>1.1550098657608032E-2</v>
      </c>
      <c r="C2389" t="b">
        <v>1</v>
      </c>
      <c r="D2389">
        <f t="shared" si="55"/>
        <v>1.1550098657608032E-2</v>
      </c>
    </row>
    <row r="2390" spans="1:4" x14ac:dyDescent="0.2">
      <c r="A2390" s="230">
        <v>42300.810913078705</v>
      </c>
      <c r="B2390">
        <v>1.1550098657608032E-2</v>
      </c>
      <c r="C2390" t="b">
        <v>1</v>
      </c>
      <c r="D2390">
        <f t="shared" si="55"/>
        <v>1.1550098657608032E-2</v>
      </c>
    </row>
    <row r="2391" spans="1:4" x14ac:dyDescent="0.2">
      <c r="A2391" s="230">
        <v>42300.821343321761</v>
      </c>
      <c r="B2391">
        <v>1.1550098657608032E-2</v>
      </c>
      <c r="C2391" t="b">
        <v>1</v>
      </c>
      <c r="D2391">
        <f t="shared" si="55"/>
        <v>1.1550098657608032E-2</v>
      </c>
    </row>
    <row r="2392" spans="1:4" x14ac:dyDescent="0.2">
      <c r="A2392" s="230">
        <v>42300.831773530095</v>
      </c>
      <c r="B2392">
        <v>1.1550098657608032E-2</v>
      </c>
      <c r="C2392" t="b">
        <v>1</v>
      </c>
      <c r="D2392">
        <f t="shared" si="55"/>
        <v>1.1550098657608032E-2</v>
      </c>
    </row>
    <row r="2393" spans="1:4" x14ac:dyDescent="0.2">
      <c r="A2393" s="230">
        <v>42300.842203784719</v>
      </c>
      <c r="B2393">
        <v>1.1550098657608032E-2</v>
      </c>
      <c r="C2393" t="b">
        <v>1</v>
      </c>
      <c r="D2393">
        <f t="shared" si="55"/>
        <v>1.1550098657608032E-2</v>
      </c>
    </row>
    <row r="2394" spans="1:4" x14ac:dyDescent="0.2">
      <c r="A2394" s="230">
        <v>42300.852633993054</v>
      </c>
      <c r="B2394">
        <v>1.1550098657608032E-2</v>
      </c>
      <c r="C2394" t="b">
        <v>1</v>
      </c>
      <c r="D2394">
        <f t="shared" si="55"/>
        <v>1.1550098657608032E-2</v>
      </c>
    </row>
    <row r="2395" spans="1:4" x14ac:dyDescent="0.2">
      <c r="A2395" s="230">
        <v>42300.863064236109</v>
      </c>
      <c r="B2395">
        <v>1.1550098657608032E-2</v>
      </c>
      <c r="C2395" t="b">
        <v>1</v>
      </c>
      <c r="D2395">
        <f t="shared" si="55"/>
        <v>1.1550098657608032E-2</v>
      </c>
    </row>
    <row r="2396" spans="1:4" x14ac:dyDescent="0.2">
      <c r="A2396" s="230">
        <v>42300.873494479165</v>
      </c>
      <c r="B2396">
        <v>1.1550098657608032E-2</v>
      </c>
      <c r="C2396" t="b">
        <v>1</v>
      </c>
      <c r="D2396">
        <f t="shared" si="55"/>
        <v>1.1550098657608032E-2</v>
      </c>
    </row>
    <row r="2397" spans="1:4" x14ac:dyDescent="0.2">
      <c r="A2397" s="230">
        <v>42300.8839246875</v>
      </c>
      <c r="B2397">
        <v>1.1550098657608032E-2</v>
      </c>
      <c r="C2397" t="b">
        <v>1</v>
      </c>
      <c r="D2397">
        <f t="shared" si="55"/>
        <v>1.1550098657608032E-2</v>
      </c>
    </row>
    <row r="2398" spans="1:4" x14ac:dyDescent="0.2">
      <c r="A2398" s="230">
        <v>42300.894354942131</v>
      </c>
      <c r="B2398">
        <v>1.1550098657608032E-2</v>
      </c>
      <c r="C2398" t="b">
        <v>1</v>
      </c>
      <c r="D2398">
        <f t="shared" si="55"/>
        <v>1.1550098657608032E-2</v>
      </c>
    </row>
    <row r="2399" spans="1:4" x14ac:dyDescent="0.2">
      <c r="A2399" s="230">
        <v>42300.904785150466</v>
      </c>
      <c r="B2399">
        <v>1.1550098657608032E-2</v>
      </c>
      <c r="C2399" t="b">
        <v>1</v>
      </c>
      <c r="D2399">
        <f t="shared" si="55"/>
        <v>1.1550098657608032E-2</v>
      </c>
    </row>
    <row r="2400" spans="1:4" x14ac:dyDescent="0.2">
      <c r="A2400" s="230">
        <v>42300.915215393521</v>
      </c>
      <c r="B2400">
        <v>1.1550098657608032E-2</v>
      </c>
      <c r="C2400" t="b">
        <v>1</v>
      </c>
      <c r="D2400">
        <f t="shared" si="55"/>
        <v>1.1550098657608032E-2</v>
      </c>
    </row>
    <row r="2401" spans="1:4" x14ac:dyDescent="0.2">
      <c r="A2401" s="230">
        <v>42300.925645601848</v>
      </c>
      <c r="B2401">
        <v>1.1550098657608032E-2</v>
      </c>
      <c r="C2401" t="b">
        <v>1</v>
      </c>
      <c r="D2401">
        <f t="shared" si="55"/>
        <v>1.1550098657608032E-2</v>
      </c>
    </row>
    <row r="2402" spans="1:4" x14ac:dyDescent="0.2">
      <c r="A2402" s="230">
        <v>42300.936075844904</v>
      </c>
      <c r="B2402">
        <v>1.1510848999023438E-2</v>
      </c>
      <c r="C2402" t="b">
        <v>1</v>
      </c>
      <c r="D2402">
        <f t="shared" si="55"/>
        <v>1.1510848999023438E-2</v>
      </c>
    </row>
    <row r="2403" spans="1:4" x14ac:dyDescent="0.2">
      <c r="A2403" s="230">
        <v>42300.946506099535</v>
      </c>
      <c r="B2403">
        <v>1.1510848999023438E-2</v>
      </c>
      <c r="C2403" t="b">
        <v>1</v>
      </c>
      <c r="D2403">
        <f t="shared" si="55"/>
        <v>1.1510848999023438E-2</v>
      </c>
    </row>
    <row r="2404" spans="1:4" x14ac:dyDescent="0.2">
      <c r="A2404" s="230">
        <v>42300.95693630787</v>
      </c>
      <c r="B2404">
        <v>1.1510848999023438E-2</v>
      </c>
      <c r="C2404" t="b">
        <v>1</v>
      </c>
      <c r="D2404">
        <f t="shared" si="55"/>
        <v>1.1510848999023438E-2</v>
      </c>
    </row>
    <row r="2405" spans="1:4" x14ac:dyDescent="0.2">
      <c r="A2405" s="230">
        <v>42300.967366550925</v>
      </c>
      <c r="B2405">
        <v>1.1510848999023438E-2</v>
      </c>
      <c r="C2405" t="b">
        <v>1</v>
      </c>
      <c r="D2405">
        <f t="shared" si="55"/>
        <v>1.1510848999023438E-2</v>
      </c>
    </row>
    <row r="2406" spans="1:4" x14ac:dyDescent="0.2">
      <c r="A2406" s="230">
        <v>42300.97779675926</v>
      </c>
      <c r="B2406">
        <v>1.1510848999023438E-2</v>
      </c>
      <c r="C2406" t="b">
        <v>1</v>
      </c>
      <c r="D2406">
        <f t="shared" si="55"/>
        <v>1.1510848999023438E-2</v>
      </c>
    </row>
    <row r="2407" spans="1:4" x14ac:dyDescent="0.2">
      <c r="A2407" s="230">
        <v>42300.988227002315</v>
      </c>
      <c r="B2407">
        <v>1.1510848999023438E-2</v>
      </c>
      <c r="C2407" t="b">
        <v>1</v>
      </c>
      <c r="D2407">
        <f t="shared" si="55"/>
        <v>1.1510848999023438E-2</v>
      </c>
    </row>
    <row r="2408" spans="1:4" x14ac:dyDescent="0.2">
      <c r="A2408" s="230">
        <v>42300.99865721065</v>
      </c>
      <c r="B2408">
        <v>1.1510848999023438E-2</v>
      </c>
      <c r="C2408" t="b">
        <v>1</v>
      </c>
      <c r="D2408">
        <f t="shared" si="55"/>
        <v>1.1510848999023438E-2</v>
      </c>
    </row>
    <row r="2409" spans="1:4" x14ac:dyDescent="0.2">
      <c r="A2409" s="230">
        <v>42301.009087465274</v>
      </c>
      <c r="B2409">
        <v>1.1510848999023438E-2</v>
      </c>
      <c r="C2409" t="b">
        <v>1</v>
      </c>
      <c r="D2409">
        <f t="shared" si="55"/>
        <v>1.1510848999023438E-2</v>
      </c>
    </row>
    <row r="2410" spans="1:4" x14ac:dyDescent="0.2">
      <c r="A2410" s="230">
        <v>42301.019517673609</v>
      </c>
      <c r="B2410">
        <v>1.1510848999023438E-2</v>
      </c>
      <c r="C2410" t="b">
        <v>1</v>
      </c>
      <c r="D2410">
        <f t="shared" si="55"/>
        <v>1.1510848999023438E-2</v>
      </c>
    </row>
    <row r="2411" spans="1:4" x14ac:dyDescent="0.2">
      <c r="A2411" s="230">
        <v>42301.029947916664</v>
      </c>
      <c r="B2411">
        <v>1.1510848999023438E-2</v>
      </c>
      <c r="C2411" t="b">
        <v>1</v>
      </c>
      <c r="D2411">
        <f t="shared" si="55"/>
        <v>1.1510848999023438E-2</v>
      </c>
    </row>
    <row r="2412" spans="1:4" x14ac:dyDescent="0.2">
      <c r="A2412" s="230">
        <v>42301.04037815972</v>
      </c>
      <c r="B2412">
        <v>1.1510848999023438E-2</v>
      </c>
      <c r="C2412" t="b">
        <v>1</v>
      </c>
      <c r="D2412">
        <f t="shared" si="55"/>
        <v>1.1510848999023438E-2</v>
      </c>
    </row>
    <row r="2413" spans="1:4" x14ac:dyDescent="0.2">
      <c r="A2413" s="230">
        <v>42301.050808368054</v>
      </c>
      <c r="B2413">
        <v>1.1510848999023438E-2</v>
      </c>
      <c r="C2413" t="b">
        <v>1</v>
      </c>
      <c r="D2413">
        <f t="shared" si="55"/>
        <v>1.1510848999023438E-2</v>
      </c>
    </row>
    <row r="2414" spans="1:4" x14ac:dyDescent="0.2">
      <c r="A2414" s="230">
        <v>42301.061238622686</v>
      </c>
      <c r="B2414">
        <v>1.1510848999023438E-2</v>
      </c>
      <c r="C2414" t="b">
        <v>1</v>
      </c>
      <c r="D2414">
        <f t="shared" si="55"/>
        <v>1.1510848999023438E-2</v>
      </c>
    </row>
    <row r="2415" spans="1:4" x14ac:dyDescent="0.2">
      <c r="A2415" s="230">
        <v>42301.07166883102</v>
      </c>
      <c r="B2415">
        <v>1.1510848999023438E-2</v>
      </c>
      <c r="C2415" t="b">
        <v>1</v>
      </c>
      <c r="D2415">
        <f t="shared" si="55"/>
        <v>1.1510848999023438E-2</v>
      </c>
    </row>
    <row r="2416" spans="1:4" x14ac:dyDescent="0.2">
      <c r="A2416" s="230">
        <v>42301.082099074076</v>
      </c>
      <c r="B2416">
        <v>1.1510848999023438E-2</v>
      </c>
      <c r="C2416" t="b">
        <v>1</v>
      </c>
      <c r="D2416">
        <f t="shared" si="55"/>
        <v>1.1510848999023438E-2</v>
      </c>
    </row>
    <row r="2417" spans="1:4" x14ac:dyDescent="0.2">
      <c r="A2417" s="230">
        <v>42301.09252928241</v>
      </c>
      <c r="B2417">
        <v>1.1510848999023438E-2</v>
      </c>
      <c r="C2417" t="b">
        <v>1</v>
      </c>
      <c r="D2417">
        <f t="shared" si="55"/>
        <v>1.1510848999023438E-2</v>
      </c>
    </row>
    <row r="2418" spans="1:4" x14ac:dyDescent="0.2">
      <c r="A2418" s="230">
        <v>42301.102959525466</v>
      </c>
      <c r="B2418">
        <v>1.1510848999023438E-2</v>
      </c>
      <c r="C2418" t="b">
        <v>1</v>
      </c>
      <c r="D2418">
        <f t="shared" si="55"/>
        <v>1.1510848999023438E-2</v>
      </c>
    </row>
    <row r="2419" spans="1:4" x14ac:dyDescent="0.2">
      <c r="A2419" s="230">
        <v>42301.11338978009</v>
      </c>
      <c r="B2419">
        <v>1.1510848999023438E-2</v>
      </c>
      <c r="C2419" t="b">
        <v>1</v>
      </c>
      <c r="D2419">
        <f t="shared" si="55"/>
        <v>1.1510848999023438E-2</v>
      </c>
    </row>
    <row r="2420" spans="1:4" x14ac:dyDescent="0.2">
      <c r="A2420" s="230">
        <v>42301.123819988425</v>
      </c>
      <c r="B2420">
        <v>1.1510848999023438E-2</v>
      </c>
      <c r="C2420" t="b">
        <v>1</v>
      </c>
      <c r="D2420">
        <f t="shared" si="55"/>
        <v>1.1510848999023438E-2</v>
      </c>
    </row>
    <row r="2421" spans="1:4" x14ac:dyDescent="0.2">
      <c r="A2421" s="230">
        <v>42301.13425023148</v>
      </c>
      <c r="B2421">
        <v>1.1510848999023438E-2</v>
      </c>
      <c r="C2421" t="b">
        <v>1</v>
      </c>
      <c r="D2421">
        <f t="shared" si="55"/>
        <v>1.1510848999023438E-2</v>
      </c>
    </row>
    <row r="2422" spans="1:4" x14ac:dyDescent="0.2">
      <c r="A2422" s="230">
        <v>42301.144680439815</v>
      </c>
      <c r="B2422">
        <v>1.1510848999023438E-2</v>
      </c>
      <c r="C2422" t="b">
        <v>1</v>
      </c>
      <c r="D2422">
        <f t="shared" si="55"/>
        <v>1.1510848999023438E-2</v>
      </c>
    </row>
    <row r="2423" spans="1:4" x14ac:dyDescent="0.2">
      <c r="A2423" s="230">
        <v>42301.15511068287</v>
      </c>
      <c r="B2423">
        <v>1.1510848999023438E-2</v>
      </c>
      <c r="C2423" t="b">
        <v>1</v>
      </c>
      <c r="D2423">
        <f t="shared" si="55"/>
        <v>1.1510848999023438E-2</v>
      </c>
    </row>
    <row r="2424" spans="1:4" x14ac:dyDescent="0.2">
      <c r="A2424" s="230">
        <v>42301.165540891205</v>
      </c>
      <c r="B2424">
        <v>1.1510848999023438E-2</v>
      </c>
      <c r="C2424" t="b">
        <v>1</v>
      </c>
      <c r="D2424">
        <f t="shared" si="55"/>
        <v>1.1510848999023438E-2</v>
      </c>
    </row>
    <row r="2425" spans="1:4" x14ac:dyDescent="0.2">
      <c r="A2425" s="230">
        <v>42301.175971145836</v>
      </c>
      <c r="B2425">
        <v>1.1510848999023438E-2</v>
      </c>
      <c r="C2425" t="b">
        <v>1</v>
      </c>
      <c r="D2425">
        <f t="shared" si="55"/>
        <v>1.1510848999023438E-2</v>
      </c>
    </row>
    <row r="2426" spans="1:4" x14ac:dyDescent="0.2">
      <c r="A2426" s="230">
        <v>42301.186401354164</v>
      </c>
      <c r="B2426">
        <v>1.1510848999023438E-2</v>
      </c>
      <c r="C2426" t="b">
        <v>1</v>
      </c>
      <c r="D2426">
        <f t="shared" si="55"/>
        <v>1.1510848999023438E-2</v>
      </c>
    </row>
    <row r="2427" spans="1:4" x14ac:dyDescent="0.2">
      <c r="A2427" s="230">
        <v>42301.196831597219</v>
      </c>
      <c r="B2427">
        <v>1.1510848999023438E-2</v>
      </c>
      <c r="C2427" t="b">
        <v>1</v>
      </c>
      <c r="D2427">
        <f t="shared" si="55"/>
        <v>1.1510848999023438E-2</v>
      </c>
    </row>
    <row r="2428" spans="1:4" x14ac:dyDescent="0.2">
      <c r="A2428" s="230">
        <v>42301.207261840274</v>
      </c>
      <c r="B2428">
        <v>1.1510848999023438E-2</v>
      </c>
      <c r="C2428" t="b">
        <v>1</v>
      </c>
      <c r="D2428">
        <f t="shared" si="55"/>
        <v>1.1510848999023438E-2</v>
      </c>
    </row>
    <row r="2429" spans="1:4" x14ac:dyDescent="0.2">
      <c r="A2429" s="230">
        <v>42301.217692048609</v>
      </c>
      <c r="B2429">
        <v>1.1510848999023438E-2</v>
      </c>
      <c r="C2429" t="b">
        <v>1</v>
      </c>
      <c r="D2429">
        <f t="shared" si="55"/>
        <v>1.1510848999023438E-2</v>
      </c>
    </row>
    <row r="2430" spans="1:4" x14ac:dyDescent="0.2">
      <c r="A2430" s="230">
        <v>42301.228122303241</v>
      </c>
      <c r="B2430">
        <v>1.1510848999023438E-2</v>
      </c>
      <c r="C2430" t="b">
        <v>1</v>
      </c>
      <c r="D2430">
        <f t="shared" si="55"/>
        <v>1.1510848999023438E-2</v>
      </c>
    </row>
    <row r="2431" spans="1:4" x14ac:dyDescent="0.2">
      <c r="A2431" s="230">
        <v>42301.238552511575</v>
      </c>
      <c r="B2431">
        <v>1.1510848999023438E-2</v>
      </c>
      <c r="C2431" t="b">
        <v>1</v>
      </c>
      <c r="D2431">
        <f t="shared" ref="D2431:D2494" si="56">IF(C2431=TRUE,B2431,0)</f>
        <v>1.1510848999023438E-2</v>
      </c>
    </row>
    <row r="2432" spans="1:4" x14ac:dyDescent="0.2">
      <c r="A2432" s="230">
        <v>42301.248982754631</v>
      </c>
      <c r="B2432">
        <v>1.1510848999023438E-2</v>
      </c>
      <c r="C2432" t="b">
        <v>1</v>
      </c>
      <c r="D2432">
        <f t="shared" si="56"/>
        <v>1.1510848999023438E-2</v>
      </c>
    </row>
    <row r="2433" spans="1:4" x14ac:dyDescent="0.2">
      <c r="A2433" s="230">
        <v>42301.259412962965</v>
      </c>
      <c r="B2433">
        <v>1.1510848999023438E-2</v>
      </c>
      <c r="C2433" t="b">
        <v>1</v>
      </c>
      <c r="D2433">
        <f t="shared" si="56"/>
        <v>1.1510848999023438E-2</v>
      </c>
    </row>
    <row r="2434" spans="1:4" x14ac:dyDescent="0.2">
      <c r="A2434" s="230">
        <v>42301.269843206021</v>
      </c>
      <c r="B2434">
        <v>1.1461764574050903E-2</v>
      </c>
      <c r="C2434" t="b">
        <v>1</v>
      </c>
      <c r="D2434">
        <f t="shared" si="56"/>
        <v>1.1461764574050903E-2</v>
      </c>
    </row>
    <row r="2435" spans="1:4" x14ac:dyDescent="0.2">
      <c r="A2435" s="230">
        <v>42301.280273460645</v>
      </c>
      <c r="B2435">
        <v>1.1461764574050903E-2</v>
      </c>
      <c r="C2435" t="b">
        <v>1</v>
      </c>
      <c r="D2435">
        <f t="shared" si="56"/>
        <v>1.1461764574050903E-2</v>
      </c>
    </row>
    <row r="2436" spans="1:4" x14ac:dyDescent="0.2">
      <c r="A2436" s="230">
        <v>42301.290703668979</v>
      </c>
      <c r="B2436">
        <v>1.1461764574050903E-2</v>
      </c>
      <c r="C2436" t="b">
        <v>1</v>
      </c>
      <c r="D2436">
        <f t="shared" si="56"/>
        <v>1.1461764574050903E-2</v>
      </c>
    </row>
    <row r="2437" spans="1:4" x14ac:dyDescent="0.2">
      <c r="A2437" s="230">
        <v>42301.301133912035</v>
      </c>
      <c r="B2437">
        <v>1.1461764574050903E-2</v>
      </c>
      <c r="C2437" t="b">
        <v>0</v>
      </c>
      <c r="D2437">
        <f t="shared" si="56"/>
        <v>0</v>
      </c>
    </row>
    <row r="2438" spans="1:4" x14ac:dyDescent="0.2">
      <c r="A2438" s="230">
        <v>42301.311564120369</v>
      </c>
      <c r="B2438">
        <v>1.1461764574050903E-2</v>
      </c>
      <c r="C2438" t="b">
        <v>1</v>
      </c>
      <c r="D2438">
        <f t="shared" si="56"/>
        <v>1.1461764574050903E-2</v>
      </c>
    </row>
    <row r="2439" spans="1:4" x14ac:dyDescent="0.2">
      <c r="A2439" s="230">
        <v>42301.321994363425</v>
      </c>
      <c r="B2439">
        <v>1.1461764574050903E-2</v>
      </c>
      <c r="C2439" t="b">
        <v>1</v>
      </c>
      <c r="D2439">
        <f t="shared" si="56"/>
        <v>1.1461764574050903E-2</v>
      </c>
    </row>
    <row r="2440" spans="1:4" x14ac:dyDescent="0.2">
      <c r="A2440" s="230">
        <v>42301.332424571759</v>
      </c>
      <c r="B2440">
        <v>1.143231987953186E-2</v>
      </c>
      <c r="C2440" t="b">
        <v>1</v>
      </c>
      <c r="D2440">
        <f t="shared" si="56"/>
        <v>1.143231987953186E-2</v>
      </c>
    </row>
    <row r="2441" spans="1:4" x14ac:dyDescent="0.2">
      <c r="A2441" s="230">
        <v>42301.342854826391</v>
      </c>
      <c r="B2441">
        <v>1.2600257992744446E-2</v>
      </c>
      <c r="C2441" t="b">
        <v>1</v>
      </c>
      <c r="D2441">
        <f t="shared" si="56"/>
        <v>1.2600257992744446E-2</v>
      </c>
    </row>
    <row r="2442" spans="1:4" x14ac:dyDescent="0.2">
      <c r="A2442" s="230">
        <v>42301.353285034726</v>
      </c>
      <c r="B2442">
        <v>1.2600257992744446E-2</v>
      </c>
      <c r="C2442" t="b">
        <v>1</v>
      </c>
      <c r="D2442">
        <f t="shared" si="56"/>
        <v>1.2600257992744446E-2</v>
      </c>
    </row>
    <row r="2443" spans="1:4" x14ac:dyDescent="0.2">
      <c r="A2443" s="230">
        <v>42301.363715277781</v>
      </c>
      <c r="B2443">
        <v>1.2600257992744446E-2</v>
      </c>
      <c r="C2443" t="b">
        <v>1</v>
      </c>
      <c r="D2443">
        <f t="shared" si="56"/>
        <v>1.2600257992744446E-2</v>
      </c>
    </row>
    <row r="2444" spans="1:4" x14ac:dyDescent="0.2">
      <c r="A2444" s="230">
        <v>42301.374145520836</v>
      </c>
      <c r="B2444">
        <v>1.2600257992744446E-2</v>
      </c>
      <c r="C2444" t="b">
        <v>1</v>
      </c>
      <c r="D2444">
        <f t="shared" si="56"/>
        <v>1.2600257992744446E-2</v>
      </c>
    </row>
    <row r="2445" spans="1:4" x14ac:dyDescent="0.2">
      <c r="A2445" s="230">
        <v>42301.384575729164</v>
      </c>
      <c r="B2445">
        <v>1.3385429978370667E-2</v>
      </c>
      <c r="C2445" t="b">
        <v>1</v>
      </c>
      <c r="D2445">
        <f t="shared" si="56"/>
        <v>1.3385429978370667E-2</v>
      </c>
    </row>
    <row r="2446" spans="1:4" x14ac:dyDescent="0.2">
      <c r="A2446" s="230">
        <v>42301.395005983795</v>
      </c>
      <c r="B2446">
        <v>1.1697322130203247E-2</v>
      </c>
      <c r="C2446" t="b">
        <v>1</v>
      </c>
      <c r="D2446">
        <f t="shared" si="56"/>
        <v>1.1697322130203247E-2</v>
      </c>
    </row>
    <row r="2447" spans="1:4" x14ac:dyDescent="0.2">
      <c r="A2447" s="230">
        <v>42301.40543619213</v>
      </c>
      <c r="B2447">
        <v>1.1697322130203247E-2</v>
      </c>
      <c r="C2447" t="b">
        <v>1</v>
      </c>
      <c r="D2447">
        <f t="shared" si="56"/>
        <v>1.1697322130203247E-2</v>
      </c>
    </row>
    <row r="2448" spans="1:4" x14ac:dyDescent="0.2">
      <c r="A2448" s="230">
        <v>42301.415866435185</v>
      </c>
      <c r="B2448">
        <v>1.1697322130203247E-2</v>
      </c>
      <c r="C2448" t="b">
        <v>1</v>
      </c>
      <c r="D2448">
        <f t="shared" si="56"/>
        <v>1.1697322130203247E-2</v>
      </c>
    </row>
    <row r="2449" spans="1:4" x14ac:dyDescent="0.2">
      <c r="A2449" s="230">
        <v>42301.42629664352</v>
      </c>
      <c r="B2449">
        <v>1.1697322130203247E-2</v>
      </c>
      <c r="C2449" t="b">
        <v>1</v>
      </c>
      <c r="D2449">
        <f t="shared" si="56"/>
        <v>1.1697322130203247E-2</v>
      </c>
    </row>
    <row r="2450" spans="1:4" x14ac:dyDescent="0.2">
      <c r="A2450" s="230">
        <v>42301.436726886575</v>
      </c>
      <c r="B2450">
        <v>1.1697322130203247E-2</v>
      </c>
      <c r="C2450" t="b">
        <v>1</v>
      </c>
      <c r="D2450">
        <f t="shared" si="56"/>
        <v>1.1697322130203247E-2</v>
      </c>
    </row>
    <row r="2451" spans="1:4" x14ac:dyDescent="0.2">
      <c r="A2451" s="230">
        <v>42301.447157141207</v>
      </c>
      <c r="B2451">
        <v>1.1697322130203247E-2</v>
      </c>
      <c r="C2451" t="b">
        <v>1</v>
      </c>
      <c r="D2451">
        <f t="shared" si="56"/>
        <v>1.1697322130203247E-2</v>
      </c>
    </row>
    <row r="2452" spans="1:4" x14ac:dyDescent="0.2">
      <c r="A2452" s="230">
        <v>42301.457587349534</v>
      </c>
      <c r="B2452">
        <v>1.1697322130203247E-2</v>
      </c>
      <c r="C2452" t="b">
        <v>1</v>
      </c>
      <c r="D2452">
        <f t="shared" si="56"/>
        <v>1.1697322130203247E-2</v>
      </c>
    </row>
    <row r="2453" spans="1:4" x14ac:dyDescent="0.2">
      <c r="A2453" s="230">
        <v>42301.46801759259</v>
      </c>
      <c r="B2453">
        <v>1.1697322130203247E-2</v>
      </c>
      <c r="C2453" t="b">
        <v>1</v>
      </c>
      <c r="D2453">
        <f t="shared" si="56"/>
        <v>1.1697322130203247E-2</v>
      </c>
    </row>
    <row r="2454" spans="1:4" x14ac:dyDescent="0.2">
      <c r="A2454" s="230">
        <v>42301.478447800924</v>
      </c>
      <c r="B2454">
        <v>1.1697322130203247E-2</v>
      </c>
      <c r="C2454" t="b">
        <v>1</v>
      </c>
      <c r="D2454">
        <f t="shared" si="56"/>
        <v>1.1697322130203247E-2</v>
      </c>
    </row>
    <row r="2455" spans="1:4" x14ac:dyDescent="0.2">
      <c r="A2455" s="230">
        <v>42301.48887804398</v>
      </c>
      <c r="B2455">
        <v>1.1697322130203247E-2</v>
      </c>
      <c r="C2455" t="b">
        <v>1</v>
      </c>
      <c r="D2455">
        <f t="shared" si="56"/>
        <v>1.1697322130203247E-2</v>
      </c>
    </row>
    <row r="2456" spans="1:4" x14ac:dyDescent="0.2">
      <c r="A2456" s="230">
        <v>42301.499308252314</v>
      </c>
      <c r="B2456">
        <v>1.1697322130203247E-2</v>
      </c>
      <c r="C2456" t="b">
        <v>1</v>
      </c>
      <c r="D2456">
        <f t="shared" si="56"/>
        <v>1.1697322130203247E-2</v>
      </c>
    </row>
    <row r="2457" spans="1:4" x14ac:dyDescent="0.2">
      <c r="A2457" s="230">
        <v>42301.509738506946</v>
      </c>
      <c r="B2457">
        <v>1.1697322130203247E-2</v>
      </c>
      <c r="C2457" t="b">
        <v>1</v>
      </c>
      <c r="D2457">
        <f t="shared" si="56"/>
        <v>1.1697322130203247E-2</v>
      </c>
    </row>
    <row r="2458" spans="1:4" x14ac:dyDescent="0.2">
      <c r="A2458" s="230">
        <v>42301.52016871528</v>
      </c>
      <c r="B2458">
        <v>1.1697322130203247E-2</v>
      </c>
      <c r="C2458" t="b">
        <v>1</v>
      </c>
      <c r="D2458">
        <f t="shared" si="56"/>
        <v>1.1697322130203247E-2</v>
      </c>
    </row>
    <row r="2459" spans="1:4" x14ac:dyDescent="0.2">
      <c r="A2459" s="230">
        <v>42301.530598958336</v>
      </c>
      <c r="B2459">
        <v>1.1697322130203247E-2</v>
      </c>
      <c r="C2459" t="b">
        <v>1</v>
      </c>
      <c r="D2459">
        <f t="shared" si="56"/>
        <v>1.1697322130203247E-2</v>
      </c>
    </row>
    <row r="2460" spans="1:4" x14ac:dyDescent="0.2">
      <c r="A2460" s="230">
        <v>42301.541029201391</v>
      </c>
      <c r="B2460">
        <v>1.1697322130203247E-2</v>
      </c>
      <c r="C2460" t="b">
        <v>1</v>
      </c>
      <c r="D2460">
        <f t="shared" si="56"/>
        <v>1.1697322130203247E-2</v>
      </c>
    </row>
    <row r="2461" spans="1:4" x14ac:dyDescent="0.2">
      <c r="A2461" s="230">
        <v>42301.551459409726</v>
      </c>
      <c r="B2461">
        <v>1.1697322130203247E-2</v>
      </c>
      <c r="C2461" t="b">
        <v>1</v>
      </c>
      <c r="D2461">
        <f t="shared" si="56"/>
        <v>1.1697322130203247E-2</v>
      </c>
    </row>
    <row r="2462" spans="1:4" x14ac:dyDescent="0.2">
      <c r="A2462" s="230">
        <v>42301.56188966435</v>
      </c>
      <c r="B2462">
        <v>1.1697322130203247E-2</v>
      </c>
      <c r="C2462" t="b">
        <v>1</v>
      </c>
      <c r="D2462">
        <f t="shared" si="56"/>
        <v>1.1697322130203247E-2</v>
      </c>
    </row>
    <row r="2463" spans="1:4" x14ac:dyDescent="0.2">
      <c r="A2463" s="230">
        <v>42301.572319872685</v>
      </c>
      <c r="B2463">
        <v>1.1697322130203247E-2</v>
      </c>
      <c r="C2463" t="b">
        <v>1</v>
      </c>
      <c r="D2463">
        <f t="shared" si="56"/>
        <v>1.1697322130203247E-2</v>
      </c>
    </row>
    <row r="2464" spans="1:4" x14ac:dyDescent="0.2">
      <c r="A2464" s="230">
        <v>42301.58275011574</v>
      </c>
      <c r="B2464">
        <v>1.1697322130203247E-2</v>
      </c>
      <c r="C2464" t="b">
        <v>1</v>
      </c>
      <c r="D2464">
        <f t="shared" si="56"/>
        <v>1.1697322130203247E-2</v>
      </c>
    </row>
    <row r="2465" spans="1:4" x14ac:dyDescent="0.2">
      <c r="A2465" s="230">
        <v>42301.593180324075</v>
      </c>
      <c r="B2465">
        <v>1.1697322130203247E-2</v>
      </c>
      <c r="C2465" t="b">
        <v>1</v>
      </c>
      <c r="D2465">
        <f t="shared" si="56"/>
        <v>1.1697322130203247E-2</v>
      </c>
    </row>
    <row r="2466" spans="1:4" x14ac:dyDescent="0.2">
      <c r="A2466" s="230">
        <v>42301.60361056713</v>
      </c>
      <c r="B2466">
        <v>1.1697322130203247E-2</v>
      </c>
      <c r="C2466" t="b">
        <v>1</v>
      </c>
      <c r="D2466">
        <f t="shared" si="56"/>
        <v>1.1697322130203247E-2</v>
      </c>
    </row>
    <row r="2467" spans="1:4" x14ac:dyDescent="0.2">
      <c r="A2467" s="230">
        <v>42301.614040821762</v>
      </c>
      <c r="B2467">
        <v>1.1697322130203247E-2</v>
      </c>
      <c r="C2467" t="b">
        <v>1</v>
      </c>
      <c r="D2467">
        <f t="shared" si="56"/>
        <v>1.1697322130203247E-2</v>
      </c>
    </row>
    <row r="2468" spans="1:4" x14ac:dyDescent="0.2">
      <c r="A2468" s="230">
        <v>42301.624471030096</v>
      </c>
      <c r="B2468">
        <v>1.1697322130203247E-2</v>
      </c>
      <c r="C2468" t="b">
        <v>1</v>
      </c>
      <c r="D2468">
        <f t="shared" si="56"/>
        <v>1.1697322130203247E-2</v>
      </c>
    </row>
    <row r="2469" spans="1:4" x14ac:dyDescent="0.2">
      <c r="A2469" s="230">
        <v>42301.634901273152</v>
      </c>
      <c r="B2469">
        <v>1.1697322130203247E-2</v>
      </c>
      <c r="C2469" t="b">
        <v>1</v>
      </c>
      <c r="D2469">
        <f t="shared" si="56"/>
        <v>1.1697322130203247E-2</v>
      </c>
    </row>
    <row r="2470" spans="1:4" x14ac:dyDescent="0.2">
      <c r="A2470" s="230">
        <v>42301.645331481479</v>
      </c>
      <c r="B2470">
        <v>1.1697322130203247E-2</v>
      </c>
      <c r="C2470" t="b">
        <v>1</v>
      </c>
      <c r="D2470">
        <f t="shared" si="56"/>
        <v>1.1697322130203247E-2</v>
      </c>
    </row>
    <row r="2471" spans="1:4" x14ac:dyDescent="0.2">
      <c r="A2471" s="230">
        <v>42301.655761724534</v>
      </c>
      <c r="B2471">
        <v>1.1697322130203247E-2</v>
      </c>
      <c r="C2471" t="b">
        <v>1</v>
      </c>
      <c r="D2471">
        <f t="shared" si="56"/>
        <v>1.1697322130203247E-2</v>
      </c>
    </row>
    <row r="2472" spans="1:4" x14ac:dyDescent="0.2">
      <c r="A2472" s="230">
        <v>42301.666191932869</v>
      </c>
      <c r="B2472">
        <v>1.1697322130203247E-2</v>
      </c>
      <c r="C2472" t="b">
        <v>1</v>
      </c>
      <c r="D2472">
        <f t="shared" si="56"/>
        <v>1.1697322130203247E-2</v>
      </c>
    </row>
    <row r="2473" spans="1:4" x14ac:dyDescent="0.2">
      <c r="A2473" s="230">
        <v>42301.6766221875</v>
      </c>
      <c r="B2473">
        <v>1.1697322130203247E-2</v>
      </c>
      <c r="C2473" t="b">
        <v>1</v>
      </c>
      <c r="D2473">
        <f t="shared" si="56"/>
        <v>1.1697322130203247E-2</v>
      </c>
    </row>
    <row r="2474" spans="1:4" x14ac:dyDescent="0.2">
      <c r="A2474" s="230">
        <v>42301.687052395835</v>
      </c>
      <c r="B2474">
        <v>1.1697322130203247E-2</v>
      </c>
      <c r="C2474" t="b">
        <v>1</v>
      </c>
      <c r="D2474">
        <f t="shared" si="56"/>
        <v>1.1697322130203247E-2</v>
      </c>
    </row>
    <row r="2475" spans="1:4" x14ac:dyDescent="0.2">
      <c r="A2475" s="230">
        <v>42301.697482638891</v>
      </c>
      <c r="B2475">
        <v>1.1697322130203247E-2</v>
      </c>
      <c r="C2475" t="b">
        <v>1</v>
      </c>
      <c r="D2475">
        <f t="shared" si="56"/>
        <v>1.1697322130203247E-2</v>
      </c>
    </row>
    <row r="2476" spans="1:4" x14ac:dyDescent="0.2">
      <c r="A2476" s="230">
        <v>42301.707912881946</v>
      </c>
      <c r="B2476">
        <v>1.1697322130203247E-2</v>
      </c>
      <c r="C2476" t="b">
        <v>1</v>
      </c>
      <c r="D2476">
        <f t="shared" si="56"/>
        <v>1.1697322130203247E-2</v>
      </c>
    </row>
    <row r="2477" spans="1:4" x14ac:dyDescent="0.2">
      <c r="A2477" s="230">
        <v>42301.718343090281</v>
      </c>
      <c r="B2477">
        <v>1.1628612875938416E-2</v>
      </c>
      <c r="C2477" t="b">
        <v>1</v>
      </c>
      <c r="D2477">
        <f t="shared" si="56"/>
        <v>1.1628612875938416E-2</v>
      </c>
    </row>
    <row r="2478" spans="1:4" x14ac:dyDescent="0.2">
      <c r="A2478" s="230">
        <v>42301.728773344905</v>
      </c>
      <c r="B2478">
        <v>1.1628612875938416E-2</v>
      </c>
      <c r="C2478" t="b">
        <v>1</v>
      </c>
      <c r="D2478">
        <f t="shared" si="56"/>
        <v>1.1628612875938416E-2</v>
      </c>
    </row>
    <row r="2479" spans="1:4" x14ac:dyDescent="0.2">
      <c r="A2479" s="230">
        <v>42301.739203553239</v>
      </c>
      <c r="B2479">
        <v>1.1628612875938416E-2</v>
      </c>
      <c r="C2479" t="b">
        <v>1</v>
      </c>
      <c r="D2479">
        <f t="shared" si="56"/>
        <v>1.1628612875938416E-2</v>
      </c>
    </row>
    <row r="2480" spans="1:4" x14ac:dyDescent="0.2">
      <c r="A2480" s="230">
        <v>42301.749633796295</v>
      </c>
      <c r="B2480">
        <v>1.1628612875938416E-2</v>
      </c>
      <c r="C2480" t="b">
        <v>1</v>
      </c>
      <c r="D2480">
        <f t="shared" si="56"/>
        <v>1.1628612875938416E-2</v>
      </c>
    </row>
    <row r="2481" spans="1:4" x14ac:dyDescent="0.2">
      <c r="A2481" s="230">
        <v>42301.760064004629</v>
      </c>
      <c r="B2481">
        <v>1.1628612875938416E-2</v>
      </c>
      <c r="C2481" t="b">
        <v>1</v>
      </c>
      <c r="D2481">
        <f t="shared" si="56"/>
        <v>1.1628612875938416E-2</v>
      </c>
    </row>
    <row r="2482" spans="1:4" x14ac:dyDescent="0.2">
      <c r="A2482" s="230">
        <v>42301.770494247685</v>
      </c>
      <c r="B2482">
        <v>1.1628612875938416E-2</v>
      </c>
      <c r="C2482" t="b">
        <v>1</v>
      </c>
      <c r="D2482">
        <f t="shared" si="56"/>
        <v>1.1628612875938416E-2</v>
      </c>
    </row>
    <row r="2483" spans="1:4" x14ac:dyDescent="0.2">
      <c r="A2483" s="230">
        <v>42301.780924502316</v>
      </c>
      <c r="B2483">
        <v>1.1628612875938416E-2</v>
      </c>
      <c r="C2483" t="b">
        <v>1</v>
      </c>
      <c r="D2483">
        <f t="shared" si="56"/>
        <v>1.1628612875938416E-2</v>
      </c>
    </row>
    <row r="2484" spans="1:4" x14ac:dyDescent="0.2">
      <c r="A2484" s="230">
        <v>42301.791354710651</v>
      </c>
      <c r="B2484">
        <v>1.1628612875938416E-2</v>
      </c>
      <c r="C2484" t="b">
        <v>1</v>
      </c>
      <c r="D2484">
        <f t="shared" si="56"/>
        <v>1.1628612875938416E-2</v>
      </c>
    </row>
    <row r="2485" spans="1:4" x14ac:dyDescent="0.2">
      <c r="A2485" s="230">
        <v>42301.801784953706</v>
      </c>
      <c r="B2485">
        <v>1.1628612875938416E-2</v>
      </c>
      <c r="C2485" t="b">
        <v>1</v>
      </c>
      <c r="D2485">
        <f t="shared" si="56"/>
        <v>1.1628612875938416E-2</v>
      </c>
    </row>
    <row r="2486" spans="1:4" x14ac:dyDescent="0.2">
      <c r="A2486" s="230">
        <v>42301.812215162034</v>
      </c>
      <c r="B2486">
        <v>1.1628612875938416E-2</v>
      </c>
      <c r="C2486" t="b">
        <v>1</v>
      </c>
      <c r="D2486">
        <f t="shared" si="56"/>
        <v>1.1628612875938416E-2</v>
      </c>
    </row>
    <row r="2487" spans="1:4" x14ac:dyDescent="0.2">
      <c r="A2487" s="230">
        <v>42301.822645405089</v>
      </c>
      <c r="B2487">
        <v>1.1628612875938416E-2</v>
      </c>
      <c r="C2487" t="b">
        <v>1</v>
      </c>
      <c r="D2487">
        <f t="shared" si="56"/>
        <v>1.1628612875938416E-2</v>
      </c>
    </row>
    <row r="2488" spans="1:4" x14ac:dyDescent="0.2">
      <c r="A2488" s="230">
        <v>42301.833075613424</v>
      </c>
      <c r="B2488">
        <v>1.1628612875938416E-2</v>
      </c>
      <c r="C2488" t="b">
        <v>1</v>
      </c>
      <c r="D2488">
        <f t="shared" si="56"/>
        <v>1.1628612875938416E-2</v>
      </c>
    </row>
    <row r="2489" spans="1:4" x14ac:dyDescent="0.2">
      <c r="A2489" s="230">
        <v>42301.843505868055</v>
      </c>
      <c r="B2489">
        <v>1.1628612875938416E-2</v>
      </c>
      <c r="C2489" t="b">
        <v>1</v>
      </c>
      <c r="D2489">
        <f t="shared" si="56"/>
        <v>1.1628612875938416E-2</v>
      </c>
    </row>
    <row r="2490" spans="1:4" x14ac:dyDescent="0.2">
      <c r="A2490" s="230">
        <v>42301.85393607639</v>
      </c>
      <c r="B2490">
        <v>1.1628612875938416E-2</v>
      </c>
      <c r="C2490" t="b">
        <v>1</v>
      </c>
      <c r="D2490">
        <f t="shared" si="56"/>
        <v>1.1628612875938416E-2</v>
      </c>
    </row>
    <row r="2491" spans="1:4" x14ac:dyDescent="0.2">
      <c r="A2491" s="230">
        <v>42301.864366319445</v>
      </c>
      <c r="B2491">
        <v>1.1628612875938416E-2</v>
      </c>
      <c r="C2491" t="b">
        <v>1</v>
      </c>
      <c r="D2491">
        <f t="shared" si="56"/>
        <v>1.1628612875938416E-2</v>
      </c>
    </row>
    <row r="2492" spans="1:4" x14ac:dyDescent="0.2">
      <c r="A2492" s="230">
        <v>42301.874796562501</v>
      </c>
      <c r="B2492">
        <v>1.1628612875938416E-2</v>
      </c>
      <c r="C2492" t="b">
        <v>1</v>
      </c>
      <c r="D2492">
        <f t="shared" si="56"/>
        <v>1.1628612875938416E-2</v>
      </c>
    </row>
    <row r="2493" spans="1:4" x14ac:dyDescent="0.2">
      <c r="A2493" s="230">
        <v>42301.885226770835</v>
      </c>
      <c r="B2493">
        <v>1.1628612875938416E-2</v>
      </c>
      <c r="C2493" t="b">
        <v>1</v>
      </c>
      <c r="D2493">
        <f t="shared" si="56"/>
        <v>1.1628612875938416E-2</v>
      </c>
    </row>
    <row r="2494" spans="1:4" x14ac:dyDescent="0.2">
      <c r="A2494" s="230">
        <v>42301.89565702546</v>
      </c>
      <c r="B2494">
        <v>1.1628612875938416E-2</v>
      </c>
      <c r="C2494" t="b">
        <v>1</v>
      </c>
      <c r="D2494">
        <f t="shared" si="56"/>
        <v>1.1628612875938416E-2</v>
      </c>
    </row>
    <row r="2495" spans="1:4" x14ac:dyDescent="0.2">
      <c r="A2495" s="230">
        <v>42301.906087233794</v>
      </c>
      <c r="B2495">
        <v>1.1628612875938416E-2</v>
      </c>
      <c r="C2495" t="b">
        <v>1</v>
      </c>
      <c r="D2495">
        <f t="shared" ref="D2495:D2558" si="57">IF(C2495=TRUE,B2495,0)</f>
        <v>1.1628612875938416E-2</v>
      </c>
    </row>
    <row r="2496" spans="1:4" x14ac:dyDescent="0.2">
      <c r="A2496" s="230">
        <v>42301.91651747685</v>
      </c>
      <c r="B2496">
        <v>1.1628612875938416E-2</v>
      </c>
      <c r="C2496" t="b">
        <v>1</v>
      </c>
      <c r="D2496">
        <f t="shared" si="57"/>
        <v>1.1628612875938416E-2</v>
      </c>
    </row>
    <row r="2497" spans="1:4" x14ac:dyDescent="0.2">
      <c r="A2497" s="230">
        <v>42301.926947685184</v>
      </c>
      <c r="B2497">
        <v>1.1628612875938416E-2</v>
      </c>
      <c r="C2497" t="b">
        <v>1</v>
      </c>
      <c r="D2497">
        <f t="shared" si="57"/>
        <v>1.1628612875938416E-2</v>
      </c>
    </row>
    <row r="2498" spans="1:4" x14ac:dyDescent="0.2">
      <c r="A2498" s="230">
        <v>42301.93737792824</v>
      </c>
      <c r="B2498">
        <v>1.1628612875938416E-2</v>
      </c>
      <c r="C2498" t="b">
        <v>1</v>
      </c>
      <c r="D2498">
        <f t="shared" si="57"/>
        <v>1.1628612875938416E-2</v>
      </c>
    </row>
    <row r="2499" spans="1:4" x14ac:dyDescent="0.2">
      <c r="A2499" s="230">
        <v>42301.947808182871</v>
      </c>
      <c r="B2499">
        <v>1.1628612875938416E-2</v>
      </c>
      <c r="C2499" t="b">
        <v>1</v>
      </c>
      <c r="D2499">
        <f t="shared" si="57"/>
        <v>1.1628612875938416E-2</v>
      </c>
    </row>
    <row r="2500" spans="1:4" x14ac:dyDescent="0.2">
      <c r="A2500" s="230">
        <v>42301.958238391206</v>
      </c>
      <c r="B2500">
        <v>1.1628612875938416E-2</v>
      </c>
      <c r="C2500" t="b">
        <v>1</v>
      </c>
      <c r="D2500">
        <f t="shared" si="57"/>
        <v>1.1628612875938416E-2</v>
      </c>
    </row>
    <row r="2501" spans="1:4" x14ac:dyDescent="0.2">
      <c r="A2501" s="230">
        <v>42301.968668634261</v>
      </c>
      <c r="B2501">
        <v>1.1628612875938416E-2</v>
      </c>
      <c r="C2501" t="b">
        <v>1</v>
      </c>
      <c r="D2501">
        <f t="shared" si="57"/>
        <v>1.1628612875938416E-2</v>
      </c>
    </row>
    <row r="2502" spans="1:4" x14ac:dyDescent="0.2">
      <c r="A2502" s="230">
        <v>42301.979098842596</v>
      </c>
      <c r="B2502">
        <v>1.1628612875938416E-2</v>
      </c>
      <c r="C2502" t="b">
        <v>1</v>
      </c>
      <c r="D2502">
        <f t="shared" si="57"/>
        <v>1.1628612875938416E-2</v>
      </c>
    </row>
    <row r="2503" spans="1:4" x14ac:dyDescent="0.2">
      <c r="A2503" s="230">
        <v>42301.989529085651</v>
      </c>
      <c r="B2503">
        <v>1.1628612875938416E-2</v>
      </c>
      <c r="C2503" t="b">
        <v>1</v>
      </c>
      <c r="D2503">
        <f t="shared" si="57"/>
        <v>1.1628612875938416E-2</v>
      </c>
    </row>
    <row r="2504" spans="1:4" x14ac:dyDescent="0.2">
      <c r="A2504" s="230">
        <v>42301.999959293978</v>
      </c>
      <c r="B2504">
        <v>1.1628612875938416E-2</v>
      </c>
      <c r="C2504" t="b">
        <v>1</v>
      </c>
      <c r="D2504">
        <f t="shared" si="57"/>
        <v>1.1628612875938416E-2</v>
      </c>
    </row>
    <row r="2505" spans="1:4" x14ac:dyDescent="0.2">
      <c r="A2505" s="230">
        <v>42302.01038954861</v>
      </c>
      <c r="B2505">
        <v>1.1628612875938416E-2</v>
      </c>
      <c r="C2505" t="b">
        <v>1</v>
      </c>
      <c r="D2505">
        <f t="shared" si="57"/>
        <v>1.1628612875938416E-2</v>
      </c>
    </row>
    <row r="2506" spans="1:4" x14ac:dyDescent="0.2">
      <c r="A2506" s="230">
        <v>42302.020819756945</v>
      </c>
      <c r="B2506">
        <v>1.1628612875938416E-2</v>
      </c>
      <c r="C2506" t="b">
        <v>1</v>
      </c>
      <c r="D2506">
        <f t="shared" si="57"/>
        <v>1.1628612875938416E-2</v>
      </c>
    </row>
    <row r="2507" spans="1:4" x14ac:dyDescent="0.2">
      <c r="A2507" s="230">
        <v>42302.03125</v>
      </c>
      <c r="B2507">
        <v>1.1628612875938416E-2</v>
      </c>
      <c r="C2507" t="b">
        <v>1</v>
      </c>
      <c r="D2507">
        <f t="shared" si="57"/>
        <v>1.1628612875938416E-2</v>
      </c>
    </row>
    <row r="2508" spans="1:4" x14ac:dyDescent="0.2">
      <c r="A2508" s="230">
        <v>42302.041680243055</v>
      </c>
      <c r="B2508">
        <v>1.1628612875938416E-2</v>
      </c>
      <c r="C2508" t="b">
        <v>1</v>
      </c>
      <c r="D2508">
        <f t="shared" si="57"/>
        <v>1.1628612875938416E-2</v>
      </c>
    </row>
    <row r="2509" spans="1:4" x14ac:dyDescent="0.2">
      <c r="A2509" s="230">
        <v>42302.05211045139</v>
      </c>
      <c r="B2509">
        <v>1.1648252606391907E-2</v>
      </c>
      <c r="C2509" t="b">
        <v>1</v>
      </c>
      <c r="D2509">
        <f t="shared" si="57"/>
        <v>1.1648252606391907E-2</v>
      </c>
    </row>
    <row r="2510" spans="1:4" x14ac:dyDescent="0.2">
      <c r="A2510" s="230">
        <v>42302.062540706022</v>
      </c>
      <c r="B2510">
        <v>1.1648252606391907E-2</v>
      </c>
      <c r="C2510" t="b">
        <v>1</v>
      </c>
      <c r="D2510">
        <f t="shared" si="57"/>
        <v>1.1648252606391907E-2</v>
      </c>
    </row>
    <row r="2511" spans="1:4" x14ac:dyDescent="0.2">
      <c r="A2511" s="230">
        <v>42302.072970914349</v>
      </c>
      <c r="B2511">
        <v>1.1648252606391907E-2</v>
      </c>
      <c r="C2511" t="b">
        <v>1</v>
      </c>
      <c r="D2511">
        <f t="shared" si="57"/>
        <v>1.1648252606391907E-2</v>
      </c>
    </row>
    <row r="2512" spans="1:4" x14ac:dyDescent="0.2">
      <c r="A2512" s="230">
        <v>42302.083401157404</v>
      </c>
      <c r="B2512">
        <v>1.1648252606391907E-2</v>
      </c>
      <c r="C2512" t="b">
        <v>1</v>
      </c>
      <c r="D2512">
        <f t="shared" si="57"/>
        <v>1.1648252606391907E-2</v>
      </c>
    </row>
    <row r="2513" spans="1:4" x14ac:dyDescent="0.2">
      <c r="A2513" s="230">
        <v>42302.093831365739</v>
      </c>
      <c r="B2513">
        <v>1.1648252606391907E-2</v>
      </c>
      <c r="C2513" t="b">
        <v>1</v>
      </c>
      <c r="D2513">
        <f t="shared" si="57"/>
        <v>1.1648252606391907E-2</v>
      </c>
    </row>
    <row r="2514" spans="1:4" x14ac:dyDescent="0.2">
      <c r="A2514" s="230">
        <v>42302.104261608794</v>
      </c>
      <c r="B2514">
        <v>1.1648252606391907E-2</v>
      </c>
      <c r="C2514" t="b">
        <v>1</v>
      </c>
      <c r="D2514">
        <f t="shared" si="57"/>
        <v>1.1648252606391907E-2</v>
      </c>
    </row>
    <row r="2515" spans="1:4" x14ac:dyDescent="0.2">
      <c r="A2515" s="230">
        <v>42302.114691863426</v>
      </c>
      <c r="B2515">
        <v>1.1648252606391907E-2</v>
      </c>
      <c r="C2515" t="b">
        <v>1</v>
      </c>
      <c r="D2515">
        <f t="shared" si="57"/>
        <v>1.1648252606391907E-2</v>
      </c>
    </row>
    <row r="2516" spans="1:4" x14ac:dyDescent="0.2">
      <c r="A2516" s="230">
        <v>42302.12512207176</v>
      </c>
      <c r="B2516">
        <v>1.1648252606391907E-2</v>
      </c>
      <c r="C2516" t="b">
        <v>1</v>
      </c>
      <c r="D2516">
        <f t="shared" si="57"/>
        <v>1.1648252606391907E-2</v>
      </c>
    </row>
    <row r="2517" spans="1:4" x14ac:dyDescent="0.2">
      <c r="A2517" s="230">
        <v>42302.135552314816</v>
      </c>
      <c r="B2517">
        <v>1.1648252606391907E-2</v>
      </c>
      <c r="C2517" t="b">
        <v>1</v>
      </c>
      <c r="D2517">
        <f t="shared" si="57"/>
        <v>1.1648252606391907E-2</v>
      </c>
    </row>
    <row r="2518" spans="1:4" x14ac:dyDescent="0.2">
      <c r="A2518" s="230">
        <v>42302.14598252315</v>
      </c>
      <c r="B2518">
        <v>1.1648252606391907E-2</v>
      </c>
      <c r="C2518" t="b">
        <v>1</v>
      </c>
      <c r="D2518">
        <f t="shared" si="57"/>
        <v>1.1648252606391907E-2</v>
      </c>
    </row>
    <row r="2519" spans="1:4" x14ac:dyDescent="0.2">
      <c r="A2519" s="230">
        <v>42302.156412766206</v>
      </c>
      <c r="B2519">
        <v>1.1648252606391907E-2</v>
      </c>
      <c r="C2519" t="b">
        <v>1</v>
      </c>
      <c r="D2519">
        <f t="shared" si="57"/>
        <v>1.1648252606391907E-2</v>
      </c>
    </row>
    <row r="2520" spans="1:4" x14ac:dyDescent="0.2">
      <c r="A2520" s="230">
        <v>42302.16684297454</v>
      </c>
      <c r="B2520">
        <v>1.1648252606391907E-2</v>
      </c>
      <c r="C2520" t="b">
        <v>1</v>
      </c>
      <c r="D2520">
        <f t="shared" si="57"/>
        <v>1.1648252606391907E-2</v>
      </c>
    </row>
    <row r="2521" spans="1:4" x14ac:dyDescent="0.2">
      <c r="A2521" s="230">
        <v>42302.177273229165</v>
      </c>
      <c r="B2521">
        <v>1.1648252606391907E-2</v>
      </c>
      <c r="C2521" t="b">
        <v>1</v>
      </c>
      <c r="D2521">
        <f t="shared" si="57"/>
        <v>1.1648252606391907E-2</v>
      </c>
    </row>
    <row r="2522" spans="1:4" x14ac:dyDescent="0.2">
      <c r="A2522" s="230">
        <v>42302.187703437499</v>
      </c>
      <c r="B2522">
        <v>1.1648252606391907E-2</v>
      </c>
      <c r="C2522" t="b">
        <v>1</v>
      </c>
      <c r="D2522">
        <f t="shared" si="57"/>
        <v>1.1648252606391907E-2</v>
      </c>
    </row>
    <row r="2523" spans="1:4" x14ac:dyDescent="0.2">
      <c r="A2523" s="230">
        <v>42302.198133680555</v>
      </c>
      <c r="B2523">
        <v>1.1648252606391907E-2</v>
      </c>
      <c r="C2523" t="b">
        <v>1</v>
      </c>
      <c r="D2523">
        <f t="shared" si="57"/>
        <v>1.1648252606391907E-2</v>
      </c>
    </row>
    <row r="2524" spans="1:4" x14ac:dyDescent="0.2">
      <c r="A2524" s="230">
        <v>42302.20856392361</v>
      </c>
      <c r="B2524">
        <v>1.1648252606391907E-2</v>
      </c>
      <c r="C2524" t="b">
        <v>1</v>
      </c>
      <c r="D2524">
        <f t="shared" si="57"/>
        <v>1.1648252606391907E-2</v>
      </c>
    </row>
    <row r="2525" spans="1:4" x14ac:dyDescent="0.2">
      <c r="A2525" s="230">
        <v>42302.218994131945</v>
      </c>
      <c r="B2525">
        <v>1.1648252606391907E-2</v>
      </c>
      <c r="C2525" t="b">
        <v>1</v>
      </c>
      <c r="D2525">
        <f t="shared" si="57"/>
        <v>1.1648252606391907E-2</v>
      </c>
    </row>
    <row r="2526" spans="1:4" x14ac:dyDescent="0.2">
      <c r="A2526" s="230">
        <v>42302.229424386576</v>
      </c>
      <c r="B2526">
        <v>1.1648252606391907E-2</v>
      </c>
      <c r="C2526" t="b">
        <v>1</v>
      </c>
      <c r="D2526">
        <f t="shared" si="57"/>
        <v>1.1648252606391907E-2</v>
      </c>
    </row>
    <row r="2527" spans="1:4" x14ac:dyDescent="0.2">
      <c r="A2527" s="230">
        <v>42302.239854594911</v>
      </c>
      <c r="B2527">
        <v>1.1648252606391907E-2</v>
      </c>
      <c r="C2527" t="b">
        <v>1</v>
      </c>
      <c r="D2527">
        <f t="shared" si="57"/>
        <v>1.1648252606391907E-2</v>
      </c>
    </row>
    <row r="2528" spans="1:4" x14ac:dyDescent="0.2">
      <c r="A2528" s="230">
        <v>42302.250284837966</v>
      </c>
      <c r="B2528">
        <v>1.1648252606391907E-2</v>
      </c>
      <c r="C2528" t="b">
        <v>1</v>
      </c>
      <c r="D2528">
        <f t="shared" si="57"/>
        <v>1.1648252606391907E-2</v>
      </c>
    </row>
    <row r="2529" spans="1:4" x14ac:dyDescent="0.2">
      <c r="A2529" s="230">
        <v>42302.260715046294</v>
      </c>
      <c r="B2529">
        <v>1.1648252606391907E-2</v>
      </c>
      <c r="C2529" t="b">
        <v>1</v>
      </c>
      <c r="D2529">
        <f t="shared" si="57"/>
        <v>1.1648252606391907E-2</v>
      </c>
    </row>
    <row r="2530" spans="1:4" x14ac:dyDescent="0.2">
      <c r="A2530" s="230">
        <v>42302.271145289349</v>
      </c>
      <c r="B2530">
        <v>1.1648252606391907E-2</v>
      </c>
      <c r="C2530" t="b">
        <v>1</v>
      </c>
      <c r="D2530">
        <f t="shared" si="57"/>
        <v>1.1648252606391907E-2</v>
      </c>
    </row>
    <row r="2531" spans="1:4" x14ac:dyDescent="0.2">
      <c r="A2531" s="230">
        <v>42302.281575543981</v>
      </c>
      <c r="B2531">
        <v>1.1648252606391907E-2</v>
      </c>
      <c r="C2531" t="b">
        <v>1</v>
      </c>
      <c r="D2531">
        <f t="shared" si="57"/>
        <v>1.1648252606391907E-2</v>
      </c>
    </row>
    <row r="2532" spans="1:4" x14ac:dyDescent="0.2">
      <c r="A2532" s="230">
        <v>42302.292005752315</v>
      </c>
      <c r="B2532">
        <v>1.1648252606391907E-2</v>
      </c>
      <c r="C2532" t="b">
        <v>1</v>
      </c>
      <c r="D2532">
        <f t="shared" si="57"/>
        <v>1.1648252606391907E-2</v>
      </c>
    </row>
    <row r="2533" spans="1:4" x14ac:dyDescent="0.2">
      <c r="A2533" s="230">
        <v>42302.302435995371</v>
      </c>
      <c r="B2533">
        <v>1.1648252606391907E-2</v>
      </c>
      <c r="C2533" t="b">
        <v>1</v>
      </c>
      <c r="D2533">
        <f t="shared" si="57"/>
        <v>1.1648252606391907E-2</v>
      </c>
    </row>
    <row r="2534" spans="1:4" x14ac:dyDescent="0.2">
      <c r="A2534" s="230">
        <v>42302.312866203705</v>
      </c>
      <c r="B2534">
        <v>1.1648252606391907E-2</v>
      </c>
      <c r="C2534" t="b">
        <v>1</v>
      </c>
      <c r="D2534">
        <f t="shared" si="57"/>
        <v>1.1648252606391907E-2</v>
      </c>
    </row>
    <row r="2535" spans="1:4" x14ac:dyDescent="0.2">
      <c r="A2535" s="230">
        <v>42302.323296446761</v>
      </c>
      <c r="B2535">
        <v>1.1648252606391907E-2</v>
      </c>
      <c r="C2535" t="b">
        <v>1</v>
      </c>
      <c r="D2535">
        <f t="shared" si="57"/>
        <v>1.1648252606391907E-2</v>
      </c>
    </row>
    <row r="2536" spans="1:4" x14ac:dyDescent="0.2">
      <c r="A2536" s="230">
        <v>42302.333726655095</v>
      </c>
      <c r="B2536">
        <v>1.1648252606391907E-2</v>
      </c>
      <c r="C2536" t="b">
        <v>1</v>
      </c>
      <c r="D2536">
        <f t="shared" si="57"/>
        <v>1.1648252606391907E-2</v>
      </c>
    </row>
    <row r="2537" spans="1:4" x14ac:dyDescent="0.2">
      <c r="A2537" s="230">
        <v>42302.344156909719</v>
      </c>
      <c r="B2537">
        <v>1.1648252606391907E-2</v>
      </c>
      <c r="C2537" t="b">
        <v>1</v>
      </c>
      <c r="D2537">
        <f t="shared" si="57"/>
        <v>1.1648252606391907E-2</v>
      </c>
    </row>
    <row r="2538" spans="1:4" x14ac:dyDescent="0.2">
      <c r="A2538" s="230">
        <v>42302.354587118054</v>
      </c>
      <c r="B2538">
        <v>1.1648252606391907E-2</v>
      </c>
      <c r="C2538" t="b">
        <v>1</v>
      </c>
      <c r="D2538">
        <f t="shared" si="57"/>
        <v>1.1648252606391907E-2</v>
      </c>
    </row>
    <row r="2539" spans="1:4" x14ac:dyDescent="0.2">
      <c r="A2539" s="230">
        <v>42302.365017361109</v>
      </c>
      <c r="B2539">
        <v>1.1648252606391907E-2</v>
      </c>
      <c r="C2539" t="b">
        <v>1</v>
      </c>
      <c r="D2539">
        <f t="shared" si="57"/>
        <v>1.1648252606391907E-2</v>
      </c>
    </row>
    <row r="2540" spans="1:4" x14ac:dyDescent="0.2">
      <c r="A2540" s="230">
        <v>42302.375447604165</v>
      </c>
      <c r="B2540">
        <v>1.1648252606391907E-2</v>
      </c>
      <c r="C2540" t="b">
        <v>1</v>
      </c>
      <c r="D2540">
        <f t="shared" si="57"/>
        <v>1.1648252606391907E-2</v>
      </c>
    </row>
    <row r="2541" spans="1:4" x14ac:dyDescent="0.2">
      <c r="A2541" s="230">
        <v>42302.3858778125</v>
      </c>
      <c r="B2541">
        <v>1.1687502264976501E-2</v>
      </c>
      <c r="C2541" t="b">
        <v>1</v>
      </c>
      <c r="D2541">
        <f t="shared" si="57"/>
        <v>1.1687502264976501E-2</v>
      </c>
    </row>
    <row r="2542" spans="1:4" x14ac:dyDescent="0.2">
      <c r="A2542" s="230">
        <v>42302.396308067131</v>
      </c>
      <c r="B2542">
        <v>1.1687502264976501E-2</v>
      </c>
      <c r="C2542" t="b">
        <v>1</v>
      </c>
      <c r="D2542">
        <f t="shared" si="57"/>
        <v>1.1687502264976501E-2</v>
      </c>
    </row>
    <row r="2543" spans="1:4" x14ac:dyDescent="0.2">
      <c r="A2543" s="230">
        <v>42302.406738275466</v>
      </c>
      <c r="B2543">
        <v>1.1687502264976501E-2</v>
      </c>
      <c r="C2543" t="b">
        <v>1</v>
      </c>
      <c r="D2543">
        <f t="shared" si="57"/>
        <v>1.1687502264976501E-2</v>
      </c>
    </row>
    <row r="2544" spans="1:4" x14ac:dyDescent="0.2">
      <c r="A2544" s="230">
        <v>42302.417168518521</v>
      </c>
      <c r="B2544">
        <v>1.1687502264976501E-2</v>
      </c>
      <c r="C2544" t="b">
        <v>1</v>
      </c>
      <c r="D2544">
        <f t="shared" si="57"/>
        <v>1.1687502264976501E-2</v>
      </c>
    </row>
    <row r="2545" spans="1:4" x14ac:dyDescent="0.2">
      <c r="A2545" s="230">
        <v>42302.427598726848</v>
      </c>
      <c r="B2545">
        <v>1.1687502264976501E-2</v>
      </c>
      <c r="C2545" t="b">
        <v>1</v>
      </c>
      <c r="D2545">
        <f t="shared" si="57"/>
        <v>1.1687502264976501E-2</v>
      </c>
    </row>
    <row r="2546" spans="1:4" x14ac:dyDescent="0.2">
      <c r="A2546" s="230">
        <v>42302.438028969904</v>
      </c>
      <c r="B2546">
        <v>1.1687502264976501E-2</v>
      </c>
      <c r="C2546" t="b">
        <v>1</v>
      </c>
      <c r="D2546">
        <f t="shared" si="57"/>
        <v>1.1687502264976501E-2</v>
      </c>
    </row>
    <row r="2547" spans="1:4" x14ac:dyDescent="0.2">
      <c r="A2547" s="230">
        <v>42302.448459224535</v>
      </c>
      <c r="B2547">
        <v>1.1687502264976501E-2</v>
      </c>
      <c r="C2547" t="b">
        <v>1</v>
      </c>
      <c r="D2547">
        <f t="shared" si="57"/>
        <v>1.1687502264976501E-2</v>
      </c>
    </row>
    <row r="2548" spans="1:4" x14ac:dyDescent="0.2">
      <c r="A2548" s="230">
        <v>42302.45888943287</v>
      </c>
      <c r="B2548">
        <v>1.1687502264976501E-2</v>
      </c>
      <c r="C2548" t="b">
        <v>1</v>
      </c>
      <c r="D2548">
        <f t="shared" si="57"/>
        <v>1.1687502264976501E-2</v>
      </c>
    </row>
    <row r="2549" spans="1:4" x14ac:dyDescent="0.2">
      <c r="A2549" s="230">
        <v>42302.469319675925</v>
      </c>
      <c r="B2549">
        <v>1.1687502264976501E-2</v>
      </c>
      <c r="C2549" t="b">
        <v>1</v>
      </c>
      <c r="D2549">
        <f t="shared" si="57"/>
        <v>1.1687502264976501E-2</v>
      </c>
    </row>
    <row r="2550" spans="1:4" x14ac:dyDescent="0.2">
      <c r="A2550" s="230">
        <v>42302.47974988426</v>
      </c>
      <c r="B2550">
        <v>1.1687502264976501E-2</v>
      </c>
      <c r="C2550" t="b">
        <v>1</v>
      </c>
      <c r="D2550">
        <f t="shared" si="57"/>
        <v>1.1687502264976501E-2</v>
      </c>
    </row>
    <row r="2551" spans="1:4" x14ac:dyDescent="0.2">
      <c r="A2551" s="230">
        <v>42302.490180127315</v>
      </c>
      <c r="B2551">
        <v>1.1687502264976501E-2</v>
      </c>
      <c r="C2551" t="b">
        <v>1</v>
      </c>
      <c r="D2551">
        <f t="shared" si="57"/>
        <v>1.1687502264976501E-2</v>
      </c>
    </row>
    <row r="2552" spans="1:4" x14ac:dyDescent="0.2">
      <c r="A2552" s="230">
        <v>42302.50061033565</v>
      </c>
      <c r="B2552">
        <v>1.1687502264976501E-2</v>
      </c>
      <c r="C2552" t="b">
        <v>1</v>
      </c>
      <c r="D2552">
        <f t="shared" si="57"/>
        <v>1.1687502264976501E-2</v>
      </c>
    </row>
    <row r="2553" spans="1:4" x14ac:dyDescent="0.2">
      <c r="A2553" s="230">
        <v>42302.511040590274</v>
      </c>
      <c r="B2553">
        <v>1.1687502264976501E-2</v>
      </c>
      <c r="C2553" t="b">
        <v>1</v>
      </c>
      <c r="D2553">
        <f t="shared" si="57"/>
        <v>1.1687502264976501E-2</v>
      </c>
    </row>
    <row r="2554" spans="1:4" x14ac:dyDescent="0.2">
      <c r="A2554" s="230">
        <v>42302.521470798609</v>
      </c>
      <c r="B2554">
        <v>1.1687502264976501E-2</v>
      </c>
      <c r="C2554" t="b">
        <v>1</v>
      </c>
      <c r="D2554">
        <f t="shared" si="57"/>
        <v>1.1687502264976501E-2</v>
      </c>
    </row>
    <row r="2555" spans="1:4" x14ac:dyDescent="0.2">
      <c r="A2555" s="230">
        <v>42302.531901041664</v>
      </c>
      <c r="B2555">
        <v>1.1687502264976501E-2</v>
      </c>
      <c r="C2555" t="b">
        <v>1</v>
      </c>
      <c r="D2555">
        <f t="shared" si="57"/>
        <v>1.1687502264976501E-2</v>
      </c>
    </row>
    <row r="2556" spans="1:4" x14ac:dyDescent="0.2">
      <c r="A2556" s="230">
        <v>42302.54233128472</v>
      </c>
      <c r="B2556">
        <v>1.1687502264976501E-2</v>
      </c>
      <c r="C2556" t="b">
        <v>1</v>
      </c>
      <c r="D2556">
        <f t="shared" si="57"/>
        <v>1.1687502264976501E-2</v>
      </c>
    </row>
    <row r="2557" spans="1:4" x14ac:dyDescent="0.2">
      <c r="A2557" s="230">
        <v>42302.552761493054</v>
      </c>
      <c r="B2557">
        <v>1.1687502264976501E-2</v>
      </c>
      <c r="C2557" t="b">
        <v>1</v>
      </c>
      <c r="D2557">
        <f t="shared" si="57"/>
        <v>1.1687502264976501E-2</v>
      </c>
    </row>
    <row r="2558" spans="1:4" x14ac:dyDescent="0.2">
      <c r="A2558" s="230">
        <v>42302.563191747686</v>
      </c>
      <c r="B2558">
        <v>1.1687502264976501E-2</v>
      </c>
      <c r="C2558" t="b">
        <v>1</v>
      </c>
      <c r="D2558">
        <f t="shared" si="57"/>
        <v>1.1687502264976501E-2</v>
      </c>
    </row>
    <row r="2559" spans="1:4" x14ac:dyDescent="0.2">
      <c r="A2559" s="230">
        <v>42302.57362195602</v>
      </c>
      <c r="B2559">
        <v>1.1687502264976501E-2</v>
      </c>
      <c r="C2559" t="b">
        <v>1</v>
      </c>
      <c r="D2559">
        <f t="shared" ref="D2559:D2622" si="58">IF(C2559=TRUE,B2559,0)</f>
        <v>1.1687502264976501E-2</v>
      </c>
    </row>
    <row r="2560" spans="1:4" x14ac:dyDescent="0.2">
      <c r="A2560" s="230">
        <v>42302.584052199076</v>
      </c>
      <c r="B2560">
        <v>1.1687502264976501E-2</v>
      </c>
      <c r="C2560" t="b">
        <v>1</v>
      </c>
      <c r="D2560">
        <f t="shared" si="58"/>
        <v>1.1687502264976501E-2</v>
      </c>
    </row>
    <row r="2561" spans="1:4" x14ac:dyDescent="0.2">
      <c r="A2561" s="230">
        <v>42302.59448240741</v>
      </c>
      <c r="B2561">
        <v>1.1687502264976501E-2</v>
      </c>
      <c r="C2561" t="b">
        <v>1</v>
      </c>
      <c r="D2561">
        <f t="shared" si="58"/>
        <v>1.1687502264976501E-2</v>
      </c>
    </row>
    <row r="2562" spans="1:4" x14ac:dyDescent="0.2">
      <c r="A2562" s="230">
        <v>42302.604912650466</v>
      </c>
      <c r="B2562">
        <v>1.1687502264976501E-2</v>
      </c>
      <c r="C2562" t="b">
        <v>1</v>
      </c>
      <c r="D2562">
        <f t="shared" si="58"/>
        <v>1.1687502264976501E-2</v>
      </c>
    </row>
    <row r="2563" spans="1:4" x14ac:dyDescent="0.2">
      <c r="A2563" s="230">
        <v>42302.61534290509</v>
      </c>
      <c r="B2563">
        <v>1.1687502264976501E-2</v>
      </c>
      <c r="C2563" t="b">
        <v>1</v>
      </c>
      <c r="D2563">
        <f t="shared" si="58"/>
        <v>1.1687502264976501E-2</v>
      </c>
    </row>
    <row r="2564" spans="1:4" x14ac:dyDescent="0.2">
      <c r="A2564" s="230">
        <v>42302.625773113425</v>
      </c>
      <c r="B2564">
        <v>1.1687502264976501E-2</v>
      </c>
      <c r="C2564" t="b">
        <v>1</v>
      </c>
      <c r="D2564">
        <f t="shared" si="58"/>
        <v>1.1687502264976501E-2</v>
      </c>
    </row>
    <row r="2565" spans="1:4" x14ac:dyDescent="0.2">
      <c r="A2565" s="230">
        <v>42302.63620335648</v>
      </c>
      <c r="B2565">
        <v>1.1687502264976501E-2</v>
      </c>
      <c r="C2565" t="b">
        <v>1</v>
      </c>
      <c r="D2565">
        <f t="shared" si="58"/>
        <v>1.1687502264976501E-2</v>
      </c>
    </row>
    <row r="2566" spans="1:4" x14ac:dyDescent="0.2">
      <c r="A2566" s="230">
        <v>42302.646633564815</v>
      </c>
      <c r="B2566">
        <v>1.1687502264976501E-2</v>
      </c>
      <c r="C2566" t="b">
        <v>1</v>
      </c>
      <c r="D2566">
        <f t="shared" si="58"/>
        <v>1.1687502264976501E-2</v>
      </c>
    </row>
    <row r="2567" spans="1:4" x14ac:dyDescent="0.2">
      <c r="A2567" s="230">
        <v>42302.65706380787</v>
      </c>
      <c r="B2567">
        <v>1.1687502264976501E-2</v>
      </c>
      <c r="C2567" t="b">
        <v>1</v>
      </c>
      <c r="D2567">
        <f t="shared" si="58"/>
        <v>1.1687502264976501E-2</v>
      </c>
    </row>
    <row r="2568" spans="1:4" x14ac:dyDescent="0.2">
      <c r="A2568" s="230">
        <v>42302.667494016205</v>
      </c>
      <c r="B2568">
        <v>1.1687502264976501E-2</v>
      </c>
      <c r="C2568" t="b">
        <v>1</v>
      </c>
      <c r="D2568">
        <f t="shared" si="58"/>
        <v>1.1687502264976501E-2</v>
      </c>
    </row>
    <row r="2569" spans="1:4" x14ac:dyDescent="0.2">
      <c r="A2569" s="230">
        <v>42302.677924270836</v>
      </c>
      <c r="B2569">
        <v>1.1687502264976501E-2</v>
      </c>
      <c r="C2569" t="b">
        <v>1</v>
      </c>
      <c r="D2569">
        <f t="shared" si="58"/>
        <v>1.1687502264976501E-2</v>
      </c>
    </row>
    <row r="2570" spans="1:4" x14ac:dyDescent="0.2">
      <c r="A2570" s="230">
        <v>42302.688354479164</v>
      </c>
      <c r="B2570">
        <v>1.1687502264976501E-2</v>
      </c>
      <c r="C2570" t="b">
        <v>1</v>
      </c>
      <c r="D2570">
        <f t="shared" si="58"/>
        <v>1.1687502264976501E-2</v>
      </c>
    </row>
    <row r="2571" spans="1:4" x14ac:dyDescent="0.2">
      <c r="A2571" s="230">
        <v>42302.698784722219</v>
      </c>
      <c r="B2571">
        <v>1.1687502264976501E-2</v>
      </c>
      <c r="C2571" t="b">
        <v>1</v>
      </c>
      <c r="D2571">
        <f t="shared" si="58"/>
        <v>1.1687502264976501E-2</v>
      </c>
    </row>
    <row r="2572" spans="1:4" x14ac:dyDescent="0.2">
      <c r="A2572" s="230">
        <v>42302.709214965274</v>
      </c>
      <c r="B2572">
        <v>1.1667877435684204E-2</v>
      </c>
      <c r="C2572" t="b">
        <v>1</v>
      </c>
      <c r="D2572">
        <f t="shared" si="58"/>
        <v>1.1667877435684204E-2</v>
      </c>
    </row>
    <row r="2573" spans="1:4" x14ac:dyDescent="0.2">
      <c r="A2573" s="230">
        <v>42302.719645173609</v>
      </c>
      <c r="B2573">
        <v>1.1667877435684204E-2</v>
      </c>
      <c r="C2573" t="b">
        <v>1</v>
      </c>
      <c r="D2573">
        <f t="shared" si="58"/>
        <v>1.1667877435684204E-2</v>
      </c>
    </row>
    <row r="2574" spans="1:4" x14ac:dyDescent="0.2">
      <c r="A2574" s="230">
        <v>42302.730075428241</v>
      </c>
      <c r="B2574">
        <v>1.1667877435684204E-2</v>
      </c>
      <c r="C2574" t="b">
        <v>1</v>
      </c>
      <c r="D2574">
        <f t="shared" si="58"/>
        <v>1.1667877435684204E-2</v>
      </c>
    </row>
    <row r="2575" spans="1:4" x14ac:dyDescent="0.2">
      <c r="A2575" s="230">
        <v>42302.740505636575</v>
      </c>
      <c r="B2575">
        <v>1.1667877435684204E-2</v>
      </c>
      <c r="C2575" t="b">
        <v>1</v>
      </c>
      <c r="D2575">
        <f t="shared" si="58"/>
        <v>1.1667877435684204E-2</v>
      </c>
    </row>
    <row r="2576" spans="1:4" x14ac:dyDescent="0.2">
      <c r="A2576" s="230">
        <v>42302.750935879631</v>
      </c>
      <c r="B2576">
        <v>1.1667877435684204E-2</v>
      </c>
      <c r="C2576" t="b">
        <v>1</v>
      </c>
      <c r="D2576">
        <f t="shared" si="58"/>
        <v>1.1667877435684204E-2</v>
      </c>
    </row>
    <row r="2577" spans="1:4" x14ac:dyDescent="0.2">
      <c r="A2577" s="230">
        <v>42302.761366087965</v>
      </c>
      <c r="B2577">
        <v>1.1667877435684204E-2</v>
      </c>
      <c r="C2577" t="b">
        <v>1</v>
      </c>
      <c r="D2577">
        <f t="shared" si="58"/>
        <v>1.1667877435684204E-2</v>
      </c>
    </row>
    <row r="2578" spans="1:4" x14ac:dyDescent="0.2">
      <c r="A2578" s="230">
        <v>42302.771796331021</v>
      </c>
      <c r="B2578">
        <v>1.1667877435684204E-2</v>
      </c>
      <c r="C2578" t="b">
        <v>1</v>
      </c>
      <c r="D2578">
        <f t="shared" si="58"/>
        <v>1.1667877435684204E-2</v>
      </c>
    </row>
    <row r="2579" spans="1:4" x14ac:dyDescent="0.2">
      <c r="A2579" s="230">
        <v>42302.782226585645</v>
      </c>
      <c r="B2579">
        <v>1.1667877435684204E-2</v>
      </c>
      <c r="C2579" t="b">
        <v>1</v>
      </c>
      <c r="D2579">
        <f t="shared" si="58"/>
        <v>1.1667877435684204E-2</v>
      </c>
    </row>
    <row r="2580" spans="1:4" x14ac:dyDescent="0.2">
      <c r="A2580" s="230">
        <v>42302.792656793979</v>
      </c>
      <c r="B2580">
        <v>1.1667877435684204E-2</v>
      </c>
      <c r="C2580" t="b">
        <v>1</v>
      </c>
      <c r="D2580">
        <f t="shared" si="58"/>
        <v>1.1667877435684204E-2</v>
      </c>
    </row>
    <row r="2581" spans="1:4" x14ac:dyDescent="0.2">
      <c r="A2581" s="230">
        <v>42302.803087037035</v>
      </c>
      <c r="B2581">
        <v>1.1667877435684204E-2</v>
      </c>
      <c r="C2581" t="b">
        <v>1</v>
      </c>
      <c r="D2581">
        <f t="shared" si="58"/>
        <v>1.1667877435684204E-2</v>
      </c>
    </row>
    <row r="2582" spans="1:4" x14ac:dyDescent="0.2">
      <c r="A2582" s="230">
        <v>42302.813517245369</v>
      </c>
      <c r="B2582">
        <v>1.1667877435684204E-2</v>
      </c>
      <c r="C2582" t="b">
        <v>1</v>
      </c>
      <c r="D2582">
        <f t="shared" si="58"/>
        <v>1.1667877435684204E-2</v>
      </c>
    </row>
    <row r="2583" spans="1:4" x14ac:dyDescent="0.2">
      <c r="A2583" s="230">
        <v>42302.823947488425</v>
      </c>
      <c r="B2583">
        <v>1.1667877435684204E-2</v>
      </c>
      <c r="C2583" t="b">
        <v>1</v>
      </c>
      <c r="D2583">
        <f t="shared" si="58"/>
        <v>1.1667877435684204E-2</v>
      </c>
    </row>
    <row r="2584" spans="1:4" x14ac:dyDescent="0.2">
      <c r="A2584" s="230">
        <v>42302.834377696759</v>
      </c>
      <c r="B2584">
        <v>1.1667877435684204E-2</v>
      </c>
      <c r="C2584" t="b">
        <v>1</v>
      </c>
      <c r="D2584">
        <f t="shared" si="58"/>
        <v>1.1667877435684204E-2</v>
      </c>
    </row>
    <row r="2585" spans="1:4" x14ac:dyDescent="0.2">
      <c r="A2585" s="230">
        <v>42302.844807951391</v>
      </c>
      <c r="B2585">
        <v>1.1667877435684204E-2</v>
      </c>
      <c r="C2585" t="b">
        <v>1</v>
      </c>
      <c r="D2585">
        <f t="shared" si="58"/>
        <v>1.1667877435684204E-2</v>
      </c>
    </row>
    <row r="2586" spans="1:4" x14ac:dyDescent="0.2">
      <c r="A2586" s="230">
        <v>42302.855238159726</v>
      </c>
      <c r="B2586">
        <v>1.1667877435684204E-2</v>
      </c>
      <c r="C2586" t="b">
        <v>1</v>
      </c>
      <c r="D2586">
        <f t="shared" si="58"/>
        <v>1.1667877435684204E-2</v>
      </c>
    </row>
    <row r="2587" spans="1:4" x14ac:dyDescent="0.2">
      <c r="A2587" s="230">
        <v>42302.865668402781</v>
      </c>
      <c r="B2587">
        <v>1.1667877435684204E-2</v>
      </c>
      <c r="C2587" t="b">
        <v>1</v>
      </c>
      <c r="D2587">
        <f t="shared" si="58"/>
        <v>1.1667877435684204E-2</v>
      </c>
    </row>
    <row r="2588" spans="1:4" x14ac:dyDescent="0.2">
      <c r="A2588" s="230">
        <v>42302.876098645836</v>
      </c>
      <c r="B2588">
        <v>1.1667877435684204E-2</v>
      </c>
      <c r="C2588" t="b">
        <v>1</v>
      </c>
      <c r="D2588">
        <f t="shared" si="58"/>
        <v>1.1667877435684204E-2</v>
      </c>
    </row>
    <row r="2589" spans="1:4" x14ac:dyDescent="0.2">
      <c r="A2589" s="230">
        <v>42302.886528854164</v>
      </c>
      <c r="B2589">
        <v>1.1667877435684204E-2</v>
      </c>
      <c r="C2589" t="b">
        <v>1</v>
      </c>
      <c r="D2589">
        <f t="shared" si="58"/>
        <v>1.1667877435684204E-2</v>
      </c>
    </row>
    <row r="2590" spans="1:4" x14ac:dyDescent="0.2">
      <c r="A2590" s="230">
        <v>42302.896959108795</v>
      </c>
      <c r="B2590">
        <v>1.1667877435684204E-2</v>
      </c>
      <c r="C2590" t="b">
        <v>1</v>
      </c>
      <c r="D2590">
        <f t="shared" si="58"/>
        <v>1.1667877435684204E-2</v>
      </c>
    </row>
    <row r="2591" spans="1:4" x14ac:dyDescent="0.2">
      <c r="A2591" s="230">
        <v>42302.90738931713</v>
      </c>
      <c r="B2591">
        <v>1.1667877435684204E-2</v>
      </c>
      <c r="C2591" t="b">
        <v>1</v>
      </c>
      <c r="D2591">
        <f t="shared" si="58"/>
        <v>1.1667877435684204E-2</v>
      </c>
    </row>
    <row r="2592" spans="1:4" x14ac:dyDescent="0.2">
      <c r="A2592" s="230">
        <v>42302.917819560185</v>
      </c>
      <c r="B2592">
        <v>1.1667877435684204E-2</v>
      </c>
      <c r="C2592" t="b">
        <v>1</v>
      </c>
      <c r="D2592">
        <f t="shared" si="58"/>
        <v>1.1667877435684204E-2</v>
      </c>
    </row>
    <row r="2593" spans="1:4" x14ac:dyDescent="0.2">
      <c r="A2593" s="230">
        <v>42302.92824976852</v>
      </c>
      <c r="B2593">
        <v>1.1667877435684204E-2</v>
      </c>
      <c r="C2593" t="b">
        <v>1</v>
      </c>
      <c r="D2593">
        <f t="shared" si="58"/>
        <v>1.1667877435684204E-2</v>
      </c>
    </row>
    <row r="2594" spans="1:4" x14ac:dyDescent="0.2">
      <c r="A2594" s="230">
        <v>42302.938680011575</v>
      </c>
      <c r="B2594">
        <v>1.1667877435684204E-2</v>
      </c>
      <c r="C2594" t="b">
        <v>1</v>
      </c>
      <c r="D2594">
        <f t="shared" si="58"/>
        <v>1.1667877435684204E-2</v>
      </c>
    </row>
    <row r="2595" spans="1:4" x14ac:dyDescent="0.2">
      <c r="A2595" s="230">
        <v>42302.949110266207</v>
      </c>
      <c r="B2595">
        <v>1.1667877435684204E-2</v>
      </c>
      <c r="C2595" t="b">
        <v>1</v>
      </c>
      <c r="D2595">
        <f t="shared" si="58"/>
        <v>1.1667877435684204E-2</v>
      </c>
    </row>
    <row r="2596" spans="1:4" x14ac:dyDescent="0.2">
      <c r="A2596" s="230">
        <v>42302.959540474534</v>
      </c>
      <c r="B2596">
        <v>1.1667877435684204E-2</v>
      </c>
      <c r="C2596" t="b">
        <v>1</v>
      </c>
      <c r="D2596">
        <f t="shared" si="58"/>
        <v>1.1667877435684204E-2</v>
      </c>
    </row>
    <row r="2597" spans="1:4" x14ac:dyDescent="0.2">
      <c r="A2597" s="230">
        <v>42302.96997071759</v>
      </c>
      <c r="B2597">
        <v>1.1667877435684204E-2</v>
      </c>
      <c r="C2597" t="b">
        <v>1</v>
      </c>
      <c r="D2597">
        <f t="shared" si="58"/>
        <v>1.1667877435684204E-2</v>
      </c>
    </row>
    <row r="2598" spans="1:4" x14ac:dyDescent="0.2">
      <c r="A2598" s="230">
        <v>42302.980400925924</v>
      </c>
      <c r="B2598">
        <v>1.1667877435684204E-2</v>
      </c>
      <c r="C2598" t="b">
        <v>1</v>
      </c>
      <c r="D2598">
        <f t="shared" si="58"/>
        <v>1.1667877435684204E-2</v>
      </c>
    </row>
    <row r="2599" spans="1:4" x14ac:dyDescent="0.2">
      <c r="A2599" s="230">
        <v>42302.99083116898</v>
      </c>
      <c r="B2599">
        <v>1.1667877435684204E-2</v>
      </c>
      <c r="C2599" t="b">
        <v>1</v>
      </c>
      <c r="D2599">
        <f t="shared" si="58"/>
        <v>1.1667877435684204E-2</v>
      </c>
    </row>
    <row r="2600" spans="1:4" x14ac:dyDescent="0.2">
      <c r="A2600" s="230">
        <v>42303.001261377314</v>
      </c>
      <c r="B2600">
        <v>1.1667877435684204E-2</v>
      </c>
      <c r="C2600" t="b">
        <v>1</v>
      </c>
      <c r="D2600">
        <f t="shared" si="58"/>
        <v>1.1667877435684204E-2</v>
      </c>
    </row>
    <row r="2601" spans="1:4" x14ac:dyDescent="0.2">
      <c r="A2601" s="230">
        <v>42303.011691631946</v>
      </c>
      <c r="B2601">
        <v>1.1667877435684204E-2</v>
      </c>
      <c r="C2601" t="b">
        <v>1</v>
      </c>
      <c r="D2601">
        <f t="shared" si="58"/>
        <v>1.1667877435684204E-2</v>
      </c>
    </row>
    <row r="2602" spans="1:4" x14ac:dyDescent="0.2">
      <c r="A2602" s="230">
        <v>42303.02212184028</v>
      </c>
      <c r="B2602">
        <v>1.1667877435684204E-2</v>
      </c>
      <c r="C2602" t="b">
        <v>1</v>
      </c>
      <c r="D2602">
        <f t="shared" si="58"/>
        <v>1.1667877435684204E-2</v>
      </c>
    </row>
    <row r="2603" spans="1:4" x14ac:dyDescent="0.2">
      <c r="A2603" s="230">
        <v>42303.032552083336</v>
      </c>
      <c r="B2603">
        <v>1.1667877435684204E-2</v>
      </c>
      <c r="C2603" t="b">
        <v>1</v>
      </c>
      <c r="D2603">
        <f t="shared" si="58"/>
        <v>1.1667877435684204E-2</v>
      </c>
    </row>
    <row r="2604" spans="1:4" x14ac:dyDescent="0.2">
      <c r="A2604" s="230">
        <v>42303.042982326391</v>
      </c>
      <c r="B2604">
        <v>1.1707141995429993E-2</v>
      </c>
      <c r="C2604" t="b">
        <v>1</v>
      </c>
      <c r="D2604">
        <f t="shared" si="58"/>
        <v>1.1707141995429993E-2</v>
      </c>
    </row>
    <row r="2605" spans="1:4" x14ac:dyDescent="0.2">
      <c r="A2605" s="230">
        <v>42303.053412534726</v>
      </c>
      <c r="B2605">
        <v>1.1707141995429993E-2</v>
      </c>
      <c r="C2605" t="b">
        <v>1</v>
      </c>
      <c r="D2605">
        <f t="shared" si="58"/>
        <v>1.1707141995429993E-2</v>
      </c>
    </row>
    <row r="2606" spans="1:4" x14ac:dyDescent="0.2">
      <c r="A2606" s="230">
        <v>42303.06384278935</v>
      </c>
      <c r="B2606">
        <v>1.1707141995429993E-2</v>
      </c>
      <c r="C2606" t="b">
        <v>1</v>
      </c>
      <c r="D2606">
        <f t="shared" si="58"/>
        <v>1.1707141995429993E-2</v>
      </c>
    </row>
    <row r="2607" spans="1:4" x14ac:dyDescent="0.2">
      <c r="A2607" s="230">
        <v>42303.074272997685</v>
      </c>
      <c r="B2607">
        <v>1.1707141995429993E-2</v>
      </c>
      <c r="C2607" t="b">
        <v>1</v>
      </c>
      <c r="D2607">
        <f t="shared" si="58"/>
        <v>1.1707141995429993E-2</v>
      </c>
    </row>
    <row r="2608" spans="1:4" x14ac:dyDescent="0.2">
      <c r="A2608" s="230">
        <v>42303.08470324074</v>
      </c>
      <c r="B2608">
        <v>1.1707141995429993E-2</v>
      </c>
      <c r="C2608" t="b">
        <v>1</v>
      </c>
      <c r="D2608">
        <f t="shared" si="58"/>
        <v>1.1707141995429993E-2</v>
      </c>
    </row>
    <row r="2609" spans="1:4" x14ac:dyDescent="0.2">
      <c r="A2609" s="230">
        <v>42303.095133449075</v>
      </c>
      <c r="B2609">
        <v>1.1707141995429993E-2</v>
      </c>
      <c r="C2609" t="b">
        <v>1</v>
      </c>
      <c r="D2609">
        <f t="shared" si="58"/>
        <v>1.1707141995429993E-2</v>
      </c>
    </row>
    <row r="2610" spans="1:4" x14ac:dyDescent="0.2">
      <c r="A2610" s="230">
        <v>42303.10556369213</v>
      </c>
      <c r="B2610">
        <v>1.1707141995429993E-2</v>
      </c>
      <c r="C2610" t="b">
        <v>1</v>
      </c>
      <c r="D2610">
        <f t="shared" si="58"/>
        <v>1.1707141995429993E-2</v>
      </c>
    </row>
    <row r="2611" spans="1:4" x14ac:dyDescent="0.2">
      <c r="A2611" s="230">
        <v>42303.115993946762</v>
      </c>
      <c r="B2611">
        <v>1.1707141995429993E-2</v>
      </c>
      <c r="C2611" t="b">
        <v>1</v>
      </c>
      <c r="D2611">
        <f t="shared" si="58"/>
        <v>1.1707141995429993E-2</v>
      </c>
    </row>
    <row r="2612" spans="1:4" x14ac:dyDescent="0.2">
      <c r="A2612" s="230">
        <v>42303.126424155096</v>
      </c>
      <c r="B2612">
        <v>1.1707141995429993E-2</v>
      </c>
      <c r="C2612" t="b">
        <v>1</v>
      </c>
      <c r="D2612">
        <f t="shared" si="58"/>
        <v>1.1707141995429993E-2</v>
      </c>
    </row>
    <row r="2613" spans="1:4" x14ac:dyDescent="0.2">
      <c r="A2613" s="230">
        <v>42303.136854398152</v>
      </c>
      <c r="B2613">
        <v>1.1707141995429993E-2</v>
      </c>
      <c r="C2613" t="b">
        <v>1</v>
      </c>
      <c r="D2613">
        <f t="shared" si="58"/>
        <v>1.1707141995429993E-2</v>
      </c>
    </row>
    <row r="2614" spans="1:4" x14ac:dyDescent="0.2">
      <c r="A2614" s="230">
        <v>42303.147284606479</v>
      </c>
      <c r="B2614">
        <v>1.1707141995429993E-2</v>
      </c>
      <c r="C2614" t="b">
        <v>1</v>
      </c>
      <c r="D2614">
        <f t="shared" si="58"/>
        <v>1.1707141995429993E-2</v>
      </c>
    </row>
    <row r="2615" spans="1:4" x14ac:dyDescent="0.2">
      <c r="A2615" s="230">
        <v>42303.157714849534</v>
      </c>
      <c r="B2615">
        <v>1.1707141995429993E-2</v>
      </c>
      <c r="C2615" t="b">
        <v>1</v>
      </c>
      <c r="D2615">
        <f t="shared" si="58"/>
        <v>1.1707141995429993E-2</v>
      </c>
    </row>
    <row r="2616" spans="1:4" x14ac:dyDescent="0.2">
      <c r="A2616" s="230">
        <v>42303.168145057869</v>
      </c>
      <c r="B2616">
        <v>1.1707141995429993E-2</v>
      </c>
      <c r="C2616" t="b">
        <v>1</v>
      </c>
      <c r="D2616">
        <f t="shared" si="58"/>
        <v>1.1707141995429993E-2</v>
      </c>
    </row>
    <row r="2617" spans="1:4" x14ac:dyDescent="0.2">
      <c r="A2617" s="230">
        <v>42303.1785753125</v>
      </c>
      <c r="B2617">
        <v>1.1707141995429993E-2</v>
      </c>
      <c r="C2617" t="b">
        <v>1</v>
      </c>
      <c r="D2617">
        <f t="shared" si="58"/>
        <v>1.1707141995429993E-2</v>
      </c>
    </row>
    <row r="2618" spans="1:4" x14ac:dyDescent="0.2">
      <c r="A2618" s="230">
        <v>42303.189005520835</v>
      </c>
      <c r="B2618">
        <v>1.1707141995429993E-2</v>
      </c>
      <c r="C2618" t="b">
        <v>1</v>
      </c>
      <c r="D2618">
        <f t="shared" si="58"/>
        <v>1.1707141995429993E-2</v>
      </c>
    </row>
    <row r="2619" spans="1:4" x14ac:dyDescent="0.2">
      <c r="A2619" s="230">
        <v>42303.199435763891</v>
      </c>
      <c r="B2619">
        <v>1.1707141995429993E-2</v>
      </c>
      <c r="C2619" t="b">
        <v>1</v>
      </c>
      <c r="D2619">
        <f t="shared" si="58"/>
        <v>1.1707141995429993E-2</v>
      </c>
    </row>
    <row r="2620" spans="1:4" x14ac:dyDescent="0.2">
      <c r="A2620" s="230">
        <v>42303.209866006946</v>
      </c>
      <c r="B2620">
        <v>1.1707141995429993E-2</v>
      </c>
      <c r="C2620" t="b">
        <v>1</v>
      </c>
      <c r="D2620">
        <f t="shared" si="58"/>
        <v>1.1707141995429993E-2</v>
      </c>
    </row>
    <row r="2621" spans="1:4" x14ac:dyDescent="0.2">
      <c r="A2621" s="230">
        <v>42303.220296215281</v>
      </c>
      <c r="B2621">
        <v>1.1707141995429993E-2</v>
      </c>
      <c r="C2621" t="b">
        <v>1</v>
      </c>
      <c r="D2621">
        <f t="shared" si="58"/>
        <v>1.1707141995429993E-2</v>
      </c>
    </row>
    <row r="2622" spans="1:4" x14ac:dyDescent="0.2">
      <c r="A2622" s="230">
        <v>42303.230726469905</v>
      </c>
      <c r="B2622">
        <v>1.1707141995429993E-2</v>
      </c>
      <c r="C2622" t="b">
        <v>1</v>
      </c>
      <c r="D2622">
        <f t="shared" si="58"/>
        <v>1.1707141995429993E-2</v>
      </c>
    </row>
    <row r="2623" spans="1:4" x14ac:dyDescent="0.2">
      <c r="A2623" s="230">
        <v>42303.241156678239</v>
      </c>
      <c r="B2623">
        <v>1.1707141995429993E-2</v>
      </c>
      <c r="C2623" t="b">
        <v>1</v>
      </c>
      <c r="D2623">
        <f t="shared" ref="D2623:D2686" si="59">IF(C2623=TRUE,B2623,0)</f>
        <v>1.1707141995429993E-2</v>
      </c>
    </row>
    <row r="2624" spans="1:4" x14ac:dyDescent="0.2">
      <c r="A2624" s="230">
        <v>42303.251586921295</v>
      </c>
      <c r="B2624">
        <v>1.1707141995429993E-2</v>
      </c>
      <c r="C2624" t="b">
        <v>1</v>
      </c>
      <c r="D2624">
        <f t="shared" si="59"/>
        <v>1.1707141995429993E-2</v>
      </c>
    </row>
    <row r="2625" spans="1:4" x14ac:dyDescent="0.2">
      <c r="A2625" s="230">
        <v>42303.262017129629</v>
      </c>
      <c r="B2625">
        <v>1.1707141995429993E-2</v>
      </c>
      <c r="C2625" t="b">
        <v>1</v>
      </c>
      <c r="D2625">
        <f t="shared" si="59"/>
        <v>1.1707141995429993E-2</v>
      </c>
    </row>
    <row r="2626" spans="1:4" x14ac:dyDescent="0.2">
      <c r="A2626" s="230">
        <v>42303.272447372685</v>
      </c>
      <c r="B2626">
        <v>1.1707141995429993E-2</v>
      </c>
      <c r="C2626" t="b">
        <v>1</v>
      </c>
      <c r="D2626">
        <f t="shared" si="59"/>
        <v>1.1707141995429993E-2</v>
      </c>
    </row>
    <row r="2627" spans="1:4" x14ac:dyDescent="0.2">
      <c r="A2627" s="230">
        <v>42303.282877627316</v>
      </c>
      <c r="B2627">
        <v>1.1707141995429993E-2</v>
      </c>
      <c r="C2627" t="b">
        <v>1</v>
      </c>
      <c r="D2627">
        <f t="shared" si="59"/>
        <v>1.1707141995429993E-2</v>
      </c>
    </row>
    <row r="2628" spans="1:4" x14ac:dyDescent="0.2">
      <c r="A2628" s="230">
        <v>42303.293307835651</v>
      </c>
      <c r="B2628">
        <v>1.1707141995429993E-2</v>
      </c>
      <c r="C2628" t="b">
        <v>1</v>
      </c>
      <c r="D2628">
        <f t="shared" si="59"/>
        <v>1.1707141995429993E-2</v>
      </c>
    </row>
    <row r="2629" spans="1:4" x14ac:dyDescent="0.2">
      <c r="A2629" s="230">
        <v>42303.303738078706</v>
      </c>
      <c r="B2629">
        <v>1.1707141995429993E-2</v>
      </c>
      <c r="C2629" t="b">
        <v>1</v>
      </c>
      <c r="D2629">
        <f t="shared" si="59"/>
        <v>1.1707141995429993E-2</v>
      </c>
    </row>
    <row r="2630" spans="1:4" x14ac:dyDescent="0.2">
      <c r="A2630" s="230">
        <v>42303.314168287034</v>
      </c>
      <c r="B2630">
        <v>1.1707141995429993E-2</v>
      </c>
      <c r="C2630" t="b">
        <v>1</v>
      </c>
      <c r="D2630">
        <f t="shared" si="59"/>
        <v>1.1707141995429993E-2</v>
      </c>
    </row>
    <row r="2631" spans="1:4" x14ac:dyDescent="0.2">
      <c r="A2631" s="230">
        <v>42303.324598530089</v>
      </c>
      <c r="B2631">
        <v>1.1707141995429993E-2</v>
      </c>
      <c r="C2631" t="b">
        <v>1</v>
      </c>
      <c r="D2631">
        <f t="shared" si="59"/>
        <v>1.1707141995429993E-2</v>
      </c>
    </row>
    <row r="2632" spans="1:4" x14ac:dyDescent="0.2">
      <c r="A2632" s="230">
        <v>42303.335028738424</v>
      </c>
      <c r="B2632">
        <v>1.1707141995429993E-2</v>
      </c>
      <c r="C2632" t="b">
        <v>1</v>
      </c>
      <c r="D2632">
        <f t="shared" si="59"/>
        <v>1.1707141995429993E-2</v>
      </c>
    </row>
    <row r="2633" spans="1:4" x14ac:dyDescent="0.2">
      <c r="A2633" s="230">
        <v>42303.345458993055</v>
      </c>
      <c r="B2633">
        <v>1.1707141995429993E-2</v>
      </c>
      <c r="C2633" t="b">
        <v>1</v>
      </c>
      <c r="D2633">
        <f t="shared" si="59"/>
        <v>1.1707141995429993E-2</v>
      </c>
    </row>
    <row r="2634" spans="1:4" x14ac:dyDescent="0.2">
      <c r="A2634" s="230">
        <v>42303.35588920139</v>
      </c>
      <c r="B2634">
        <v>1.1707141995429993E-2</v>
      </c>
      <c r="C2634" t="b">
        <v>1</v>
      </c>
      <c r="D2634">
        <f t="shared" si="59"/>
        <v>1.1707141995429993E-2</v>
      </c>
    </row>
    <row r="2635" spans="1:4" x14ac:dyDescent="0.2">
      <c r="A2635" s="230">
        <v>42303.366319444445</v>
      </c>
      <c r="B2635">
        <v>1.1834725737571716E-2</v>
      </c>
      <c r="C2635" t="b">
        <v>1</v>
      </c>
      <c r="D2635">
        <f t="shared" si="59"/>
        <v>1.1834725737571716E-2</v>
      </c>
    </row>
    <row r="2636" spans="1:4" x14ac:dyDescent="0.2">
      <c r="A2636" s="230">
        <v>42303.376749687501</v>
      </c>
      <c r="B2636">
        <v>1.1834725737571716E-2</v>
      </c>
      <c r="C2636" t="b">
        <v>1</v>
      </c>
      <c r="D2636">
        <f t="shared" si="59"/>
        <v>1.1834725737571716E-2</v>
      </c>
    </row>
    <row r="2637" spans="1:4" x14ac:dyDescent="0.2">
      <c r="A2637" s="230">
        <v>42303.387179895835</v>
      </c>
      <c r="B2637">
        <v>1.1834725737571716E-2</v>
      </c>
      <c r="C2637" t="b">
        <v>1</v>
      </c>
      <c r="D2637">
        <f t="shared" si="59"/>
        <v>1.1834725737571716E-2</v>
      </c>
    </row>
    <row r="2638" spans="1:4" x14ac:dyDescent="0.2">
      <c r="A2638" s="230">
        <v>42303.39761015046</v>
      </c>
      <c r="B2638">
        <v>1.1834725737571716E-2</v>
      </c>
      <c r="C2638" t="b">
        <v>1</v>
      </c>
      <c r="D2638">
        <f t="shared" si="59"/>
        <v>1.1834725737571716E-2</v>
      </c>
    </row>
    <row r="2639" spans="1:4" x14ac:dyDescent="0.2">
      <c r="A2639" s="230">
        <v>42303.408040358794</v>
      </c>
      <c r="B2639">
        <v>1.1834725737571716E-2</v>
      </c>
      <c r="C2639" t="b">
        <v>1</v>
      </c>
      <c r="D2639">
        <f t="shared" si="59"/>
        <v>1.1834725737571716E-2</v>
      </c>
    </row>
    <row r="2640" spans="1:4" x14ac:dyDescent="0.2">
      <c r="A2640" s="230">
        <v>42303.41847060185</v>
      </c>
      <c r="B2640">
        <v>1.1834725737571716E-2</v>
      </c>
      <c r="C2640" t="b">
        <v>1</v>
      </c>
      <c r="D2640">
        <f t="shared" si="59"/>
        <v>1.1834725737571716E-2</v>
      </c>
    </row>
    <row r="2641" spans="1:4" x14ac:dyDescent="0.2">
      <c r="A2641" s="230">
        <v>42303.428900810184</v>
      </c>
      <c r="B2641">
        <v>1.1834725737571716E-2</v>
      </c>
      <c r="C2641" t="b">
        <v>1</v>
      </c>
      <c r="D2641">
        <f t="shared" si="59"/>
        <v>1.1834725737571716E-2</v>
      </c>
    </row>
    <row r="2642" spans="1:4" x14ac:dyDescent="0.2">
      <c r="A2642" s="230">
        <v>42303.43933105324</v>
      </c>
      <c r="B2642">
        <v>1.1834725737571716E-2</v>
      </c>
      <c r="C2642" t="b">
        <v>1</v>
      </c>
      <c r="D2642">
        <f t="shared" si="59"/>
        <v>1.1834725737571716E-2</v>
      </c>
    </row>
    <row r="2643" spans="1:4" x14ac:dyDescent="0.2">
      <c r="A2643" s="230">
        <v>42303.449761307871</v>
      </c>
      <c r="B2643">
        <v>1.1834725737571716E-2</v>
      </c>
      <c r="C2643" t="b">
        <v>1</v>
      </c>
      <c r="D2643">
        <f t="shared" si="59"/>
        <v>1.1834725737571716E-2</v>
      </c>
    </row>
    <row r="2644" spans="1:4" x14ac:dyDescent="0.2">
      <c r="A2644" s="230">
        <v>42303.460191516206</v>
      </c>
      <c r="B2644">
        <v>1.1834725737571716E-2</v>
      </c>
      <c r="C2644" t="b">
        <v>1</v>
      </c>
      <c r="D2644">
        <f t="shared" si="59"/>
        <v>1.1834725737571716E-2</v>
      </c>
    </row>
    <row r="2645" spans="1:4" x14ac:dyDescent="0.2">
      <c r="A2645" s="230">
        <v>42303.470621759261</v>
      </c>
      <c r="B2645">
        <v>1.1834725737571716E-2</v>
      </c>
      <c r="C2645" t="b">
        <v>1</v>
      </c>
      <c r="D2645">
        <f t="shared" si="59"/>
        <v>1.1834725737571716E-2</v>
      </c>
    </row>
    <row r="2646" spans="1:4" x14ac:dyDescent="0.2">
      <c r="A2646" s="230">
        <v>42303.481051967596</v>
      </c>
      <c r="B2646">
        <v>1.1834725737571716E-2</v>
      </c>
      <c r="C2646" t="b">
        <v>1</v>
      </c>
      <c r="D2646">
        <f t="shared" si="59"/>
        <v>1.1834725737571716E-2</v>
      </c>
    </row>
    <row r="2647" spans="1:4" x14ac:dyDescent="0.2">
      <c r="A2647" s="230">
        <v>42303.491482210651</v>
      </c>
      <c r="B2647">
        <v>1.1834725737571716E-2</v>
      </c>
      <c r="C2647" t="b">
        <v>1</v>
      </c>
      <c r="D2647">
        <f t="shared" si="59"/>
        <v>1.1834725737571716E-2</v>
      </c>
    </row>
    <row r="2648" spans="1:4" x14ac:dyDescent="0.2">
      <c r="A2648" s="230">
        <v>42303.501912418978</v>
      </c>
      <c r="B2648">
        <v>1.1834725737571716E-2</v>
      </c>
      <c r="C2648" t="b">
        <v>1</v>
      </c>
      <c r="D2648">
        <f t="shared" si="59"/>
        <v>1.1834725737571716E-2</v>
      </c>
    </row>
    <row r="2649" spans="1:4" x14ac:dyDescent="0.2">
      <c r="A2649" s="230">
        <v>42303.51234267361</v>
      </c>
      <c r="B2649">
        <v>1.1834725737571716E-2</v>
      </c>
      <c r="C2649" t="b">
        <v>1</v>
      </c>
      <c r="D2649">
        <f t="shared" si="59"/>
        <v>1.1834725737571716E-2</v>
      </c>
    </row>
    <row r="2650" spans="1:4" x14ac:dyDescent="0.2">
      <c r="A2650" s="230">
        <v>42303.522772881945</v>
      </c>
      <c r="B2650">
        <v>1.1834725737571716E-2</v>
      </c>
      <c r="C2650" t="b">
        <v>1</v>
      </c>
      <c r="D2650">
        <f t="shared" si="59"/>
        <v>1.1834725737571716E-2</v>
      </c>
    </row>
    <row r="2651" spans="1:4" x14ac:dyDescent="0.2">
      <c r="A2651" s="230">
        <v>42303.533203125</v>
      </c>
      <c r="B2651">
        <v>1.1834725737571716E-2</v>
      </c>
      <c r="C2651" t="b">
        <v>1</v>
      </c>
      <c r="D2651">
        <f t="shared" si="59"/>
        <v>1.1834725737571716E-2</v>
      </c>
    </row>
    <row r="2652" spans="1:4" x14ac:dyDescent="0.2">
      <c r="A2652" s="230">
        <v>42303.543633368055</v>
      </c>
      <c r="B2652">
        <v>1.1834725737571716E-2</v>
      </c>
      <c r="C2652" t="b">
        <v>1</v>
      </c>
      <c r="D2652">
        <f t="shared" si="59"/>
        <v>1.1834725737571716E-2</v>
      </c>
    </row>
    <row r="2653" spans="1:4" x14ac:dyDescent="0.2">
      <c r="A2653" s="230">
        <v>42303.55406357639</v>
      </c>
      <c r="B2653">
        <v>1.1834725737571716E-2</v>
      </c>
      <c r="C2653" t="b">
        <v>1</v>
      </c>
      <c r="D2653">
        <f t="shared" si="59"/>
        <v>1.1834725737571716E-2</v>
      </c>
    </row>
    <row r="2654" spans="1:4" x14ac:dyDescent="0.2">
      <c r="A2654" s="230">
        <v>42303.564493831022</v>
      </c>
      <c r="B2654">
        <v>1.1834725737571716E-2</v>
      </c>
      <c r="C2654" t="b">
        <v>1</v>
      </c>
      <c r="D2654">
        <f t="shared" si="59"/>
        <v>1.1834725737571716E-2</v>
      </c>
    </row>
    <row r="2655" spans="1:4" x14ac:dyDescent="0.2">
      <c r="A2655" s="230">
        <v>42303.574924039349</v>
      </c>
      <c r="B2655">
        <v>1.1834725737571716E-2</v>
      </c>
      <c r="C2655" t="b">
        <v>1</v>
      </c>
      <c r="D2655">
        <f t="shared" si="59"/>
        <v>1.1834725737571716E-2</v>
      </c>
    </row>
    <row r="2656" spans="1:4" x14ac:dyDescent="0.2">
      <c r="A2656" s="230">
        <v>42303.585354282404</v>
      </c>
      <c r="B2656">
        <v>1.1834725737571716E-2</v>
      </c>
      <c r="C2656" t="b">
        <v>1</v>
      </c>
      <c r="D2656">
        <f t="shared" si="59"/>
        <v>1.1834725737571716E-2</v>
      </c>
    </row>
    <row r="2657" spans="1:4" x14ac:dyDescent="0.2">
      <c r="A2657" s="230">
        <v>42303.595784490739</v>
      </c>
      <c r="B2657">
        <v>1.1834725737571716E-2</v>
      </c>
      <c r="C2657" t="b">
        <v>1</v>
      </c>
      <c r="D2657">
        <f t="shared" si="59"/>
        <v>1.1834725737571716E-2</v>
      </c>
    </row>
    <row r="2658" spans="1:4" x14ac:dyDescent="0.2">
      <c r="A2658" s="230">
        <v>42303.606214733794</v>
      </c>
      <c r="B2658">
        <v>1.1834725737571716E-2</v>
      </c>
      <c r="C2658" t="b">
        <v>1</v>
      </c>
      <c r="D2658">
        <f t="shared" si="59"/>
        <v>1.1834725737571716E-2</v>
      </c>
    </row>
    <row r="2659" spans="1:4" x14ac:dyDescent="0.2">
      <c r="A2659" s="230">
        <v>42303.616644988426</v>
      </c>
      <c r="B2659">
        <v>1.1834725737571716E-2</v>
      </c>
      <c r="C2659" t="b">
        <v>1</v>
      </c>
      <c r="D2659">
        <f t="shared" si="59"/>
        <v>1.1834725737571716E-2</v>
      </c>
    </row>
    <row r="2660" spans="1:4" x14ac:dyDescent="0.2">
      <c r="A2660" s="230">
        <v>42303.62707519676</v>
      </c>
      <c r="B2660">
        <v>1.1834725737571716E-2</v>
      </c>
      <c r="C2660" t="b">
        <v>1</v>
      </c>
      <c r="D2660">
        <f t="shared" si="59"/>
        <v>1.1834725737571716E-2</v>
      </c>
    </row>
    <row r="2661" spans="1:4" x14ac:dyDescent="0.2">
      <c r="A2661" s="230">
        <v>42303.637505439816</v>
      </c>
      <c r="B2661">
        <v>1.1834725737571716E-2</v>
      </c>
      <c r="C2661" t="b">
        <v>1</v>
      </c>
      <c r="D2661">
        <f t="shared" si="59"/>
        <v>1.1834725737571716E-2</v>
      </c>
    </row>
    <row r="2662" spans="1:4" x14ac:dyDescent="0.2">
      <c r="A2662" s="230">
        <v>42303.64793564815</v>
      </c>
      <c r="B2662">
        <v>1.1834725737571716E-2</v>
      </c>
      <c r="C2662" t="b">
        <v>1</v>
      </c>
      <c r="D2662">
        <f t="shared" si="59"/>
        <v>1.1834725737571716E-2</v>
      </c>
    </row>
    <row r="2663" spans="1:4" x14ac:dyDescent="0.2">
      <c r="A2663" s="230">
        <v>42303.658365891206</v>
      </c>
      <c r="B2663">
        <v>1.1834725737571716E-2</v>
      </c>
      <c r="C2663" t="b">
        <v>1</v>
      </c>
      <c r="D2663">
        <f t="shared" si="59"/>
        <v>1.1834725737571716E-2</v>
      </c>
    </row>
    <row r="2664" spans="1:4" x14ac:dyDescent="0.2">
      <c r="A2664" s="230">
        <v>42303.66879609954</v>
      </c>
      <c r="B2664">
        <v>1.1834725737571716E-2</v>
      </c>
      <c r="C2664" t="b">
        <v>1</v>
      </c>
      <c r="D2664">
        <f t="shared" si="59"/>
        <v>1.1834725737571716E-2</v>
      </c>
    </row>
    <row r="2665" spans="1:4" x14ac:dyDescent="0.2">
      <c r="A2665" s="230">
        <v>42303.679226354165</v>
      </c>
      <c r="B2665">
        <v>1.1834725737571716E-2</v>
      </c>
      <c r="C2665" t="b">
        <v>1</v>
      </c>
      <c r="D2665">
        <f t="shared" si="59"/>
        <v>1.1834725737571716E-2</v>
      </c>
    </row>
    <row r="2666" spans="1:4" x14ac:dyDescent="0.2">
      <c r="A2666" s="230">
        <v>42303.689656562499</v>
      </c>
      <c r="B2666">
        <v>1.1834725737571716E-2</v>
      </c>
      <c r="C2666" t="b">
        <v>1</v>
      </c>
      <c r="D2666">
        <f t="shared" si="59"/>
        <v>1.1834725737571716E-2</v>
      </c>
    </row>
    <row r="2667" spans="1:4" x14ac:dyDescent="0.2">
      <c r="A2667" s="230">
        <v>42303.700086805555</v>
      </c>
      <c r="B2667">
        <v>1.2021198868751526E-2</v>
      </c>
      <c r="C2667" t="b">
        <v>1</v>
      </c>
      <c r="D2667">
        <f t="shared" si="59"/>
        <v>1.2021198868751526E-2</v>
      </c>
    </row>
    <row r="2668" spans="1:4" x14ac:dyDescent="0.2">
      <c r="A2668" s="230">
        <v>42303.71051704861</v>
      </c>
      <c r="B2668">
        <v>1.2021198868751526E-2</v>
      </c>
      <c r="C2668" t="b">
        <v>1</v>
      </c>
      <c r="D2668">
        <f t="shared" si="59"/>
        <v>1.2021198868751526E-2</v>
      </c>
    </row>
    <row r="2669" spans="1:4" x14ac:dyDescent="0.2">
      <c r="A2669" s="230">
        <v>42303.720947256945</v>
      </c>
      <c r="B2669">
        <v>1.2021198868751526E-2</v>
      </c>
      <c r="C2669" t="b">
        <v>1</v>
      </c>
      <c r="D2669">
        <f t="shared" si="59"/>
        <v>1.2021198868751526E-2</v>
      </c>
    </row>
    <row r="2670" spans="1:4" x14ac:dyDescent="0.2">
      <c r="A2670" s="230">
        <v>42303.731377511576</v>
      </c>
      <c r="B2670">
        <v>1.2021198868751526E-2</v>
      </c>
      <c r="C2670" t="b">
        <v>1</v>
      </c>
      <c r="D2670">
        <f t="shared" si="59"/>
        <v>1.2021198868751526E-2</v>
      </c>
    </row>
    <row r="2671" spans="1:4" x14ac:dyDescent="0.2">
      <c r="A2671" s="230">
        <v>42303.741807719911</v>
      </c>
      <c r="B2671">
        <v>1.2021198868751526E-2</v>
      </c>
      <c r="C2671" t="b">
        <v>1</v>
      </c>
      <c r="D2671">
        <f t="shared" si="59"/>
        <v>1.2021198868751526E-2</v>
      </c>
    </row>
    <row r="2672" spans="1:4" x14ac:dyDescent="0.2">
      <c r="A2672" s="230">
        <v>42303.752237962966</v>
      </c>
      <c r="B2672">
        <v>1.2021198868751526E-2</v>
      </c>
      <c r="C2672" t="b">
        <v>1</v>
      </c>
      <c r="D2672">
        <f t="shared" si="59"/>
        <v>1.2021198868751526E-2</v>
      </c>
    </row>
    <row r="2673" spans="1:4" x14ac:dyDescent="0.2">
      <c r="A2673" s="230">
        <v>42303.762668171294</v>
      </c>
      <c r="B2673">
        <v>1.2021198868751526E-2</v>
      </c>
      <c r="C2673" t="b">
        <v>1</v>
      </c>
      <c r="D2673">
        <f t="shared" si="59"/>
        <v>1.2021198868751526E-2</v>
      </c>
    </row>
    <row r="2674" spans="1:4" x14ac:dyDescent="0.2">
      <c r="A2674" s="230">
        <v>42303.773098414349</v>
      </c>
      <c r="B2674">
        <v>1.2021198868751526E-2</v>
      </c>
      <c r="C2674" t="b">
        <v>1</v>
      </c>
      <c r="D2674">
        <f t="shared" si="59"/>
        <v>1.2021198868751526E-2</v>
      </c>
    </row>
    <row r="2675" spans="1:4" x14ac:dyDescent="0.2">
      <c r="A2675" s="230">
        <v>42303.783528668981</v>
      </c>
      <c r="B2675">
        <v>1.2021198868751526E-2</v>
      </c>
      <c r="C2675" t="b">
        <v>1</v>
      </c>
      <c r="D2675">
        <f t="shared" si="59"/>
        <v>1.2021198868751526E-2</v>
      </c>
    </row>
    <row r="2676" spans="1:4" x14ac:dyDescent="0.2">
      <c r="A2676" s="230">
        <v>42303.793958877315</v>
      </c>
      <c r="B2676">
        <v>1.2021198868751526E-2</v>
      </c>
      <c r="C2676" t="b">
        <v>1</v>
      </c>
      <c r="D2676">
        <f t="shared" si="59"/>
        <v>1.2021198868751526E-2</v>
      </c>
    </row>
    <row r="2677" spans="1:4" x14ac:dyDescent="0.2">
      <c r="A2677" s="230">
        <v>42303.804389120371</v>
      </c>
      <c r="B2677">
        <v>1.2021198868751526E-2</v>
      </c>
      <c r="C2677" t="b">
        <v>1</v>
      </c>
      <c r="D2677">
        <f t="shared" si="59"/>
        <v>1.2021198868751526E-2</v>
      </c>
    </row>
    <row r="2678" spans="1:4" x14ac:dyDescent="0.2">
      <c r="A2678" s="230">
        <v>42303.814819328705</v>
      </c>
      <c r="B2678">
        <v>1.2021198868751526E-2</v>
      </c>
      <c r="C2678" t="b">
        <v>1</v>
      </c>
      <c r="D2678">
        <f t="shared" si="59"/>
        <v>1.2021198868751526E-2</v>
      </c>
    </row>
    <row r="2679" spans="1:4" x14ac:dyDescent="0.2">
      <c r="A2679" s="230">
        <v>42303.825249571761</v>
      </c>
      <c r="B2679">
        <v>1.2021198868751526E-2</v>
      </c>
      <c r="C2679" t="b">
        <v>1</v>
      </c>
      <c r="D2679">
        <f t="shared" si="59"/>
        <v>1.2021198868751526E-2</v>
      </c>
    </row>
    <row r="2680" spans="1:4" x14ac:dyDescent="0.2">
      <c r="A2680" s="230">
        <v>42303.835679780095</v>
      </c>
      <c r="B2680">
        <v>1.2021198868751526E-2</v>
      </c>
      <c r="C2680" t="b">
        <v>1</v>
      </c>
      <c r="D2680">
        <f t="shared" si="59"/>
        <v>1.2021198868751526E-2</v>
      </c>
    </row>
    <row r="2681" spans="1:4" x14ac:dyDescent="0.2">
      <c r="A2681" s="230">
        <v>42303.846110034719</v>
      </c>
      <c r="B2681">
        <v>1.2021198868751526E-2</v>
      </c>
      <c r="C2681" t="b">
        <v>1</v>
      </c>
      <c r="D2681">
        <f t="shared" si="59"/>
        <v>1.2021198868751526E-2</v>
      </c>
    </row>
    <row r="2682" spans="1:4" x14ac:dyDescent="0.2">
      <c r="A2682" s="230">
        <v>42303.856540243054</v>
      </c>
      <c r="B2682">
        <v>1.2021198868751526E-2</v>
      </c>
      <c r="C2682" t="b">
        <v>1</v>
      </c>
      <c r="D2682">
        <f t="shared" si="59"/>
        <v>1.2021198868751526E-2</v>
      </c>
    </row>
    <row r="2683" spans="1:4" x14ac:dyDescent="0.2">
      <c r="A2683" s="230">
        <v>42303.866970486109</v>
      </c>
      <c r="B2683">
        <v>1.2021198868751526E-2</v>
      </c>
      <c r="C2683" t="b">
        <v>1</v>
      </c>
      <c r="D2683">
        <f t="shared" si="59"/>
        <v>1.2021198868751526E-2</v>
      </c>
    </row>
    <row r="2684" spans="1:4" x14ac:dyDescent="0.2">
      <c r="A2684" s="230">
        <v>42303.877400729165</v>
      </c>
      <c r="B2684">
        <v>1.2021198868751526E-2</v>
      </c>
      <c r="C2684" t="b">
        <v>1</v>
      </c>
      <c r="D2684">
        <f t="shared" si="59"/>
        <v>1.2021198868751526E-2</v>
      </c>
    </row>
    <row r="2685" spans="1:4" x14ac:dyDescent="0.2">
      <c r="A2685" s="230">
        <v>42303.8878309375</v>
      </c>
      <c r="B2685">
        <v>1.2021198868751526E-2</v>
      </c>
      <c r="C2685" t="b">
        <v>1</v>
      </c>
      <c r="D2685">
        <f t="shared" si="59"/>
        <v>1.2021198868751526E-2</v>
      </c>
    </row>
    <row r="2686" spans="1:4" x14ac:dyDescent="0.2">
      <c r="A2686" s="230">
        <v>42303.898261192131</v>
      </c>
      <c r="B2686">
        <v>1.2021198868751526E-2</v>
      </c>
      <c r="C2686" t="b">
        <v>1</v>
      </c>
      <c r="D2686">
        <f t="shared" si="59"/>
        <v>1.2021198868751526E-2</v>
      </c>
    </row>
    <row r="2687" spans="1:4" x14ac:dyDescent="0.2">
      <c r="A2687" s="230">
        <v>42303.908691400466</v>
      </c>
      <c r="B2687">
        <v>1.2021198868751526E-2</v>
      </c>
      <c r="C2687" t="b">
        <v>1</v>
      </c>
      <c r="D2687">
        <f t="shared" ref="D2687:D2750" si="60">IF(C2687=TRUE,B2687,0)</f>
        <v>1.2021198868751526E-2</v>
      </c>
    </row>
    <row r="2688" spans="1:4" x14ac:dyDescent="0.2">
      <c r="A2688" s="230">
        <v>42303.919121643521</v>
      </c>
      <c r="B2688">
        <v>1.2021198868751526E-2</v>
      </c>
      <c r="C2688" t="b">
        <v>1</v>
      </c>
      <c r="D2688">
        <f t="shared" si="60"/>
        <v>1.2021198868751526E-2</v>
      </c>
    </row>
    <row r="2689" spans="1:4" x14ac:dyDescent="0.2">
      <c r="A2689" s="230">
        <v>42303.929551851848</v>
      </c>
      <c r="B2689">
        <v>1.2021198868751526E-2</v>
      </c>
      <c r="C2689" t="b">
        <v>1</v>
      </c>
      <c r="D2689">
        <f t="shared" si="60"/>
        <v>1.2021198868751526E-2</v>
      </c>
    </row>
    <row r="2690" spans="1:4" x14ac:dyDescent="0.2">
      <c r="A2690" s="230">
        <v>42303.939982094904</v>
      </c>
      <c r="B2690">
        <v>1.2021198868751526E-2</v>
      </c>
      <c r="C2690" t="b">
        <v>1</v>
      </c>
      <c r="D2690">
        <f t="shared" si="60"/>
        <v>1.2021198868751526E-2</v>
      </c>
    </row>
    <row r="2691" spans="1:4" x14ac:dyDescent="0.2">
      <c r="A2691" s="230">
        <v>42303.950412349535</v>
      </c>
      <c r="B2691">
        <v>1.2021198868751526E-2</v>
      </c>
      <c r="C2691" t="b">
        <v>1</v>
      </c>
      <c r="D2691">
        <f t="shared" si="60"/>
        <v>1.2021198868751526E-2</v>
      </c>
    </row>
    <row r="2692" spans="1:4" x14ac:dyDescent="0.2">
      <c r="A2692" s="230">
        <v>42303.96084255787</v>
      </c>
      <c r="B2692">
        <v>1.2021198868751526E-2</v>
      </c>
      <c r="C2692" t="b">
        <v>1</v>
      </c>
      <c r="D2692">
        <f t="shared" si="60"/>
        <v>1.2021198868751526E-2</v>
      </c>
    </row>
    <row r="2693" spans="1:4" x14ac:dyDescent="0.2">
      <c r="A2693" s="230">
        <v>42303.971272800925</v>
      </c>
      <c r="B2693">
        <v>1.2021198868751526E-2</v>
      </c>
      <c r="C2693" t="b">
        <v>1</v>
      </c>
      <c r="D2693">
        <f t="shared" si="60"/>
        <v>1.2021198868751526E-2</v>
      </c>
    </row>
    <row r="2694" spans="1:4" x14ac:dyDescent="0.2">
      <c r="A2694" s="230">
        <v>42303.98170300926</v>
      </c>
      <c r="B2694">
        <v>1.2021198868751526E-2</v>
      </c>
      <c r="C2694" t="b">
        <v>1</v>
      </c>
      <c r="D2694">
        <f t="shared" si="60"/>
        <v>1.2021198868751526E-2</v>
      </c>
    </row>
    <row r="2695" spans="1:4" x14ac:dyDescent="0.2">
      <c r="A2695" s="230">
        <v>42303.992133252315</v>
      </c>
      <c r="B2695">
        <v>1.2021198868751526E-2</v>
      </c>
      <c r="C2695" t="b">
        <v>1</v>
      </c>
      <c r="D2695">
        <f t="shared" si="60"/>
        <v>1.2021198868751526E-2</v>
      </c>
    </row>
    <row r="2696" spans="1:4" x14ac:dyDescent="0.2">
      <c r="A2696" s="230">
        <v>42304.00256346065</v>
      </c>
      <c r="B2696">
        <v>1.2021198868751526E-2</v>
      </c>
      <c r="C2696" t="b">
        <v>1</v>
      </c>
      <c r="D2696">
        <f t="shared" si="60"/>
        <v>1.2021198868751526E-2</v>
      </c>
    </row>
    <row r="2697" spans="1:4" x14ac:dyDescent="0.2">
      <c r="A2697" s="230">
        <v>42304.012993715274</v>
      </c>
      <c r="B2697">
        <v>1.2021198868751526E-2</v>
      </c>
      <c r="C2697" t="b">
        <v>1</v>
      </c>
      <c r="D2697">
        <f t="shared" si="60"/>
        <v>1.2021198868751526E-2</v>
      </c>
    </row>
    <row r="2698" spans="1:4" x14ac:dyDescent="0.2">
      <c r="A2698" s="230">
        <v>42304.023423923609</v>
      </c>
      <c r="B2698">
        <v>1.2021198868751526E-2</v>
      </c>
      <c r="C2698" t="b">
        <v>1</v>
      </c>
      <c r="D2698">
        <f t="shared" si="60"/>
        <v>1.2021198868751526E-2</v>
      </c>
    </row>
    <row r="2699" spans="1:4" x14ac:dyDescent="0.2">
      <c r="A2699" s="230">
        <v>42304.033854166664</v>
      </c>
      <c r="B2699">
        <v>1.177583634853363E-2</v>
      </c>
      <c r="C2699" t="b">
        <v>1</v>
      </c>
      <c r="D2699">
        <f t="shared" si="60"/>
        <v>1.177583634853363E-2</v>
      </c>
    </row>
    <row r="2700" spans="1:4" x14ac:dyDescent="0.2">
      <c r="A2700" s="230">
        <v>42304.04428440972</v>
      </c>
      <c r="B2700">
        <v>1.177583634853363E-2</v>
      </c>
      <c r="C2700" t="b">
        <v>1</v>
      </c>
      <c r="D2700">
        <f t="shared" si="60"/>
        <v>1.177583634853363E-2</v>
      </c>
    </row>
    <row r="2701" spans="1:4" x14ac:dyDescent="0.2">
      <c r="A2701" s="230">
        <v>42304.054714618054</v>
      </c>
      <c r="B2701">
        <v>1.177583634853363E-2</v>
      </c>
      <c r="C2701" t="b">
        <v>1</v>
      </c>
      <c r="D2701">
        <f t="shared" si="60"/>
        <v>1.177583634853363E-2</v>
      </c>
    </row>
    <row r="2702" spans="1:4" x14ac:dyDescent="0.2">
      <c r="A2702" s="230">
        <v>42304.065144872686</v>
      </c>
      <c r="B2702">
        <v>1.177583634853363E-2</v>
      </c>
      <c r="C2702" t="b">
        <v>1</v>
      </c>
      <c r="D2702">
        <f t="shared" si="60"/>
        <v>1.177583634853363E-2</v>
      </c>
    </row>
    <row r="2703" spans="1:4" x14ac:dyDescent="0.2">
      <c r="A2703" s="230">
        <v>42304.07557508102</v>
      </c>
      <c r="B2703">
        <v>1.177583634853363E-2</v>
      </c>
      <c r="C2703" t="b">
        <v>1</v>
      </c>
      <c r="D2703">
        <f t="shared" si="60"/>
        <v>1.177583634853363E-2</v>
      </c>
    </row>
    <row r="2704" spans="1:4" x14ac:dyDescent="0.2">
      <c r="A2704" s="230">
        <v>42304.086005324076</v>
      </c>
      <c r="B2704">
        <v>1.177583634853363E-2</v>
      </c>
      <c r="C2704" t="b">
        <v>1</v>
      </c>
      <c r="D2704">
        <f t="shared" si="60"/>
        <v>1.177583634853363E-2</v>
      </c>
    </row>
    <row r="2705" spans="1:4" x14ac:dyDescent="0.2">
      <c r="A2705" s="230">
        <v>42304.09643553241</v>
      </c>
      <c r="B2705">
        <v>1.177583634853363E-2</v>
      </c>
      <c r="C2705" t="b">
        <v>1</v>
      </c>
      <c r="D2705">
        <f t="shared" si="60"/>
        <v>1.177583634853363E-2</v>
      </c>
    </row>
    <row r="2706" spans="1:4" x14ac:dyDescent="0.2">
      <c r="A2706" s="230">
        <v>42304.106865775466</v>
      </c>
      <c r="B2706">
        <v>1.177583634853363E-2</v>
      </c>
      <c r="C2706" t="b">
        <v>1</v>
      </c>
      <c r="D2706">
        <f t="shared" si="60"/>
        <v>1.177583634853363E-2</v>
      </c>
    </row>
    <row r="2707" spans="1:4" x14ac:dyDescent="0.2">
      <c r="A2707" s="230">
        <v>42304.11729603009</v>
      </c>
      <c r="B2707">
        <v>1.177583634853363E-2</v>
      </c>
      <c r="C2707" t="b">
        <v>1</v>
      </c>
      <c r="D2707">
        <f t="shared" si="60"/>
        <v>1.177583634853363E-2</v>
      </c>
    </row>
    <row r="2708" spans="1:4" x14ac:dyDescent="0.2">
      <c r="A2708" s="230">
        <v>42304.127726238425</v>
      </c>
      <c r="B2708">
        <v>1.177583634853363E-2</v>
      </c>
      <c r="C2708" t="b">
        <v>1</v>
      </c>
      <c r="D2708">
        <f t="shared" si="60"/>
        <v>1.177583634853363E-2</v>
      </c>
    </row>
    <row r="2709" spans="1:4" x14ac:dyDescent="0.2">
      <c r="A2709" s="230">
        <v>42304.13815648148</v>
      </c>
      <c r="B2709">
        <v>1.177583634853363E-2</v>
      </c>
      <c r="C2709" t="b">
        <v>1</v>
      </c>
      <c r="D2709">
        <f t="shared" si="60"/>
        <v>1.177583634853363E-2</v>
      </c>
    </row>
    <row r="2710" spans="1:4" x14ac:dyDescent="0.2">
      <c r="A2710" s="230">
        <v>42304.148586689815</v>
      </c>
      <c r="B2710">
        <v>1.177583634853363E-2</v>
      </c>
      <c r="C2710" t="b">
        <v>1</v>
      </c>
      <c r="D2710">
        <f t="shared" si="60"/>
        <v>1.177583634853363E-2</v>
      </c>
    </row>
    <row r="2711" spans="1:4" x14ac:dyDescent="0.2">
      <c r="A2711" s="230">
        <v>42304.15901693287</v>
      </c>
      <c r="B2711">
        <v>1.177583634853363E-2</v>
      </c>
      <c r="C2711" t="b">
        <v>1</v>
      </c>
      <c r="D2711">
        <f t="shared" si="60"/>
        <v>1.177583634853363E-2</v>
      </c>
    </row>
    <row r="2712" spans="1:4" x14ac:dyDescent="0.2">
      <c r="A2712" s="230">
        <v>42304.169447141205</v>
      </c>
      <c r="B2712">
        <v>1.177583634853363E-2</v>
      </c>
      <c r="C2712" t="b">
        <v>1</v>
      </c>
      <c r="D2712">
        <f t="shared" si="60"/>
        <v>1.177583634853363E-2</v>
      </c>
    </row>
    <row r="2713" spans="1:4" x14ac:dyDescent="0.2">
      <c r="A2713" s="230">
        <v>42304.179877395836</v>
      </c>
      <c r="B2713">
        <v>1.177583634853363E-2</v>
      </c>
      <c r="C2713" t="b">
        <v>1</v>
      </c>
      <c r="D2713">
        <f t="shared" si="60"/>
        <v>1.177583634853363E-2</v>
      </c>
    </row>
    <row r="2714" spans="1:4" x14ac:dyDescent="0.2">
      <c r="A2714" s="230">
        <v>42304.190307604164</v>
      </c>
      <c r="B2714">
        <v>1.177583634853363E-2</v>
      </c>
      <c r="C2714" t="b">
        <v>1</v>
      </c>
      <c r="D2714">
        <f t="shared" si="60"/>
        <v>1.177583634853363E-2</v>
      </c>
    </row>
    <row r="2715" spans="1:4" x14ac:dyDescent="0.2">
      <c r="A2715" s="230">
        <v>42304.200737847219</v>
      </c>
      <c r="B2715">
        <v>1.177583634853363E-2</v>
      </c>
      <c r="C2715" t="b">
        <v>1</v>
      </c>
      <c r="D2715">
        <f t="shared" si="60"/>
        <v>1.177583634853363E-2</v>
      </c>
    </row>
    <row r="2716" spans="1:4" x14ac:dyDescent="0.2">
      <c r="A2716" s="230">
        <v>42304.211168090274</v>
      </c>
      <c r="B2716">
        <v>1.177583634853363E-2</v>
      </c>
      <c r="C2716" t="b">
        <v>1</v>
      </c>
      <c r="D2716">
        <f t="shared" si="60"/>
        <v>1.177583634853363E-2</v>
      </c>
    </row>
    <row r="2717" spans="1:4" x14ac:dyDescent="0.2">
      <c r="A2717" s="230">
        <v>42304.221598298609</v>
      </c>
      <c r="B2717">
        <v>1.177583634853363E-2</v>
      </c>
      <c r="C2717" t="b">
        <v>1</v>
      </c>
      <c r="D2717">
        <f t="shared" si="60"/>
        <v>1.177583634853363E-2</v>
      </c>
    </row>
    <row r="2718" spans="1:4" x14ac:dyDescent="0.2">
      <c r="A2718" s="230">
        <v>42304.232028553241</v>
      </c>
      <c r="B2718">
        <v>1.177583634853363E-2</v>
      </c>
      <c r="C2718" t="b">
        <v>1</v>
      </c>
      <c r="D2718">
        <f t="shared" si="60"/>
        <v>1.177583634853363E-2</v>
      </c>
    </row>
    <row r="2719" spans="1:4" x14ac:dyDescent="0.2">
      <c r="A2719" s="230">
        <v>42304.242458761575</v>
      </c>
      <c r="B2719">
        <v>1.177583634853363E-2</v>
      </c>
      <c r="C2719" t="b">
        <v>1</v>
      </c>
      <c r="D2719">
        <f t="shared" si="60"/>
        <v>1.177583634853363E-2</v>
      </c>
    </row>
    <row r="2720" spans="1:4" x14ac:dyDescent="0.2">
      <c r="A2720" s="230">
        <v>42304.252889004631</v>
      </c>
      <c r="B2720">
        <v>1.177583634853363E-2</v>
      </c>
      <c r="C2720" t="b">
        <v>1</v>
      </c>
      <c r="D2720">
        <f t="shared" si="60"/>
        <v>1.177583634853363E-2</v>
      </c>
    </row>
    <row r="2721" spans="1:4" x14ac:dyDescent="0.2">
      <c r="A2721" s="230">
        <v>42304.263319212965</v>
      </c>
      <c r="B2721">
        <v>1.177583634853363E-2</v>
      </c>
      <c r="C2721" t="b">
        <v>1</v>
      </c>
      <c r="D2721">
        <f t="shared" si="60"/>
        <v>1.177583634853363E-2</v>
      </c>
    </row>
    <row r="2722" spans="1:4" x14ac:dyDescent="0.2">
      <c r="A2722" s="230">
        <v>42304.273749456021</v>
      </c>
      <c r="B2722">
        <v>1.177583634853363E-2</v>
      </c>
      <c r="C2722" t="b">
        <v>1</v>
      </c>
      <c r="D2722">
        <f t="shared" si="60"/>
        <v>1.177583634853363E-2</v>
      </c>
    </row>
    <row r="2723" spans="1:4" x14ac:dyDescent="0.2">
      <c r="A2723" s="230">
        <v>42304.284179710645</v>
      </c>
      <c r="B2723">
        <v>1.177583634853363E-2</v>
      </c>
      <c r="C2723" t="b">
        <v>1</v>
      </c>
      <c r="D2723">
        <f t="shared" si="60"/>
        <v>1.177583634853363E-2</v>
      </c>
    </row>
    <row r="2724" spans="1:4" x14ac:dyDescent="0.2">
      <c r="A2724" s="230">
        <v>42304.294609918979</v>
      </c>
      <c r="B2724">
        <v>1.177583634853363E-2</v>
      </c>
      <c r="C2724" t="b">
        <v>1</v>
      </c>
      <c r="D2724">
        <f t="shared" si="60"/>
        <v>1.177583634853363E-2</v>
      </c>
    </row>
    <row r="2725" spans="1:4" x14ac:dyDescent="0.2">
      <c r="A2725" s="230">
        <v>42304.305040162035</v>
      </c>
      <c r="B2725">
        <v>1.177583634853363E-2</v>
      </c>
      <c r="C2725" t="b">
        <v>1</v>
      </c>
      <c r="D2725">
        <f t="shared" si="60"/>
        <v>1.177583634853363E-2</v>
      </c>
    </row>
    <row r="2726" spans="1:4" x14ac:dyDescent="0.2">
      <c r="A2726" s="230">
        <v>42304.315470370369</v>
      </c>
      <c r="B2726">
        <v>1.177583634853363E-2</v>
      </c>
      <c r="C2726" t="b">
        <v>1</v>
      </c>
      <c r="D2726">
        <f t="shared" si="60"/>
        <v>1.177583634853363E-2</v>
      </c>
    </row>
    <row r="2727" spans="1:4" x14ac:dyDescent="0.2">
      <c r="A2727" s="230">
        <v>42304.325900613425</v>
      </c>
      <c r="B2727">
        <v>1.177583634853363E-2</v>
      </c>
      <c r="C2727" t="b">
        <v>1</v>
      </c>
      <c r="D2727">
        <f t="shared" si="60"/>
        <v>1.177583634853363E-2</v>
      </c>
    </row>
    <row r="2728" spans="1:4" x14ac:dyDescent="0.2">
      <c r="A2728" s="230">
        <v>42304.336330821759</v>
      </c>
      <c r="B2728">
        <v>1.177583634853363E-2</v>
      </c>
      <c r="C2728" t="b">
        <v>1</v>
      </c>
      <c r="D2728">
        <f t="shared" si="60"/>
        <v>1.177583634853363E-2</v>
      </c>
    </row>
    <row r="2729" spans="1:4" x14ac:dyDescent="0.2">
      <c r="A2729" s="230">
        <v>42304.346761076391</v>
      </c>
      <c r="B2729">
        <v>1.177583634853363E-2</v>
      </c>
      <c r="C2729" t="b">
        <v>1</v>
      </c>
      <c r="D2729">
        <f t="shared" si="60"/>
        <v>1.177583634853363E-2</v>
      </c>
    </row>
    <row r="2730" spans="1:4" x14ac:dyDescent="0.2">
      <c r="A2730" s="230">
        <v>42304.357191284726</v>
      </c>
      <c r="B2730">
        <v>1.177583634853363E-2</v>
      </c>
      <c r="C2730" t="b">
        <v>1</v>
      </c>
      <c r="D2730">
        <f t="shared" si="60"/>
        <v>1.177583634853363E-2</v>
      </c>
    </row>
    <row r="2731" spans="1:4" x14ac:dyDescent="0.2">
      <c r="A2731" s="230">
        <v>42304.367621527781</v>
      </c>
      <c r="B2731">
        <v>1.1618807911872864E-2</v>
      </c>
      <c r="C2731" t="b">
        <v>1</v>
      </c>
      <c r="D2731">
        <f t="shared" si="60"/>
        <v>1.1618807911872864E-2</v>
      </c>
    </row>
    <row r="2732" spans="1:4" x14ac:dyDescent="0.2">
      <c r="A2732" s="230">
        <v>42304.378051770836</v>
      </c>
      <c r="B2732">
        <v>1.1618807911872864E-2</v>
      </c>
      <c r="C2732" t="b">
        <v>1</v>
      </c>
      <c r="D2732">
        <f t="shared" si="60"/>
        <v>1.1618807911872864E-2</v>
      </c>
    </row>
    <row r="2733" spans="1:4" x14ac:dyDescent="0.2">
      <c r="A2733" s="230">
        <v>42304.388481979164</v>
      </c>
      <c r="B2733">
        <v>1.1618807911872864E-2</v>
      </c>
      <c r="C2733" t="b">
        <v>1</v>
      </c>
      <c r="D2733">
        <f t="shared" si="60"/>
        <v>1.1618807911872864E-2</v>
      </c>
    </row>
    <row r="2734" spans="1:4" x14ac:dyDescent="0.2">
      <c r="A2734" s="230">
        <v>42304.398912233795</v>
      </c>
      <c r="B2734">
        <v>1.1618807911872864E-2</v>
      </c>
      <c r="C2734" t="b">
        <v>1</v>
      </c>
      <c r="D2734">
        <f t="shared" si="60"/>
        <v>1.1618807911872864E-2</v>
      </c>
    </row>
    <row r="2735" spans="1:4" x14ac:dyDescent="0.2">
      <c r="A2735" s="230">
        <v>42304.40934244213</v>
      </c>
      <c r="B2735">
        <v>1.1618807911872864E-2</v>
      </c>
      <c r="C2735" t="b">
        <v>1</v>
      </c>
      <c r="D2735">
        <f t="shared" si="60"/>
        <v>1.1618807911872864E-2</v>
      </c>
    </row>
    <row r="2736" spans="1:4" x14ac:dyDescent="0.2">
      <c r="A2736" s="230">
        <v>42304.419772685185</v>
      </c>
      <c r="B2736">
        <v>1.1618807911872864E-2</v>
      </c>
      <c r="C2736" t="b">
        <v>1</v>
      </c>
      <c r="D2736">
        <f t="shared" si="60"/>
        <v>1.1618807911872864E-2</v>
      </c>
    </row>
    <row r="2737" spans="1:4" x14ac:dyDescent="0.2">
      <c r="A2737" s="230">
        <v>42304.43020289352</v>
      </c>
      <c r="B2737">
        <v>1.2688592076301575E-2</v>
      </c>
      <c r="C2737" t="b">
        <v>1</v>
      </c>
      <c r="D2737">
        <f t="shared" si="60"/>
        <v>1.2688592076301575E-2</v>
      </c>
    </row>
    <row r="2738" spans="1:4" x14ac:dyDescent="0.2">
      <c r="A2738" s="230">
        <v>42304.440633136575</v>
      </c>
      <c r="B2738">
        <v>1.2688592076301575E-2</v>
      </c>
      <c r="C2738" t="b">
        <v>1</v>
      </c>
      <c r="D2738">
        <f t="shared" si="60"/>
        <v>1.2688592076301575E-2</v>
      </c>
    </row>
    <row r="2739" spans="1:4" x14ac:dyDescent="0.2">
      <c r="A2739" s="230">
        <v>42304.451063391207</v>
      </c>
      <c r="B2739">
        <v>1.2688592076301575E-2</v>
      </c>
      <c r="C2739" t="b">
        <v>1</v>
      </c>
      <c r="D2739">
        <f t="shared" si="60"/>
        <v>1.2688592076301575E-2</v>
      </c>
    </row>
    <row r="2740" spans="1:4" x14ac:dyDescent="0.2">
      <c r="A2740" s="230">
        <v>42304.461493599534</v>
      </c>
      <c r="B2740">
        <v>1.2688592076301575E-2</v>
      </c>
      <c r="C2740" t="b">
        <v>1</v>
      </c>
      <c r="D2740">
        <f t="shared" si="60"/>
        <v>1.2688592076301575E-2</v>
      </c>
    </row>
    <row r="2741" spans="1:4" x14ac:dyDescent="0.2">
      <c r="A2741" s="230">
        <v>42304.47192384259</v>
      </c>
      <c r="B2741">
        <v>1.2688592076301575E-2</v>
      </c>
      <c r="C2741" t="b">
        <v>1</v>
      </c>
      <c r="D2741">
        <f t="shared" si="60"/>
        <v>1.2688592076301575E-2</v>
      </c>
    </row>
    <row r="2742" spans="1:4" x14ac:dyDescent="0.2">
      <c r="A2742" s="230">
        <v>42304.482354050924</v>
      </c>
      <c r="B2742">
        <v>1.2688592076301575E-2</v>
      </c>
      <c r="C2742" t="b">
        <v>1</v>
      </c>
      <c r="D2742">
        <f t="shared" si="60"/>
        <v>1.2688592076301575E-2</v>
      </c>
    </row>
    <row r="2743" spans="1:4" x14ac:dyDescent="0.2">
      <c r="A2743" s="230">
        <v>42304.49278429398</v>
      </c>
      <c r="B2743">
        <v>1.2688592076301575E-2</v>
      </c>
      <c r="C2743" t="b">
        <v>1</v>
      </c>
      <c r="D2743">
        <f t="shared" si="60"/>
        <v>1.2688592076301575E-2</v>
      </c>
    </row>
    <row r="2744" spans="1:4" x14ac:dyDescent="0.2">
      <c r="A2744" s="230">
        <v>42304.503214502314</v>
      </c>
      <c r="B2744">
        <v>1.2688592076301575E-2</v>
      </c>
      <c r="C2744" t="b">
        <v>1</v>
      </c>
      <c r="D2744">
        <f t="shared" si="60"/>
        <v>1.2688592076301575E-2</v>
      </c>
    </row>
    <row r="2745" spans="1:4" x14ac:dyDescent="0.2">
      <c r="A2745" s="230">
        <v>42304.513644756946</v>
      </c>
      <c r="B2745">
        <v>1.2688592076301575E-2</v>
      </c>
      <c r="C2745" t="b">
        <v>1</v>
      </c>
      <c r="D2745">
        <f t="shared" si="60"/>
        <v>1.2688592076301575E-2</v>
      </c>
    </row>
    <row r="2746" spans="1:4" x14ac:dyDescent="0.2">
      <c r="A2746" s="230">
        <v>42304.52407496528</v>
      </c>
      <c r="B2746">
        <v>1.2688592076301575E-2</v>
      </c>
      <c r="C2746" t="b">
        <v>1</v>
      </c>
      <c r="D2746">
        <f t="shared" si="60"/>
        <v>1.2688592076301575E-2</v>
      </c>
    </row>
    <row r="2747" spans="1:4" x14ac:dyDescent="0.2">
      <c r="A2747" s="230">
        <v>42304.534505208336</v>
      </c>
      <c r="B2747">
        <v>1.2688592076301575E-2</v>
      </c>
      <c r="C2747" t="b">
        <v>1</v>
      </c>
      <c r="D2747">
        <f t="shared" si="60"/>
        <v>1.2688592076301575E-2</v>
      </c>
    </row>
    <row r="2748" spans="1:4" x14ac:dyDescent="0.2">
      <c r="A2748" s="230">
        <v>42304.544935451391</v>
      </c>
      <c r="B2748">
        <v>1.2688592076301575E-2</v>
      </c>
      <c r="C2748" t="b">
        <v>1</v>
      </c>
      <c r="D2748">
        <f t="shared" si="60"/>
        <v>1.2688592076301575E-2</v>
      </c>
    </row>
    <row r="2749" spans="1:4" x14ac:dyDescent="0.2">
      <c r="A2749" s="230">
        <v>42304.555365659726</v>
      </c>
      <c r="B2749">
        <v>1.2688592076301575E-2</v>
      </c>
      <c r="C2749" t="b">
        <v>1</v>
      </c>
      <c r="D2749">
        <f t="shared" si="60"/>
        <v>1.2688592076301575E-2</v>
      </c>
    </row>
    <row r="2750" spans="1:4" x14ac:dyDescent="0.2">
      <c r="A2750" s="230">
        <v>42304.56579591435</v>
      </c>
      <c r="B2750">
        <v>1.1687502264976501E-2</v>
      </c>
      <c r="C2750" t="b">
        <v>1</v>
      </c>
      <c r="D2750">
        <f t="shared" si="60"/>
        <v>1.1687502264976501E-2</v>
      </c>
    </row>
    <row r="2751" spans="1:4" x14ac:dyDescent="0.2">
      <c r="A2751" s="230">
        <v>42304.576226122685</v>
      </c>
      <c r="B2751">
        <v>1.1687502264976501E-2</v>
      </c>
      <c r="C2751" t="b">
        <v>1</v>
      </c>
      <c r="D2751">
        <f t="shared" ref="D2751:D2814" si="61">IF(C2751=TRUE,B2751,0)</f>
        <v>1.1687502264976501E-2</v>
      </c>
    </row>
    <row r="2752" spans="1:4" x14ac:dyDescent="0.2">
      <c r="A2752" s="230">
        <v>42304.58665636574</v>
      </c>
      <c r="B2752">
        <v>1.1687502264976501E-2</v>
      </c>
      <c r="C2752" t="b">
        <v>1</v>
      </c>
      <c r="D2752">
        <f t="shared" si="61"/>
        <v>1.1687502264976501E-2</v>
      </c>
    </row>
    <row r="2753" spans="1:4" x14ac:dyDescent="0.2">
      <c r="A2753" s="230">
        <v>42304.597086574075</v>
      </c>
      <c r="B2753">
        <v>1.1687502264976501E-2</v>
      </c>
      <c r="C2753" t="b">
        <v>1</v>
      </c>
      <c r="D2753">
        <f t="shared" si="61"/>
        <v>1.1687502264976501E-2</v>
      </c>
    </row>
    <row r="2754" spans="1:4" x14ac:dyDescent="0.2">
      <c r="A2754" s="230">
        <v>42304.60751681713</v>
      </c>
      <c r="B2754">
        <v>1.1687502264976501E-2</v>
      </c>
      <c r="C2754" t="b">
        <v>1</v>
      </c>
      <c r="D2754">
        <f t="shared" si="61"/>
        <v>1.1687502264976501E-2</v>
      </c>
    </row>
    <row r="2755" spans="1:4" x14ac:dyDescent="0.2">
      <c r="A2755" s="230">
        <v>42304.617947071762</v>
      </c>
      <c r="B2755">
        <v>1.1687502264976501E-2</v>
      </c>
      <c r="C2755" t="b">
        <v>1</v>
      </c>
      <c r="D2755">
        <f t="shared" si="61"/>
        <v>1.1687502264976501E-2</v>
      </c>
    </row>
    <row r="2756" spans="1:4" x14ac:dyDescent="0.2">
      <c r="A2756" s="230">
        <v>42304.628377280096</v>
      </c>
      <c r="B2756">
        <v>1.1687502264976501E-2</v>
      </c>
      <c r="C2756" t="b">
        <v>1</v>
      </c>
      <c r="D2756">
        <f t="shared" si="61"/>
        <v>1.1687502264976501E-2</v>
      </c>
    </row>
    <row r="2757" spans="1:4" x14ac:dyDescent="0.2">
      <c r="A2757" s="230">
        <v>42304.638807523152</v>
      </c>
      <c r="B2757">
        <v>1.1687502264976501E-2</v>
      </c>
      <c r="C2757" t="b">
        <v>1</v>
      </c>
      <c r="D2757">
        <f t="shared" si="61"/>
        <v>1.1687502264976501E-2</v>
      </c>
    </row>
    <row r="2758" spans="1:4" x14ac:dyDescent="0.2">
      <c r="A2758" s="230">
        <v>42304.649237731479</v>
      </c>
      <c r="B2758">
        <v>1.1687502264976501E-2</v>
      </c>
      <c r="C2758" t="b">
        <v>1</v>
      </c>
      <c r="D2758">
        <f t="shared" si="61"/>
        <v>1.1687502264976501E-2</v>
      </c>
    </row>
    <row r="2759" spans="1:4" x14ac:dyDescent="0.2">
      <c r="A2759" s="230">
        <v>42304.659667974534</v>
      </c>
      <c r="B2759">
        <v>1.1687502264976501E-2</v>
      </c>
      <c r="C2759" t="b">
        <v>1</v>
      </c>
      <c r="D2759">
        <f t="shared" si="61"/>
        <v>1.1687502264976501E-2</v>
      </c>
    </row>
    <row r="2760" spans="1:4" x14ac:dyDescent="0.2">
      <c r="A2760" s="230">
        <v>42304.670098182869</v>
      </c>
      <c r="B2760">
        <v>1.1687502264976501E-2</v>
      </c>
      <c r="C2760" t="b">
        <v>1</v>
      </c>
      <c r="D2760">
        <f t="shared" si="61"/>
        <v>1.1687502264976501E-2</v>
      </c>
    </row>
    <row r="2761" spans="1:4" x14ac:dyDescent="0.2">
      <c r="A2761" s="230">
        <v>42304.6805284375</v>
      </c>
      <c r="B2761">
        <v>1.1687502264976501E-2</v>
      </c>
      <c r="C2761" t="b">
        <v>1</v>
      </c>
      <c r="D2761">
        <f t="shared" si="61"/>
        <v>1.1687502264976501E-2</v>
      </c>
    </row>
    <row r="2762" spans="1:4" x14ac:dyDescent="0.2">
      <c r="A2762" s="230">
        <v>42304.690958645835</v>
      </c>
      <c r="B2762">
        <v>1.1687502264976501E-2</v>
      </c>
      <c r="C2762" t="b">
        <v>1</v>
      </c>
      <c r="D2762">
        <f t="shared" si="61"/>
        <v>1.1687502264976501E-2</v>
      </c>
    </row>
    <row r="2763" spans="1:4" x14ac:dyDescent="0.2">
      <c r="A2763" s="230">
        <v>42304.701388888891</v>
      </c>
      <c r="B2763">
        <v>1.1687502264976501E-2</v>
      </c>
      <c r="C2763" t="b">
        <v>1</v>
      </c>
      <c r="D2763">
        <f t="shared" si="61"/>
        <v>1.1687502264976501E-2</v>
      </c>
    </row>
    <row r="2764" spans="1:4" x14ac:dyDescent="0.2">
      <c r="A2764" s="230">
        <v>42304.711819131946</v>
      </c>
      <c r="B2764">
        <v>1.1687502264976501E-2</v>
      </c>
      <c r="C2764" t="b">
        <v>1</v>
      </c>
      <c r="D2764">
        <f t="shared" si="61"/>
        <v>1.1687502264976501E-2</v>
      </c>
    </row>
    <row r="2765" spans="1:4" x14ac:dyDescent="0.2">
      <c r="A2765" s="230">
        <v>42304.722249340281</v>
      </c>
      <c r="B2765">
        <v>1.1687502264976501E-2</v>
      </c>
      <c r="C2765" t="b">
        <v>1</v>
      </c>
      <c r="D2765">
        <f t="shared" si="61"/>
        <v>1.1687502264976501E-2</v>
      </c>
    </row>
    <row r="2766" spans="1:4" x14ac:dyDescent="0.2">
      <c r="A2766" s="230">
        <v>42304.732679594905</v>
      </c>
      <c r="B2766">
        <v>1.1687502264976501E-2</v>
      </c>
      <c r="C2766" t="b">
        <v>1</v>
      </c>
      <c r="D2766">
        <f t="shared" si="61"/>
        <v>1.1687502264976501E-2</v>
      </c>
    </row>
    <row r="2767" spans="1:4" x14ac:dyDescent="0.2">
      <c r="A2767" s="230">
        <v>42304.743109803239</v>
      </c>
      <c r="B2767">
        <v>1.1687502264976501E-2</v>
      </c>
      <c r="C2767" t="b">
        <v>1</v>
      </c>
      <c r="D2767">
        <f t="shared" si="61"/>
        <v>1.1687502264976501E-2</v>
      </c>
    </row>
    <row r="2768" spans="1:4" x14ac:dyDescent="0.2">
      <c r="A2768" s="230">
        <v>42304.753540046295</v>
      </c>
      <c r="B2768">
        <v>1.1687502264976501E-2</v>
      </c>
      <c r="C2768" t="b">
        <v>1</v>
      </c>
      <c r="D2768">
        <f t="shared" si="61"/>
        <v>1.1687502264976501E-2</v>
      </c>
    </row>
    <row r="2769" spans="1:4" x14ac:dyDescent="0.2">
      <c r="A2769" s="230">
        <v>42304.763970254629</v>
      </c>
      <c r="B2769">
        <v>1.1687502264976501E-2</v>
      </c>
      <c r="C2769" t="b">
        <v>1</v>
      </c>
      <c r="D2769">
        <f t="shared" si="61"/>
        <v>1.1687502264976501E-2</v>
      </c>
    </row>
    <row r="2770" spans="1:4" x14ac:dyDescent="0.2">
      <c r="A2770" s="230">
        <v>42304.774400497685</v>
      </c>
      <c r="B2770">
        <v>1.1687502264976501E-2</v>
      </c>
      <c r="C2770" t="b">
        <v>1</v>
      </c>
      <c r="D2770">
        <f t="shared" si="61"/>
        <v>1.1687502264976501E-2</v>
      </c>
    </row>
    <row r="2771" spans="1:4" x14ac:dyDescent="0.2">
      <c r="A2771" s="230">
        <v>42304.784830752316</v>
      </c>
      <c r="B2771">
        <v>1.1687502264976501E-2</v>
      </c>
      <c r="C2771" t="b">
        <v>1</v>
      </c>
      <c r="D2771">
        <f t="shared" si="61"/>
        <v>1.1687502264976501E-2</v>
      </c>
    </row>
    <row r="2772" spans="1:4" x14ac:dyDescent="0.2">
      <c r="A2772" s="230">
        <v>42304.795260960651</v>
      </c>
      <c r="B2772">
        <v>1.1687502264976501E-2</v>
      </c>
      <c r="C2772" t="b">
        <v>1</v>
      </c>
      <c r="D2772">
        <f t="shared" si="61"/>
        <v>1.1687502264976501E-2</v>
      </c>
    </row>
    <row r="2773" spans="1:4" x14ac:dyDescent="0.2">
      <c r="A2773" s="230">
        <v>42304.805691203706</v>
      </c>
      <c r="B2773">
        <v>1.1687502264976501E-2</v>
      </c>
      <c r="C2773" t="b">
        <v>1</v>
      </c>
      <c r="D2773">
        <f t="shared" si="61"/>
        <v>1.1687502264976501E-2</v>
      </c>
    </row>
    <row r="2774" spans="1:4" x14ac:dyDescent="0.2">
      <c r="A2774" s="230">
        <v>42304.816121412034</v>
      </c>
      <c r="B2774">
        <v>1.1687502264976501E-2</v>
      </c>
      <c r="C2774" t="b">
        <v>1</v>
      </c>
      <c r="D2774">
        <f t="shared" si="61"/>
        <v>1.1687502264976501E-2</v>
      </c>
    </row>
    <row r="2775" spans="1:4" x14ac:dyDescent="0.2">
      <c r="A2775" s="230">
        <v>42304.826551655089</v>
      </c>
      <c r="B2775">
        <v>1.1687502264976501E-2</v>
      </c>
      <c r="C2775" t="b">
        <v>1</v>
      </c>
      <c r="D2775">
        <f t="shared" si="61"/>
        <v>1.1687502264976501E-2</v>
      </c>
    </row>
    <row r="2776" spans="1:4" x14ac:dyDescent="0.2">
      <c r="A2776" s="230">
        <v>42304.836981863424</v>
      </c>
      <c r="B2776">
        <v>1.1687502264976501E-2</v>
      </c>
      <c r="C2776" t="b">
        <v>1</v>
      </c>
      <c r="D2776">
        <f t="shared" si="61"/>
        <v>1.1687502264976501E-2</v>
      </c>
    </row>
    <row r="2777" spans="1:4" x14ac:dyDescent="0.2">
      <c r="A2777" s="230">
        <v>42304.847412118055</v>
      </c>
      <c r="B2777">
        <v>1.1687502264976501E-2</v>
      </c>
      <c r="C2777" t="b">
        <v>1</v>
      </c>
      <c r="D2777">
        <f t="shared" si="61"/>
        <v>1.1687502264976501E-2</v>
      </c>
    </row>
    <row r="2778" spans="1:4" x14ac:dyDescent="0.2">
      <c r="A2778" s="230">
        <v>42304.85784232639</v>
      </c>
      <c r="B2778">
        <v>1.1687502264976501E-2</v>
      </c>
      <c r="C2778" t="b">
        <v>1</v>
      </c>
      <c r="D2778">
        <f t="shared" si="61"/>
        <v>1.1687502264976501E-2</v>
      </c>
    </row>
    <row r="2779" spans="1:4" x14ac:dyDescent="0.2">
      <c r="A2779" s="230">
        <v>42304.868272569445</v>
      </c>
      <c r="B2779">
        <v>1.1687502264976501E-2</v>
      </c>
      <c r="C2779" t="b">
        <v>1</v>
      </c>
      <c r="D2779">
        <f t="shared" si="61"/>
        <v>1.1687502264976501E-2</v>
      </c>
    </row>
    <row r="2780" spans="1:4" x14ac:dyDescent="0.2">
      <c r="A2780" s="230">
        <v>42304.878702812501</v>
      </c>
      <c r="B2780">
        <v>1.1687502264976501E-2</v>
      </c>
      <c r="C2780" t="b">
        <v>1</v>
      </c>
      <c r="D2780">
        <f t="shared" si="61"/>
        <v>1.1687502264976501E-2</v>
      </c>
    </row>
    <row r="2781" spans="1:4" x14ac:dyDescent="0.2">
      <c r="A2781" s="230">
        <v>42304.889133020835</v>
      </c>
      <c r="B2781">
        <v>1.1697322130203247E-2</v>
      </c>
      <c r="C2781" t="b">
        <v>1</v>
      </c>
      <c r="D2781">
        <f t="shared" si="61"/>
        <v>1.1697322130203247E-2</v>
      </c>
    </row>
    <row r="2782" spans="1:4" x14ac:dyDescent="0.2">
      <c r="A2782" s="230">
        <v>42304.89956327546</v>
      </c>
      <c r="B2782">
        <v>1.1697322130203247E-2</v>
      </c>
      <c r="C2782" t="b">
        <v>1</v>
      </c>
      <c r="D2782">
        <f t="shared" si="61"/>
        <v>1.1697322130203247E-2</v>
      </c>
    </row>
    <row r="2783" spans="1:4" x14ac:dyDescent="0.2">
      <c r="A2783" s="230">
        <v>42304.909993483794</v>
      </c>
      <c r="B2783">
        <v>1.1697322130203247E-2</v>
      </c>
      <c r="C2783" t="b">
        <v>1</v>
      </c>
      <c r="D2783">
        <f t="shared" si="61"/>
        <v>1.1697322130203247E-2</v>
      </c>
    </row>
    <row r="2784" spans="1:4" x14ac:dyDescent="0.2">
      <c r="A2784" s="230">
        <v>42304.92042372685</v>
      </c>
      <c r="B2784">
        <v>1.1697322130203247E-2</v>
      </c>
      <c r="C2784" t="b">
        <v>1</v>
      </c>
      <c r="D2784">
        <f t="shared" si="61"/>
        <v>1.1697322130203247E-2</v>
      </c>
    </row>
    <row r="2785" spans="1:4" x14ac:dyDescent="0.2">
      <c r="A2785" s="230">
        <v>42304.930853935184</v>
      </c>
      <c r="B2785">
        <v>1.1697322130203247E-2</v>
      </c>
      <c r="C2785" t="b">
        <v>1</v>
      </c>
      <c r="D2785">
        <f t="shared" si="61"/>
        <v>1.1697322130203247E-2</v>
      </c>
    </row>
    <row r="2786" spans="1:4" x14ac:dyDescent="0.2">
      <c r="A2786" s="230">
        <v>42304.94128417824</v>
      </c>
      <c r="B2786">
        <v>1.1697322130203247E-2</v>
      </c>
      <c r="C2786" t="b">
        <v>1</v>
      </c>
      <c r="D2786">
        <f t="shared" si="61"/>
        <v>1.1697322130203247E-2</v>
      </c>
    </row>
    <row r="2787" spans="1:4" x14ac:dyDescent="0.2">
      <c r="A2787" s="230">
        <v>42304.951714432871</v>
      </c>
      <c r="B2787">
        <v>1.1697322130203247E-2</v>
      </c>
      <c r="C2787" t="b">
        <v>1</v>
      </c>
      <c r="D2787">
        <f t="shared" si="61"/>
        <v>1.1697322130203247E-2</v>
      </c>
    </row>
    <row r="2788" spans="1:4" x14ac:dyDescent="0.2">
      <c r="A2788" s="230">
        <v>42304.962144641206</v>
      </c>
      <c r="B2788">
        <v>1.1697322130203247E-2</v>
      </c>
      <c r="C2788" t="b">
        <v>1</v>
      </c>
      <c r="D2788">
        <f t="shared" si="61"/>
        <v>1.1697322130203247E-2</v>
      </c>
    </row>
    <row r="2789" spans="1:4" x14ac:dyDescent="0.2">
      <c r="A2789" s="230">
        <v>42304.972574884261</v>
      </c>
      <c r="B2789">
        <v>1.1697322130203247E-2</v>
      </c>
      <c r="C2789" t="b">
        <v>1</v>
      </c>
      <c r="D2789">
        <f t="shared" si="61"/>
        <v>1.1697322130203247E-2</v>
      </c>
    </row>
    <row r="2790" spans="1:4" x14ac:dyDescent="0.2">
      <c r="A2790" s="230">
        <v>42304.983005092596</v>
      </c>
      <c r="B2790">
        <v>1.1697322130203247E-2</v>
      </c>
      <c r="C2790" t="b">
        <v>1</v>
      </c>
      <c r="D2790">
        <f t="shared" si="61"/>
        <v>1.1697322130203247E-2</v>
      </c>
    </row>
    <row r="2791" spans="1:4" x14ac:dyDescent="0.2">
      <c r="A2791" s="230">
        <v>42304.993435335651</v>
      </c>
      <c r="B2791">
        <v>1.1697322130203247E-2</v>
      </c>
      <c r="C2791" t="b">
        <v>1</v>
      </c>
      <c r="D2791">
        <f t="shared" si="61"/>
        <v>1.1697322130203247E-2</v>
      </c>
    </row>
    <row r="2792" spans="1:4" x14ac:dyDescent="0.2">
      <c r="A2792" s="230">
        <v>42305.003865543978</v>
      </c>
      <c r="B2792">
        <v>1.1697322130203247E-2</v>
      </c>
      <c r="C2792" t="b">
        <v>1</v>
      </c>
      <c r="D2792">
        <f t="shared" si="61"/>
        <v>1.1697322130203247E-2</v>
      </c>
    </row>
    <row r="2793" spans="1:4" x14ac:dyDescent="0.2">
      <c r="A2793" s="230">
        <v>42305.01429579861</v>
      </c>
      <c r="B2793">
        <v>1.1697322130203247E-2</v>
      </c>
      <c r="C2793" t="b">
        <v>1</v>
      </c>
      <c r="D2793">
        <f t="shared" si="61"/>
        <v>1.1697322130203247E-2</v>
      </c>
    </row>
    <row r="2794" spans="1:4" x14ac:dyDescent="0.2">
      <c r="A2794" s="230">
        <v>42305.024726006945</v>
      </c>
      <c r="B2794">
        <v>1.1697322130203247E-2</v>
      </c>
      <c r="C2794" t="b">
        <v>1</v>
      </c>
      <c r="D2794">
        <f t="shared" si="61"/>
        <v>1.1697322130203247E-2</v>
      </c>
    </row>
    <row r="2795" spans="1:4" x14ac:dyDescent="0.2">
      <c r="A2795" s="230">
        <v>42305.03515625</v>
      </c>
      <c r="B2795">
        <v>1.1697322130203247E-2</v>
      </c>
      <c r="C2795" t="b">
        <v>1</v>
      </c>
      <c r="D2795">
        <f t="shared" si="61"/>
        <v>1.1697322130203247E-2</v>
      </c>
    </row>
    <row r="2796" spans="1:4" x14ac:dyDescent="0.2">
      <c r="A2796" s="230">
        <v>42305.045586493055</v>
      </c>
      <c r="B2796">
        <v>1.1697322130203247E-2</v>
      </c>
      <c r="C2796" t="b">
        <v>1</v>
      </c>
      <c r="D2796">
        <f t="shared" si="61"/>
        <v>1.1697322130203247E-2</v>
      </c>
    </row>
    <row r="2797" spans="1:4" x14ac:dyDescent="0.2">
      <c r="A2797" s="230">
        <v>42305.05601670139</v>
      </c>
      <c r="B2797">
        <v>1.1697322130203247E-2</v>
      </c>
      <c r="C2797" t="b">
        <v>1</v>
      </c>
      <c r="D2797">
        <f t="shared" si="61"/>
        <v>1.1697322130203247E-2</v>
      </c>
    </row>
    <row r="2798" spans="1:4" x14ac:dyDescent="0.2">
      <c r="A2798" s="230">
        <v>42305.066446956022</v>
      </c>
      <c r="B2798">
        <v>1.1697322130203247E-2</v>
      </c>
      <c r="C2798" t="b">
        <v>1</v>
      </c>
      <c r="D2798">
        <f t="shared" si="61"/>
        <v>1.1697322130203247E-2</v>
      </c>
    </row>
    <row r="2799" spans="1:4" x14ac:dyDescent="0.2">
      <c r="A2799" s="230">
        <v>42305.076877164349</v>
      </c>
      <c r="B2799">
        <v>1.1697322130203247E-2</v>
      </c>
      <c r="C2799" t="b">
        <v>1</v>
      </c>
      <c r="D2799">
        <f t="shared" si="61"/>
        <v>1.1697322130203247E-2</v>
      </c>
    </row>
    <row r="2800" spans="1:4" x14ac:dyDescent="0.2">
      <c r="A2800" s="230">
        <v>42305.087307407404</v>
      </c>
      <c r="B2800">
        <v>1.1697322130203247E-2</v>
      </c>
      <c r="C2800" t="b">
        <v>1</v>
      </c>
      <c r="D2800">
        <f t="shared" si="61"/>
        <v>1.1697322130203247E-2</v>
      </c>
    </row>
    <row r="2801" spans="1:4" x14ac:dyDescent="0.2">
      <c r="A2801" s="230">
        <v>42305.097737615739</v>
      </c>
      <c r="B2801">
        <v>1.1697322130203247E-2</v>
      </c>
      <c r="C2801" t="b">
        <v>1</v>
      </c>
      <c r="D2801">
        <f t="shared" si="61"/>
        <v>1.1697322130203247E-2</v>
      </c>
    </row>
    <row r="2802" spans="1:4" x14ac:dyDescent="0.2">
      <c r="A2802" s="230">
        <v>42305.108167858794</v>
      </c>
      <c r="B2802">
        <v>1.1697322130203247E-2</v>
      </c>
      <c r="C2802" t="b">
        <v>1</v>
      </c>
      <c r="D2802">
        <f t="shared" si="61"/>
        <v>1.1697322130203247E-2</v>
      </c>
    </row>
    <row r="2803" spans="1:4" x14ac:dyDescent="0.2">
      <c r="A2803" s="230">
        <v>42305.118598113426</v>
      </c>
      <c r="B2803">
        <v>1.1697322130203247E-2</v>
      </c>
      <c r="C2803" t="b">
        <v>1</v>
      </c>
      <c r="D2803">
        <f t="shared" si="61"/>
        <v>1.1697322130203247E-2</v>
      </c>
    </row>
    <row r="2804" spans="1:4" x14ac:dyDescent="0.2">
      <c r="A2804" s="230">
        <v>42305.12902832176</v>
      </c>
      <c r="B2804">
        <v>1.1697322130203247E-2</v>
      </c>
      <c r="C2804" t="b">
        <v>1</v>
      </c>
      <c r="D2804">
        <f t="shared" si="61"/>
        <v>1.1697322130203247E-2</v>
      </c>
    </row>
    <row r="2805" spans="1:4" x14ac:dyDescent="0.2">
      <c r="A2805" s="230">
        <v>42305.139458564816</v>
      </c>
      <c r="B2805">
        <v>1.1697322130203247E-2</v>
      </c>
      <c r="C2805" t="b">
        <v>1</v>
      </c>
      <c r="D2805">
        <f t="shared" si="61"/>
        <v>1.1697322130203247E-2</v>
      </c>
    </row>
    <row r="2806" spans="1:4" x14ac:dyDescent="0.2">
      <c r="A2806" s="230">
        <v>42305.14988877315</v>
      </c>
      <c r="B2806">
        <v>1.1697322130203247E-2</v>
      </c>
      <c r="C2806" t="b">
        <v>1</v>
      </c>
      <c r="D2806">
        <f t="shared" si="61"/>
        <v>1.1697322130203247E-2</v>
      </c>
    </row>
    <row r="2807" spans="1:4" x14ac:dyDescent="0.2">
      <c r="A2807" s="230">
        <v>42305.160319016206</v>
      </c>
      <c r="B2807">
        <v>1.1697322130203247E-2</v>
      </c>
      <c r="C2807" t="b">
        <v>1</v>
      </c>
      <c r="D2807">
        <f t="shared" si="61"/>
        <v>1.1697322130203247E-2</v>
      </c>
    </row>
    <row r="2808" spans="1:4" x14ac:dyDescent="0.2">
      <c r="A2808" s="230">
        <v>42305.17074922454</v>
      </c>
      <c r="B2808">
        <v>1.1697322130203247E-2</v>
      </c>
      <c r="C2808" t="b">
        <v>1</v>
      </c>
      <c r="D2808">
        <f t="shared" si="61"/>
        <v>1.1697322130203247E-2</v>
      </c>
    </row>
    <row r="2809" spans="1:4" x14ac:dyDescent="0.2">
      <c r="A2809" s="230">
        <v>42305.181179479165</v>
      </c>
      <c r="B2809">
        <v>1.1697322130203247E-2</v>
      </c>
      <c r="C2809" t="b">
        <v>1</v>
      </c>
      <c r="D2809">
        <f t="shared" si="61"/>
        <v>1.1697322130203247E-2</v>
      </c>
    </row>
    <row r="2810" spans="1:4" x14ac:dyDescent="0.2">
      <c r="A2810" s="230">
        <v>42305.191609687499</v>
      </c>
      <c r="B2810">
        <v>1.1697322130203247E-2</v>
      </c>
      <c r="C2810" t="b">
        <v>1</v>
      </c>
      <c r="D2810">
        <f t="shared" si="61"/>
        <v>1.1697322130203247E-2</v>
      </c>
    </row>
    <row r="2811" spans="1:4" x14ac:dyDescent="0.2">
      <c r="A2811" s="230">
        <v>42305.202039930555</v>
      </c>
      <c r="B2811">
        <v>1.1697322130203247E-2</v>
      </c>
      <c r="C2811" t="b">
        <v>1</v>
      </c>
      <c r="D2811">
        <f t="shared" si="61"/>
        <v>1.1697322130203247E-2</v>
      </c>
    </row>
    <row r="2812" spans="1:4" x14ac:dyDescent="0.2">
      <c r="A2812" s="230">
        <v>42305.21247017361</v>
      </c>
      <c r="B2812">
        <v>1.1697322130203247E-2</v>
      </c>
      <c r="C2812" t="b">
        <v>1</v>
      </c>
      <c r="D2812">
        <f t="shared" si="61"/>
        <v>1.1697322130203247E-2</v>
      </c>
    </row>
    <row r="2813" spans="1:4" x14ac:dyDescent="0.2">
      <c r="A2813" s="230">
        <v>42305.222900381945</v>
      </c>
      <c r="B2813">
        <v>1.1550098657608032E-2</v>
      </c>
      <c r="C2813" t="b">
        <v>1</v>
      </c>
      <c r="D2813">
        <f t="shared" si="61"/>
        <v>1.1550098657608032E-2</v>
      </c>
    </row>
    <row r="2814" spans="1:4" x14ac:dyDescent="0.2">
      <c r="A2814" s="230">
        <v>42305.233330636576</v>
      </c>
      <c r="B2814">
        <v>1.1550098657608032E-2</v>
      </c>
      <c r="C2814" t="b">
        <v>1</v>
      </c>
      <c r="D2814">
        <f t="shared" si="61"/>
        <v>1.1550098657608032E-2</v>
      </c>
    </row>
    <row r="2815" spans="1:4" x14ac:dyDescent="0.2">
      <c r="A2815" s="230">
        <v>42305.243760844911</v>
      </c>
      <c r="B2815">
        <v>1.1550098657608032E-2</v>
      </c>
      <c r="C2815" t="b">
        <v>1</v>
      </c>
      <c r="D2815">
        <f t="shared" ref="D2815:D2878" si="62">IF(C2815=TRUE,B2815,0)</f>
        <v>1.1550098657608032E-2</v>
      </c>
    </row>
    <row r="2816" spans="1:4" x14ac:dyDescent="0.2">
      <c r="A2816" s="230">
        <v>42305.254191087966</v>
      </c>
      <c r="B2816">
        <v>1.1550098657608032E-2</v>
      </c>
      <c r="C2816" t="b">
        <v>1</v>
      </c>
      <c r="D2816">
        <f t="shared" si="62"/>
        <v>1.1550098657608032E-2</v>
      </c>
    </row>
    <row r="2817" spans="1:4" x14ac:dyDescent="0.2">
      <c r="A2817" s="230">
        <v>42305.264621296294</v>
      </c>
      <c r="B2817">
        <v>1.1550098657608032E-2</v>
      </c>
      <c r="C2817" t="b">
        <v>1</v>
      </c>
      <c r="D2817">
        <f t="shared" si="62"/>
        <v>1.1550098657608032E-2</v>
      </c>
    </row>
    <row r="2818" spans="1:4" x14ac:dyDescent="0.2">
      <c r="A2818" s="230">
        <v>42305.275051539349</v>
      </c>
      <c r="B2818">
        <v>1.1550098657608032E-2</v>
      </c>
      <c r="C2818" t="b">
        <v>1</v>
      </c>
      <c r="D2818">
        <f t="shared" si="62"/>
        <v>1.1550098657608032E-2</v>
      </c>
    </row>
    <row r="2819" spans="1:4" x14ac:dyDescent="0.2">
      <c r="A2819" s="230">
        <v>42305.285481793981</v>
      </c>
      <c r="B2819">
        <v>1.1550098657608032E-2</v>
      </c>
      <c r="C2819" t="b">
        <v>0</v>
      </c>
      <c r="D2819">
        <f t="shared" si="62"/>
        <v>0</v>
      </c>
    </row>
    <row r="2820" spans="1:4" x14ac:dyDescent="0.2">
      <c r="A2820" s="230">
        <v>42305.295912002315</v>
      </c>
      <c r="B2820">
        <v>1.1550098657608032E-2</v>
      </c>
      <c r="C2820" t="b">
        <v>1</v>
      </c>
      <c r="D2820">
        <f t="shared" si="62"/>
        <v>1.1550098657608032E-2</v>
      </c>
    </row>
    <row r="2821" spans="1:4" x14ac:dyDescent="0.2">
      <c r="A2821" s="230">
        <v>42305.306342245371</v>
      </c>
      <c r="B2821">
        <v>1.1550098657608032E-2</v>
      </c>
      <c r="C2821" t="b">
        <v>1</v>
      </c>
      <c r="D2821">
        <f t="shared" si="62"/>
        <v>1.1550098657608032E-2</v>
      </c>
    </row>
    <row r="2822" spans="1:4" x14ac:dyDescent="0.2">
      <c r="A2822" s="230">
        <v>42305.316772453705</v>
      </c>
      <c r="B2822">
        <v>1.1550098657608032E-2</v>
      </c>
      <c r="C2822" t="b">
        <v>0</v>
      </c>
      <c r="D2822">
        <f t="shared" si="62"/>
        <v>0</v>
      </c>
    </row>
    <row r="2823" spans="1:4" x14ac:dyDescent="0.2">
      <c r="A2823" s="230">
        <v>42305.327202696761</v>
      </c>
      <c r="B2823">
        <v>1.1550098657608032E-2</v>
      </c>
      <c r="C2823" t="b">
        <v>1</v>
      </c>
      <c r="D2823">
        <f t="shared" si="62"/>
        <v>1.1550098657608032E-2</v>
      </c>
    </row>
    <row r="2824" spans="1:4" x14ac:dyDescent="0.2">
      <c r="A2824" s="230">
        <v>42305.337632905095</v>
      </c>
      <c r="B2824">
        <v>1.1550098657608032E-2</v>
      </c>
      <c r="C2824" t="b">
        <v>1</v>
      </c>
      <c r="D2824">
        <f t="shared" si="62"/>
        <v>1.1550098657608032E-2</v>
      </c>
    </row>
    <row r="2825" spans="1:4" x14ac:dyDescent="0.2">
      <c r="A2825" s="230">
        <v>42305.348063159719</v>
      </c>
      <c r="B2825">
        <v>1.1550098657608032E-2</v>
      </c>
      <c r="C2825" t="b">
        <v>1</v>
      </c>
      <c r="D2825">
        <f t="shared" si="62"/>
        <v>1.1550098657608032E-2</v>
      </c>
    </row>
    <row r="2826" spans="1:4" x14ac:dyDescent="0.2">
      <c r="A2826" s="230">
        <v>42305.358493368054</v>
      </c>
      <c r="B2826">
        <v>1.1550098657608032E-2</v>
      </c>
      <c r="C2826" t="b">
        <v>1</v>
      </c>
      <c r="D2826">
        <f t="shared" si="62"/>
        <v>1.1550098657608032E-2</v>
      </c>
    </row>
    <row r="2827" spans="1:4" x14ac:dyDescent="0.2">
      <c r="A2827" s="230">
        <v>42305.368923611109</v>
      </c>
      <c r="B2827">
        <v>1.1550098657608032E-2</v>
      </c>
      <c r="C2827" t="b">
        <v>1</v>
      </c>
      <c r="D2827">
        <f t="shared" si="62"/>
        <v>1.1550098657608032E-2</v>
      </c>
    </row>
    <row r="2828" spans="1:4" x14ac:dyDescent="0.2">
      <c r="A2828" s="230">
        <v>42305.379353854165</v>
      </c>
      <c r="B2828">
        <v>1.1550098657608032E-2</v>
      </c>
      <c r="C2828" t="b">
        <v>1</v>
      </c>
      <c r="D2828">
        <f t="shared" si="62"/>
        <v>1.1550098657608032E-2</v>
      </c>
    </row>
    <row r="2829" spans="1:4" x14ac:dyDescent="0.2">
      <c r="A2829" s="230">
        <v>42305.3897840625</v>
      </c>
      <c r="B2829">
        <v>1.1795461177825928E-2</v>
      </c>
      <c r="C2829" t="b">
        <v>1</v>
      </c>
      <c r="D2829">
        <f t="shared" si="62"/>
        <v>1.1795461177825928E-2</v>
      </c>
    </row>
    <row r="2830" spans="1:4" x14ac:dyDescent="0.2">
      <c r="A2830" s="230">
        <v>42305.400214317131</v>
      </c>
      <c r="B2830">
        <v>1.1795461177825928E-2</v>
      </c>
      <c r="C2830" t="b">
        <v>1</v>
      </c>
      <c r="D2830">
        <f t="shared" si="62"/>
        <v>1.1795461177825928E-2</v>
      </c>
    </row>
    <row r="2831" spans="1:4" x14ac:dyDescent="0.2">
      <c r="A2831" s="230">
        <v>42305.410644525466</v>
      </c>
      <c r="B2831">
        <v>1.1795461177825928E-2</v>
      </c>
      <c r="C2831" t="b">
        <v>1</v>
      </c>
      <c r="D2831">
        <f t="shared" si="62"/>
        <v>1.1795461177825928E-2</v>
      </c>
    </row>
    <row r="2832" spans="1:4" x14ac:dyDescent="0.2">
      <c r="A2832" s="230">
        <v>42305.421074768521</v>
      </c>
      <c r="B2832">
        <v>1.1795461177825928E-2</v>
      </c>
      <c r="C2832" t="b">
        <v>1</v>
      </c>
      <c r="D2832">
        <f t="shared" si="62"/>
        <v>1.1795461177825928E-2</v>
      </c>
    </row>
    <row r="2833" spans="1:4" x14ac:dyDescent="0.2">
      <c r="A2833" s="230">
        <v>42305.431504976848</v>
      </c>
      <c r="B2833">
        <v>1.1795461177825928E-2</v>
      </c>
      <c r="C2833" t="b">
        <v>1</v>
      </c>
      <c r="D2833">
        <f t="shared" si="62"/>
        <v>1.1795461177825928E-2</v>
      </c>
    </row>
    <row r="2834" spans="1:4" x14ac:dyDescent="0.2">
      <c r="A2834" s="230">
        <v>42305.441935219904</v>
      </c>
      <c r="B2834">
        <v>1.1795461177825928E-2</v>
      </c>
      <c r="C2834" t="b">
        <v>1</v>
      </c>
      <c r="D2834">
        <f t="shared" si="62"/>
        <v>1.1795461177825928E-2</v>
      </c>
    </row>
    <row r="2835" spans="1:4" x14ac:dyDescent="0.2">
      <c r="A2835" s="230">
        <v>42305.452365474535</v>
      </c>
      <c r="B2835">
        <v>1.1795461177825928E-2</v>
      </c>
      <c r="C2835" t="b">
        <v>1</v>
      </c>
      <c r="D2835">
        <f t="shared" si="62"/>
        <v>1.1795461177825928E-2</v>
      </c>
    </row>
    <row r="2836" spans="1:4" x14ac:dyDescent="0.2">
      <c r="A2836" s="230">
        <v>42305.46279568287</v>
      </c>
      <c r="B2836">
        <v>1.1795461177825928E-2</v>
      </c>
      <c r="C2836" t="b">
        <v>1</v>
      </c>
      <c r="D2836">
        <f t="shared" si="62"/>
        <v>1.1795461177825928E-2</v>
      </c>
    </row>
    <row r="2837" spans="1:4" x14ac:dyDescent="0.2">
      <c r="A2837" s="230">
        <v>42305.473225925925</v>
      </c>
      <c r="B2837">
        <v>1.1795461177825928E-2</v>
      </c>
      <c r="C2837" t="b">
        <v>1</v>
      </c>
      <c r="D2837">
        <f t="shared" si="62"/>
        <v>1.1795461177825928E-2</v>
      </c>
    </row>
    <row r="2838" spans="1:4" x14ac:dyDescent="0.2">
      <c r="A2838" s="230">
        <v>42305.48365613426</v>
      </c>
      <c r="B2838">
        <v>1.1795461177825928E-2</v>
      </c>
      <c r="C2838" t="b">
        <v>1</v>
      </c>
      <c r="D2838">
        <f t="shared" si="62"/>
        <v>1.1795461177825928E-2</v>
      </c>
    </row>
    <row r="2839" spans="1:4" x14ac:dyDescent="0.2">
      <c r="A2839" s="230">
        <v>42305.494086377315</v>
      </c>
      <c r="B2839">
        <v>1.1795461177825928E-2</v>
      </c>
      <c r="C2839" t="b">
        <v>1</v>
      </c>
      <c r="D2839">
        <f t="shared" si="62"/>
        <v>1.1795461177825928E-2</v>
      </c>
    </row>
    <row r="2840" spans="1:4" x14ac:dyDescent="0.2">
      <c r="A2840" s="230">
        <v>42305.50451658565</v>
      </c>
      <c r="B2840">
        <v>1.1795461177825928E-2</v>
      </c>
      <c r="C2840" t="b">
        <v>1</v>
      </c>
      <c r="D2840">
        <f t="shared" si="62"/>
        <v>1.1795461177825928E-2</v>
      </c>
    </row>
    <row r="2841" spans="1:4" x14ac:dyDescent="0.2">
      <c r="A2841" s="230">
        <v>42305.514946840274</v>
      </c>
      <c r="B2841">
        <v>1.1795461177825928E-2</v>
      </c>
      <c r="C2841" t="b">
        <v>1</v>
      </c>
      <c r="D2841">
        <f t="shared" si="62"/>
        <v>1.1795461177825928E-2</v>
      </c>
    </row>
    <row r="2842" spans="1:4" x14ac:dyDescent="0.2">
      <c r="A2842" s="230">
        <v>42305.525377048609</v>
      </c>
      <c r="B2842">
        <v>1.1795461177825928E-2</v>
      </c>
      <c r="C2842" t="b">
        <v>1</v>
      </c>
      <c r="D2842">
        <f t="shared" si="62"/>
        <v>1.1795461177825928E-2</v>
      </c>
    </row>
    <row r="2843" spans="1:4" x14ac:dyDescent="0.2">
      <c r="A2843" s="230">
        <v>42305.535807291664</v>
      </c>
      <c r="B2843">
        <v>1.1795461177825928E-2</v>
      </c>
      <c r="C2843" t="b">
        <v>1</v>
      </c>
      <c r="D2843">
        <f t="shared" si="62"/>
        <v>1.1795461177825928E-2</v>
      </c>
    </row>
    <row r="2844" spans="1:4" x14ac:dyDescent="0.2">
      <c r="A2844" s="230">
        <v>42305.54623753472</v>
      </c>
      <c r="B2844">
        <v>1.1795461177825928E-2</v>
      </c>
      <c r="C2844" t="b">
        <v>1</v>
      </c>
      <c r="D2844">
        <f t="shared" si="62"/>
        <v>1.1795461177825928E-2</v>
      </c>
    </row>
    <row r="2845" spans="1:4" x14ac:dyDescent="0.2">
      <c r="A2845" s="230">
        <v>42305.556667743054</v>
      </c>
      <c r="B2845">
        <v>1.1795461177825928E-2</v>
      </c>
      <c r="C2845" t="b">
        <v>1</v>
      </c>
      <c r="D2845">
        <f t="shared" si="62"/>
        <v>1.1795461177825928E-2</v>
      </c>
    </row>
    <row r="2846" spans="1:4" x14ac:dyDescent="0.2">
      <c r="A2846" s="230">
        <v>42305.567097997686</v>
      </c>
      <c r="B2846">
        <v>1.1795461177825928E-2</v>
      </c>
      <c r="C2846" t="b">
        <v>1</v>
      </c>
      <c r="D2846">
        <f t="shared" si="62"/>
        <v>1.1795461177825928E-2</v>
      </c>
    </row>
    <row r="2847" spans="1:4" x14ac:dyDescent="0.2">
      <c r="A2847" s="230">
        <v>42305.57752820602</v>
      </c>
      <c r="B2847">
        <v>1.1795461177825928E-2</v>
      </c>
      <c r="C2847" t="b">
        <v>1</v>
      </c>
      <c r="D2847">
        <f t="shared" si="62"/>
        <v>1.1795461177825928E-2</v>
      </c>
    </row>
    <row r="2848" spans="1:4" x14ac:dyDescent="0.2">
      <c r="A2848" s="230">
        <v>42305.587958449076</v>
      </c>
      <c r="B2848">
        <v>1.1795461177825928E-2</v>
      </c>
      <c r="C2848" t="b">
        <v>1</v>
      </c>
      <c r="D2848">
        <f t="shared" si="62"/>
        <v>1.1795461177825928E-2</v>
      </c>
    </row>
    <row r="2849" spans="1:4" x14ac:dyDescent="0.2">
      <c r="A2849" s="230">
        <v>42305.59838865741</v>
      </c>
      <c r="B2849">
        <v>1.1795461177825928E-2</v>
      </c>
      <c r="C2849" t="b">
        <v>1</v>
      </c>
      <c r="D2849">
        <f t="shared" si="62"/>
        <v>1.1795461177825928E-2</v>
      </c>
    </row>
    <row r="2850" spans="1:4" x14ac:dyDescent="0.2">
      <c r="A2850" s="230">
        <v>42305.608818900466</v>
      </c>
      <c r="B2850">
        <v>1.1795461177825928E-2</v>
      </c>
      <c r="C2850" t="b">
        <v>1</v>
      </c>
      <c r="D2850">
        <f t="shared" si="62"/>
        <v>1.1795461177825928E-2</v>
      </c>
    </row>
    <row r="2851" spans="1:4" x14ac:dyDescent="0.2">
      <c r="A2851" s="230">
        <v>42305.61924915509</v>
      </c>
      <c r="B2851">
        <v>1.2855440378189087E-2</v>
      </c>
      <c r="C2851" t="b">
        <v>1</v>
      </c>
      <c r="D2851">
        <f t="shared" si="62"/>
        <v>1.2855440378189087E-2</v>
      </c>
    </row>
    <row r="2852" spans="1:4" x14ac:dyDescent="0.2">
      <c r="A2852" s="230">
        <v>42305.629679363425</v>
      </c>
      <c r="B2852">
        <v>1.2855440378189087E-2</v>
      </c>
      <c r="C2852" t="b">
        <v>1</v>
      </c>
      <c r="D2852">
        <f t="shared" si="62"/>
        <v>1.2855440378189087E-2</v>
      </c>
    </row>
    <row r="2853" spans="1:4" x14ac:dyDescent="0.2">
      <c r="A2853" s="230">
        <v>42305.64010960648</v>
      </c>
      <c r="B2853">
        <v>1.2855440378189087E-2</v>
      </c>
      <c r="C2853" t="b">
        <v>1</v>
      </c>
      <c r="D2853">
        <f t="shared" si="62"/>
        <v>1.2855440378189087E-2</v>
      </c>
    </row>
    <row r="2854" spans="1:4" x14ac:dyDescent="0.2">
      <c r="A2854" s="230">
        <v>42305.650539814815</v>
      </c>
      <c r="B2854">
        <v>1.2855440378189087E-2</v>
      </c>
      <c r="C2854" t="b">
        <v>1</v>
      </c>
      <c r="D2854">
        <f t="shared" si="62"/>
        <v>1.2855440378189087E-2</v>
      </c>
    </row>
    <row r="2855" spans="1:4" x14ac:dyDescent="0.2">
      <c r="A2855" s="230">
        <v>42305.66097005787</v>
      </c>
      <c r="B2855">
        <v>1.2855440378189087E-2</v>
      </c>
      <c r="C2855" t="b">
        <v>1</v>
      </c>
      <c r="D2855">
        <f t="shared" si="62"/>
        <v>1.2855440378189087E-2</v>
      </c>
    </row>
    <row r="2856" spans="1:4" x14ac:dyDescent="0.2">
      <c r="A2856" s="230">
        <v>42305.671400266205</v>
      </c>
      <c r="B2856">
        <v>1.2855440378189087E-2</v>
      </c>
      <c r="C2856" t="b">
        <v>1</v>
      </c>
      <c r="D2856">
        <f t="shared" si="62"/>
        <v>1.2855440378189087E-2</v>
      </c>
    </row>
    <row r="2857" spans="1:4" x14ac:dyDescent="0.2">
      <c r="A2857" s="230">
        <v>42305.681830520836</v>
      </c>
      <c r="B2857">
        <v>1.2855440378189087E-2</v>
      </c>
      <c r="C2857" t="b">
        <v>1</v>
      </c>
      <c r="D2857">
        <f t="shared" si="62"/>
        <v>1.2855440378189087E-2</v>
      </c>
    </row>
    <row r="2858" spans="1:4" x14ac:dyDescent="0.2">
      <c r="A2858" s="230">
        <v>42305.692260729164</v>
      </c>
      <c r="B2858">
        <v>1.2050643563270569E-2</v>
      </c>
      <c r="C2858" t="b">
        <v>1</v>
      </c>
      <c r="D2858">
        <f t="shared" si="62"/>
        <v>1.2050643563270569E-2</v>
      </c>
    </row>
    <row r="2859" spans="1:4" x14ac:dyDescent="0.2">
      <c r="A2859" s="230">
        <v>42305.702690972219</v>
      </c>
      <c r="B2859">
        <v>1.1785656213760376E-2</v>
      </c>
      <c r="C2859" t="b">
        <v>1</v>
      </c>
      <c r="D2859">
        <f t="shared" si="62"/>
        <v>1.1785656213760376E-2</v>
      </c>
    </row>
    <row r="2860" spans="1:4" x14ac:dyDescent="0.2">
      <c r="A2860" s="230">
        <v>42305.713121215274</v>
      </c>
      <c r="B2860">
        <v>1.1785656213760376E-2</v>
      </c>
      <c r="C2860" t="b">
        <v>1</v>
      </c>
      <c r="D2860">
        <f t="shared" si="62"/>
        <v>1.1785656213760376E-2</v>
      </c>
    </row>
    <row r="2861" spans="1:4" x14ac:dyDescent="0.2">
      <c r="A2861" s="230">
        <v>42305.723551423609</v>
      </c>
      <c r="B2861">
        <v>1.1785656213760376E-2</v>
      </c>
      <c r="C2861" t="b">
        <v>1</v>
      </c>
      <c r="D2861">
        <f t="shared" si="62"/>
        <v>1.1785656213760376E-2</v>
      </c>
    </row>
    <row r="2862" spans="1:4" x14ac:dyDescent="0.2">
      <c r="A2862" s="230">
        <v>42305.733981678241</v>
      </c>
      <c r="B2862">
        <v>1.0323286056518555E-2</v>
      </c>
      <c r="C2862" t="b">
        <v>1</v>
      </c>
      <c r="D2862">
        <f t="shared" si="62"/>
        <v>1.0323286056518555E-2</v>
      </c>
    </row>
    <row r="2863" spans="1:4" x14ac:dyDescent="0.2">
      <c r="A2863" s="230">
        <v>42305.744411886575</v>
      </c>
      <c r="B2863">
        <v>1.119677722454071E-2</v>
      </c>
      <c r="C2863" t="b">
        <v>1</v>
      </c>
      <c r="D2863">
        <f t="shared" si="62"/>
        <v>1.119677722454071E-2</v>
      </c>
    </row>
    <row r="2864" spans="1:4" x14ac:dyDescent="0.2">
      <c r="A2864" s="230">
        <v>42305.754842129631</v>
      </c>
      <c r="B2864">
        <v>1.119677722454071E-2</v>
      </c>
      <c r="C2864" t="b">
        <v>1</v>
      </c>
      <c r="D2864">
        <f t="shared" si="62"/>
        <v>1.119677722454071E-2</v>
      </c>
    </row>
    <row r="2865" spans="1:4" x14ac:dyDescent="0.2">
      <c r="A2865" s="230">
        <v>42305.765272337965</v>
      </c>
      <c r="B2865">
        <v>1.119677722454071E-2</v>
      </c>
      <c r="C2865" t="b">
        <v>1</v>
      </c>
      <c r="D2865">
        <f t="shared" si="62"/>
        <v>1.119677722454071E-2</v>
      </c>
    </row>
    <row r="2866" spans="1:4" x14ac:dyDescent="0.2">
      <c r="A2866" s="230">
        <v>42305.775702581021</v>
      </c>
      <c r="B2866">
        <v>1.119677722454071E-2</v>
      </c>
      <c r="C2866" t="b">
        <v>1</v>
      </c>
      <c r="D2866">
        <f t="shared" si="62"/>
        <v>1.119677722454071E-2</v>
      </c>
    </row>
    <row r="2867" spans="1:4" x14ac:dyDescent="0.2">
      <c r="A2867" s="230">
        <v>42305.786132835645</v>
      </c>
      <c r="B2867">
        <v>1.119677722454071E-2</v>
      </c>
      <c r="C2867" t="b">
        <v>1</v>
      </c>
      <c r="D2867">
        <f t="shared" si="62"/>
        <v>1.119677722454071E-2</v>
      </c>
    </row>
    <row r="2868" spans="1:4" x14ac:dyDescent="0.2">
      <c r="A2868" s="230">
        <v>42305.796563043979</v>
      </c>
      <c r="B2868">
        <v>1.119677722454071E-2</v>
      </c>
      <c r="C2868" t="b">
        <v>1</v>
      </c>
      <c r="D2868">
        <f t="shared" si="62"/>
        <v>1.119677722454071E-2</v>
      </c>
    </row>
    <row r="2869" spans="1:4" x14ac:dyDescent="0.2">
      <c r="A2869" s="230">
        <v>42305.806993287035</v>
      </c>
      <c r="B2869">
        <v>1.119677722454071E-2</v>
      </c>
      <c r="C2869" t="b">
        <v>1</v>
      </c>
      <c r="D2869">
        <f t="shared" si="62"/>
        <v>1.119677722454071E-2</v>
      </c>
    </row>
    <row r="2870" spans="1:4" x14ac:dyDescent="0.2">
      <c r="A2870" s="230">
        <v>42305.817423495369</v>
      </c>
      <c r="B2870">
        <v>1.119677722454071E-2</v>
      </c>
      <c r="C2870" t="b">
        <v>1</v>
      </c>
      <c r="D2870">
        <f t="shared" si="62"/>
        <v>1.119677722454071E-2</v>
      </c>
    </row>
    <row r="2871" spans="1:4" x14ac:dyDescent="0.2">
      <c r="A2871" s="230">
        <v>42305.827853738425</v>
      </c>
      <c r="B2871">
        <v>1.119677722454071E-2</v>
      </c>
      <c r="C2871" t="b">
        <v>1</v>
      </c>
      <c r="D2871">
        <f t="shared" si="62"/>
        <v>1.119677722454071E-2</v>
      </c>
    </row>
    <row r="2872" spans="1:4" x14ac:dyDescent="0.2">
      <c r="A2872" s="230">
        <v>42305.838283946759</v>
      </c>
      <c r="B2872">
        <v>1.119677722454071E-2</v>
      </c>
      <c r="C2872" t="b">
        <v>1</v>
      </c>
      <c r="D2872">
        <f t="shared" si="62"/>
        <v>1.119677722454071E-2</v>
      </c>
    </row>
    <row r="2873" spans="1:4" x14ac:dyDescent="0.2">
      <c r="A2873" s="230">
        <v>42305.848714201391</v>
      </c>
      <c r="B2873">
        <v>1.119677722454071E-2</v>
      </c>
      <c r="C2873" t="b">
        <v>1</v>
      </c>
      <c r="D2873">
        <f t="shared" si="62"/>
        <v>1.119677722454071E-2</v>
      </c>
    </row>
    <row r="2874" spans="1:4" x14ac:dyDescent="0.2">
      <c r="A2874" s="230">
        <v>42305.859144409726</v>
      </c>
      <c r="B2874">
        <v>1.119677722454071E-2</v>
      </c>
      <c r="C2874" t="b">
        <v>1</v>
      </c>
      <c r="D2874">
        <f t="shared" si="62"/>
        <v>1.119677722454071E-2</v>
      </c>
    </row>
    <row r="2875" spans="1:4" x14ac:dyDescent="0.2">
      <c r="A2875" s="230">
        <v>42305.869574652781</v>
      </c>
      <c r="B2875">
        <v>1.119677722454071E-2</v>
      </c>
      <c r="C2875" t="b">
        <v>1</v>
      </c>
      <c r="D2875">
        <f t="shared" si="62"/>
        <v>1.119677722454071E-2</v>
      </c>
    </row>
    <row r="2876" spans="1:4" x14ac:dyDescent="0.2">
      <c r="A2876" s="230">
        <v>42305.880004895836</v>
      </c>
      <c r="B2876">
        <v>1.119677722454071E-2</v>
      </c>
      <c r="C2876" t="b">
        <v>1</v>
      </c>
      <c r="D2876">
        <f t="shared" si="62"/>
        <v>1.119677722454071E-2</v>
      </c>
    </row>
    <row r="2877" spans="1:4" x14ac:dyDescent="0.2">
      <c r="A2877" s="230">
        <v>42305.890435104164</v>
      </c>
      <c r="B2877">
        <v>1.119677722454071E-2</v>
      </c>
      <c r="C2877" t="b">
        <v>1</v>
      </c>
      <c r="D2877">
        <f t="shared" si="62"/>
        <v>1.119677722454071E-2</v>
      </c>
    </row>
    <row r="2878" spans="1:4" x14ac:dyDescent="0.2">
      <c r="A2878" s="230">
        <v>42305.900865358795</v>
      </c>
      <c r="B2878">
        <v>1.119677722454071E-2</v>
      </c>
      <c r="C2878" t="b">
        <v>1</v>
      </c>
      <c r="D2878">
        <f t="shared" si="62"/>
        <v>1.119677722454071E-2</v>
      </c>
    </row>
    <row r="2879" spans="1:4" x14ac:dyDescent="0.2">
      <c r="A2879" s="230">
        <v>42305.91129556713</v>
      </c>
      <c r="B2879">
        <v>1.119677722454071E-2</v>
      </c>
      <c r="C2879" t="b">
        <v>1</v>
      </c>
      <c r="D2879">
        <f t="shared" ref="D2879:D2942" si="63">IF(C2879=TRUE,B2879,0)</f>
        <v>1.119677722454071E-2</v>
      </c>
    </row>
    <row r="2880" spans="1:4" x14ac:dyDescent="0.2">
      <c r="A2880" s="230">
        <v>42305.921725810185</v>
      </c>
      <c r="B2880">
        <v>1.119677722454071E-2</v>
      </c>
      <c r="C2880" t="b">
        <v>1</v>
      </c>
      <c r="D2880">
        <f t="shared" si="63"/>
        <v>1.119677722454071E-2</v>
      </c>
    </row>
    <row r="2881" spans="1:4" x14ac:dyDescent="0.2">
      <c r="A2881" s="230">
        <v>42305.93215601852</v>
      </c>
      <c r="B2881">
        <v>1.119677722454071E-2</v>
      </c>
      <c r="C2881" t="b">
        <v>1</v>
      </c>
      <c r="D2881">
        <f t="shared" si="63"/>
        <v>1.119677722454071E-2</v>
      </c>
    </row>
    <row r="2882" spans="1:4" x14ac:dyDescent="0.2">
      <c r="A2882" s="230">
        <v>42305.942586261575</v>
      </c>
      <c r="B2882">
        <v>1.119677722454071E-2</v>
      </c>
      <c r="C2882" t="b">
        <v>1</v>
      </c>
      <c r="D2882">
        <f t="shared" si="63"/>
        <v>1.119677722454071E-2</v>
      </c>
    </row>
    <row r="2883" spans="1:4" x14ac:dyDescent="0.2">
      <c r="A2883" s="230">
        <v>42305.953016516207</v>
      </c>
      <c r="B2883">
        <v>1.119677722454071E-2</v>
      </c>
      <c r="C2883" t="b">
        <v>1</v>
      </c>
      <c r="D2883">
        <f t="shared" si="63"/>
        <v>1.119677722454071E-2</v>
      </c>
    </row>
    <row r="2884" spans="1:4" x14ac:dyDescent="0.2">
      <c r="A2884" s="230">
        <v>42305.963446724534</v>
      </c>
      <c r="B2884">
        <v>1.119677722454071E-2</v>
      </c>
      <c r="C2884" t="b">
        <v>1</v>
      </c>
      <c r="D2884">
        <f t="shared" si="63"/>
        <v>1.119677722454071E-2</v>
      </c>
    </row>
    <row r="2885" spans="1:4" x14ac:dyDescent="0.2">
      <c r="A2885" s="230">
        <v>42305.97387696759</v>
      </c>
      <c r="B2885">
        <v>1.119677722454071E-2</v>
      </c>
      <c r="C2885" t="b">
        <v>1</v>
      </c>
      <c r="D2885">
        <f t="shared" si="63"/>
        <v>1.119677722454071E-2</v>
      </c>
    </row>
    <row r="2886" spans="1:4" x14ac:dyDescent="0.2">
      <c r="A2886" s="230">
        <v>42305.984307175924</v>
      </c>
      <c r="B2886">
        <v>1.119677722454071E-2</v>
      </c>
      <c r="C2886" t="b">
        <v>1</v>
      </c>
      <c r="D2886">
        <f t="shared" si="63"/>
        <v>1.119677722454071E-2</v>
      </c>
    </row>
    <row r="2887" spans="1:4" x14ac:dyDescent="0.2">
      <c r="A2887" s="230">
        <v>42305.99473741898</v>
      </c>
      <c r="B2887">
        <v>1.119677722454071E-2</v>
      </c>
      <c r="C2887" t="b">
        <v>1</v>
      </c>
      <c r="D2887">
        <f t="shared" si="63"/>
        <v>1.119677722454071E-2</v>
      </c>
    </row>
    <row r="2888" spans="1:4" x14ac:dyDescent="0.2">
      <c r="A2888" s="230">
        <v>42306.005167627314</v>
      </c>
      <c r="B2888">
        <v>1.119677722454071E-2</v>
      </c>
      <c r="C2888" t="b">
        <v>1</v>
      </c>
      <c r="D2888">
        <f t="shared" si="63"/>
        <v>1.119677722454071E-2</v>
      </c>
    </row>
    <row r="2889" spans="1:4" x14ac:dyDescent="0.2">
      <c r="A2889" s="230">
        <v>42306.015597881946</v>
      </c>
      <c r="B2889">
        <v>1.119677722454071E-2</v>
      </c>
      <c r="C2889" t="b">
        <v>1</v>
      </c>
      <c r="D2889">
        <f t="shared" si="63"/>
        <v>1.119677722454071E-2</v>
      </c>
    </row>
    <row r="2890" spans="1:4" x14ac:dyDescent="0.2">
      <c r="A2890" s="230">
        <v>42306.02602809028</v>
      </c>
      <c r="B2890">
        <v>1.119677722454071E-2</v>
      </c>
      <c r="C2890" t="b">
        <v>1</v>
      </c>
      <c r="D2890">
        <f t="shared" si="63"/>
        <v>1.119677722454071E-2</v>
      </c>
    </row>
    <row r="2891" spans="1:4" x14ac:dyDescent="0.2">
      <c r="A2891" s="230">
        <v>42306.036458333336</v>
      </c>
      <c r="B2891">
        <v>1.119677722454071E-2</v>
      </c>
      <c r="C2891" t="b">
        <v>1</v>
      </c>
      <c r="D2891">
        <f t="shared" si="63"/>
        <v>1.119677722454071E-2</v>
      </c>
    </row>
    <row r="2892" spans="1:4" x14ac:dyDescent="0.2">
      <c r="A2892" s="230">
        <v>42306.046888576391</v>
      </c>
      <c r="B2892">
        <v>1.119677722454071E-2</v>
      </c>
      <c r="C2892" t="b">
        <v>1</v>
      </c>
      <c r="D2892">
        <f t="shared" si="63"/>
        <v>1.119677722454071E-2</v>
      </c>
    </row>
    <row r="2893" spans="1:4" x14ac:dyDescent="0.2">
      <c r="A2893" s="230">
        <v>42306.057318784726</v>
      </c>
      <c r="B2893">
        <v>1.119677722454071E-2</v>
      </c>
      <c r="C2893" t="b">
        <v>1</v>
      </c>
      <c r="D2893">
        <f t="shared" si="63"/>
        <v>1.119677722454071E-2</v>
      </c>
    </row>
    <row r="2894" spans="1:4" x14ac:dyDescent="0.2">
      <c r="A2894" s="230">
        <v>42306.06774903935</v>
      </c>
      <c r="B2894">
        <v>1.119677722454071E-2</v>
      </c>
      <c r="C2894" t="b">
        <v>1</v>
      </c>
      <c r="D2894">
        <f t="shared" si="63"/>
        <v>1.119677722454071E-2</v>
      </c>
    </row>
    <row r="2895" spans="1:4" x14ac:dyDescent="0.2">
      <c r="A2895" s="230">
        <v>42306.078179247685</v>
      </c>
      <c r="B2895">
        <v>1.0038658976554871E-2</v>
      </c>
      <c r="C2895" t="b">
        <v>1</v>
      </c>
      <c r="D2895">
        <f t="shared" si="63"/>
        <v>1.0038658976554871E-2</v>
      </c>
    </row>
    <row r="2896" spans="1:4" x14ac:dyDescent="0.2">
      <c r="A2896" s="230">
        <v>42306.08860949074</v>
      </c>
      <c r="B2896">
        <v>1.0038658976554871E-2</v>
      </c>
      <c r="C2896" t="b">
        <v>1</v>
      </c>
      <c r="D2896">
        <f t="shared" si="63"/>
        <v>1.0038658976554871E-2</v>
      </c>
    </row>
    <row r="2897" spans="1:4" x14ac:dyDescent="0.2">
      <c r="A2897" s="230">
        <v>42306.099039699075</v>
      </c>
      <c r="B2897">
        <v>1.0038658976554871E-2</v>
      </c>
      <c r="C2897" t="b">
        <v>1</v>
      </c>
      <c r="D2897">
        <f t="shared" si="63"/>
        <v>1.0038658976554871E-2</v>
      </c>
    </row>
    <row r="2898" spans="1:4" x14ac:dyDescent="0.2">
      <c r="A2898" s="230">
        <v>42306.10946994213</v>
      </c>
      <c r="B2898">
        <v>1.0038658976554871E-2</v>
      </c>
      <c r="C2898" t="b">
        <v>1</v>
      </c>
      <c r="D2898">
        <f t="shared" si="63"/>
        <v>1.0038658976554871E-2</v>
      </c>
    </row>
    <row r="2899" spans="1:4" x14ac:dyDescent="0.2">
      <c r="A2899" s="230">
        <v>42306.119900196762</v>
      </c>
      <c r="B2899">
        <v>1.0038658976554871E-2</v>
      </c>
      <c r="C2899" t="b">
        <v>1</v>
      </c>
      <c r="D2899">
        <f t="shared" si="63"/>
        <v>1.0038658976554871E-2</v>
      </c>
    </row>
    <row r="2900" spans="1:4" x14ac:dyDescent="0.2">
      <c r="A2900" s="230">
        <v>42306.130330405096</v>
      </c>
      <c r="B2900">
        <v>1.0038658976554871E-2</v>
      </c>
      <c r="C2900" t="b">
        <v>1</v>
      </c>
      <c r="D2900">
        <f t="shared" si="63"/>
        <v>1.0038658976554871E-2</v>
      </c>
    </row>
    <row r="2901" spans="1:4" x14ac:dyDescent="0.2">
      <c r="A2901" s="230">
        <v>42306.140760648152</v>
      </c>
      <c r="B2901">
        <v>1.0038658976554871E-2</v>
      </c>
      <c r="C2901" t="b">
        <v>1</v>
      </c>
      <c r="D2901">
        <f t="shared" si="63"/>
        <v>1.0038658976554871E-2</v>
      </c>
    </row>
    <row r="2902" spans="1:4" x14ac:dyDescent="0.2">
      <c r="A2902" s="230">
        <v>42306.151190856479</v>
      </c>
      <c r="B2902">
        <v>1.0038658976554871E-2</v>
      </c>
      <c r="C2902" t="b">
        <v>1</v>
      </c>
      <c r="D2902">
        <f t="shared" si="63"/>
        <v>1.0038658976554871E-2</v>
      </c>
    </row>
    <row r="2903" spans="1:4" x14ac:dyDescent="0.2">
      <c r="A2903" s="230">
        <v>42306.161621099534</v>
      </c>
      <c r="B2903">
        <v>1.0038658976554871E-2</v>
      </c>
      <c r="C2903" t="b">
        <v>1</v>
      </c>
      <c r="D2903">
        <f t="shared" si="63"/>
        <v>1.0038658976554871E-2</v>
      </c>
    </row>
    <row r="2904" spans="1:4" x14ac:dyDescent="0.2">
      <c r="A2904" s="230">
        <v>42306.172051307869</v>
      </c>
      <c r="B2904">
        <v>1.0038658976554871E-2</v>
      </c>
      <c r="C2904" t="b">
        <v>1</v>
      </c>
      <c r="D2904">
        <f t="shared" si="63"/>
        <v>1.0038658976554871E-2</v>
      </c>
    </row>
    <row r="2905" spans="1:4" x14ac:dyDescent="0.2">
      <c r="A2905" s="230">
        <v>42306.1824815625</v>
      </c>
      <c r="B2905">
        <v>1.0038658976554871E-2</v>
      </c>
      <c r="C2905" t="b">
        <v>1</v>
      </c>
      <c r="D2905">
        <f t="shared" si="63"/>
        <v>1.0038658976554871E-2</v>
      </c>
    </row>
    <row r="2906" spans="1:4" x14ac:dyDescent="0.2">
      <c r="A2906" s="230">
        <v>42306.192911770835</v>
      </c>
      <c r="B2906">
        <v>1.0038658976554871E-2</v>
      </c>
      <c r="C2906" t="b">
        <v>1</v>
      </c>
      <c r="D2906">
        <f t="shared" si="63"/>
        <v>1.0038658976554871E-2</v>
      </c>
    </row>
    <row r="2907" spans="1:4" x14ac:dyDescent="0.2">
      <c r="A2907" s="230">
        <v>42306.203342013891</v>
      </c>
      <c r="B2907">
        <v>1.0038658976554871E-2</v>
      </c>
      <c r="C2907" t="b">
        <v>1</v>
      </c>
      <c r="D2907">
        <f t="shared" si="63"/>
        <v>1.0038658976554871E-2</v>
      </c>
    </row>
    <row r="2908" spans="1:4" x14ac:dyDescent="0.2">
      <c r="A2908" s="230">
        <v>42306.213772256946</v>
      </c>
      <c r="B2908">
        <v>1.0038658976554871E-2</v>
      </c>
      <c r="C2908" t="b">
        <v>1</v>
      </c>
      <c r="D2908">
        <f t="shared" si="63"/>
        <v>1.0038658976554871E-2</v>
      </c>
    </row>
    <row r="2909" spans="1:4" x14ac:dyDescent="0.2">
      <c r="A2909" s="230">
        <v>42306.224202465281</v>
      </c>
      <c r="B2909">
        <v>1.0038658976554871E-2</v>
      </c>
      <c r="C2909" t="b">
        <v>1</v>
      </c>
      <c r="D2909">
        <f t="shared" si="63"/>
        <v>1.0038658976554871E-2</v>
      </c>
    </row>
    <row r="2910" spans="1:4" x14ac:dyDescent="0.2">
      <c r="A2910" s="230">
        <v>42306.234632719905</v>
      </c>
      <c r="B2910">
        <v>1.0038658976554871E-2</v>
      </c>
      <c r="C2910" t="b">
        <v>1</v>
      </c>
      <c r="D2910">
        <f t="shared" si="63"/>
        <v>1.0038658976554871E-2</v>
      </c>
    </row>
    <row r="2911" spans="1:4" x14ac:dyDescent="0.2">
      <c r="A2911" s="230">
        <v>42306.245062928239</v>
      </c>
      <c r="B2911">
        <v>1.0038658976554871E-2</v>
      </c>
      <c r="C2911" t="b">
        <v>1</v>
      </c>
      <c r="D2911">
        <f t="shared" si="63"/>
        <v>1.0038658976554871E-2</v>
      </c>
    </row>
    <row r="2912" spans="1:4" x14ac:dyDescent="0.2">
      <c r="A2912" s="230">
        <v>42306.255493171295</v>
      </c>
      <c r="B2912">
        <v>1.0038658976554871E-2</v>
      </c>
      <c r="C2912" t="b">
        <v>1</v>
      </c>
      <c r="D2912">
        <f t="shared" si="63"/>
        <v>1.0038658976554871E-2</v>
      </c>
    </row>
    <row r="2913" spans="1:4" x14ac:dyDescent="0.2">
      <c r="A2913" s="230">
        <v>42306.265923379629</v>
      </c>
      <c r="B2913">
        <v>1.0038658976554871E-2</v>
      </c>
      <c r="C2913" t="b">
        <v>1</v>
      </c>
      <c r="D2913">
        <f t="shared" si="63"/>
        <v>1.0038658976554871E-2</v>
      </c>
    </row>
    <row r="2914" spans="1:4" x14ac:dyDescent="0.2">
      <c r="A2914" s="230">
        <v>42306.276353622685</v>
      </c>
      <c r="B2914">
        <v>9.999394416809082E-3</v>
      </c>
      <c r="C2914" t="b">
        <v>1</v>
      </c>
      <c r="D2914">
        <f t="shared" si="63"/>
        <v>9.999394416809082E-3</v>
      </c>
    </row>
    <row r="2915" spans="1:4" x14ac:dyDescent="0.2">
      <c r="A2915" s="230">
        <v>42306.286783877316</v>
      </c>
      <c r="B2915">
        <v>1.1285111308097839E-2</v>
      </c>
      <c r="C2915" t="b">
        <v>1</v>
      </c>
      <c r="D2915">
        <f t="shared" si="63"/>
        <v>1.1285111308097839E-2</v>
      </c>
    </row>
    <row r="2916" spans="1:4" x14ac:dyDescent="0.2">
      <c r="A2916" s="230">
        <v>42306.297214085651</v>
      </c>
      <c r="B2916">
        <v>1.0068103671073914E-2</v>
      </c>
      <c r="C2916" t="b">
        <v>1</v>
      </c>
      <c r="D2916">
        <f t="shared" si="63"/>
        <v>1.0068103671073914E-2</v>
      </c>
    </row>
    <row r="2917" spans="1:4" x14ac:dyDescent="0.2">
      <c r="A2917" s="230">
        <v>42306.307644328706</v>
      </c>
      <c r="B2917">
        <v>1.2443229556083679E-2</v>
      </c>
      <c r="C2917" t="b">
        <v>0</v>
      </c>
      <c r="D2917">
        <f t="shared" si="63"/>
        <v>0</v>
      </c>
    </row>
    <row r="2918" spans="1:4" x14ac:dyDescent="0.2">
      <c r="A2918" s="230">
        <v>42306.318074537034</v>
      </c>
      <c r="B2918">
        <v>1.017606258392334E-2</v>
      </c>
      <c r="C2918" t="b">
        <v>1</v>
      </c>
      <c r="D2918">
        <f t="shared" si="63"/>
        <v>1.017606258392334E-2</v>
      </c>
    </row>
    <row r="2919" spans="1:4" x14ac:dyDescent="0.2">
      <c r="A2919" s="230">
        <v>42306.328504780089</v>
      </c>
      <c r="B2919">
        <v>1.0362535715103149E-2</v>
      </c>
      <c r="C2919" t="b">
        <v>1</v>
      </c>
      <c r="D2919">
        <f t="shared" si="63"/>
        <v>1.0362535715103149E-2</v>
      </c>
    </row>
    <row r="2920" spans="1:4" x14ac:dyDescent="0.2">
      <c r="A2920" s="230">
        <v>42306.338934988424</v>
      </c>
      <c r="B2920">
        <v>1.0362535715103149E-2</v>
      </c>
      <c r="C2920" t="b">
        <v>1</v>
      </c>
      <c r="D2920">
        <f t="shared" si="63"/>
        <v>1.0362535715103149E-2</v>
      </c>
    </row>
    <row r="2921" spans="1:4" x14ac:dyDescent="0.2">
      <c r="A2921" s="230">
        <v>42306.349365243055</v>
      </c>
      <c r="B2921">
        <v>1.0362535715103149E-2</v>
      </c>
      <c r="C2921" t="b">
        <v>1</v>
      </c>
      <c r="D2921">
        <f t="shared" si="63"/>
        <v>1.0362535715103149E-2</v>
      </c>
    </row>
    <row r="2922" spans="1:4" x14ac:dyDescent="0.2">
      <c r="A2922" s="230">
        <v>42306.35979545139</v>
      </c>
      <c r="B2922">
        <v>1.0362535715103149E-2</v>
      </c>
      <c r="C2922" t="b">
        <v>1</v>
      </c>
      <c r="D2922">
        <f t="shared" si="63"/>
        <v>1.0362535715103149E-2</v>
      </c>
    </row>
    <row r="2923" spans="1:4" x14ac:dyDescent="0.2">
      <c r="A2923" s="230">
        <v>42306.370225694445</v>
      </c>
      <c r="B2923">
        <v>1.0362535715103149E-2</v>
      </c>
      <c r="C2923" t="b">
        <v>1</v>
      </c>
      <c r="D2923">
        <f t="shared" si="63"/>
        <v>1.0362535715103149E-2</v>
      </c>
    </row>
    <row r="2924" spans="1:4" x14ac:dyDescent="0.2">
      <c r="A2924" s="230">
        <v>42306.380655937501</v>
      </c>
      <c r="B2924">
        <v>1.0362535715103149E-2</v>
      </c>
      <c r="C2924" t="b">
        <v>1</v>
      </c>
      <c r="D2924">
        <f t="shared" si="63"/>
        <v>1.0362535715103149E-2</v>
      </c>
    </row>
    <row r="2925" spans="1:4" x14ac:dyDescent="0.2">
      <c r="A2925" s="230">
        <v>42306.391086145835</v>
      </c>
      <c r="B2925">
        <v>1.0362535715103149E-2</v>
      </c>
      <c r="C2925" t="b">
        <v>1</v>
      </c>
      <c r="D2925">
        <f t="shared" si="63"/>
        <v>1.0362535715103149E-2</v>
      </c>
    </row>
    <row r="2926" spans="1:4" x14ac:dyDescent="0.2">
      <c r="A2926" s="230">
        <v>42306.40151640046</v>
      </c>
      <c r="B2926">
        <v>1.0362535715103149E-2</v>
      </c>
      <c r="C2926" t="b">
        <v>1</v>
      </c>
      <c r="D2926">
        <f t="shared" si="63"/>
        <v>1.0362535715103149E-2</v>
      </c>
    </row>
    <row r="2927" spans="1:4" x14ac:dyDescent="0.2">
      <c r="A2927" s="230">
        <v>42306.411946608794</v>
      </c>
      <c r="B2927">
        <v>1.0362535715103149E-2</v>
      </c>
      <c r="C2927" t="b">
        <v>1</v>
      </c>
      <c r="D2927">
        <f t="shared" si="63"/>
        <v>1.0362535715103149E-2</v>
      </c>
    </row>
    <row r="2928" spans="1:4" x14ac:dyDescent="0.2">
      <c r="A2928" s="230">
        <v>42306.42237685185</v>
      </c>
      <c r="B2928">
        <v>1.0362535715103149E-2</v>
      </c>
      <c r="C2928" t="b">
        <v>1</v>
      </c>
      <c r="D2928">
        <f t="shared" si="63"/>
        <v>1.0362535715103149E-2</v>
      </c>
    </row>
    <row r="2929" spans="1:4" x14ac:dyDescent="0.2">
      <c r="A2929" s="230">
        <v>42306.432807060184</v>
      </c>
      <c r="B2929">
        <v>1.0362535715103149E-2</v>
      </c>
      <c r="C2929" t="b">
        <v>1</v>
      </c>
      <c r="D2929">
        <f t="shared" si="63"/>
        <v>1.0362535715103149E-2</v>
      </c>
    </row>
    <row r="2930" spans="1:4" x14ac:dyDescent="0.2">
      <c r="A2930" s="230">
        <v>42306.44323730324</v>
      </c>
      <c r="B2930">
        <v>1.0362535715103149E-2</v>
      </c>
      <c r="C2930" t="b">
        <v>1</v>
      </c>
      <c r="D2930">
        <f t="shared" si="63"/>
        <v>1.0362535715103149E-2</v>
      </c>
    </row>
    <row r="2931" spans="1:4" x14ac:dyDescent="0.2">
      <c r="A2931" s="230">
        <v>42306.453667557871</v>
      </c>
      <c r="B2931">
        <v>1.0362535715103149E-2</v>
      </c>
      <c r="C2931" t="b">
        <v>1</v>
      </c>
      <c r="D2931">
        <f t="shared" si="63"/>
        <v>1.0362535715103149E-2</v>
      </c>
    </row>
    <row r="2932" spans="1:4" x14ac:dyDescent="0.2">
      <c r="A2932" s="230">
        <v>42306.464097766206</v>
      </c>
      <c r="B2932">
        <v>1.0362535715103149E-2</v>
      </c>
      <c r="C2932" t="b">
        <v>1</v>
      </c>
      <c r="D2932">
        <f t="shared" si="63"/>
        <v>1.0362535715103149E-2</v>
      </c>
    </row>
    <row r="2933" spans="1:4" x14ac:dyDescent="0.2">
      <c r="A2933" s="230">
        <v>42306.474528009261</v>
      </c>
      <c r="B2933">
        <v>1.0362535715103149E-2</v>
      </c>
      <c r="C2933" t="b">
        <v>1</v>
      </c>
      <c r="D2933">
        <f t="shared" si="63"/>
        <v>1.0362535715103149E-2</v>
      </c>
    </row>
    <row r="2934" spans="1:4" x14ac:dyDescent="0.2">
      <c r="A2934" s="230">
        <v>42306.484958217596</v>
      </c>
      <c r="B2934">
        <v>1.0362535715103149E-2</v>
      </c>
      <c r="C2934" t="b">
        <v>1</v>
      </c>
      <c r="D2934">
        <f t="shared" si="63"/>
        <v>1.0362535715103149E-2</v>
      </c>
    </row>
    <row r="2935" spans="1:4" x14ac:dyDescent="0.2">
      <c r="A2935" s="230">
        <v>42306.495388460651</v>
      </c>
      <c r="B2935">
        <v>1.0362535715103149E-2</v>
      </c>
      <c r="C2935" t="b">
        <v>1</v>
      </c>
      <c r="D2935">
        <f t="shared" si="63"/>
        <v>1.0362535715103149E-2</v>
      </c>
    </row>
    <row r="2936" spans="1:4" x14ac:dyDescent="0.2">
      <c r="A2936" s="230">
        <v>42306.505818668978</v>
      </c>
      <c r="B2936">
        <v>1.0362535715103149E-2</v>
      </c>
      <c r="C2936" t="b">
        <v>1</v>
      </c>
      <c r="D2936">
        <f t="shared" si="63"/>
        <v>1.0362535715103149E-2</v>
      </c>
    </row>
    <row r="2937" spans="1:4" x14ac:dyDescent="0.2">
      <c r="A2937" s="230">
        <v>42306.51624892361</v>
      </c>
      <c r="B2937">
        <v>1.0362535715103149E-2</v>
      </c>
      <c r="C2937" t="b">
        <v>1</v>
      </c>
      <c r="D2937">
        <f t="shared" si="63"/>
        <v>1.0362535715103149E-2</v>
      </c>
    </row>
    <row r="2938" spans="1:4" x14ac:dyDescent="0.2">
      <c r="A2938" s="230">
        <v>42306.526679131945</v>
      </c>
      <c r="B2938">
        <v>1.0362535715103149E-2</v>
      </c>
      <c r="C2938" t="b">
        <v>1</v>
      </c>
      <c r="D2938">
        <f t="shared" si="63"/>
        <v>1.0362535715103149E-2</v>
      </c>
    </row>
    <row r="2939" spans="1:4" x14ac:dyDescent="0.2">
      <c r="A2939" s="230">
        <v>42306.537109375</v>
      </c>
      <c r="B2939">
        <v>1.0362535715103149E-2</v>
      </c>
      <c r="C2939" t="b">
        <v>1</v>
      </c>
      <c r="D2939">
        <f t="shared" si="63"/>
        <v>1.0362535715103149E-2</v>
      </c>
    </row>
    <row r="2940" spans="1:4" x14ac:dyDescent="0.2">
      <c r="A2940" s="230">
        <v>42306.547539618055</v>
      </c>
      <c r="B2940">
        <v>1.0362535715103149E-2</v>
      </c>
      <c r="C2940" t="b">
        <v>1</v>
      </c>
      <c r="D2940">
        <f t="shared" si="63"/>
        <v>1.0362535715103149E-2</v>
      </c>
    </row>
    <row r="2941" spans="1:4" x14ac:dyDescent="0.2">
      <c r="A2941" s="230">
        <v>42306.55796982639</v>
      </c>
      <c r="B2941">
        <v>1.0362535715103149E-2</v>
      </c>
      <c r="C2941" t="b">
        <v>1</v>
      </c>
      <c r="D2941">
        <f t="shared" si="63"/>
        <v>1.0362535715103149E-2</v>
      </c>
    </row>
    <row r="2942" spans="1:4" x14ac:dyDescent="0.2">
      <c r="A2942" s="230">
        <v>42306.568400081022</v>
      </c>
      <c r="B2942">
        <v>1.0362535715103149E-2</v>
      </c>
      <c r="C2942" t="b">
        <v>1</v>
      </c>
      <c r="D2942">
        <f t="shared" si="63"/>
        <v>1.0362535715103149E-2</v>
      </c>
    </row>
    <row r="2943" spans="1:4" x14ac:dyDescent="0.2">
      <c r="A2943" s="230">
        <v>42306.578830289349</v>
      </c>
      <c r="B2943">
        <v>1.0362535715103149E-2</v>
      </c>
      <c r="C2943" t="b">
        <v>1</v>
      </c>
      <c r="D2943">
        <f t="shared" ref="D2943:D3006" si="64">IF(C2943=TRUE,B2943,0)</f>
        <v>1.0362535715103149E-2</v>
      </c>
    </row>
    <row r="2944" spans="1:4" x14ac:dyDescent="0.2">
      <c r="A2944" s="230">
        <v>42306.589260532404</v>
      </c>
      <c r="B2944">
        <v>1.0362535715103149E-2</v>
      </c>
      <c r="C2944" t="b">
        <v>1</v>
      </c>
      <c r="D2944">
        <f t="shared" si="64"/>
        <v>1.0362535715103149E-2</v>
      </c>
    </row>
    <row r="2945" spans="1:4" x14ac:dyDescent="0.2">
      <c r="A2945" s="230">
        <v>42306.599690740739</v>
      </c>
      <c r="B2945">
        <v>1.0244756937026978E-2</v>
      </c>
      <c r="C2945" t="b">
        <v>1</v>
      </c>
      <c r="D2945">
        <f t="shared" si="64"/>
        <v>1.0244756937026978E-2</v>
      </c>
    </row>
    <row r="2946" spans="1:4" x14ac:dyDescent="0.2">
      <c r="A2946" s="230">
        <v>42306.610120983794</v>
      </c>
      <c r="B2946">
        <v>1.0499939322471619E-2</v>
      </c>
      <c r="C2946" t="b">
        <v>1</v>
      </c>
      <c r="D2946">
        <f t="shared" si="64"/>
        <v>1.0499939322471619E-2</v>
      </c>
    </row>
    <row r="2947" spans="1:4" x14ac:dyDescent="0.2">
      <c r="A2947" s="230">
        <v>42306.620551238426</v>
      </c>
      <c r="B2947">
        <v>1.0499939322471619E-2</v>
      </c>
      <c r="C2947" t="b">
        <v>1</v>
      </c>
      <c r="D2947">
        <f t="shared" si="64"/>
        <v>1.0499939322471619E-2</v>
      </c>
    </row>
    <row r="2948" spans="1:4" x14ac:dyDescent="0.2">
      <c r="A2948" s="230">
        <v>42306.63098144676</v>
      </c>
      <c r="B2948">
        <v>1.0499939322471619E-2</v>
      </c>
      <c r="C2948" t="b">
        <v>1</v>
      </c>
      <c r="D2948">
        <f t="shared" si="64"/>
        <v>1.0499939322471619E-2</v>
      </c>
    </row>
    <row r="2949" spans="1:4" x14ac:dyDescent="0.2">
      <c r="A2949" s="230">
        <v>42306.641411689816</v>
      </c>
      <c r="B2949">
        <v>1.0499939322471619E-2</v>
      </c>
      <c r="C2949" t="b">
        <v>1</v>
      </c>
      <c r="D2949">
        <f t="shared" si="64"/>
        <v>1.0499939322471619E-2</v>
      </c>
    </row>
    <row r="2950" spans="1:4" x14ac:dyDescent="0.2">
      <c r="A2950" s="230">
        <v>42306.65184189815</v>
      </c>
      <c r="B2950">
        <v>1.0499939322471619E-2</v>
      </c>
      <c r="C2950" t="b">
        <v>1</v>
      </c>
      <c r="D2950">
        <f t="shared" si="64"/>
        <v>1.0499939322471619E-2</v>
      </c>
    </row>
    <row r="2951" spans="1:4" x14ac:dyDescent="0.2">
      <c r="A2951" s="230">
        <v>42306.662272141206</v>
      </c>
      <c r="B2951">
        <v>1.0499939322471619E-2</v>
      </c>
      <c r="C2951" t="b">
        <v>1</v>
      </c>
      <c r="D2951">
        <f t="shared" si="64"/>
        <v>1.0499939322471619E-2</v>
      </c>
    </row>
    <row r="2952" spans="1:4" x14ac:dyDescent="0.2">
      <c r="A2952" s="230">
        <v>42306.67270234954</v>
      </c>
      <c r="B2952">
        <v>1.0499939322471619E-2</v>
      </c>
      <c r="C2952" t="b">
        <v>1</v>
      </c>
      <c r="D2952">
        <f t="shared" si="64"/>
        <v>1.0499939322471619E-2</v>
      </c>
    </row>
    <row r="2953" spans="1:4" x14ac:dyDescent="0.2">
      <c r="A2953" s="230">
        <v>42306.683132604165</v>
      </c>
      <c r="B2953">
        <v>1.0499939322471619E-2</v>
      </c>
      <c r="C2953" t="b">
        <v>1</v>
      </c>
      <c r="D2953">
        <f t="shared" si="64"/>
        <v>1.0499939322471619E-2</v>
      </c>
    </row>
    <row r="2954" spans="1:4" x14ac:dyDescent="0.2">
      <c r="A2954" s="230">
        <v>42306.693562812499</v>
      </c>
      <c r="B2954">
        <v>1.0499939322471619E-2</v>
      </c>
      <c r="C2954" t="b">
        <v>1</v>
      </c>
      <c r="D2954">
        <f t="shared" si="64"/>
        <v>1.0499939322471619E-2</v>
      </c>
    </row>
    <row r="2955" spans="1:4" x14ac:dyDescent="0.2">
      <c r="A2955" s="230">
        <v>42306.703993055555</v>
      </c>
      <c r="B2955">
        <v>1.0499939322471619E-2</v>
      </c>
      <c r="C2955" t="b">
        <v>1</v>
      </c>
      <c r="D2955">
        <f t="shared" si="64"/>
        <v>1.0499939322471619E-2</v>
      </c>
    </row>
    <row r="2956" spans="1:4" x14ac:dyDescent="0.2">
      <c r="A2956" s="230">
        <v>42306.71442329861</v>
      </c>
      <c r="B2956">
        <v>1.0499939322471619E-2</v>
      </c>
      <c r="C2956" t="b">
        <v>1</v>
      </c>
      <c r="D2956">
        <f t="shared" si="64"/>
        <v>1.0499939322471619E-2</v>
      </c>
    </row>
    <row r="2957" spans="1:4" x14ac:dyDescent="0.2">
      <c r="A2957" s="230">
        <v>42306.724853506945</v>
      </c>
      <c r="B2957">
        <v>1.0499939322471619E-2</v>
      </c>
      <c r="C2957" t="b">
        <v>1</v>
      </c>
      <c r="D2957">
        <f t="shared" si="64"/>
        <v>1.0499939322471619E-2</v>
      </c>
    </row>
    <row r="2958" spans="1:4" x14ac:dyDescent="0.2">
      <c r="A2958" s="230">
        <v>42306.735283761576</v>
      </c>
      <c r="B2958">
        <v>1.0499939322471619E-2</v>
      </c>
      <c r="C2958" t="b">
        <v>1</v>
      </c>
      <c r="D2958">
        <f t="shared" si="64"/>
        <v>1.0499939322471619E-2</v>
      </c>
    </row>
    <row r="2959" spans="1:4" x14ac:dyDescent="0.2">
      <c r="A2959" s="230">
        <v>42306.745713969911</v>
      </c>
      <c r="B2959">
        <v>1.0499939322471619E-2</v>
      </c>
      <c r="C2959" t="b">
        <v>1</v>
      </c>
      <c r="D2959">
        <f t="shared" si="64"/>
        <v>1.0499939322471619E-2</v>
      </c>
    </row>
    <row r="2960" spans="1:4" x14ac:dyDescent="0.2">
      <c r="A2960" s="230">
        <v>42306.756144212966</v>
      </c>
      <c r="B2960">
        <v>1.0499939322471619E-2</v>
      </c>
      <c r="C2960" t="b">
        <v>1</v>
      </c>
      <c r="D2960">
        <f t="shared" si="64"/>
        <v>1.0499939322471619E-2</v>
      </c>
    </row>
    <row r="2961" spans="1:4" x14ac:dyDescent="0.2">
      <c r="A2961" s="230">
        <v>42306.766574421294</v>
      </c>
      <c r="B2961">
        <v>1.0499939322471619E-2</v>
      </c>
      <c r="C2961" t="b">
        <v>1</v>
      </c>
      <c r="D2961">
        <f t="shared" si="64"/>
        <v>1.0499939322471619E-2</v>
      </c>
    </row>
    <row r="2962" spans="1:4" x14ac:dyDescent="0.2">
      <c r="A2962" s="230">
        <v>42306.777004664349</v>
      </c>
      <c r="B2962">
        <v>1.0499939322471619E-2</v>
      </c>
      <c r="C2962" t="b">
        <v>1</v>
      </c>
      <c r="D2962">
        <f t="shared" si="64"/>
        <v>1.0499939322471619E-2</v>
      </c>
    </row>
    <row r="2963" spans="1:4" x14ac:dyDescent="0.2">
      <c r="A2963" s="230">
        <v>42306.787434918981</v>
      </c>
      <c r="B2963">
        <v>1.0499939322471619E-2</v>
      </c>
      <c r="C2963" t="b">
        <v>1</v>
      </c>
      <c r="D2963">
        <f t="shared" si="64"/>
        <v>1.0499939322471619E-2</v>
      </c>
    </row>
    <row r="2964" spans="1:4" x14ac:dyDescent="0.2">
      <c r="A2964" s="230">
        <v>42306.797865127315</v>
      </c>
      <c r="B2964">
        <v>1.0499939322471619E-2</v>
      </c>
      <c r="C2964" t="b">
        <v>1</v>
      </c>
      <c r="D2964">
        <f t="shared" si="64"/>
        <v>1.0499939322471619E-2</v>
      </c>
    </row>
    <row r="2965" spans="1:4" x14ac:dyDescent="0.2">
      <c r="A2965" s="230">
        <v>42306.808295370371</v>
      </c>
      <c r="B2965">
        <v>1.0499939322471619E-2</v>
      </c>
      <c r="C2965" t="b">
        <v>1</v>
      </c>
      <c r="D2965">
        <f t="shared" si="64"/>
        <v>1.0499939322471619E-2</v>
      </c>
    </row>
    <row r="2966" spans="1:4" x14ac:dyDescent="0.2">
      <c r="A2966" s="230">
        <v>42306.818725578705</v>
      </c>
      <c r="B2966">
        <v>1.0499939322471619E-2</v>
      </c>
      <c r="C2966" t="b">
        <v>1</v>
      </c>
      <c r="D2966">
        <f t="shared" si="64"/>
        <v>1.0499939322471619E-2</v>
      </c>
    </row>
    <row r="2967" spans="1:4" x14ac:dyDescent="0.2">
      <c r="A2967" s="230">
        <v>42306.829155821761</v>
      </c>
      <c r="B2967">
        <v>1.0499939322471619E-2</v>
      </c>
      <c r="C2967" t="b">
        <v>1</v>
      </c>
      <c r="D2967">
        <f t="shared" si="64"/>
        <v>1.0499939322471619E-2</v>
      </c>
    </row>
    <row r="2968" spans="1:4" x14ac:dyDescent="0.2">
      <c r="A2968" s="230">
        <v>42306.839586030095</v>
      </c>
      <c r="B2968">
        <v>1.0499939322471619E-2</v>
      </c>
      <c r="C2968" t="b">
        <v>1</v>
      </c>
      <c r="D2968">
        <f t="shared" si="64"/>
        <v>1.0499939322471619E-2</v>
      </c>
    </row>
    <row r="2969" spans="1:4" x14ac:dyDescent="0.2">
      <c r="A2969" s="230">
        <v>42306.850016284719</v>
      </c>
      <c r="B2969">
        <v>1.0499939322471619E-2</v>
      </c>
      <c r="C2969" t="b">
        <v>1</v>
      </c>
      <c r="D2969">
        <f t="shared" si="64"/>
        <v>1.0499939322471619E-2</v>
      </c>
    </row>
    <row r="2970" spans="1:4" x14ac:dyDescent="0.2">
      <c r="A2970" s="230">
        <v>42306.860446493054</v>
      </c>
      <c r="B2970">
        <v>1.0499939322471619E-2</v>
      </c>
      <c r="C2970" t="b">
        <v>1</v>
      </c>
      <c r="D2970">
        <f t="shared" si="64"/>
        <v>1.0499939322471619E-2</v>
      </c>
    </row>
    <row r="2971" spans="1:4" x14ac:dyDescent="0.2">
      <c r="A2971" s="230">
        <v>42306.870876736109</v>
      </c>
      <c r="B2971">
        <v>1.0499939322471619E-2</v>
      </c>
      <c r="C2971" t="b">
        <v>1</v>
      </c>
      <c r="D2971">
        <f t="shared" si="64"/>
        <v>1.0499939322471619E-2</v>
      </c>
    </row>
    <row r="2972" spans="1:4" x14ac:dyDescent="0.2">
      <c r="A2972" s="230">
        <v>42306.881306979165</v>
      </c>
      <c r="B2972">
        <v>1.0499939322471619E-2</v>
      </c>
      <c r="C2972" t="b">
        <v>1</v>
      </c>
      <c r="D2972">
        <f t="shared" si="64"/>
        <v>1.0499939322471619E-2</v>
      </c>
    </row>
    <row r="2973" spans="1:4" x14ac:dyDescent="0.2">
      <c r="A2973" s="230">
        <v>42306.8917371875</v>
      </c>
      <c r="B2973">
        <v>1.0499939322471619E-2</v>
      </c>
      <c r="C2973" t="b">
        <v>1</v>
      </c>
      <c r="D2973">
        <f t="shared" si="64"/>
        <v>1.0499939322471619E-2</v>
      </c>
    </row>
    <row r="2974" spans="1:4" x14ac:dyDescent="0.2">
      <c r="A2974" s="230">
        <v>42306.902167442131</v>
      </c>
      <c r="B2974">
        <v>1.0499939322471619E-2</v>
      </c>
      <c r="C2974" t="b">
        <v>1</v>
      </c>
      <c r="D2974">
        <f t="shared" si="64"/>
        <v>1.0499939322471619E-2</v>
      </c>
    </row>
    <row r="2975" spans="1:4" x14ac:dyDescent="0.2">
      <c r="A2975" s="230">
        <v>42306.912597650466</v>
      </c>
      <c r="B2975">
        <v>1.0499939322471619E-2</v>
      </c>
      <c r="C2975" t="b">
        <v>1</v>
      </c>
      <c r="D2975">
        <f t="shared" si="64"/>
        <v>1.0499939322471619E-2</v>
      </c>
    </row>
    <row r="2976" spans="1:4" x14ac:dyDescent="0.2">
      <c r="A2976" s="230">
        <v>42306.923027893521</v>
      </c>
      <c r="B2976">
        <v>1.0499939322471619E-2</v>
      </c>
      <c r="C2976" t="b">
        <v>1</v>
      </c>
      <c r="D2976">
        <f t="shared" si="64"/>
        <v>1.0499939322471619E-2</v>
      </c>
    </row>
    <row r="2977" spans="1:4" x14ac:dyDescent="0.2">
      <c r="A2977" s="230">
        <v>42306.933458101848</v>
      </c>
      <c r="B2977">
        <v>1.0499939322471619E-2</v>
      </c>
      <c r="C2977" t="b">
        <v>1</v>
      </c>
      <c r="D2977">
        <f t="shared" si="64"/>
        <v>1.0499939322471619E-2</v>
      </c>
    </row>
    <row r="2978" spans="1:4" x14ac:dyDescent="0.2">
      <c r="A2978" s="230">
        <v>42306.943888344904</v>
      </c>
      <c r="B2978">
        <v>1.0205507278442383E-2</v>
      </c>
      <c r="C2978" t="b">
        <v>1</v>
      </c>
      <c r="D2978">
        <f t="shared" si="64"/>
        <v>1.0205507278442383E-2</v>
      </c>
    </row>
    <row r="2979" spans="1:4" x14ac:dyDescent="0.2">
      <c r="A2979" s="230">
        <v>42306.954318599535</v>
      </c>
      <c r="B2979">
        <v>1.0205507278442383E-2</v>
      </c>
      <c r="C2979" t="b">
        <v>1</v>
      </c>
      <c r="D2979">
        <f t="shared" si="64"/>
        <v>1.0205507278442383E-2</v>
      </c>
    </row>
    <row r="2980" spans="1:4" x14ac:dyDescent="0.2">
      <c r="A2980" s="230">
        <v>42306.96474880787</v>
      </c>
      <c r="B2980">
        <v>1.0205507278442383E-2</v>
      </c>
      <c r="C2980" t="b">
        <v>1</v>
      </c>
      <c r="D2980">
        <f t="shared" si="64"/>
        <v>1.0205507278442383E-2</v>
      </c>
    </row>
    <row r="2981" spans="1:4" x14ac:dyDescent="0.2">
      <c r="A2981" s="230">
        <v>42306.975179050925</v>
      </c>
      <c r="B2981">
        <v>1.0205507278442383E-2</v>
      </c>
      <c r="C2981" t="b">
        <v>1</v>
      </c>
      <c r="D2981">
        <f t="shared" si="64"/>
        <v>1.0205507278442383E-2</v>
      </c>
    </row>
    <row r="2982" spans="1:4" x14ac:dyDescent="0.2">
      <c r="A2982" s="230">
        <v>42306.98560925926</v>
      </c>
      <c r="B2982">
        <v>1.0205507278442383E-2</v>
      </c>
      <c r="C2982" t="b">
        <v>1</v>
      </c>
      <c r="D2982">
        <f t="shared" si="64"/>
        <v>1.0205507278442383E-2</v>
      </c>
    </row>
    <row r="2983" spans="1:4" x14ac:dyDescent="0.2">
      <c r="A2983" s="230">
        <v>42306.996039502315</v>
      </c>
      <c r="B2983">
        <v>1.0205507278442383E-2</v>
      </c>
      <c r="C2983" t="b">
        <v>1</v>
      </c>
      <c r="D2983">
        <f t="shared" si="64"/>
        <v>1.0205507278442383E-2</v>
      </c>
    </row>
    <row r="2984" spans="1:4" x14ac:dyDescent="0.2">
      <c r="A2984" s="230">
        <v>42307.00646971065</v>
      </c>
      <c r="B2984">
        <v>1.0205507278442383E-2</v>
      </c>
      <c r="C2984" t="b">
        <v>1</v>
      </c>
      <c r="D2984">
        <f t="shared" si="64"/>
        <v>1.0205507278442383E-2</v>
      </c>
    </row>
    <row r="2985" spans="1:4" x14ac:dyDescent="0.2">
      <c r="A2985" s="230">
        <v>42307.016899965274</v>
      </c>
      <c r="B2985">
        <v>1.0205507278442383E-2</v>
      </c>
      <c r="C2985" t="b">
        <v>1</v>
      </c>
      <c r="D2985">
        <f t="shared" si="64"/>
        <v>1.0205507278442383E-2</v>
      </c>
    </row>
    <row r="2986" spans="1:4" x14ac:dyDescent="0.2">
      <c r="A2986" s="230">
        <v>42307.027330173609</v>
      </c>
      <c r="B2986">
        <v>1.0205507278442383E-2</v>
      </c>
      <c r="C2986" t="b">
        <v>1</v>
      </c>
      <c r="D2986">
        <f t="shared" si="64"/>
        <v>1.0205507278442383E-2</v>
      </c>
    </row>
    <row r="2987" spans="1:4" x14ac:dyDescent="0.2">
      <c r="A2987" s="230">
        <v>42307.037760416664</v>
      </c>
      <c r="B2987">
        <v>1.0205507278442383E-2</v>
      </c>
      <c r="C2987" t="b">
        <v>1</v>
      </c>
      <c r="D2987">
        <f t="shared" si="64"/>
        <v>1.0205507278442383E-2</v>
      </c>
    </row>
    <row r="2988" spans="1:4" x14ac:dyDescent="0.2">
      <c r="A2988" s="230">
        <v>42307.04819065972</v>
      </c>
      <c r="B2988">
        <v>1.0205507278442383E-2</v>
      </c>
      <c r="C2988" t="b">
        <v>1</v>
      </c>
      <c r="D2988">
        <f t="shared" si="64"/>
        <v>1.0205507278442383E-2</v>
      </c>
    </row>
    <row r="2989" spans="1:4" x14ac:dyDescent="0.2">
      <c r="A2989" s="230">
        <v>42307.058620868054</v>
      </c>
      <c r="B2989">
        <v>1.0205507278442383E-2</v>
      </c>
      <c r="C2989" t="b">
        <v>1</v>
      </c>
      <c r="D2989">
        <f t="shared" si="64"/>
        <v>1.0205507278442383E-2</v>
      </c>
    </row>
    <row r="2990" spans="1:4" x14ac:dyDescent="0.2">
      <c r="A2990" s="230">
        <v>42307.069051122686</v>
      </c>
      <c r="B2990">
        <v>1.0205507278442383E-2</v>
      </c>
      <c r="C2990" t="b">
        <v>1</v>
      </c>
      <c r="D2990">
        <f t="shared" si="64"/>
        <v>1.0205507278442383E-2</v>
      </c>
    </row>
    <row r="2991" spans="1:4" x14ac:dyDescent="0.2">
      <c r="A2991" s="230">
        <v>42307.07948133102</v>
      </c>
      <c r="B2991">
        <v>1.0205507278442383E-2</v>
      </c>
      <c r="C2991" t="b">
        <v>1</v>
      </c>
      <c r="D2991">
        <f t="shared" si="64"/>
        <v>1.0205507278442383E-2</v>
      </c>
    </row>
    <row r="2992" spans="1:4" x14ac:dyDescent="0.2">
      <c r="A2992" s="230">
        <v>42307.089911574076</v>
      </c>
      <c r="B2992">
        <v>1.0205507278442383E-2</v>
      </c>
      <c r="C2992" t="b">
        <v>1</v>
      </c>
      <c r="D2992">
        <f t="shared" si="64"/>
        <v>1.0205507278442383E-2</v>
      </c>
    </row>
    <row r="2993" spans="1:4" x14ac:dyDescent="0.2">
      <c r="A2993" s="230">
        <v>42307.10034178241</v>
      </c>
      <c r="B2993">
        <v>1.0205507278442383E-2</v>
      </c>
      <c r="C2993" t="b">
        <v>1</v>
      </c>
      <c r="D2993">
        <f t="shared" si="64"/>
        <v>1.0205507278442383E-2</v>
      </c>
    </row>
    <row r="2994" spans="1:4" x14ac:dyDescent="0.2">
      <c r="A2994" s="230">
        <v>42307.110772025466</v>
      </c>
      <c r="B2994">
        <v>1.0205507278442383E-2</v>
      </c>
      <c r="C2994" t="b">
        <v>1</v>
      </c>
      <c r="D2994">
        <f t="shared" si="64"/>
        <v>1.0205507278442383E-2</v>
      </c>
    </row>
    <row r="2995" spans="1:4" x14ac:dyDescent="0.2">
      <c r="A2995" s="230">
        <v>42307.12120228009</v>
      </c>
      <c r="B2995">
        <v>1.0205507278442383E-2</v>
      </c>
      <c r="C2995" t="b">
        <v>1</v>
      </c>
      <c r="D2995">
        <f t="shared" si="64"/>
        <v>1.0205507278442383E-2</v>
      </c>
    </row>
    <row r="2996" spans="1:4" x14ac:dyDescent="0.2">
      <c r="A2996" s="230">
        <v>42307.131632488425</v>
      </c>
      <c r="B2996">
        <v>1.0205507278442383E-2</v>
      </c>
      <c r="C2996" t="b">
        <v>1</v>
      </c>
      <c r="D2996">
        <f t="shared" si="64"/>
        <v>1.0205507278442383E-2</v>
      </c>
    </row>
    <row r="2997" spans="1:4" x14ac:dyDescent="0.2">
      <c r="A2997" s="230">
        <v>42307.14206273148</v>
      </c>
      <c r="B2997">
        <v>1.0205507278442383E-2</v>
      </c>
      <c r="C2997" t="b">
        <v>1</v>
      </c>
      <c r="D2997">
        <f t="shared" si="64"/>
        <v>1.0205507278442383E-2</v>
      </c>
    </row>
    <row r="2998" spans="1:4" x14ac:dyDescent="0.2">
      <c r="A2998" s="230">
        <v>42307.152492939815</v>
      </c>
      <c r="B2998">
        <v>1.0205507278442383E-2</v>
      </c>
      <c r="C2998" t="b">
        <v>1</v>
      </c>
      <c r="D2998">
        <f t="shared" si="64"/>
        <v>1.0205507278442383E-2</v>
      </c>
    </row>
    <row r="2999" spans="1:4" x14ac:dyDescent="0.2">
      <c r="A2999" s="230">
        <v>42307.16292318287</v>
      </c>
      <c r="B2999">
        <v>1.0205507278442383E-2</v>
      </c>
      <c r="C2999" t="b">
        <v>1</v>
      </c>
      <c r="D2999">
        <f t="shared" si="64"/>
        <v>1.0205507278442383E-2</v>
      </c>
    </row>
    <row r="3000" spans="1:4" x14ac:dyDescent="0.2">
      <c r="A3000" s="230">
        <v>42307.173353391205</v>
      </c>
      <c r="B3000">
        <v>1.0205507278442383E-2</v>
      </c>
      <c r="C3000" t="b">
        <v>1</v>
      </c>
      <c r="D3000">
        <f t="shared" si="64"/>
        <v>1.0205507278442383E-2</v>
      </c>
    </row>
    <row r="3001" spans="1:4" x14ac:dyDescent="0.2">
      <c r="A3001" s="230">
        <v>42307.183783645836</v>
      </c>
      <c r="B3001">
        <v>1.0205507278442383E-2</v>
      </c>
      <c r="C3001" t="b">
        <v>1</v>
      </c>
      <c r="D3001">
        <f t="shared" si="64"/>
        <v>1.0205507278442383E-2</v>
      </c>
    </row>
    <row r="3002" spans="1:4" x14ac:dyDescent="0.2">
      <c r="A3002" s="230">
        <v>42307.194213854164</v>
      </c>
      <c r="B3002">
        <v>1.0205507278442383E-2</v>
      </c>
      <c r="C3002" t="b">
        <v>1</v>
      </c>
      <c r="D3002">
        <f t="shared" si="64"/>
        <v>1.0205507278442383E-2</v>
      </c>
    </row>
    <row r="3003" spans="1:4" x14ac:dyDescent="0.2">
      <c r="A3003" s="230">
        <v>42307.204644097219</v>
      </c>
      <c r="B3003">
        <v>1.0205507278442383E-2</v>
      </c>
      <c r="C3003" t="b">
        <v>1</v>
      </c>
      <c r="D3003">
        <f t="shared" si="64"/>
        <v>1.0205507278442383E-2</v>
      </c>
    </row>
    <row r="3004" spans="1:4" x14ac:dyDescent="0.2">
      <c r="A3004" s="230">
        <v>42307.215074340274</v>
      </c>
      <c r="B3004">
        <v>1.0205507278442383E-2</v>
      </c>
      <c r="C3004" t="b">
        <v>1</v>
      </c>
      <c r="D3004">
        <f t="shared" si="64"/>
        <v>1.0205507278442383E-2</v>
      </c>
    </row>
    <row r="3005" spans="1:4" x14ac:dyDescent="0.2">
      <c r="A3005" s="230">
        <v>42307.225504548609</v>
      </c>
      <c r="B3005">
        <v>1.0205507278442383E-2</v>
      </c>
      <c r="C3005" t="b">
        <v>1</v>
      </c>
      <c r="D3005">
        <f t="shared" si="64"/>
        <v>1.0205507278442383E-2</v>
      </c>
    </row>
    <row r="3006" spans="1:4" x14ac:dyDescent="0.2">
      <c r="A3006" s="230">
        <v>42307.235934803241</v>
      </c>
      <c r="B3006">
        <v>1.0205507278442383E-2</v>
      </c>
      <c r="C3006" t="b">
        <v>1</v>
      </c>
      <c r="D3006">
        <f t="shared" si="64"/>
        <v>1.0205507278442383E-2</v>
      </c>
    </row>
    <row r="3007" spans="1:4" x14ac:dyDescent="0.2">
      <c r="A3007" s="230">
        <v>42307.246365011575</v>
      </c>
      <c r="B3007">
        <v>1.0205507278442383E-2</v>
      </c>
      <c r="C3007" t="b">
        <v>1</v>
      </c>
      <c r="D3007">
        <f t="shared" ref="D3007:D3070" si="65">IF(C3007=TRUE,B3007,0)</f>
        <v>1.0205507278442383E-2</v>
      </c>
    </row>
    <row r="3008" spans="1:4" x14ac:dyDescent="0.2">
      <c r="A3008" s="230">
        <v>42307.256795254631</v>
      </c>
      <c r="B3008">
        <v>1.0205507278442383E-2</v>
      </c>
      <c r="C3008" t="b">
        <v>1</v>
      </c>
      <c r="D3008">
        <f t="shared" si="65"/>
        <v>1.0205507278442383E-2</v>
      </c>
    </row>
    <row r="3009" spans="1:4" x14ac:dyDescent="0.2">
      <c r="A3009" s="230">
        <v>42307.267225462965</v>
      </c>
      <c r="B3009">
        <v>1.0136798024177551E-2</v>
      </c>
      <c r="C3009" t="b">
        <v>1</v>
      </c>
      <c r="D3009">
        <f t="shared" si="65"/>
        <v>1.0136798024177551E-2</v>
      </c>
    </row>
    <row r="3010" spans="1:4" x14ac:dyDescent="0.2">
      <c r="A3010" s="230">
        <v>42307.277655706021</v>
      </c>
      <c r="B3010">
        <v>1.0136798024177551E-2</v>
      </c>
      <c r="C3010" t="b">
        <v>1</v>
      </c>
      <c r="D3010">
        <f t="shared" si="65"/>
        <v>1.0136798024177551E-2</v>
      </c>
    </row>
    <row r="3011" spans="1:4" x14ac:dyDescent="0.2">
      <c r="A3011" s="230">
        <v>42307.288085960645</v>
      </c>
      <c r="B3011">
        <v>1.0136798024177551E-2</v>
      </c>
      <c r="C3011" t="b">
        <v>1</v>
      </c>
      <c r="D3011">
        <f t="shared" si="65"/>
        <v>1.0136798024177551E-2</v>
      </c>
    </row>
    <row r="3012" spans="1:4" x14ac:dyDescent="0.2">
      <c r="A3012" s="230">
        <v>42307.298516168979</v>
      </c>
      <c r="B3012">
        <v>1.0136798024177551E-2</v>
      </c>
      <c r="C3012" t="b">
        <v>1</v>
      </c>
      <c r="D3012">
        <f t="shared" si="65"/>
        <v>1.0136798024177551E-2</v>
      </c>
    </row>
    <row r="3013" spans="1:4" x14ac:dyDescent="0.2">
      <c r="A3013" s="230">
        <v>42307.308946412035</v>
      </c>
      <c r="B3013">
        <v>1.0136798024177551E-2</v>
      </c>
      <c r="C3013" t="b">
        <v>1</v>
      </c>
      <c r="D3013">
        <f t="shared" si="65"/>
        <v>1.0136798024177551E-2</v>
      </c>
    </row>
    <row r="3014" spans="1:4" x14ac:dyDescent="0.2">
      <c r="A3014" s="230">
        <v>42307.319376620369</v>
      </c>
      <c r="B3014">
        <v>1.0136798024177551E-2</v>
      </c>
      <c r="C3014" t="b">
        <v>1</v>
      </c>
      <c r="D3014">
        <f t="shared" si="65"/>
        <v>1.0136798024177551E-2</v>
      </c>
    </row>
    <row r="3015" spans="1:4" x14ac:dyDescent="0.2">
      <c r="A3015" s="230">
        <v>42307.329806863425</v>
      </c>
      <c r="B3015">
        <v>1.0136798024177551E-2</v>
      </c>
      <c r="C3015" t="b">
        <v>1</v>
      </c>
      <c r="D3015">
        <f t="shared" si="65"/>
        <v>1.0136798024177551E-2</v>
      </c>
    </row>
    <row r="3016" spans="1:4" x14ac:dyDescent="0.2">
      <c r="A3016" s="230">
        <v>42307.340237071759</v>
      </c>
      <c r="B3016">
        <v>1.0136798024177551E-2</v>
      </c>
      <c r="C3016" t="b">
        <v>1</v>
      </c>
      <c r="D3016">
        <f t="shared" si="65"/>
        <v>1.0136798024177551E-2</v>
      </c>
    </row>
    <row r="3017" spans="1:4" x14ac:dyDescent="0.2">
      <c r="A3017" s="230">
        <v>42307.350667326391</v>
      </c>
      <c r="B3017">
        <v>1.0136798024177551E-2</v>
      </c>
      <c r="C3017" t="b">
        <v>1</v>
      </c>
      <c r="D3017">
        <f t="shared" si="65"/>
        <v>1.0136798024177551E-2</v>
      </c>
    </row>
    <row r="3018" spans="1:4" x14ac:dyDescent="0.2">
      <c r="A3018" s="230">
        <v>42307.361097534726</v>
      </c>
      <c r="B3018">
        <v>1.0136798024177551E-2</v>
      </c>
      <c r="C3018" t="b">
        <v>1</v>
      </c>
      <c r="D3018">
        <f t="shared" si="65"/>
        <v>1.0136798024177551E-2</v>
      </c>
    </row>
    <row r="3019" spans="1:4" x14ac:dyDescent="0.2">
      <c r="A3019" s="230">
        <v>42307.371527777781</v>
      </c>
      <c r="B3019">
        <v>1.0136798024177551E-2</v>
      </c>
      <c r="C3019" t="b">
        <v>1</v>
      </c>
      <c r="D3019">
        <f t="shared" si="65"/>
        <v>1.0136798024177551E-2</v>
      </c>
    </row>
    <row r="3020" spans="1:4" x14ac:dyDescent="0.2">
      <c r="A3020" s="230">
        <v>42307.381958020836</v>
      </c>
      <c r="B3020">
        <v>1.0136798024177551E-2</v>
      </c>
      <c r="C3020" t="b">
        <v>1</v>
      </c>
      <c r="D3020">
        <f t="shared" si="65"/>
        <v>1.0136798024177551E-2</v>
      </c>
    </row>
    <row r="3021" spans="1:4" x14ac:dyDescent="0.2">
      <c r="A3021" s="230">
        <v>42307.392388229164</v>
      </c>
      <c r="B3021">
        <v>1.0136798024177551E-2</v>
      </c>
      <c r="C3021" t="b">
        <v>1</v>
      </c>
      <c r="D3021">
        <f t="shared" si="65"/>
        <v>1.0136798024177551E-2</v>
      </c>
    </row>
    <row r="3022" spans="1:4" x14ac:dyDescent="0.2">
      <c r="A3022" s="230">
        <v>42307.402818483795</v>
      </c>
      <c r="B3022">
        <v>1.0136798024177551E-2</v>
      </c>
      <c r="C3022" t="b">
        <v>1</v>
      </c>
      <c r="D3022">
        <f t="shared" si="65"/>
        <v>1.0136798024177551E-2</v>
      </c>
    </row>
    <row r="3023" spans="1:4" x14ac:dyDescent="0.2">
      <c r="A3023" s="230">
        <v>42307.41324869213</v>
      </c>
      <c r="B3023">
        <v>1.0136798024177551E-2</v>
      </c>
      <c r="C3023" t="b">
        <v>1</v>
      </c>
      <c r="D3023">
        <f t="shared" si="65"/>
        <v>1.0136798024177551E-2</v>
      </c>
    </row>
    <row r="3024" spans="1:4" x14ac:dyDescent="0.2">
      <c r="A3024" s="230">
        <v>42307.423678935185</v>
      </c>
      <c r="B3024">
        <v>1.0136798024177551E-2</v>
      </c>
      <c r="C3024" t="b">
        <v>1</v>
      </c>
      <c r="D3024">
        <f t="shared" si="65"/>
        <v>1.0136798024177551E-2</v>
      </c>
    </row>
    <row r="3025" spans="1:4" x14ac:dyDescent="0.2">
      <c r="A3025" s="230">
        <v>42307.43410914352</v>
      </c>
      <c r="B3025">
        <v>1.0136798024177551E-2</v>
      </c>
      <c r="C3025" t="b">
        <v>1</v>
      </c>
      <c r="D3025">
        <f t="shared" si="65"/>
        <v>1.0136798024177551E-2</v>
      </c>
    </row>
    <row r="3026" spans="1:4" x14ac:dyDescent="0.2">
      <c r="A3026" s="230">
        <v>42307.444539386575</v>
      </c>
      <c r="B3026">
        <v>1.0136798024177551E-2</v>
      </c>
      <c r="C3026" t="b">
        <v>1</v>
      </c>
      <c r="D3026">
        <f t="shared" si="65"/>
        <v>1.0136798024177551E-2</v>
      </c>
    </row>
    <row r="3027" spans="1:4" x14ac:dyDescent="0.2">
      <c r="A3027" s="230">
        <v>42307.454969641207</v>
      </c>
      <c r="B3027">
        <v>1.0136798024177551E-2</v>
      </c>
      <c r="C3027" t="b">
        <v>1</v>
      </c>
      <c r="D3027">
        <f t="shared" si="65"/>
        <v>1.0136798024177551E-2</v>
      </c>
    </row>
    <row r="3028" spans="1:4" x14ac:dyDescent="0.2">
      <c r="A3028" s="230">
        <v>42307.465399849534</v>
      </c>
      <c r="B3028">
        <v>1.0136798024177551E-2</v>
      </c>
      <c r="C3028" t="b">
        <v>1</v>
      </c>
      <c r="D3028">
        <f t="shared" si="65"/>
        <v>1.0136798024177551E-2</v>
      </c>
    </row>
    <row r="3029" spans="1:4" x14ac:dyDescent="0.2">
      <c r="A3029" s="230">
        <v>42307.47583009259</v>
      </c>
      <c r="B3029">
        <v>1.0136798024177551E-2</v>
      </c>
      <c r="C3029" t="b">
        <v>1</v>
      </c>
      <c r="D3029">
        <f t="shared" si="65"/>
        <v>1.0136798024177551E-2</v>
      </c>
    </row>
    <row r="3030" spans="1:4" x14ac:dyDescent="0.2">
      <c r="A3030" s="230">
        <v>42307.486260300924</v>
      </c>
      <c r="B3030">
        <v>1.0136798024177551E-2</v>
      </c>
      <c r="C3030" t="b">
        <v>1</v>
      </c>
      <c r="D3030">
        <f t="shared" si="65"/>
        <v>1.0136798024177551E-2</v>
      </c>
    </row>
    <row r="3031" spans="1:4" x14ac:dyDescent="0.2">
      <c r="A3031" s="230">
        <v>42307.49669054398</v>
      </c>
      <c r="B3031">
        <v>1.0136798024177551E-2</v>
      </c>
      <c r="C3031" t="b">
        <v>1</v>
      </c>
      <c r="D3031">
        <f t="shared" si="65"/>
        <v>1.0136798024177551E-2</v>
      </c>
    </row>
    <row r="3032" spans="1:4" x14ac:dyDescent="0.2">
      <c r="A3032" s="230">
        <v>42307.507120752314</v>
      </c>
      <c r="B3032">
        <v>1.0136798024177551E-2</v>
      </c>
      <c r="C3032" t="b">
        <v>1</v>
      </c>
      <c r="D3032">
        <f t="shared" si="65"/>
        <v>1.0136798024177551E-2</v>
      </c>
    </row>
    <row r="3033" spans="1:4" x14ac:dyDescent="0.2">
      <c r="A3033" s="230">
        <v>42307.517551006946</v>
      </c>
      <c r="B3033">
        <v>1.0136798024177551E-2</v>
      </c>
      <c r="C3033" t="b">
        <v>1</v>
      </c>
      <c r="D3033">
        <f t="shared" si="65"/>
        <v>1.0136798024177551E-2</v>
      </c>
    </row>
    <row r="3034" spans="1:4" x14ac:dyDescent="0.2">
      <c r="A3034" s="230">
        <v>42307.52798121528</v>
      </c>
      <c r="B3034">
        <v>1.0136798024177551E-2</v>
      </c>
      <c r="C3034" t="b">
        <v>1</v>
      </c>
      <c r="D3034">
        <f t="shared" si="65"/>
        <v>1.0136798024177551E-2</v>
      </c>
    </row>
    <row r="3035" spans="1:4" x14ac:dyDescent="0.2">
      <c r="A3035" s="230">
        <v>42307.538411458336</v>
      </c>
      <c r="B3035">
        <v>1.0136798024177551E-2</v>
      </c>
      <c r="C3035" t="b">
        <v>1</v>
      </c>
      <c r="D3035">
        <f t="shared" si="65"/>
        <v>1.0136798024177551E-2</v>
      </c>
    </row>
    <row r="3036" spans="1:4" x14ac:dyDescent="0.2">
      <c r="A3036" s="230">
        <v>42307.548841701391</v>
      </c>
      <c r="B3036">
        <v>1.0136798024177551E-2</v>
      </c>
      <c r="C3036" t="b">
        <v>1</v>
      </c>
      <c r="D3036">
        <f t="shared" si="65"/>
        <v>1.0136798024177551E-2</v>
      </c>
    </row>
    <row r="3037" spans="1:4" x14ac:dyDescent="0.2">
      <c r="A3037" s="230">
        <v>42307.559271909726</v>
      </c>
      <c r="B3037">
        <v>1.0136798024177551E-2</v>
      </c>
      <c r="C3037" t="b">
        <v>1</v>
      </c>
      <c r="D3037">
        <f t="shared" si="65"/>
        <v>1.0136798024177551E-2</v>
      </c>
    </row>
    <row r="3038" spans="1:4" x14ac:dyDescent="0.2">
      <c r="A3038" s="230">
        <v>42307.56970216435</v>
      </c>
      <c r="B3038">
        <v>1.0136798024177551E-2</v>
      </c>
      <c r="C3038" t="b">
        <v>1</v>
      </c>
      <c r="D3038">
        <f t="shared" si="65"/>
        <v>1.0136798024177551E-2</v>
      </c>
    </row>
    <row r="3039" spans="1:4" x14ac:dyDescent="0.2">
      <c r="A3039" s="230">
        <v>42307.580132372685</v>
      </c>
      <c r="B3039">
        <v>1.0136798024177551E-2</v>
      </c>
      <c r="C3039" t="b">
        <v>1</v>
      </c>
      <c r="D3039">
        <f t="shared" si="65"/>
        <v>1.0136798024177551E-2</v>
      </c>
    </row>
    <row r="3040" spans="1:4" x14ac:dyDescent="0.2">
      <c r="A3040" s="230">
        <v>42307.59056261574</v>
      </c>
      <c r="B3040">
        <v>1.0136798024177551E-2</v>
      </c>
      <c r="C3040" t="b">
        <v>1</v>
      </c>
      <c r="D3040">
        <f t="shared" si="65"/>
        <v>1.0136798024177551E-2</v>
      </c>
    </row>
    <row r="3041" spans="1:4" x14ac:dyDescent="0.2">
      <c r="A3041" s="230">
        <v>42307.600992824075</v>
      </c>
      <c r="B3041">
        <v>1.0274201631546021E-2</v>
      </c>
      <c r="C3041" t="b">
        <v>1</v>
      </c>
      <c r="D3041">
        <f t="shared" si="65"/>
        <v>1.0274201631546021E-2</v>
      </c>
    </row>
    <row r="3042" spans="1:4" x14ac:dyDescent="0.2">
      <c r="A3042" s="230">
        <v>42307.61142306713</v>
      </c>
      <c r="B3042">
        <v>1.0274201631546021E-2</v>
      </c>
      <c r="C3042" t="b">
        <v>1</v>
      </c>
      <c r="D3042">
        <f t="shared" si="65"/>
        <v>1.0274201631546021E-2</v>
      </c>
    </row>
    <row r="3043" spans="1:4" x14ac:dyDescent="0.2">
      <c r="A3043" s="230">
        <v>42307.621853321762</v>
      </c>
      <c r="B3043">
        <v>1.0274201631546021E-2</v>
      </c>
      <c r="C3043" t="b">
        <v>1</v>
      </c>
      <c r="D3043">
        <f t="shared" si="65"/>
        <v>1.0274201631546021E-2</v>
      </c>
    </row>
    <row r="3044" spans="1:4" x14ac:dyDescent="0.2">
      <c r="A3044" s="230">
        <v>42307.632283530096</v>
      </c>
      <c r="B3044">
        <v>1.0274201631546021E-2</v>
      </c>
      <c r="C3044" t="b">
        <v>1</v>
      </c>
      <c r="D3044">
        <f t="shared" si="65"/>
        <v>1.0274201631546021E-2</v>
      </c>
    </row>
    <row r="3045" spans="1:4" x14ac:dyDescent="0.2">
      <c r="A3045" s="230">
        <v>42307.642713773152</v>
      </c>
      <c r="B3045">
        <v>1.0274201631546021E-2</v>
      </c>
      <c r="C3045" t="b">
        <v>1</v>
      </c>
      <c r="D3045">
        <f t="shared" si="65"/>
        <v>1.0274201631546021E-2</v>
      </c>
    </row>
    <row r="3046" spans="1:4" x14ac:dyDescent="0.2">
      <c r="A3046" s="230">
        <v>42307.653143981479</v>
      </c>
      <c r="B3046">
        <v>1.0274201631546021E-2</v>
      </c>
      <c r="C3046" t="b">
        <v>1</v>
      </c>
      <c r="D3046">
        <f t="shared" si="65"/>
        <v>1.0274201631546021E-2</v>
      </c>
    </row>
    <row r="3047" spans="1:4" x14ac:dyDescent="0.2">
      <c r="A3047" s="230">
        <v>42307.663574224534</v>
      </c>
      <c r="B3047">
        <v>1.0274201631546021E-2</v>
      </c>
      <c r="C3047" t="b">
        <v>1</v>
      </c>
      <c r="D3047">
        <f t="shared" si="65"/>
        <v>1.0274201631546021E-2</v>
      </c>
    </row>
    <row r="3048" spans="1:4" x14ac:dyDescent="0.2">
      <c r="A3048" s="230">
        <v>42307.674004432869</v>
      </c>
      <c r="B3048">
        <v>1.0274201631546021E-2</v>
      </c>
      <c r="C3048" t="b">
        <v>1</v>
      </c>
      <c r="D3048">
        <f t="shared" si="65"/>
        <v>1.0274201631546021E-2</v>
      </c>
    </row>
    <row r="3049" spans="1:4" x14ac:dyDescent="0.2">
      <c r="A3049" s="230">
        <v>42307.6844346875</v>
      </c>
      <c r="B3049">
        <v>1.0274201631546021E-2</v>
      </c>
      <c r="C3049" t="b">
        <v>1</v>
      </c>
      <c r="D3049">
        <f t="shared" si="65"/>
        <v>1.0274201631546021E-2</v>
      </c>
    </row>
    <row r="3050" spans="1:4" x14ac:dyDescent="0.2">
      <c r="A3050" s="230">
        <v>42307.694864895835</v>
      </c>
      <c r="B3050">
        <v>1.0274201631546021E-2</v>
      </c>
      <c r="C3050" t="b">
        <v>1</v>
      </c>
      <c r="D3050">
        <f t="shared" si="65"/>
        <v>1.0274201631546021E-2</v>
      </c>
    </row>
    <row r="3051" spans="1:4" x14ac:dyDescent="0.2">
      <c r="A3051" s="230">
        <v>42307.705295138891</v>
      </c>
      <c r="B3051">
        <v>1.0274201631546021E-2</v>
      </c>
      <c r="C3051" t="b">
        <v>1</v>
      </c>
      <c r="D3051">
        <f t="shared" si="65"/>
        <v>1.0274201631546021E-2</v>
      </c>
    </row>
    <row r="3052" spans="1:4" x14ac:dyDescent="0.2">
      <c r="A3052" s="230">
        <v>42307.715725381946</v>
      </c>
      <c r="B3052">
        <v>1.0274201631546021E-2</v>
      </c>
      <c r="C3052" t="b">
        <v>1</v>
      </c>
      <c r="D3052">
        <f t="shared" si="65"/>
        <v>1.0274201631546021E-2</v>
      </c>
    </row>
    <row r="3053" spans="1:4" x14ac:dyDescent="0.2">
      <c r="A3053" s="230">
        <v>42307.726155590281</v>
      </c>
      <c r="B3053">
        <v>1.0274201631546021E-2</v>
      </c>
      <c r="C3053" t="b">
        <v>1</v>
      </c>
      <c r="D3053">
        <f t="shared" si="65"/>
        <v>1.0274201631546021E-2</v>
      </c>
    </row>
    <row r="3054" spans="1:4" x14ac:dyDescent="0.2">
      <c r="A3054" s="230">
        <v>42307.736585844905</v>
      </c>
      <c r="B3054">
        <v>1.0274201631546021E-2</v>
      </c>
      <c r="C3054" t="b">
        <v>1</v>
      </c>
      <c r="D3054">
        <f t="shared" si="65"/>
        <v>1.0274201631546021E-2</v>
      </c>
    </row>
    <row r="3055" spans="1:4" x14ac:dyDescent="0.2">
      <c r="A3055" s="230">
        <v>42307.747016053239</v>
      </c>
      <c r="B3055">
        <v>1.0274201631546021E-2</v>
      </c>
      <c r="C3055" t="b">
        <v>1</v>
      </c>
      <c r="D3055">
        <f t="shared" si="65"/>
        <v>1.0274201631546021E-2</v>
      </c>
    </row>
    <row r="3056" spans="1:4" x14ac:dyDescent="0.2">
      <c r="A3056" s="230">
        <v>42307.757446296295</v>
      </c>
      <c r="B3056">
        <v>1.0274201631546021E-2</v>
      </c>
      <c r="C3056" t="b">
        <v>1</v>
      </c>
      <c r="D3056">
        <f t="shared" si="65"/>
        <v>1.0274201631546021E-2</v>
      </c>
    </row>
    <row r="3057" spans="1:4" x14ac:dyDescent="0.2">
      <c r="A3057" s="230">
        <v>42307.767876504629</v>
      </c>
      <c r="B3057">
        <v>1.0274201631546021E-2</v>
      </c>
      <c r="C3057" t="b">
        <v>1</v>
      </c>
      <c r="D3057">
        <f t="shared" si="65"/>
        <v>1.0274201631546021E-2</v>
      </c>
    </row>
    <row r="3058" spans="1:4" x14ac:dyDescent="0.2">
      <c r="A3058" s="230">
        <v>42307.778306747685</v>
      </c>
      <c r="B3058">
        <v>1.0274201631546021E-2</v>
      </c>
      <c r="C3058" t="b">
        <v>1</v>
      </c>
      <c r="D3058">
        <f t="shared" si="65"/>
        <v>1.0274201631546021E-2</v>
      </c>
    </row>
    <row r="3059" spans="1:4" x14ac:dyDescent="0.2">
      <c r="A3059" s="230">
        <v>42307.788737002316</v>
      </c>
      <c r="B3059">
        <v>1.0274201631546021E-2</v>
      </c>
      <c r="C3059" t="b">
        <v>1</v>
      </c>
      <c r="D3059">
        <f t="shared" si="65"/>
        <v>1.0274201631546021E-2</v>
      </c>
    </row>
    <row r="3060" spans="1:4" x14ac:dyDescent="0.2">
      <c r="A3060" s="230">
        <v>42307.799167210651</v>
      </c>
      <c r="B3060">
        <v>1.0274201631546021E-2</v>
      </c>
      <c r="C3060" t="b">
        <v>1</v>
      </c>
      <c r="D3060">
        <f t="shared" si="65"/>
        <v>1.0274201631546021E-2</v>
      </c>
    </row>
    <row r="3061" spans="1:4" x14ac:dyDescent="0.2">
      <c r="A3061" s="230">
        <v>42307.809597453706</v>
      </c>
      <c r="B3061">
        <v>1.0274201631546021E-2</v>
      </c>
      <c r="C3061" t="b">
        <v>1</v>
      </c>
      <c r="D3061">
        <f t="shared" si="65"/>
        <v>1.0274201631546021E-2</v>
      </c>
    </row>
    <row r="3062" spans="1:4" x14ac:dyDescent="0.2">
      <c r="A3062" s="230">
        <v>42307.820027662034</v>
      </c>
      <c r="B3062">
        <v>1.0274201631546021E-2</v>
      </c>
      <c r="C3062" t="b">
        <v>1</v>
      </c>
      <c r="D3062">
        <f t="shared" si="65"/>
        <v>1.0274201631546021E-2</v>
      </c>
    </row>
    <row r="3063" spans="1:4" x14ac:dyDescent="0.2">
      <c r="A3063" s="230">
        <v>42307.830457905089</v>
      </c>
      <c r="B3063">
        <v>1.0274201631546021E-2</v>
      </c>
      <c r="C3063" t="b">
        <v>1</v>
      </c>
      <c r="D3063">
        <f t="shared" si="65"/>
        <v>1.0274201631546021E-2</v>
      </c>
    </row>
    <row r="3064" spans="1:4" x14ac:dyDescent="0.2">
      <c r="A3064" s="230">
        <v>42307.840888113424</v>
      </c>
      <c r="B3064">
        <v>1.0274201631546021E-2</v>
      </c>
      <c r="C3064" t="b">
        <v>1</v>
      </c>
      <c r="D3064">
        <f t="shared" si="65"/>
        <v>1.0274201631546021E-2</v>
      </c>
    </row>
    <row r="3065" spans="1:4" x14ac:dyDescent="0.2">
      <c r="A3065" s="230">
        <v>42307.851318368055</v>
      </c>
      <c r="B3065">
        <v>1.0274201631546021E-2</v>
      </c>
      <c r="C3065" t="b">
        <v>1</v>
      </c>
      <c r="D3065">
        <f t="shared" si="65"/>
        <v>1.0274201631546021E-2</v>
      </c>
    </row>
    <row r="3066" spans="1:4" x14ac:dyDescent="0.2">
      <c r="A3066" s="230">
        <v>42307.86174857639</v>
      </c>
      <c r="B3066">
        <v>1.0274201631546021E-2</v>
      </c>
      <c r="C3066" t="b">
        <v>1</v>
      </c>
      <c r="D3066">
        <f t="shared" si="65"/>
        <v>1.0274201631546021E-2</v>
      </c>
    </row>
    <row r="3067" spans="1:4" x14ac:dyDescent="0.2">
      <c r="A3067" s="230">
        <v>42307.872178819445</v>
      </c>
      <c r="B3067">
        <v>1.0274201631546021E-2</v>
      </c>
      <c r="C3067" t="b">
        <v>1</v>
      </c>
      <c r="D3067">
        <f t="shared" si="65"/>
        <v>1.0274201631546021E-2</v>
      </c>
    </row>
    <row r="3068" spans="1:4" x14ac:dyDescent="0.2">
      <c r="A3068" s="230">
        <v>42307.882609062501</v>
      </c>
      <c r="B3068">
        <v>1.0274201631546021E-2</v>
      </c>
      <c r="C3068" t="b">
        <v>1</v>
      </c>
      <c r="D3068">
        <f t="shared" si="65"/>
        <v>1.0274201631546021E-2</v>
      </c>
    </row>
    <row r="3069" spans="1:4" x14ac:dyDescent="0.2">
      <c r="A3069" s="230">
        <v>42307.893039270835</v>
      </c>
      <c r="B3069">
        <v>1.0274201631546021E-2</v>
      </c>
      <c r="C3069" t="b">
        <v>1</v>
      </c>
      <c r="D3069">
        <f t="shared" si="65"/>
        <v>1.0274201631546021E-2</v>
      </c>
    </row>
    <row r="3070" spans="1:4" x14ac:dyDescent="0.2">
      <c r="A3070" s="230">
        <v>42307.90346952546</v>
      </c>
      <c r="B3070">
        <v>1.0274201631546021E-2</v>
      </c>
      <c r="C3070" t="b">
        <v>1</v>
      </c>
      <c r="D3070">
        <f t="shared" si="65"/>
        <v>1.0274201631546021E-2</v>
      </c>
    </row>
    <row r="3071" spans="1:4" x14ac:dyDescent="0.2">
      <c r="A3071" s="230">
        <v>42307.913899733794</v>
      </c>
      <c r="B3071">
        <v>1.0274201631546021E-2</v>
      </c>
      <c r="C3071" t="b">
        <v>1</v>
      </c>
      <c r="D3071">
        <f t="shared" ref="D3071:D3134" si="66">IF(C3071=TRUE,B3071,0)</f>
        <v>1.0274201631546021E-2</v>
      </c>
    </row>
    <row r="3072" spans="1:4" x14ac:dyDescent="0.2">
      <c r="A3072" s="230">
        <v>42307.92432997685</v>
      </c>
      <c r="B3072">
        <v>1.0274201631546021E-2</v>
      </c>
      <c r="C3072" t="b">
        <v>1</v>
      </c>
      <c r="D3072">
        <f t="shared" si="66"/>
        <v>1.0274201631546021E-2</v>
      </c>
    </row>
    <row r="3073" spans="1:4" x14ac:dyDescent="0.2">
      <c r="A3073" s="230">
        <v>42307.934760185184</v>
      </c>
      <c r="B3073">
        <v>1.0185882449150085E-2</v>
      </c>
      <c r="C3073" t="b">
        <v>1</v>
      </c>
      <c r="D3073">
        <f t="shared" si="66"/>
        <v>1.0185882449150085E-2</v>
      </c>
    </row>
    <row r="3074" spans="1:4" x14ac:dyDescent="0.2">
      <c r="A3074" s="230">
        <v>42307.94519042824</v>
      </c>
      <c r="B3074">
        <v>1.0185882449150085E-2</v>
      </c>
      <c r="C3074" t="b">
        <v>1</v>
      </c>
      <c r="D3074">
        <f t="shared" si="66"/>
        <v>1.0185882449150085E-2</v>
      </c>
    </row>
    <row r="3075" spans="1:4" x14ac:dyDescent="0.2">
      <c r="A3075" s="230">
        <v>42307.955620682871</v>
      </c>
      <c r="B3075">
        <v>1.0185882449150085E-2</v>
      </c>
      <c r="C3075" t="b">
        <v>1</v>
      </c>
      <c r="D3075">
        <f t="shared" si="66"/>
        <v>1.0185882449150085E-2</v>
      </c>
    </row>
    <row r="3076" spans="1:4" x14ac:dyDescent="0.2">
      <c r="A3076" s="230">
        <v>42307.966050891206</v>
      </c>
      <c r="B3076">
        <v>1.0185882449150085E-2</v>
      </c>
      <c r="C3076" t="b">
        <v>1</v>
      </c>
      <c r="D3076">
        <f t="shared" si="66"/>
        <v>1.0185882449150085E-2</v>
      </c>
    </row>
    <row r="3077" spans="1:4" x14ac:dyDescent="0.2">
      <c r="A3077" s="230">
        <v>42307.976481134261</v>
      </c>
      <c r="B3077">
        <v>1.0185882449150085E-2</v>
      </c>
      <c r="C3077" t="b">
        <v>1</v>
      </c>
      <c r="D3077">
        <f t="shared" si="66"/>
        <v>1.0185882449150085E-2</v>
      </c>
    </row>
    <row r="3078" spans="1:4" x14ac:dyDescent="0.2">
      <c r="A3078" s="230">
        <v>42307.986911342596</v>
      </c>
      <c r="B3078">
        <v>1.0185882449150085E-2</v>
      </c>
      <c r="C3078" t="b">
        <v>1</v>
      </c>
      <c r="D3078">
        <f t="shared" si="66"/>
        <v>1.0185882449150085E-2</v>
      </c>
    </row>
    <row r="3079" spans="1:4" x14ac:dyDescent="0.2">
      <c r="A3079" s="230">
        <v>42307.997341585651</v>
      </c>
      <c r="B3079">
        <v>1.0185882449150085E-2</v>
      </c>
      <c r="C3079" t="b">
        <v>1</v>
      </c>
      <c r="D3079">
        <f t="shared" si="66"/>
        <v>1.0185882449150085E-2</v>
      </c>
    </row>
    <row r="3080" spans="1:4" x14ac:dyDescent="0.2">
      <c r="A3080" s="230">
        <v>42308.007771793978</v>
      </c>
      <c r="B3080">
        <v>1.0185882449150085E-2</v>
      </c>
      <c r="C3080" t="b">
        <v>1</v>
      </c>
      <c r="D3080">
        <f t="shared" si="66"/>
        <v>1.0185882449150085E-2</v>
      </c>
    </row>
    <row r="3081" spans="1:4" x14ac:dyDescent="0.2">
      <c r="A3081" s="230">
        <v>42308.01820204861</v>
      </c>
      <c r="B3081">
        <v>1.0185882449150085E-2</v>
      </c>
      <c r="C3081" t="b">
        <v>1</v>
      </c>
      <c r="D3081">
        <f t="shared" si="66"/>
        <v>1.0185882449150085E-2</v>
      </c>
    </row>
    <row r="3082" spans="1:4" x14ac:dyDescent="0.2">
      <c r="A3082" s="230">
        <v>42308.028632256945</v>
      </c>
      <c r="B3082">
        <v>1.0185882449150085E-2</v>
      </c>
      <c r="C3082" t="b">
        <v>1</v>
      </c>
      <c r="D3082">
        <f t="shared" si="66"/>
        <v>1.0185882449150085E-2</v>
      </c>
    </row>
    <row r="3083" spans="1:4" x14ac:dyDescent="0.2">
      <c r="A3083" s="230">
        <v>42308.0390625</v>
      </c>
      <c r="B3083">
        <v>1.0185882449150085E-2</v>
      </c>
      <c r="C3083" t="b">
        <v>1</v>
      </c>
      <c r="D3083">
        <f t="shared" si="66"/>
        <v>1.0185882449150085E-2</v>
      </c>
    </row>
    <row r="3084" spans="1:4" x14ac:dyDescent="0.2">
      <c r="A3084" s="230">
        <v>42308.049492743055</v>
      </c>
      <c r="B3084">
        <v>1.0185882449150085E-2</v>
      </c>
      <c r="C3084" t="b">
        <v>1</v>
      </c>
      <c r="D3084">
        <f t="shared" si="66"/>
        <v>1.0185882449150085E-2</v>
      </c>
    </row>
    <row r="3085" spans="1:4" x14ac:dyDescent="0.2">
      <c r="A3085" s="230">
        <v>42308.05992295139</v>
      </c>
      <c r="B3085">
        <v>1.0185882449150085E-2</v>
      </c>
      <c r="C3085" t="b">
        <v>1</v>
      </c>
      <c r="D3085">
        <f t="shared" si="66"/>
        <v>1.0185882449150085E-2</v>
      </c>
    </row>
    <row r="3086" spans="1:4" x14ac:dyDescent="0.2">
      <c r="A3086" s="230">
        <v>42308.070353206022</v>
      </c>
      <c r="B3086">
        <v>1.0185882449150085E-2</v>
      </c>
      <c r="C3086" t="b">
        <v>1</v>
      </c>
      <c r="D3086">
        <f t="shared" si="66"/>
        <v>1.0185882449150085E-2</v>
      </c>
    </row>
    <row r="3087" spans="1:4" x14ac:dyDescent="0.2">
      <c r="A3087" s="230">
        <v>42308.080783414349</v>
      </c>
      <c r="B3087">
        <v>1.0185882449150085E-2</v>
      </c>
      <c r="C3087" t="b">
        <v>1</v>
      </c>
      <c r="D3087">
        <f t="shared" si="66"/>
        <v>1.0185882449150085E-2</v>
      </c>
    </row>
    <row r="3088" spans="1:4" x14ac:dyDescent="0.2">
      <c r="A3088" s="230">
        <v>42308.091213657404</v>
      </c>
      <c r="B3088">
        <v>1.0185882449150085E-2</v>
      </c>
      <c r="C3088" t="b">
        <v>1</v>
      </c>
      <c r="D3088">
        <f t="shared" si="66"/>
        <v>1.0185882449150085E-2</v>
      </c>
    </row>
    <row r="3089" spans="1:4" x14ac:dyDescent="0.2">
      <c r="A3089" s="230">
        <v>42308.101643865739</v>
      </c>
      <c r="B3089">
        <v>1.0185882449150085E-2</v>
      </c>
      <c r="C3089" t="b">
        <v>1</v>
      </c>
      <c r="D3089">
        <f t="shared" si="66"/>
        <v>1.0185882449150085E-2</v>
      </c>
    </row>
    <row r="3090" spans="1:4" x14ac:dyDescent="0.2">
      <c r="A3090" s="230">
        <v>42308.112074108794</v>
      </c>
      <c r="B3090">
        <v>1.0185882449150085E-2</v>
      </c>
      <c r="C3090" t="b">
        <v>1</v>
      </c>
      <c r="D3090">
        <f t="shared" si="66"/>
        <v>1.0185882449150085E-2</v>
      </c>
    </row>
    <row r="3091" spans="1:4" x14ac:dyDescent="0.2">
      <c r="A3091" s="230">
        <v>42308.122504363426</v>
      </c>
      <c r="B3091">
        <v>1.0185882449150085E-2</v>
      </c>
      <c r="C3091" t="b">
        <v>1</v>
      </c>
      <c r="D3091">
        <f t="shared" si="66"/>
        <v>1.0185882449150085E-2</v>
      </c>
    </row>
    <row r="3092" spans="1:4" x14ac:dyDescent="0.2">
      <c r="A3092" s="230">
        <v>42308.13293457176</v>
      </c>
      <c r="B3092">
        <v>1.0185882449150085E-2</v>
      </c>
      <c r="C3092" t="b">
        <v>1</v>
      </c>
      <c r="D3092">
        <f t="shared" si="66"/>
        <v>1.0185882449150085E-2</v>
      </c>
    </row>
    <row r="3093" spans="1:4" x14ac:dyDescent="0.2">
      <c r="A3093" s="230">
        <v>42308.143364814816</v>
      </c>
      <c r="B3093">
        <v>1.0185882449150085E-2</v>
      </c>
      <c r="C3093" t="b">
        <v>1</v>
      </c>
      <c r="D3093">
        <f t="shared" si="66"/>
        <v>1.0185882449150085E-2</v>
      </c>
    </row>
    <row r="3094" spans="1:4" x14ac:dyDescent="0.2">
      <c r="A3094" s="230">
        <v>42308.15379502315</v>
      </c>
      <c r="B3094">
        <v>1.0185882449150085E-2</v>
      </c>
      <c r="C3094" t="b">
        <v>1</v>
      </c>
      <c r="D3094">
        <f t="shared" si="66"/>
        <v>1.0185882449150085E-2</v>
      </c>
    </row>
    <row r="3095" spans="1:4" x14ac:dyDescent="0.2">
      <c r="A3095" s="230">
        <v>42308.164225266206</v>
      </c>
      <c r="B3095">
        <v>1.0185882449150085E-2</v>
      </c>
      <c r="C3095" t="b">
        <v>1</v>
      </c>
      <c r="D3095">
        <f t="shared" si="66"/>
        <v>1.0185882449150085E-2</v>
      </c>
    </row>
    <row r="3096" spans="1:4" x14ac:dyDescent="0.2">
      <c r="A3096" s="230">
        <v>42308.17465547454</v>
      </c>
      <c r="B3096">
        <v>1.0185882449150085E-2</v>
      </c>
      <c r="C3096" t="b">
        <v>1</v>
      </c>
      <c r="D3096">
        <f t="shared" si="66"/>
        <v>1.0185882449150085E-2</v>
      </c>
    </row>
    <row r="3097" spans="1:4" x14ac:dyDescent="0.2">
      <c r="A3097" s="230">
        <v>42308.185085729165</v>
      </c>
      <c r="B3097">
        <v>1.0185882449150085E-2</v>
      </c>
      <c r="C3097" t="b">
        <v>1</v>
      </c>
      <c r="D3097">
        <f t="shared" si="66"/>
        <v>1.0185882449150085E-2</v>
      </c>
    </row>
    <row r="3098" spans="1:4" x14ac:dyDescent="0.2">
      <c r="A3098" s="230">
        <v>42308.195515937499</v>
      </c>
      <c r="B3098">
        <v>1.0185882449150085E-2</v>
      </c>
      <c r="C3098" t="b">
        <v>1</v>
      </c>
      <c r="D3098">
        <f t="shared" si="66"/>
        <v>1.0185882449150085E-2</v>
      </c>
    </row>
    <row r="3099" spans="1:4" x14ac:dyDescent="0.2">
      <c r="A3099" s="230">
        <v>42308.205946180555</v>
      </c>
      <c r="B3099">
        <v>1.0185882449150085E-2</v>
      </c>
      <c r="C3099" t="b">
        <v>1</v>
      </c>
      <c r="D3099">
        <f t="shared" si="66"/>
        <v>1.0185882449150085E-2</v>
      </c>
    </row>
    <row r="3100" spans="1:4" x14ac:dyDescent="0.2">
      <c r="A3100" s="230">
        <v>42308.21637642361</v>
      </c>
      <c r="B3100">
        <v>1.0185882449150085E-2</v>
      </c>
      <c r="C3100" t="b">
        <v>1</v>
      </c>
      <c r="D3100">
        <f t="shared" si="66"/>
        <v>1.0185882449150085E-2</v>
      </c>
    </row>
    <row r="3101" spans="1:4" x14ac:dyDescent="0.2">
      <c r="A3101" s="230">
        <v>42308.226806631945</v>
      </c>
      <c r="B3101">
        <v>1.0185882449150085E-2</v>
      </c>
      <c r="C3101" t="b">
        <v>1</v>
      </c>
      <c r="D3101">
        <f t="shared" si="66"/>
        <v>1.0185882449150085E-2</v>
      </c>
    </row>
    <row r="3102" spans="1:4" x14ac:dyDescent="0.2">
      <c r="A3102" s="230">
        <v>42308.237236886576</v>
      </c>
      <c r="B3102">
        <v>1.0185882449150085E-2</v>
      </c>
      <c r="C3102" t="b">
        <v>1</v>
      </c>
      <c r="D3102">
        <f t="shared" si="66"/>
        <v>1.0185882449150085E-2</v>
      </c>
    </row>
    <row r="3103" spans="1:4" x14ac:dyDescent="0.2">
      <c r="A3103" s="230">
        <v>42308.247667094911</v>
      </c>
      <c r="B3103">
        <v>1.0185882449150085E-2</v>
      </c>
      <c r="C3103" t="b">
        <v>1</v>
      </c>
      <c r="D3103">
        <f t="shared" si="66"/>
        <v>1.0185882449150085E-2</v>
      </c>
    </row>
    <row r="3104" spans="1:4" x14ac:dyDescent="0.2">
      <c r="A3104" s="230">
        <v>42308.258097337966</v>
      </c>
      <c r="B3104">
        <v>1.0185882449150085E-2</v>
      </c>
      <c r="C3104" t="b">
        <v>1</v>
      </c>
      <c r="D3104">
        <f t="shared" si="66"/>
        <v>1.0185882449150085E-2</v>
      </c>
    </row>
    <row r="3105" spans="1:4" x14ac:dyDescent="0.2">
      <c r="A3105" s="230">
        <v>42308.268527546294</v>
      </c>
      <c r="B3105">
        <v>1.017606258392334E-2</v>
      </c>
      <c r="C3105" t="b">
        <v>1</v>
      </c>
      <c r="D3105">
        <f t="shared" si="66"/>
        <v>1.017606258392334E-2</v>
      </c>
    </row>
    <row r="3106" spans="1:4" x14ac:dyDescent="0.2">
      <c r="A3106" s="230">
        <v>42308.278957789349</v>
      </c>
      <c r="B3106">
        <v>1.017606258392334E-2</v>
      </c>
      <c r="C3106" t="b">
        <v>1</v>
      </c>
      <c r="D3106">
        <f t="shared" si="66"/>
        <v>1.017606258392334E-2</v>
      </c>
    </row>
    <row r="3107" spans="1:4" x14ac:dyDescent="0.2">
      <c r="A3107" s="230">
        <v>42308.289388043981</v>
      </c>
      <c r="B3107">
        <v>1.017606258392334E-2</v>
      </c>
      <c r="C3107" t="b">
        <v>1</v>
      </c>
      <c r="D3107">
        <f t="shared" si="66"/>
        <v>1.017606258392334E-2</v>
      </c>
    </row>
    <row r="3108" spans="1:4" x14ac:dyDescent="0.2">
      <c r="A3108" s="230">
        <v>42308.299818252315</v>
      </c>
      <c r="B3108">
        <v>1.017606258392334E-2</v>
      </c>
      <c r="C3108" t="b">
        <v>1</v>
      </c>
      <c r="D3108">
        <f t="shared" si="66"/>
        <v>1.017606258392334E-2</v>
      </c>
    </row>
    <row r="3109" spans="1:4" x14ac:dyDescent="0.2">
      <c r="A3109" s="230">
        <v>42308.310248495371</v>
      </c>
      <c r="B3109">
        <v>1.017606258392334E-2</v>
      </c>
      <c r="C3109" t="b">
        <v>1</v>
      </c>
      <c r="D3109">
        <f t="shared" si="66"/>
        <v>1.017606258392334E-2</v>
      </c>
    </row>
    <row r="3110" spans="1:4" x14ac:dyDescent="0.2">
      <c r="A3110" s="230">
        <v>42308.320678703705</v>
      </c>
      <c r="B3110">
        <v>1.017606258392334E-2</v>
      </c>
      <c r="C3110" t="b">
        <v>1</v>
      </c>
      <c r="D3110">
        <f t="shared" si="66"/>
        <v>1.017606258392334E-2</v>
      </c>
    </row>
    <row r="3111" spans="1:4" x14ac:dyDescent="0.2">
      <c r="A3111" s="230">
        <v>42308.331108946761</v>
      </c>
      <c r="B3111">
        <v>1.017606258392334E-2</v>
      </c>
      <c r="C3111" t="b">
        <v>1</v>
      </c>
      <c r="D3111">
        <f t="shared" si="66"/>
        <v>1.017606258392334E-2</v>
      </c>
    </row>
    <row r="3112" spans="1:4" x14ac:dyDescent="0.2">
      <c r="A3112" s="230">
        <v>42308.341539155095</v>
      </c>
      <c r="B3112">
        <v>1.017606258392334E-2</v>
      </c>
      <c r="C3112" t="b">
        <v>1</v>
      </c>
      <c r="D3112">
        <f t="shared" si="66"/>
        <v>1.017606258392334E-2</v>
      </c>
    </row>
    <row r="3113" spans="1:4" x14ac:dyDescent="0.2">
      <c r="A3113" s="230">
        <v>42308.351969409719</v>
      </c>
      <c r="B3113">
        <v>1.017606258392334E-2</v>
      </c>
      <c r="C3113" t="b">
        <v>1</v>
      </c>
      <c r="D3113">
        <f t="shared" si="66"/>
        <v>1.017606258392334E-2</v>
      </c>
    </row>
    <row r="3114" spans="1:4" x14ac:dyDescent="0.2">
      <c r="A3114" s="230">
        <v>42308.362399618054</v>
      </c>
      <c r="B3114">
        <v>1.017606258392334E-2</v>
      </c>
      <c r="C3114" t="b">
        <v>1</v>
      </c>
      <c r="D3114">
        <f t="shared" si="66"/>
        <v>1.017606258392334E-2</v>
      </c>
    </row>
    <row r="3115" spans="1:4" x14ac:dyDescent="0.2">
      <c r="A3115" s="230">
        <v>42308.372829861109</v>
      </c>
      <c r="B3115">
        <v>1.017606258392334E-2</v>
      </c>
      <c r="C3115" t="b">
        <v>1</v>
      </c>
      <c r="D3115">
        <f t="shared" si="66"/>
        <v>1.017606258392334E-2</v>
      </c>
    </row>
    <row r="3116" spans="1:4" x14ac:dyDescent="0.2">
      <c r="A3116" s="230">
        <v>42308.383260104165</v>
      </c>
      <c r="B3116">
        <v>1.017606258392334E-2</v>
      </c>
      <c r="C3116" t="b">
        <v>1</v>
      </c>
      <c r="D3116">
        <f t="shared" si="66"/>
        <v>1.017606258392334E-2</v>
      </c>
    </row>
    <row r="3117" spans="1:4" x14ac:dyDescent="0.2">
      <c r="A3117" s="230">
        <v>42308.3936903125</v>
      </c>
      <c r="B3117">
        <v>1.017606258392334E-2</v>
      </c>
      <c r="C3117" t="b">
        <v>1</v>
      </c>
      <c r="D3117">
        <f t="shared" si="66"/>
        <v>1.017606258392334E-2</v>
      </c>
    </row>
    <row r="3118" spans="1:4" x14ac:dyDescent="0.2">
      <c r="A3118" s="230">
        <v>42308.404120567131</v>
      </c>
      <c r="B3118">
        <v>1.017606258392334E-2</v>
      </c>
      <c r="C3118" t="b">
        <v>1</v>
      </c>
      <c r="D3118">
        <f t="shared" si="66"/>
        <v>1.017606258392334E-2</v>
      </c>
    </row>
    <row r="3119" spans="1:4" x14ac:dyDescent="0.2">
      <c r="A3119" s="230">
        <v>42308.414550775466</v>
      </c>
      <c r="B3119">
        <v>1.017606258392334E-2</v>
      </c>
      <c r="C3119" t="b">
        <v>1</v>
      </c>
      <c r="D3119">
        <f t="shared" si="66"/>
        <v>1.017606258392334E-2</v>
      </c>
    </row>
    <row r="3120" spans="1:4" x14ac:dyDescent="0.2">
      <c r="A3120" s="230">
        <v>42308.424981018521</v>
      </c>
      <c r="B3120">
        <v>1.017606258392334E-2</v>
      </c>
      <c r="C3120" t="b">
        <v>1</v>
      </c>
      <c r="D3120">
        <f t="shared" si="66"/>
        <v>1.017606258392334E-2</v>
      </c>
    </row>
    <row r="3121" spans="1:4" x14ac:dyDescent="0.2">
      <c r="A3121" s="230">
        <v>42308.435411226848</v>
      </c>
      <c r="B3121">
        <v>1.017606258392334E-2</v>
      </c>
      <c r="C3121" t="b">
        <v>1</v>
      </c>
      <c r="D3121">
        <f t="shared" si="66"/>
        <v>1.017606258392334E-2</v>
      </c>
    </row>
    <row r="3122" spans="1:4" x14ac:dyDescent="0.2">
      <c r="A3122" s="230">
        <v>42308.445841469904</v>
      </c>
      <c r="B3122">
        <v>1.017606258392334E-2</v>
      </c>
      <c r="C3122" t="b">
        <v>1</v>
      </c>
      <c r="D3122">
        <f t="shared" si="66"/>
        <v>1.017606258392334E-2</v>
      </c>
    </row>
    <row r="3123" spans="1:4" x14ac:dyDescent="0.2">
      <c r="A3123" s="230">
        <v>42308.456271724535</v>
      </c>
      <c r="B3123">
        <v>1.017606258392334E-2</v>
      </c>
      <c r="C3123" t="b">
        <v>1</v>
      </c>
      <c r="D3123">
        <f t="shared" si="66"/>
        <v>1.017606258392334E-2</v>
      </c>
    </row>
    <row r="3124" spans="1:4" x14ac:dyDescent="0.2">
      <c r="A3124" s="230">
        <v>42308.46670193287</v>
      </c>
      <c r="B3124">
        <v>1.017606258392334E-2</v>
      </c>
      <c r="C3124" t="b">
        <v>1</v>
      </c>
      <c r="D3124">
        <f t="shared" si="66"/>
        <v>1.017606258392334E-2</v>
      </c>
    </row>
    <row r="3125" spans="1:4" x14ac:dyDescent="0.2">
      <c r="A3125" s="230">
        <v>42308.477132175925</v>
      </c>
      <c r="B3125">
        <v>1.017606258392334E-2</v>
      </c>
      <c r="C3125" t="b">
        <v>1</v>
      </c>
      <c r="D3125">
        <f t="shared" si="66"/>
        <v>1.017606258392334E-2</v>
      </c>
    </row>
    <row r="3126" spans="1:4" x14ac:dyDescent="0.2">
      <c r="A3126" s="230">
        <v>42308.48756238426</v>
      </c>
      <c r="B3126">
        <v>1.017606258392334E-2</v>
      </c>
      <c r="C3126" t="b">
        <v>1</v>
      </c>
      <c r="D3126">
        <f t="shared" si="66"/>
        <v>1.017606258392334E-2</v>
      </c>
    </row>
    <row r="3127" spans="1:4" x14ac:dyDescent="0.2">
      <c r="A3127" s="230">
        <v>42308.497992627315</v>
      </c>
      <c r="B3127">
        <v>1.017606258392334E-2</v>
      </c>
      <c r="C3127" t="b">
        <v>1</v>
      </c>
      <c r="D3127">
        <f t="shared" si="66"/>
        <v>1.017606258392334E-2</v>
      </c>
    </row>
    <row r="3128" spans="1:4" x14ac:dyDescent="0.2">
      <c r="A3128" s="230">
        <v>42308.50842283565</v>
      </c>
      <c r="B3128">
        <v>1.017606258392334E-2</v>
      </c>
      <c r="C3128" t="b">
        <v>1</v>
      </c>
      <c r="D3128">
        <f t="shared" si="66"/>
        <v>1.017606258392334E-2</v>
      </c>
    </row>
    <row r="3129" spans="1:4" x14ac:dyDescent="0.2">
      <c r="A3129" s="230">
        <v>42308.518853090274</v>
      </c>
      <c r="B3129">
        <v>1.017606258392334E-2</v>
      </c>
      <c r="C3129" t="b">
        <v>1</v>
      </c>
      <c r="D3129">
        <f t="shared" si="66"/>
        <v>1.017606258392334E-2</v>
      </c>
    </row>
    <row r="3130" spans="1:4" x14ac:dyDescent="0.2">
      <c r="A3130" s="230">
        <v>42308.529283298609</v>
      </c>
      <c r="B3130">
        <v>1.017606258392334E-2</v>
      </c>
      <c r="C3130" t="b">
        <v>1</v>
      </c>
      <c r="D3130">
        <f t="shared" si="66"/>
        <v>1.017606258392334E-2</v>
      </c>
    </row>
    <row r="3131" spans="1:4" x14ac:dyDescent="0.2">
      <c r="A3131" s="230">
        <v>42308.539713541664</v>
      </c>
      <c r="B3131">
        <v>1.017606258392334E-2</v>
      </c>
      <c r="C3131" t="b">
        <v>1</v>
      </c>
      <c r="D3131">
        <f t="shared" si="66"/>
        <v>1.017606258392334E-2</v>
      </c>
    </row>
    <row r="3132" spans="1:4" x14ac:dyDescent="0.2">
      <c r="A3132" s="230">
        <v>42308.55014378472</v>
      </c>
      <c r="B3132">
        <v>1.017606258392334E-2</v>
      </c>
      <c r="C3132" t="b">
        <v>1</v>
      </c>
      <c r="D3132">
        <f t="shared" si="66"/>
        <v>1.017606258392334E-2</v>
      </c>
    </row>
    <row r="3133" spans="1:4" x14ac:dyDescent="0.2">
      <c r="A3133" s="230">
        <v>42308.560573993054</v>
      </c>
      <c r="B3133">
        <v>1.017606258392334E-2</v>
      </c>
      <c r="C3133" t="b">
        <v>1</v>
      </c>
      <c r="D3133">
        <f t="shared" si="66"/>
        <v>1.017606258392334E-2</v>
      </c>
    </row>
    <row r="3134" spans="1:4" x14ac:dyDescent="0.2">
      <c r="A3134" s="230">
        <v>42308.571004247686</v>
      </c>
      <c r="B3134">
        <v>1.017606258392334E-2</v>
      </c>
      <c r="C3134" t="b">
        <v>1</v>
      </c>
      <c r="D3134">
        <f t="shared" si="66"/>
        <v>1.017606258392334E-2</v>
      </c>
    </row>
    <row r="3135" spans="1:4" x14ac:dyDescent="0.2">
      <c r="A3135" s="230">
        <v>42308.58143445602</v>
      </c>
      <c r="B3135">
        <v>1.017606258392334E-2</v>
      </c>
      <c r="C3135" t="b">
        <v>1</v>
      </c>
      <c r="D3135">
        <f t="shared" ref="D3135:D3178" si="67">IF(C3135=TRUE,B3135,0)</f>
        <v>1.017606258392334E-2</v>
      </c>
    </row>
    <row r="3136" spans="1:4" x14ac:dyDescent="0.2">
      <c r="A3136" s="230">
        <v>42308.591864699076</v>
      </c>
      <c r="B3136">
        <v>1.017606258392334E-2</v>
      </c>
      <c r="C3136" t="b">
        <v>1</v>
      </c>
      <c r="D3136">
        <f t="shared" si="67"/>
        <v>1.017606258392334E-2</v>
      </c>
    </row>
    <row r="3137" spans="1:4" x14ac:dyDescent="0.2">
      <c r="A3137" s="230">
        <v>42308.60229490741</v>
      </c>
      <c r="B3137">
        <v>1.0234951972961426E-2</v>
      </c>
      <c r="C3137" t="b">
        <v>1</v>
      </c>
      <c r="D3137">
        <f t="shared" si="67"/>
        <v>1.0234951972961426E-2</v>
      </c>
    </row>
    <row r="3138" spans="1:4" x14ac:dyDescent="0.2">
      <c r="A3138" s="230">
        <v>42308.612725150466</v>
      </c>
      <c r="B3138">
        <v>1.0234951972961426E-2</v>
      </c>
      <c r="C3138" t="b">
        <v>1</v>
      </c>
      <c r="D3138">
        <f t="shared" si="67"/>
        <v>1.0234951972961426E-2</v>
      </c>
    </row>
    <row r="3139" spans="1:4" x14ac:dyDescent="0.2">
      <c r="A3139" s="230">
        <v>42308.62315540509</v>
      </c>
      <c r="B3139">
        <v>1.0234951972961426E-2</v>
      </c>
      <c r="C3139" t="b">
        <v>1</v>
      </c>
      <c r="D3139">
        <f t="shared" si="67"/>
        <v>1.0234951972961426E-2</v>
      </c>
    </row>
    <row r="3140" spans="1:4" x14ac:dyDescent="0.2">
      <c r="A3140" s="230">
        <v>42308.633585613425</v>
      </c>
      <c r="B3140">
        <v>1.0234951972961426E-2</v>
      </c>
      <c r="C3140" t="b">
        <v>1</v>
      </c>
      <c r="D3140">
        <f t="shared" si="67"/>
        <v>1.0234951972961426E-2</v>
      </c>
    </row>
    <row r="3141" spans="1:4" x14ac:dyDescent="0.2">
      <c r="A3141" s="230">
        <v>42308.64401585648</v>
      </c>
      <c r="B3141">
        <v>1.0234951972961426E-2</v>
      </c>
      <c r="C3141" t="b">
        <v>1</v>
      </c>
      <c r="D3141">
        <f t="shared" si="67"/>
        <v>1.0234951972961426E-2</v>
      </c>
    </row>
    <row r="3142" spans="1:4" x14ac:dyDescent="0.2">
      <c r="A3142" s="230">
        <v>42308.654446064815</v>
      </c>
      <c r="B3142">
        <v>1.0234951972961426E-2</v>
      </c>
      <c r="C3142" t="b">
        <v>1</v>
      </c>
      <c r="D3142">
        <f t="shared" si="67"/>
        <v>1.0234951972961426E-2</v>
      </c>
    </row>
    <row r="3143" spans="1:4" x14ac:dyDescent="0.2">
      <c r="A3143" s="230">
        <v>42308.66487630787</v>
      </c>
      <c r="B3143">
        <v>1.0234951972961426E-2</v>
      </c>
      <c r="C3143" t="b">
        <v>1</v>
      </c>
      <c r="D3143">
        <f t="shared" si="67"/>
        <v>1.0234951972961426E-2</v>
      </c>
    </row>
    <row r="3144" spans="1:4" x14ac:dyDescent="0.2">
      <c r="A3144" s="230">
        <v>42308.675306516205</v>
      </c>
      <c r="B3144">
        <v>1.0234951972961426E-2</v>
      </c>
      <c r="C3144" t="b">
        <v>1</v>
      </c>
      <c r="D3144">
        <f t="shared" si="67"/>
        <v>1.0234951972961426E-2</v>
      </c>
    </row>
    <row r="3145" spans="1:4" x14ac:dyDescent="0.2">
      <c r="A3145" s="230">
        <v>42308.685736770836</v>
      </c>
      <c r="B3145">
        <v>1.0234951972961426E-2</v>
      </c>
      <c r="C3145" t="b">
        <v>1</v>
      </c>
      <c r="D3145">
        <f t="shared" si="67"/>
        <v>1.0234951972961426E-2</v>
      </c>
    </row>
    <row r="3146" spans="1:4" x14ac:dyDescent="0.2">
      <c r="A3146" s="230">
        <v>42308.696166979164</v>
      </c>
      <c r="B3146">
        <v>1.0234951972961426E-2</v>
      </c>
      <c r="C3146" t="b">
        <v>1</v>
      </c>
      <c r="D3146">
        <f t="shared" si="67"/>
        <v>1.0234951972961426E-2</v>
      </c>
    </row>
    <row r="3147" spans="1:4" x14ac:dyDescent="0.2">
      <c r="A3147" s="230">
        <v>42308.706597222219</v>
      </c>
      <c r="B3147">
        <v>1.0234951972961426E-2</v>
      </c>
      <c r="C3147" t="b">
        <v>1</v>
      </c>
      <c r="D3147">
        <f t="shared" si="67"/>
        <v>1.0234951972961426E-2</v>
      </c>
    </row>
    <row r="3148" spans="1:4" x14ac:dyDescent="0.2">
      <c r="A3148" s="230">
        <v>42308.717027465274</v>
      </c>
      <c r="B3148">
        <v>1.0234951972961426E-2</v>
      </c>
      <c r="C3148" t="b">
        <v>1</v>
      </c>
      <c r="D3148">
        <f t="shared" si="67"/>
        <v>1.0234951972961426E-2</v>
      </c>
    </row>
    <row r="3149" spans="1:4" x14ac:dyDescent="0.2">
      <c r="A3149" s="230">
        <v>42308.727457673609</v>
      </c>
      <c r="B3149">
        <v>1.0234951972961426E-2</v>
      </c>
      <c r="C3149" t="b">
        <v>1</v>
      </c>
      <c r="D3149">
        <f t="shared" si="67"/>
        <v>1.0234951972961426E-2</v>
      </c>
    </row>
    <row r="3150" spans="1:4" x14ac:dyDescent="0.2">
      <c r="A3150" s="230">
        <v>42308.737887928241</v>
      </c>
      <c r="B3150">
        <v>1.0234951972961426E-2</v>
      </c>
      <c r="C3150" t="b">
        <v>1</v>
      </c>
      <c r="D3150">
        <f t="shared" si="67"/>
        <v>1.0234951972961426E-2</v>
      </c>
    </row>
    <row r="3151" spans="1:4" x14ac:dyDescent="0.2">
      <c r="A3151" s="230">
        <v>42308.748318136575</v>
      </c>
      <c r="B3151">
        <v>1.0234951972961426E-2</v>
      </c>
      <c r="C3151" t="b">
        <v>1</v>
      </c>
      <c r="D3151">
        <f t="shared" si="67"/>
        <v>1.0234951972961426E-2</v>
      </c>
    </row>
    <row r="3152" spans="1:4" x14ac:dyDescent="0.2">
      <c r="A3152" s="230">
        <v>42308.758748379631</v>
      </c>
      <c r="B3152">
        <v>1.0234951972961426E-2</v>
      </c>
      <c r="C3152" t="b">
        <v>1</v>
      </c>
      <c r="D3152">
        <f t="shared" si="67"/>
        <v>1.0234951972961426E-2</v>
      </c>
    </row>
    <row r="3153" spans="1:4" x14ac:dyDescent="0.2">
      <c r="A3153" s="230">
        <v>42308.769178587965</v>
      </c>
      <c r="B3153">
        <v>1.0234951972961426E-2</v>
      </c>
      <c r="C3153" t="b">
        <v>1</v>
      </c>
      <c r="D3153">
        <f t="shared" si="67"/>
        <v>1.0234951972961426E-2</v>
      </c>
    </row>
    <row r="3154" spans="1:4" x14ac:dyDescent="0.2">
      <c r="A3154" s="230">
        <v>42308.779608831021</v>
      </c>
      <c r="B3154">
        <v>1.0234951972961426E-2</v>
      </c>
      <c r="C3154" t="b">
        <v>1</v>
      </c>
      <c r="D3154">
        <f t="shared" si="67"/>
        <v>1.0234951972961426E-2</v>
      </c>
    </row>
    <row r="3155" spans="1:4" x14ac:dyDescent="0.2">
      <c r="A3155" s="230">
        <v>42308.790039085645</v>
      </c>
      <c r="B3155">
        <v>1.0234951972961426E-2</v>
      </c>
      <c r="C3155" t="b">
        <v>1</v>
      </c>
      <c r="D3155">
        <f t="shared" si="67"/>
        <v>1.0234951972961426E-2</v>
      </c>
    </row>
    <row r="3156" spans="1:4" x14ac:dyDescent="0.2">
      <c r="A3156" s="230">
        <v>42308.800469293979</v>
      </c>
      <c r="B3156">
        <v>1.0234951972961426E-2</v>
      </c>
      <c r="C3156" t="b">
        <v>1</v>
      </c>
      <c r="D3156">
        <f t="shared" si="67"/>
        <v>1.0234951972961426E-2</v>
      </c>
    </row>
    <row r="3157" spans="1:4" x14ac:dyDescent="0.2">
      <c r="A3157" s="230">
        <v>42308.810899537035</v>
      </c>
      <c r="B3157">
        <v>1.0234951972961426E-2</v>
      </c>
      <c r="C3157" t="b">
        <v>1</v>
      </c>
      <c r="D3157">
        <f t="shared" si="67"/>
        <v>1.0234951972961426E-2</v>
      </c>
    </row>
    <row r="3158" spans="1:4" x14ac:dyDescent="0.2">
      <c r="A3158" s="230">
        <v>42308.821329745369</v>
      </c>
      <c r="B3158">
        <v>1.0234951972961426E-2</v>
      </c>
      <c r="C3158" t="b">
        <v>1</v>
      </c>
      <c r="D3158">
        <f t="shared" si="67"/>
        <v>1.0234951972961426E-2</v>
      </c>
    </row>
    <row r="3159" spans="1:4" x14ac:dyDescent="0.2">
      <c r="A3159" s="230">
        <v>42308.831759988425</v>
      </c>
      <c r="B3159">
        <v>1.0234951972961426E-2</v>
      </c>
      <c r="C3159" t="b">
        <v>1</v>
      </c>
      <c r="D3159">
        <f t="shared" si="67"/>
        <v>1.0234951972961426E-2</v>
      </c>
    </row>
    <row r="3160" spans="1:4" x14ac:dyDescent="0.2">
      <c r="A3160" s="230">
        <v>42308.842190196759</v>
      </c>
      <c r="B3160">
        <v>1.0234951972961426E-2</v>
      </c>
      <c r="C3160" t="b">
        <v>1</v>
      </c>
      <c r="D3160">
        <f t="shared" si="67"/>
        <v>1.0234951972961426E-2</v>
      </c>
    </row>
    <row r="3161" spans="1:4" x14ac:dyDescent="0.2">
      <c r="A3161" s="230">
        <v>42308.852620451391</v>
      </c>
      <c r="B3161">
        <v>1.0234951972961426E-2</v>
      </c>
      <c r="C3161" t="b">
        <v>1</v>
      </c>
      <c r="D3161">
        <f t="shared" si="67"/>
        <v>1.0234951972961426E-2</v>
      </c>
    </row>
    <row r="3162" spans="1:4" x14ac:dyDescent="0.2">
      <c r="A3162" s="230">
        <v>42308.863050659726</v>
      </c>
      <c r="B3162">
        <v>1.0234951972961426E-2</v>
      </c>
      <c r="C3162" t="b">
        <v>1</v>
      </c>
      <c r="D3162">
        <f t="shared" si="67"/>
        <v>1.0234951972961426E-2</v>
      </c>
    </row>
    <row r="3163" spans="1:4" x14ac:dyDescent="0.2">
      <c r="A3163" s="230">
        <v>42308.873480902781</v>
      </c>
      <c r="B3163">
        <v>1.0234951972961426E-2</v>
      </c>
      <c r="C3163" t="b">
        <v>1</v>
      </c>
      <c r="D3163">
        <f t="shared" si="67"/>
        <v>1.0234951972961426E-2</v>
      </c>
    </row>
    <row r="3164" spans="1:4" x14ac:dyDescent="0.2">
      <c r="A3164" s="230">
        <v>42308.883911145836</v>
      </c>
      <c r="B3164">
        <v>1.0234951972961426E-2</v>
      </c>
      <c r="C3164" t="b">
        <v>1</v>
      </c>
      <c r="D3164">
        <f t="shared" si="67"/>
        <v>1.0234951972961426E-2</v>
      </c>
    </row>
    <row r="3165" spans="1:4" x14ac:dyDescent="0.2">
      <c r="A3165" s="230">
        <v>42308.894341354164</v>
      </c>
      <c r="B3165">
        <v>1.0234951972961426E-2</v>
      </c>
      <c r="C3165" t="b">
        <v>1</v>
      </c>
      <c r="D3165">
        <f t="shared" si="67"/>
        <v>1.0234951972961426E-2</v>
      </c>
    </row>
    <row r="3166" spans="1:4" x14ac:dyDescent="0.2">
      <c r="A3166" s="230">
        <v>42308.904771608795</v>
      </c>
      <c r="B3166">
        <v>1.0234951972961426E-2</v>
      </c>
      <c r="C3166" t="b">
        <v>1</v>
      </c>
      <c r="D3166">
        <f t="shared" si="67"/>
        <v>1.0234951972961426E-2</v>
      </c>
    </row>
    <row r="3167" spans="1:4" x14ac:dyDescent="0.2">
      <c r="A3167" s="230">
        <v>42308.91520181713</v>
      </c>
      <c r="B3167">
        <v>1.0234951972961426E-2</v>
      </c>
      <c r="C3167" t="b">
        <v>1</v>
      </c>
      <c r="D3167">
        <f t="shared" si="67"/>
        <v>1.0234951972961426E-2</v>
      </c>
    </row>
    <row r="3168" spans="1:4" x14ac:dyDescent="0.2">
      <c r="A3168" s="230">
        <v>42308.925632060185</v>
      </c>
      <c r="B3168">
        <v>1.0274201631546021E-2</v>
      </c>
      <c r="C3168" t="b">
        <v>1</v>
      </c>
      <c r="D3168">
        <f t="shared" si="67"/>
        <v>1.0274201631546021E-2</v>
      </c>
    </row>
    <row r="3169" spans="1:4" x14ac:dyDescent="0.2">
      <c r="A3169" s="230">
        <v>42308.93606226852</v>
      </c>
      <c r="B3169">
        <v>1.0274201631546021E-2</v>
      </c>
      <c r="C3169" t="b">
        <v>1</v>
      </c>
      <c r="D3169">
        <f t="shared" si="67"/>
        <v>1.0274201631546021E-2</v>
      </c>
    </row>
    <row r="3170" spans="1:4" x14ac:dyDescent="0.2">
      <c r="A3170" s="230">
        <v>42308.946492511575</v>
      </c>
      <c r="B3170">
        <v>1.0274201631546021E-2</v>
      </c>
      <c r="C3170" t="b">
        <v>1</v>
      </c>
      <c r="D3170">
        <f t="shared" si="67"/>
        <v>1.0274201631546021E-2</v>
      </c>
    </row>
    <row r="3171" spans="1:4" x14ac:dyDescent="0.2">
      <c r="A3171" s="230">
        <v>42308.956922766207</v>
      </c>
      <c r="B3171">
        <v>1.0274201631546021E-2</v>
      </c>
      <c r="C3171" t="b">
        <v>1</v>
      </c>
      <c r="D3171">
        <f t="shared" si="67"/>
        <v>1.0274201631546021E-2</v>
      </c>
    </row>
    <row r="3172" spans="1:4" x14ac:dyDescent="0.2">
      <c r="A3172" s="230">
        <v>42308.967352974534</v>
      </c>
      <c r="B3172">
        <v>1.0274201631546021E-2</v>
      </c>
      <c r="C3172" t="b">
        <v>1</v>
      </c>
      <c r="D3172">
        <f t="shared" si="67"/>
        <v>1.0274201631546021E-2</v>
      </c>
    </row>
    <row r="3173" spans="1:4" x14ac:dyDescent="0.2">
      <c r="A3173" s="230">
        <v>42308.97778321759</v>
      </c>
      <c r="B3173">
        <v>1.0274201631546021E-2</v>
      </c>
      <c r="C3173" t="b">
        <v>1</v>
      </c>
      <c r="D3173">
        <f t="shared" si="67"/>
        <v>1.0274201631546021E-2</v>
      </c>
    </row>
    <row r="3174" spans="1:4" x14ac:dyDescent="0.2">
      <c r="A3174" s="230">
        <v>42308.988213425924</v>
      </c>
      <c r="B3174">
        <v>1.0274201631546021E-2</v>
      </c>
      <c r="C3174" t="b">
        <v>1</v>
      </c>
      <c r="D3174">
        <f t="shared" si="67"/>
        <v>1.0274201631546021E-2</v>
      </c>
    </row>
    <row r="3175" spans="1:4" x14ac:dyDescent="0.2">
      <c r="A3175" s="230">
        <v>42308.99864366898</v>
      </c>
      <c r="B3175">
        <v>1.0274201631546021E-2</v>
      </c>
      <c r="C3175" t="b">
        <v>1</v>
      </c>
      <c r="D3175">
        <f t="shared" si="67"/>
        <v>1.0274201631546021E-2</v>
      </c>
    </row>
    <row r="3176" spans="1:4" x14ac:dyDescent="0.2">
      <c r="A3176" s="230">
        <v>42309.009073877314</v>
      </c>
      <c r="B3176">
        <v>1.0274201631546021E-2</v>
      </c>
      <c r="C3176" t="b">
        <v>1</v>
      </c>
      <c r="D3176">
        <f t="shared" si="67"/>
        <v>1.0274201631546021E-2</v>
      </c>
    </row>
    <row r="3177" spans="1:4" x14ac:dyDescent="0.2">
      <c r="A3177" s="230">
        <v>42309.019504131946</v>
      </c>
      <c r="B3177">
        <v>1.0274201631546021E-2</v>
      </c>
      <c r="C3177" t="b">
        <v>1</v>
      </c>
      <c r="D3177">
        <f t="shared" si="67"/>
        <v>1.0274201631546021E-2</v>
      </c>
    </row>
    <row r="3178" spans="1:4" x14ac:dyDescent="0.2">
      <c r="A3178" s="230">
        <v>42309.02993434028</v>
      </c>
      <c r="B3178">
        <v>1.0274201631546021E-2</v>
      </c>
      <c r="C3178" t="b">
        <v>1</v>
      </c>
      <c r="D3178">
        <f t="shared" si="67"/>
        <v>1.0274201631546021E-2</v>
      </c>
    </row>
    <row r="3179" spans="1:4" x14ac:dyDescent="0.2">
      <c r="A3179" s="230">
        <v>42309.040364583336</v>
      </c>
      <c r="B3179">
        <v>1.0274201631546021E-2</v>
      </c>
      <c r="C3179" t="b">
        <v>1</v>
      </c>
    </row>
    <row r="3180" spans="1:4" x14ac:dyDescent="0.2">
      <c r="A3180" s="230">
        <v>42309.050794826391</v>
      </c>
      <c r="B3180">
        <v>1.022513210773468E-2</v>
      </c>
      <c r="C3180" t="b">
        <v>1</v>
      </c>
    </row>
    <row r="3181" spans="1:4" x14ac:dyDescent="0.2">
      <c r="A3181" s="230">
        <v>42309.061225034726</v>
      </c>
      <c r="B3181">
        <v>1.022513210773468E-2</v>
      </c>
      <c r="C3181" t="b">
        <v>1</v>
      </c>
    </row>
    <row r="3182" spans="1:4" x14ac:dyDescent="0.2">
      <c r="A3182" s="230">
        <v>42309.07165528935</v>
      </c>
      <c r="B3182">
        <v>1.022513210773468E-2</v>
      </c>
      <c r="C3182" t="b">
        <v>1</v>
      </c>
    </row>
    <row r="3183" spans="1:4" x14ac:dyDescent="0.2">
      <c r="A3183" s="230">
        <v>42309.082085497685</v>
      </c>
      <c r="B3183">
        <v>1.022513210773468E-2</v>
      </c>
      <c r="C3183" t="b">
        <v>1</v>
      </c>
    </row>
    <row r="3184" spans="1:4" x14ac:dyDescent="0.2">
      <c r="A3184" s="230">
        <v>42309.050849074076</v>
      </c>
      <c r="B3184">
        <v>1.022513210773468E-2</v>
      </c>
      <c r="C3184" t="b">
        <v>1</v>
      </c>
    </row>
    <row r="3185" spans="1:3" x14ac:dyDescent="0.2">
      <c r="A3185" s="230">
        <v>42309.06127928241</v>
      </c>
      <c r="B3185">
        <v>1.022513210773468E-2</v>
      </c>
      <c r="C3185" t="b">
        <v>1</v>
      </c>
    </row>
    <row r="3186" spans="1:3" x14ac:dyDescent="0.2">
      <c r="A3186" s="230">
        <v>42309.071709525466</v>
      </c>
      <c r="B3186">
        <v>1.022513210773468E-2</v>
      </c>
      <c r="C3186" t="b">
        <v>1</v>
      </c>
    </row>
    <row r="3187" spans="1:3" x14ac:dyDescent="0.2">
      <c r="A3187" s="230">
        <v>42309.08213978009</v>
      </c>
      <c r="B3187">
        <v>1.022513210773468E-2</v>
      </c>
      <c r="C3187" t="b">
        <v>1</v>
      </c>
    </row>
    <row r="3188" spans="1:3" x14ac:dyDescent="0.2">
      <c r="A3188" s="230">
        <v>42309.092569988425</v>
      </c>
      <c r="B3188">
        <v>1.022513210773468E-2</v>
      </c>
      <c r="C3188" t="b">
        <v>1</v>
      </c>
    </row>
    <row r="3189" spans="1:3" x14ac:dyDescent="0.2">
      <c r="A3189" s="230">
        <v>42309.10300023148</v>
      </c>
      <c r="B3189">
        <v>1.022513210773468E-2</v>
      </c>
      <c r="C3189" t="b">
        <v>1</v>
      </c>
    </row>
    <row r="3190" spans="1:3" x14ac:dyDescent="0.2">
      <c r="A3190" s="230">
        <v>42309.113430439815</v>
      </c>
      <c r="B3190">
        <v>1.022513210773468E-2</v>
      </c>
      <c r="C3190" t="b">
        <v>1</v>
      </c>
    </row>
    <row r="3191" spans="1:3" x14ac:dyDescent="0.2">
      <c r="A3191" s="230">
        <v>42309.12386068287</v>
      </c>
      <c r="B3191">
        <v>1.022513210773468E-2</v>
      </c>
      <c r="C3191" t="b">
        <v>1</v>
      </c>
    </row>
    <row r="3192" spans="1:3" x14ac:dyDescent="0.2">
      <c r="A3192" s="230">
        <v>42309.134290891205</v>
      </c>
      <c r="B3192">
        <v>1.022513210773468E-2</v>
      </c>
      <c r="C3192" t="b">
        <v>1</v>
      </c>
    </row>
    <row r="3193" spans="1:3" x14ac:dyDescent="0.2">
      <c r="A3193" s="230">
        <v>42309.144721145836</v>
      </c>
      <c r="B3193">
        <v>1.022513210773468E-2</v>
      </c>
      <c r="C3193" t="b">
        <v>1</v>
      </c>
    </row>
    <row r="3194" spans="1:3" x14ac:dyDescent="0.2">
      <c r="A3194" s="230">
        <v>42309.155151354164</v>
      </c>
      <c r="B3194">
        <v>1.022513210773468E-2</v>
      </c>
      <c r="C3194" t="b">
        <v>1</v>
      </c>
    </row>
    <row r="3195" spans="1:3" x14ac:dyDescent="0.2">
      <c r="A3195" s="230">
        <v>42309.165581597219</v>
      </c>
      <c r="B3195">
        <v>1.022513210773468E-2</v>
      </c>
      <c r="C3195" t="b">
        <v>1</v>
      </c>
    </row>
    <row r="3196" spans="1:3" x14ac:dyDescent="0.2">
      <c r="A3196" s="230">
        <v>42309.176011840274</v>
      </c>
      <c r="B3196">
        <v>1.022513210773468E-2</v>
      </c>
      <c r="C3196" t="b">
        <v>1</v>
      </c>
    </row>
    <row r="3197" spans="1:3" x14ac:dyDescent="0.2">
      <c r="A3197" s="230">
        <v>42309.186442048609</v>
      </c>
      <c r="B3197">
        <v>1.022513210773468E-2</v>
      </c>
      <c r="C3197" t="b">
        <v>1</v>
      </c>
    </row>
    <row r="3198" spans="1:3" x14ac:dyDescent="0.2">
      <c r="A3198" s="230">
        <v>42309.196872303241</v>
      </c>
      <c r="B3198">
        <v>1.022513210773468E-2</v>
      </c>
      <c r="C3198" t="b">
        <v>1</v>
      </c>
    </row>
    <row r="3199" spans="1:3" x14ac:dyDescent="0.2">
      <c r="A3199" s="230">
        <v>42309.207302511575</v>
      </c>
      <c r="B3199">
        <v>1.022513210773468E-2</v>
      </c>
      <c r="C3199" t="b">
        <v>1</v>
      </c>
    </row>
    <row r="3200" spans="1:3" x14ac:dyDescent="0.2">
      <c r="A3200" s="230">
        <v>42309.217732754631</v>
      </c>
      <c r="B3200">
        <v>1.022513210773468E-2</v>
      </c>
      <c r="C3200" t="b">
        <v>1</v>
      </c>
    </row>
    <row r="3201" spans="1:3" x14ac:dyDescent="0.2">
      <c r="A3201" s="230">
        <v>42309.228162962965</v>
      </c>
      <c r="B3201">
        <v>1.022513210773468E-2</v>
      </c>
      <c r="C3201" t="b">
        <v>1</v>
      </c>
    </row>
    <row r="3202" spans="1:3" x14ac:dyDescent="0.2">
      <c r="A3202" s="230">
        <v>42309.238593206021</v>
      </c>
      <c r="B3202">
        <v>1.022513210773468E-2</v>
      </c>
      <c r="C3202" t="b">
        <v>1</v>
      </c>
    </row>
    <row r="3203" spans="1:3" x14ac:dyDescent="0.2">
      <c r="A3203" s="230">
        <v>42309.249023460645</v>
      </c>
      <c r="B3203">
        <v>1.022513210773468E-2</v>
      </c>
      <c r="C3203" t="b">
        <v>1</v>
      </c>
    </row>
    <row r="3204" spans="1:3" x14ac:dyDescent="0.2">
      <c r="A3204" s="230">
        <v>42309.259453668979</v>
      </c>
      <c r="B3204">
        <v>1.022513210773468E-2</v>
      </c>
      <c r="C3204" t="b">
        <v>1</v>
      </c>
    </row>
    <row r="3205" spans="1:3" x14ac:dyDescent="0.2">
      <c r="A3205" s="230">
        <v>42309.269883912035</v>
      </c>
      <c r="B3205">
        <v>1.022513210773468E-2</v>
      </c>
      <c r="C3205" t="b">
        <v>1</v>
      </c>
    </row>
    <row r="3206" spans="1:3" x14ac:dyDescent="0.2">
      <c r="A3206" s="230">
        <v>42309.280314120369</v>
      </c>
      <c r="B3206">
        <v>1.0185882449150085E-2</v>
      </c>
      <c r="C3206" t="b">
        <v>0</v>
      </c>
    </row>
    <row r="3207" spans="1:3" x14ac:dyDescent="0.2">
      <c r="A3207" s="230">
        <v>42309.290744363425</v>
      </c>
      <c r="B3207">
        <v>1.0185882449150085E-2</v>
      </c>
      <c r="C3207" t="b">
        <v>1</v>
      </c>
    </row>
    <row r="3208" spans="1:3" x14ac:dyDescent="0.2">
      <c r="A3208" s="230">
        <v>42309.301174571759</v>
      </c>
      <c r="B3208">
        <v>1.0185882449150085E-2</v>
      </c>
      <c r="C3208" t="b">
        <v>1</v>
      </c>
    </row>
    <row r="3209" spans="1:3" x14ac:dyDescent="0.2">
      <c r="A3209" s="230">
        <v>42309.311604826391</v>
      </c>
      <c r="B3209">
        <v>1.0185882449150085E-2</v>
      </c>
      <c r="C3209" t="b">
        <v>1</v>
      </c>
    </row>
    <row r="3210" spans="1:3" x14ac:dyDescent="0.2">
      <c r="A3210" s="230">
        <v>42309.322035034726</v>
      </c>
      <c r="B3210">
        <v>1.0185882449150085E-2</v>
      </c>
      <c r="C3210" t="b">
        <v>1</v>
      </c>
    </row>
    <row r="3211" spans="1:3" x14ac:dyDescent="0.2">
      <c r="A3211" s="230">
        <v>42309.332465277781</v>
      </c>
      <c r="B3211">
        <v>1.0185882449150085E-2</v>
      </c>
      <c r="C3211" t="b">
        <v>1</v>
      </c>
    </row>
    <row r="3212" spans="1:3" x14ac:dyDescent="0.2">
      <c r="A3212" s="230">
        <v>42309.342895520836</v>
      </c>
      <c r="B3212">
        <v>1.0185882449150085E-2</v>
      </c>
      <c r="C3212" t="b">
        <v>1</v>
      </c>
    </row>
    <row r="3213" spans="1:3" x14ac:dyDescent="0.2">
      <c r="A3213" s="230">
        <v>42309.353325729164</v>
      </c>
      <c r="B3213">
        <v>1.0185882449150085E-2</v>
      </c>
      <c r="C3213" t="b">
        <v>1</v>
      </c>
    </row>
    <row r="3214" spans="1:3" x14ac:dyDescent="0.2">
      <c r="A3214" s="230">
        <v>42309.363755983795</v>
      </c>
      <c r="B3214">
        <v>1.0185882449150085E-2</v>
      </c>
      <c r="C3214" t="b">
        <v>1</v>
      </c>
    </row>
    <row r="3215" spans="1:3" x14ac:dyDescent="0.2">
      <c r="A3215" s="230">
        <v>42309.37418619213</v>
      </c>
      <c r="B3215">
        <v>1.0185882449150085E-2</v>
      </c>
      <c r="C3215" t="b">
        <v>1</v>
      </c>
    </row>
    <row r="3216" spans="1:3" x14ac:dyDescent="0.2">
      <c r="A3216" s="230">
        <v>42309.384616435185</v>
      </c>
      <c r="B3216">
        <v>1.0185882449150085E-2</v>
      </c>
      <c r="C3216" t="b">
        <v>1</v>
      </c>
    </row>
    <row r="3217" spans="1:3" x14ac:dyDescent="0.2">
      <c r="A3217" s="230">
        <v>42309.39504664352</v>
      </c>
      <c r="B3217">
        <v>1.0185882449150085E-2</v>
      </c>
      <c r="C3217" t="b">
        <v>1</v>
      </c>
    </row>
    <row r="3218" spans="1:3" x14ac:dyDescent="0.2">
      <c r="A3218" s="230">
        <v>42309.405476886575</v>
      </c>
      <c r="B3218">
        <v>1.0185882449150085E-2</v>
      </c>
      <c r="C3218" t="b">
        <v>1</v>
      </c>
    </row>
    <row r="3219" spans="1:3" x14ac:dyDescent="0.2">
      <c r="A3219" s="230">
        <v>42309.415907141207</v>
      </c>
      <c r="B3219">
        <v>1.0185882449150085E-2</v>
      </c>
      <c r="C3219" t="b">
        <v>1</v>
      </c>
    </row>
    <row r="3220" spans="1:3" x14ac:dyDescent="0.2">
      <c r="A3220" s="230">
        <v>42309.426337349534</v>
      </c>
      <c r="B3220">
        <v>1.0185882449150085E-2</v>
      </c>
      <c r="C3220" t="b">
        <v>1</v>
      </c>
    </row>
    <row r="3221" spans="1:3" x14ac:dyDescent="0.2">
      <c r="A3221" s="230">
        <v>42309.43676759259</v>
      </c>
      <c r="B3221">
        <v>1.0185882449150085E-2</v>
      </c>
      <c r="C3221" t="b">
        <v>1</v>
      </c>
    </row>
    <row r="3222" spans="1:3" x14ac:dyDescent="0.2">
      <c r="A3222" s="230">
        <v>42309.447197800924</v>
      </c>
      <c r="B3222">
        <v>1.0185882449150085E-2</v>
      </c>
      <c r="C3222" t="b">
        <v>1</v>
      </c>
    </row>
    <row r="3223" spans="1:3" x14ac:dyDescent="0.2">
      <c r="A3223" s="230">
        <v>42309.45762804398</v>
      </c>
      <c r="B3223">
        <v>1.0185882449150085E-2</v>
      </c>
      <c r="C3223" t="b">
        <v>1</v>
      </c>
    </row>
    <row r="3224" spans="1:3" x14ac:dyDescent="0.2">
      <c r="A3224" s="230">
        <v>42309.468058252314</v>
      </c>
      <c r="B3224">
        <v>1.0185882449150085E-2</v>
      </c>
      <c r="C3224" t="b">
        <v>1</v>
      </c>
    </row>
    <row r="3225" spans="1:3" x14ac:dyDescent="0.2">
      <c r="A3225" s="230">
        <v>42309.478488506946</v>
      </c>
      <c r="B3225">
        <v>1.0185882449150085E-2</v>
      </c>
      <c r="C3225" t="b">
        <v>1</v>
      </c>
    </row>
    <row r="3226" spans="1:3" x14ac:dyDescent="0.2">
      <c r="A3226" s="230">
        <v>42309.48891871528</v>
      </c>
      <c r="B3226">
        <v>1.0185882449150085E-2</v>
      </c>
      <c r="C3226" t="b">
        <v>1</v>
      </c>
    </row>
    <row r="3227" spans="1:3" x14ac:dyDescent="0.2">
      <c r="A3227" s="230">
        <v>42309.499348958336</v>
      </c>
      <c r="B3227">
        <v>1.0185882449150085E-2</v>
      </c>
      <c r="C3227" t="b">
        <v>1</v>
      </c>
    </row>
    <row r="3228" spans="1:3" x14ac:dyDescent="0.2">
      <c r="A3228" s="230">
        <v>42309.509779201391</v>
      </c>
      <c r="B3228">
        <v>1.0185882449150085E-2</v>
      </c>
      <c r="C3228" t="b">
        <v>1</v>
      </c>
    </row>
    <row r="3229" spans="1:3" x14ac:dyDescent="0.2">
      <c r="A3229" s="230">
        <v>42309.520209409726</v>
      </c>
      <c r="B3229">
        <v>1.0185882449150085E-2</v>
      </c>
      <c r="C3229" t="b">
        <v>1</v>
      </c>
    </row>
    <row r="3230" spans="1:3" x14ac:dyDescent="0.2">
      <c r="A3230" s="230">
        <v>42309.53063966435</v>
      </c>
      <c r="B3230">
        <v>1.0185882449150085E-2</v>
      </c>
      <c r="C3230" t="b">
        <v>1</v>
      </c>
    </row>
    <row r="3231" spans="1:3" x14ac:dyDescent="0.2">
      <c r="A3231" s="230">
        <v>42309.541069872685</v>
      </c>
      <c r="B3231">
        <v>1.0185882449150085E-2</v>
      </c>
      <c r="C3231" t="b">
        <v>1</v>
      </c>
    </row>
    <row r="3232" spans="1:3" x14ac:dyDescent="0.2">
      <c r="A3232" s="230">
        <v>42309.55150011574</v>
      </c>
      <c r="B3232">
        <v>1.0185882449150085E-2</v>
      </c>
      <c r="C3232" t="b">
        <v>1</v>
      </c>
    </row>
    <row r="3233" spans="1:3" x14ac:dyDescent="0.2">
      <c r="A3233" s="230">
        <v>42309.561930324075</v>
      </c>
      <c r="B3233">
        <v>1.0185882449150085E-2</v>
      </c>
      <c r="C3233" t="b">
        <v>1</v>
      </c>
    </row>
    <row r="3234" spans="1:3" x14ac:dyDescent="0.2">
      <c r="A3234" s="230">
        <v>42309.57236056713</v>
      </c>
      <c r="B3234">
        <v>1.0185882449150085E-2</v>
      </c>
      <c r="C3234" t="b">
        <v>1</v>
      </c>
    </row>
    <row r="3235" spans="1:3" x14ac:dyDescent="0.2">
      <c r="A3235" s="230">
        <v>42309.582790821762</v>
      </c>
      <c r="B3235">
        <v>1.0185882449150085E-2</v>
      </c>
      <c r="C3235" t="b">
        <v>1</v>
      </c>
    </row>
    <row r="3236" spans="1:3" x14ac:dyDescent="0.2">
      <c r="A3236" s="230">
        <v>42309.593221030096</v>
      </c>
      <c r="B3236">
        <v>1.0185882449150085E-2</v>
      </c>
      <c r="C3236" t="b">
        <v>1</v>
      </c>
    </row>
    <row r="3237" spans="1:3" x14ac:dyDescent="0.2">
      <c r="A3237" s="230">
        <v>42309.603651273152</v>
      </c>
      <c r="B3237">
        <v>1.0185882449150085E-2</v>
      </c>
      <c r="C3237" t="b">
        <v>1</v>
      </c>
    </row>
    <row r="3238" spans="1:3" x14ac:dyDescent="0.2">
      <c r="A3238" s="230">
        <v>42309.614081481479</v>
      </c>
      <c r="B3238">
        <v>1.0254576802253723E-2</v>
      </c>
      <c r="C3238" t="b">
        <v>1</v>
      </c>
    </row>
    <row r="3239" spans="1:3" x14ac:dyDescent="0.2">
      <c r="A3239" s="230">
        <v>42309.624511724534</v>
      </c>
      <c r="B3239">
        <v>1.0254576802253723E-2</v>
      </c>
      <c r="C3239" t="b">
        <v>1</v>
      </c>
    </row>
    <row r="3240" spans="1:3" x14ac:dyDescent="0.2">
      <c r="A3240" s="230">
        <v>42309.634941932869</v>
      </c>
      <c r="B3240">
        <v>1.0254576802253723E-2</v>
      </c>
      <c r="C3240" t="b">
        <v>1</v>
      </c>
    </row>
    <row r="3241" spans="1:3" x14ac:dyDescent="0.2">
      <c r="A3241" s="230">
        <v>42309.6453721875</v>
      </c>
      <c r="B3241">
        <v>1.0254576802253723E-2</v>
      </c>
      <c r="C3241" t="b">
        <v>1</v>
      </c>
    </row>
    <row r="3242" spans="1:3" x14ac:dyDescent="0.2">
      <c r="A3242" s="230">
        <v>42309.655802395835</v>
      </c>
      <c r="B3242">
        <v>1.0254576802253723E-2</v>
      </c>
      <c r="C3242" t="b">
        <v>1</v>
      </c>
    </row>
    <row r="3243" spans="1:3" x14ac:dyDescent="0.2">
      <c r="A3243" s="230">
        <v>42309.666232638891</v>
      </c>
      <c r="B3243">
        <v>1.0254576802253723E-2</v>
      </c>
      <c r="C3243" t="b">
        <v>1</v>
      </c>
    </row>
    <row r="3244" spans="1:3" x14ac:dyDescent="0.2">
      <c r="A3244" s="230">
        <v>42309.676662881946</v>
      </c>
      <c r="B3244">
        <v>1.0254576802253723E-2</v>
      </c>
      <c r="C3244" t="b">
        <v>1</v>
      </c>
    </row>
    <row r="3245" spans="1:3" x14ac:dyDescent="0.2">
      <c r="A3245" s="230">
        <v>42309.687093090281</v>
      </c>
      <c r="B3245">
        <v>1.0254576802253723E-2</v>
      </c>
      <c r="C3245" t="b">
        <v>1</v>
      </c>
    </row>
    <row r="3246" spans="1:3" x14ac:dyDescent="0.2">
      <c r="A3246" s="230">
        <v>42309.697523344905</v>
      </c>
      <c r="B3246">
        <v>1.0254576802253723E-2</v>
      </c>
      <c r="C3246" t="b">
        <v>1</v>
      </c>
    </row>
    <row r="3247" spans="1:3" x14ac:dyDescent="0.2">
      <c r="A3247" s="230">
        <v>42309.707953553239</v>
      </c>
      <c r="B3247">
        <v>1.0254576802253723E-2</v>
      </c>
      <c r="C3247" t="b">
        <v>1</v>
      </c>
    </row>
    <row r="3248" spans="1:3" x14ac:dyDescent="0.2">
      <c r="A3248" s="230">
        <v>42309.718383796295</v>
      </c>
      <c r="B3248">
        <v>1.0254576802253723E-2</v>
      </c>
      <c r="C3248" t="b">
        <v>1</v>
      </c>
    </row>
    <row r="3249" spans="1:3" x14ac:dyDescent="0.2">
      <c r="A3249" s="230">
        <v>42309.728814004629</v>
      </c>
      <c r="B3249">
        <v>1.0254576802253723E-2</v>
      </c>
      <c r="C3249" t="b">
        <v>1</v>
      </c>
    </row>
    <row r="3250" spans="1:3" x14ac:dyDescent="0.2">
      <c r="A3250" s="230">
        <v>42309.739244247685</v>
      </c>
      <c r="B3250">
        <v>1.0254576802253723E-2</v>
      </c>
      <c r="C3250" t="b">
        <v>1</v>
      </c>
    </row>
    <row r="3251" spans="1:3" x14ac:dyDescent="0.2">
      <c r="A3251" s="230">
        <v>42309.749674502316</v>
      </c>
      <c r="B3251">
        <v>1.0254576802253723E-2</v>
      </c>
      <c r="C3251" t="b">
        <v>1</v>
      </c>
    </row>
    <row r="3252" spans="1:3" x14ac:dyDescent="0.2">
      <c r="A3252" s="230">
        <v>42309.760104710651</v>
      </c>
      <c r="B3252">
        <v>1.0254576802253723E-2</v>
      </c>
      <c r="C3252" t="b">
        <v>1</v>
      </c>
    </row>
    <row r="3253" spans="1:3" x14ac:dyDescent="0.2">
      <c r="A3253" s="230">
        <v>42309.770534953706</v>
      </c>
      <c r="B3253">
        <v>1.0254576802253723E-2</v>
      </c>
      <c r="C3253" t="b">
        <v>1</v>
      </c>
    </row>
    <row r="3254" spans="1:3" x14ac:dyDescent="0.2">
      <c r="A3254" s="230">
        <v>42309.780965162034</v>
      </c>
      <c r="B3254">
        <v>1.0254576802253723E-2</v>
      </c>
      <c r="C3254" t="b">
        <v>1</v>
      </c>
    </row>
    <row r="3255" spans="1:3" x14ac:dyDescent="0.2">
      <c r="A3255" s="230">
        <v>42309.791395405089</v>
      </c>
      <c r="B3255">
        <v>1.0254576802253723E-2</v>
      </c>
      <c r="C3255" t="b">
        <v>1</v>
      </c>
    </row>
    <row r="3256" spans="1:3" x14ac:dyDescent="0.2">
      <c r="A3256" s="230">
        <v>42309.801825613424</v>
      </c>
      <c r="B3256">
        <v>1.0254576802253723E-2</v>
      </c>
      <c r="C3256" t="b">
        <v>1</v>
      </c>
    </row>
    <row r="3257" spans="1:3" x14ac:dyDescent="0.2">
      <c r="A3257" s="230">
        <v>42309.812255868055</v>
      </c>
      <c r="B3257">
        <v>1.0254576802253723E-2</v>
      </c>
      <c r="C3257" t="b">
        <v>1</v>
      </c>
    </row>
    <row r="3258" spans="1:3" x14ac:dyDescent="0.2">
      <c r="A3258" s="230">
        <v>42309.82268607639</v>
      </c>
      <c r="B3258">
        <v>1.0254576802253723E-2</v>
      </c>
      <c r="C3258" t="b">
        <v>1</v>
      </c>
    </row>
    <row r="3259" spans="1:3" x14ac:dyDescent="0.2">
      <c r="A3259" s="230">
        <v>42309.833116319445</v>
      </c>
      <c r="B3259">
        <v>1.0254576802253723E-2</v>
      </c>
      <c r="C3259" t="b">
        <v>1</v>
      </c>
    </row>
    <row r="3260" spans="1:3" x14ac:dyDescent="0.2">
      <c r="A3260" s="230">
        <v>42309.843546562501</v>
      </c>
      <c r="B3260">
        <v>1.0254576802253723E-2</v>
      </c>
      <c r="C3260" t="b">
        <v>1</v>
      </c>
    </row>
    <row r="3261" spans="1:3" x14ac:dyDescent="0.2">
      <c r="A3261" s="230">
        <v>42309.853976770835</v>
      </c>
      <c r="B3261">
        <v>1.0254576802253723E-2</v>
      </c>
      <c r="C3261" t="b">
        <v>1</v>
      </c>
    </row>
    <row r="3262" spans="1:3" x14ac:dyDescent="0.2">
      <c r="A3262" s="230">
        <v>42309.86440702546</v>
      </c>
      <c r="B3262">
        <v>1.0254576802253723E-2</v>
      </c>
      <c r="C3262" t="b">
        <v>1</v>
      </c>
    </row>
    <row r="3263" spans="1:3" x14ac:dyDescent="0.2">
      <c r="A3263" s="230">
        <v>42309.874837233794</v>
      </c>
      <c r="B3263">
        <v>1.0254576802253723E-2</v>
      </c>
      <c r="C3263" t="b">
        <v>1</v>
      </c>
    </row>
    <row r="3264" spans="1:3" x14ac:dyDescent="0.2">
      <c r="A3264" s="230">
        <v>42309.88526747685</v>
      </c>
      <c r="B3264">
        <v>1.0254576802253723E-2</v>
      </c>
      <c r="C3264" t="b">
        <v>1</v>
      </c>
    </row>
    <row r="3265" spans="1:3" x14ac:dyDescent="0.2">
      <c r="A3265" s="230">
        <v>42309.895697685184</v>
      </c>
      <c r="B3265">
        <v>1.0254576802253723E-2</v>
      </c>
      <c r="C3265" t="b">
        <v>1</v>
      </c>
    </row>
    <row r="3266" spans="1:3" x14ac:dyDescent="0.2">
      <c r="A3266" s="230">
        <v>42309.90612792824</v>
      </c>
      <c r="B3266">
        <v>1.0254576802253723E-2</v>
      </c>
      <c r="C3266" t="b">
        <v>1</v>
      </c>
    </row>
    <row r="3267" spans="1:3" x14ac:dyDescent="0.2">
      <c r="A3267" s="230">
        <v>42309.916558182871</v>
      </c>
      <c r="B3267">
        <v>1.0254576802253723E-2</v>
      </c>
      <c r="C3267" t="b">
        <v>1</v>
      </c>
    </row>
    <row r="3268" spans="1:3" x14ac:dyDescent="0.2">
      <c r="A3268" s="230">
        <v>42309.926988391206</v>
      </c>
      <c r="B3268">
        <v>1.0254576802253723E-2</v>
      </c>
      <c r="C3268" t="b">
        <v>1</v>
      </c>
    </row>
    <row r="3269" spans="1:3" x14ac:dyDescent="0.2">
      <c r="A3269" s="230">
        <v>42309.937418634261</v>
      </c>
      <c r="B3269">
        <v>1.0254576802253723E-2</v>
      </c>
      <c r="C3269" t="b">
        <v>1</v>
      </c>
    </row>
    <row r="3270" spans="1:3" x14ac:dyDescent="0.2">
      <c r="A3270" s="230">
        <v>42309.947848842596</v>
      </c>
      <c r="B3270">
        <v>1.0627537965774536E-2</v>
      </c>
      <c r="C3270" t="b">
        <v>1</v>
      </c>
    </row>
    <row r="3271" spans="1:3" x14ac:dyDescent="0.2">
      <c r="A3271" s="230">
        <v>42309.958279085651</v>
      </c>
      <c r="B3271">
        <v>1.0627537965774536E-2</v>
      </c>
      <c r="C3271" t="b">
        <v>1</v>
      </c>
    </row>
    <row r="3272" spans="1:3" x14ac:dyDescent="0.2">
      <c r="A3272" s="230">
        <v>42309.968709293978</v>
      </c>
      <c r="B3272">
        <v>1.0627537965774536E-2</v>
      </c>
      <c r="C3272" t="b">
        <v>1</v>
      </c>
    </row>
    <row r="3273" spans="1:3" x14ac:dyDescent="0.2">
      <c r="A3273" s="230">
        <v>42309.97913954861</v>
      </c>
      <c r="B3273">
        <v>1.0627537965774536E-2</v>
      </c>
      <c r="C3273" t="b">
        <v>1</v>
      </c>
    </row>
    <row r="3274" spans="1:3" x14ac:dyDescent="0.2">
      <c r="A3274" s="230">
        <v>42309.989569756945</v>
      </c>
      <c r="B3274">
        <v>1.0627537965774536E-2</v>
      </c>
      <c r="C3274" t="b">
        <v>1</v>
      </c>
    </row>
  </sheetData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4:O748"/>
  <sheetViews>
    <sheetView topLeftCell="G1" workbookViewId="0">
      <selection activeCell="E18" sqref="E18"/>
    </sheetView>
  </sheetViews>
  <sheetFormatPr defaultRowHeight="12.75" x14ac:dyDescent="0.2"/>
  <cols>
    <col min="2" max="2" width="16" bestFit="1" customWidth="1"/>
    <col min="3" max="3" width="26.28515625" bestFit="1" customWidth="1"/>
    <col min="4" max="4" width="21.42578125" bestFit="1" customWidth="1"/>
    <col min="5" max="5" width="32" bestFit="1" customWidth="1"/>
    <col min="6" max="6" width="23.7109375" bestFit="1" customWidth="1"/>
    <col min="7" max="7" width="28.42578125" bestFit="1" customWidth="1"/>
    <col min="11" max="11" width="16" bestFit="1" customWidth="1"/>
    <col min="12" max="12" width="28.42578125" bestFit="1" customWidth="1"/>
    <col min="14" max="14" width="16" bestFit="1" customWidth="1"/>
    <col min="15" max="15" width="28.42578125" bestFit="1" customWidth="1"/>
  </cols>
  <sheetData>
    <row r="4" spans="2:15" x14ac:dyDescent="0.2">
      <c r="B4" s="234" t="str">
        <f t="array" ref="B4:G748">_xll.Incuity.Functions.IncuityHistory("",Tags2,Raw_Data!$A$1,Raw_Data!$D$1,1,0,0,0,0,"TimeAverageSampleAndHold,","row744",7,"",TRUE,"Datetime,TagNames","HeadingComment;False",0,Raw_Data_2!$B$4:$G$6)</f>
        <v>TimeStamp</v>
      </c>
      <c r="C4" s="234" t="str">
        <v>.FI0510 - Fairway Hills Flow</v>
      </c>
      <c r="D4" s="234" t="str">
        <v>.FI0520 - Boothill Flow</v>
      </c>
      <c r="E4" s="234" t="str">
        <v>.TI3008 - Raw Water Temperature</v>
      </c>
      <c r="F4" s="234" t="str">
        <v>.LI0510 - Clearwell Level</v>
      </c>
      <c r="G4" s="234" t="str">
        <v>.AI0533 - Effluent Cl2 Residual</v>
      </c>
      <c r="K4" s="234" t="str">
        <f t="array" ref="K4:L748">_xll.Incuity.Functions.IncuityHistory("",Tags4,Raw_Data!$A$1,Raw_Data!$D$1,1,0,0,0,0,"Minimum,","row744",7,"",TRUE,,"HeadingComment;False",0,Raw_Data_2!$K$4:$L$6)</f>
        <v>TimeStamp</v>
      </c>
      <c r="L4" s="234" t="str">
        <v>.AI0533 - Effluent Cl2 Residual</v>
      </c>
      <c r="N4" s="234"/>
      <c r="O4" s="234"/>
    </row>
    <row r="5" spans="2:15" x14ac:dyDescent="0.2">
      <c r="B5" s="230">
        <v>42278</v>
      </c>
      <c r="C5">
        <v>0.2397000789642334</v>
      </c>
      <c r="D5">
        <v>1067.0454142847018</v>
      </c>
      <c r="E5">
        <v>58.10430908203125</v>
      </c>
      <c r="F5">
        <v>12.586982490337691</v>
      </c>
      <c r="G5">
        <v>2.3347461287766693</v>
      </c>
      <c r="H5">
        <f>IF(C5+D5&gt;2,C5+D5,0)</f>
        <v>1067.285114363666</v>
      </c>
      <c r="K5" s="230">
        <v>42278</v>
      </c>
      <c r="L5">
        <v>2.3290815353393555</v>
      </c>
      <c r="M5">
        <f>IF(L5="Null",M4,L5)</f>
        <v>2.3290815353393555</v>
      </c>
      <c r="N5" s="230"/>
    </row>
    <row r="6" spans="2:15" x14ac:dyDescent="0.2">
      <c r="B6" s="230">
        <v>42278.041666666664</v>
      </c>
      <c r="C6">
        <v>0.2397000789642334</v>
      </c>
      <c r="D6">
        <v>1066.4602481309003</v>
      </c>
      <c r="E6">
        <v>58.10430908203125</v>
      </c>
      <c r="F6">
        <v>12.595126859870488</v>
      </c>
      <c r="G6">
        <v>2.3528106161067885</v>
      </c>
      <c r="H6">
        <f t="shared" ref="H6:H69" si="0">IF(C6+D6&gt;2,C6+D6,0)</f>
        <v>1066.6999482098645</v>
      </c>
      <c r="K6" s="230">
        <v>42278.041666666664</v>
      </c>
      <c r="L6">
        <v>2.3042299747467041</v>
      </c>
      <c r="M6">
        <f t="shared" ref="M6:M69" si="1">IF(L6="Null",M5,L6)</f>
        <v>2.3042299747467041</v>
      </c>
      <c r="N6" s="230"/>
    </row>
    <row r="7" spans="2:15" x14ac:dyDescent="0.2">
      <c r="B7" s="230">
        <v>42278.083333333336</v>
      </c>
      <c r="C7">
        <v>0.2397000789642334</v>
      </c>
      <c r="D7">
        <v>1061.098567873908</v>
      </c>
      <c r="E7">
        <v>58.10430908203125</v>
      </c>
      <c r="F7">
        <v>12.601679923995867</v>
      </c>
      <c r="G7">
        <v>2.3316254615783691</v>
      </c>
      <c r="H7">
        <f t="shared" si="0"/>
        <v>1061.3382679528722</v>
      </c>
      <c r="K7" s="230">
        <v>42278.083333333336</v>
      </c>
      <c r="L7" t="str">
        <v>Null</v>
      </c>
      <c r="M7">
        <f t="shared" si="1"/>
        <v>2.3042299747467041</v>
      </c>
      <c r="N7" s="230"/>
    </row>
    <row r="8" spans="2:15" x14ac:dyDescent="0.2">
      <c r="B8" s="230">
        <v>42278.125</v>
      </c>
      <c r="C8">
        <v>0.2397000789642334</v>
      </c>
      <c r="D8">
        <v>1058.0211792172747</v>
      </c>
      <c r="E8">
        <v>58.10430908203125</v>
      </c>
      <c r="F8">
        <v>12.590949509579872</v>
      </c>
      <c r="G8">
        <v>2.3316254615783691</v>
      </c>
      <c r="H8">
        <f t="shared" si="0"/>
        <v>1058.260879296239</v>
      </c>
      <c r="K8" s="230">
        <v>42278.125</v>
      </c>
      <c r="L8" t="str">
        <v>Null</v>
      </c>
      <c r="M8">
        <f t="shared" si="1"/>
        <v>2.3042299747467041</v>
      </c>
      <c r="N8" s="230"/>
    </row>
    <row r="9" spans="2:15" x14ac:dyDescent="0.2">
      <c r="B9" s="230">
        <v>42278.166666666664</v>
      </c>
      <c r="C9">
        <v>0.2397000789642334</v>
      </c>
      <c r="D9">
        <v>1066.8564637588161</v>
      </c>
      <c r="E9">
        <v>58.10430908203125</v>
      </c>
      <c r="F9">
        <v>12.59398288467513</v>
      </c>
      <c r="G9">
        <v>2.3316254615783691</v>
      </c>
      <c r="H9">
        <f t="shared" si="0"/>
        <v>1067.0961638377803</v>
      </c>
      <c r="K9" s="230">
        <v>42278.166666666664</v>
      </c>
      <c r="L9" t="str">
        <v>Null</v>
      </c>
      <c r="M9">
        <f t="shared" si="1"/>
        <v>2.3042299747467041</v>
      </c>
      <c r="N9" s="230"/>
    </row>
    <row r="10" spans="2:15" x14ac:dyDescent="0.2">
      <c r="B10" s="230">
        <v>42278.208333333336</v>
      </c>
      <c r="C10">
        <v>0.2397000789642334</v>
      </c>
      <c r="D10">
        <v>1053.7473351712374</v>
      </c>
      <c r="E10">
        <v>58.10430908203125</v>
      </c>
      <c r="F10">
        <v>12.604087982557084</v>
      </c>
      <c r="G10">
        <v>2.3316254615783691</v>
      </c>
      <c r="H10">
        <f t="shared" si="0"/>
        <v>1053.9870352502016</v>
      </c>
      <c r="K10" s="230">
        <v>42278.208333333336</v>
      </c>
      <c r="L10" t="str">
        <v>Null</v>
      </c>
      <c r="M10">
        <f t="shared" si="1"/>
        <v>2.3042299747467041</v>
      </c>
      <c r="N10" s="230"/>
    </row>
    <row r="11" spans="2:15" x14ac:dyDescent="0.2">
      <c r="B11" s="230">
        <v>42278.25</v>
      </c>
      <c r="C11">
        <v>0.2397000789642334</v>
      </c>
      <c r="D11">
        <v>1074.8255961723155</v>
      </c>
      <c r="E11">
        <v>58.138243396091461</v>
      </c>
      <c r="F11">
        <v>12.596438184141054</v>
      </c>
      <c r="G11">
        <v>2.3316254615783691</v>
      </c>
      <c r="H11">
        <f t="shared" si="0"/>
        <v>1075.0652962512797</v>
      </c>
      <c r="K11" s="230">
        <v>42278.25</v>
      </c>
      <c r="L11" t="str">
        <v>Null</v>
      </c>
      <c r="M11">
        <f t="shared" si="1"/>
        <v>2.3042299747467041</v>
      </c>
      <c r="N11" s="230"/>
    </row>
    <row r="12" spans="2:15" x14ac:dyDescent="0.2">
      <c r="B12" s="230">
        <v>42278.291666666664</v>
      </c>
      <c r="C12">
        <v>0.2397000789642334</v>
      </c>
      <c r="D12">
        <v>1062.9911308850437</v>
      </c>
      <c r="E12">
        <v>58.809665679931641</v>
      </c>
      <c r="F12">
        <v>12.60295625598669</v>
      </c>
      <c r="G12">
        <v>2.3316254615783691</v>
      </c>
      <c r="H12">
        <f t="shared" si="0"/>
        <v>1063.230830964008</v>
      </c>
      <c r="K12" s="230">
        <v>42278.291666666664</v>
      </c>
      <c r="L12" t="str">
        <v>Null</v>
      </c>
      <c r="M12">
        <f t="shared" si="1"/>
        <v>2.3042299747467041</v>
      </c>
      <c r="N12" s="230"/>
    </row>
    <row r="13" spans="2:15" x14ac:dyDescent="0.2">
      <c r="B13" s="230">
        <v>42278.333333333336</v>
      </c>
      <c r="C13">
        <v>0.2397000789642334</v>
      </c>
      <c r="D13">
        <v>1060.3902275465221</v>
      </c>
      <c r="E13">
        <v>58.809665679931641</v>
      </c>
      <c r="F13">
        <v>12.600590602032874</v>
      </c>
      <c r="G13">
        <v>2.3330096703966459</v>
      </c>
      <c r="H13">
        <f t="shared" si="0"/>
        <v>1060.6299276254863</v>
      </c>
      <c r="K13" s="230">
        <v>42278.333333333336</v>
      </c>
      <c r="L13">
        <v>2.3455371856689453</v>
      </c>
      <c r="M13">
        <f t="shared" si="1"/>
        <v>2.3455371856689453</v>
      </c>
      <c r="N13" s="230"/>
    </row>
    <row r="14" spans="2:15" x14ac:dyDescent="0.2">
      <c r="B14" s="230">
        <v>42278.375</v>
      </c>
      <c r="C14">
        <v>0.2397000789642334</v>
      </c>
      <c r="D14">
        <v>1058.8204489246793</v>
      </c>
      <c r="E14">
        <v>58.661841967732109</v>
      </c>
      <c r="F14">
        <v>12.604550383588739</v>
      </c>
      <c r="G14">
        <v>2.3455371856689453</v>
      </c>
      <c r="H14">
        <f t="shared" si="0"/>
        <v>1059.0601490036436</v>
      </c>
      <c r="K14" s="230">
        <v>42278.375</v>
      </c>
      <c r="L14" t="str">
        <v>Null</v>
      </c>
      <c r="M14">
        <f t="shared" si="1"/>
        <v>2.3455371856689453</v>
      </c>
      <c r="N14" s="230"/>
    </row>
    <row r="15" spans="2:15" x14ac:dyDescent="0.2">
      <c r="B15" s="230">
        <v>42278.416666666664</v>
      </c>
      <c r="C15">
        <v>0.2397000789642334</v>
      </c>
      <c r="D15">
        <v>1061.1957484725103</v>
      </c>
      <c r="E15">
        <v>58.173683166503906</v>
      </c>
      <c r="F15">
        <v>12.584049306844605</v>
      </c>
      <c r="G15">
        <v>2.3455371856689453</v>
      </c>
      <c r="H15">
        <f t="shared" si="0"/>
        <v>1061.4354485514746</v>
      </c>
      <c r="K15" s="230">
        <v>42278.416666666664</v>
      </c>
      <c r="L15" t="str">
        <v>Null</v>
      </c>
      <c r="M15">
        <f t="shared" si="1"/>
        <v>2.3455371856689453</v>
      </c>
      <c r="N15" s="230"/>
    </row>
    <row r="16" spans="2:15" x14ac:dyDescent="0.2">
      <c r="B16" s="230">
        <v>42278.458333333336</v>
      </c>
      <c r="C16">
        <v>0.2397000789642334</v>
      </c>
      <c r="D16">
        <v>1065.3052349438815</v>
      </c>
      <c r="E16">
        <v>58.173683166503906</v>
      </c>
      <c r="F16">
        <v>12.596213774599498</v>
      </c>
      <c r="G16">
        <v>2.3455371856689453</v>
      </c>
      <c r="H16">
        <f t="shared" si="0"/>
        <v>1065.5449350228457</v>
      </c>
      <c r="K16" s="230">
        <v>42278.458333333336</v>
      </c>
      <c r="L16" t="str">
        <v>Null</v>
      </c>
      <c r="M16">
        <f t="shared" si="1"/>
        <v>2.3455371856689453</v>
      </c>
      <c r="N16" s="230"/>
    </row>
    <row r="17" spans="2:14" x14ac:dyDescent="0.2">
      <c r="B17" s="230">
        <v>42278.5</v>
      </c>
      <c r="C17">
        <v>0.2397000789642334</v>
      </c>
      <c r="D17">
        <v>1057.2999617874825</v>
      </c>
      <c r="E17">
        <v>58.173683166503906</v>
      </c>
      <c r="F17">
        <v>12.585933695320024</v>
      </c>
      <c r="G17">
        <v>2.3803517579423055</v>
      </c>
      <c r="H17">
        <f t="shared" si="0"/>
        <v>1057.5396618664467</v>
      </c>
      <c r="K17" s="230">
        <v>42278.5</v>
      </c>
      <c r="L17">
        <v>2.3936929702758789</v>
      </c>
      <c r="M17">
        <f t="shared" si="1"/>
        <v>2.3936929702758789</v>
      </c>
      <c r="N17" s="230"/>
    </row>
    <row r="18" spans="2:14" x14ac:dyDescent="0.2">
      <c r="B18" s="230">
        <v>42278.541666666664</v>
      </c>
      <c r="C18">
        <v>0.2397000789642334</v>
      </c>
      <c r="D18">
        <v>1057.8729387843493</v>
      </c>
      <c r="E18">
        <v>58.173683166503906</v>
      </c>
      <c r="F18">
        <v>12.599499508654011</v>
      </c>
      <c r="G18">
        <v>2.3936929702758789</v>
      </c>
      <c r="H18">
        <f t="shared" si="0"/>
        <v>1058.1126388633136</v>
      </c>
      <c r="K18" s="230">
        <v>42278.541666666664</v>
      </c>
      <c r="L18" t="str">
        <v>Null</v>
      </c>
      <c r="M18">
        <f t="shared" si="1"/>
        <v>2.3936929702758789</v>
      </c>
      <c r="N18" s="230"/>
    </row>
    <row r="19" spans="2:14" x14ac:dyDescent="0.2">
      <c r="B19" s="230">
        <v>42278.583333333336</v>
      </c>
      <c r="C19">
        <v>157.72056671344893</v>
      </c>
      <c r="D19">
        <v>1059.8544795770599</v>
      </c>
      <c r="E19">
        <v>58.173683166503906</v>
      </c>
      <c r="F19">
        <v>12.585713652662436</v>
      </c>
      <c r="G19">
        <v>2.3936929702758789</v>
      </c>
      <c r="H19">
        <f t="shared" si="0"/>
        <v>1217.5750462905089</v>
      </c>
      <c r="K19" s="230">
        <v>42278.583333333336</v>
      </c>
      <c r="L19" t="str">
        <v>Null</v>
      </c>
      <c r="M19">
        <f t="shared" si="1"/>
        <v>2.3936929702758789</v>
      </c>
      <c r="N19" s="230"/>
    </row>
    <row r="20" spans="2:14" x14ac:dyDescent="0.2">
      <c r="B20" s="230">
        <v>42278.625</v>
      </c>
      <c r="C20">
        <v>359.22616572995508</v>
      </c>
      <c r="D20">
        <v>1072.0176042643063</v>
      </c>
      <c r="E20">
        <v>58.173683166503906</v>
      </c>
      <c r="F20">
        <v>12.592771499119337</v>
      </c>
      <c r="G20">
        <v>2.3936929702758789</v>
      </c>
      <c r="H20">
        <f t="shared" si="0"/>
        <v>1431.2437699942614</v>
      </c>
      <c r="K20" s="230">
        <v>42278.625</v>
      </c>
      <c r="L20" t="str">
        <v>Null</v>
      </c>
      <c r="M20">
        <f t="shared" si="1"/>
        <v>2.3936929702758789</v>
      </c>
      <c r="N20" s="230"/>
    </row>
    <row r="21" spans="2:14" x14ac:dyDescent="0.2">
      <c r="B21" s="230">
        <v>42278.666666666664</v>
      </c>
      <c r="C21">
        <v>359.61989564428546</v>
      </c>
      <c r="D21">
        <v>1077.1962987445577</v>
      </c>
      <c r="E21">
        <v>58.173683166503906</v>
      </c>
      <c r="F21">
        <v>12.58257375551568</v>
      </c>
      <c r="G21">
        <v>2.3936929702758789</v>
      </c>
      <c r="H21">
        <f t="shared" si="0"/>
        <v>1436.8161943888431</v>
      </c>
      <c r="K21" s="230">
        <v>42278.666666666664</v>
      </c>
      <c r="L21" t="str">
        <v>Null</v>
      </c>
      <c r="M21">
        <f t="shared" si="1"/>
        <v>2.3936929702758789</v>
      </c>
      <c r="N21" s="230"/>
    </row>
    <row r="22" spans="2:14" x14ac:dyDescent="0.2">
      <c r="B22" s="230">
        <v>42278.708333333336</v>
      </c>
      <c r="C22">
        <v>284.8568917120495</v>
      </c>
      <c r="D22">
        <v>1079.4669725462682</v>
      </c>
      <c r="E22">
        <v>57.399217491556804</v>
      </c>
      <c r="F22">
        <v>12.601571856993038</v>
      </c>
      <c r="G22">
        <v>2.393704074150059</v>
      </c>
      <c r="H22">
        <f t="shared" si="0"/>
        <v>1364.3238642583176</v>
      </c>
      <c r="K22" s="230">
        <v>42278.708333333336</v>
      </c>
      <c r="L22">
        <v>2.3938000202178955</v>
      </c>
      <c r="M22">
        <f t="shared" si="1"/>
        <v>2.3938000202178955</v>
      </c>
      <c r="N22" s="230"/>
    </row>
    <row r="23" spans="2:14" x14ac:dyDescent="0.2">
      <c r="B23" s="230">
        <v>42278.75</v>
      </c>
      <c r="C23">
        <v>0.2397000789642334</v>
      </c>
      <c r="D23">
        <v>1063.5154932838611</v>
      </c>
      <c r="E23">
        <v>57.007713317871094</v>
      </c>
      <c r="F23">
        <v>12.60408536843909</v>
      </c>
      <c r="G23">
        <v>2.3938000202178955</v>
      </c>
      <c r="H23">
        <f t="shared" si="0"/>
        <v>1063.7551933628254</v>
      </c>
      <c r="K23" s="230">
        <v>42278.75</v>
      </c>
      <c r="L23" t="str">
        <v>Null</v>
      </c>
      <c r="M23">
        <f t="shared" si="1"/>
        <v>2.3938000202178955</v>
      </c>
      <c r="N23" s="230"/>
    </row>
    <row r="24" spans="2:14" x14ac:dyDescent="0.2">
      <c r="B24" s="230">
        <v>42278.791666666664</v>
      </c>
      <c r="C24">
        <v>0.2397000789642334</v>
      </c>
      <c r="D24">
        <v>1065.8145076679823</v>
      </c>
      <c r="E24">
        <v>57.007713317871094</v>
      </c>
      <c r="F24">
        <v>12.598204590679009</v>
      </c>
      <c r="G24">
        <v>2.3938000202178955</v>
      </c>
      <c r="H24">
        <f t="shared" si="0"/>
        <v>1066.0542077469465</v>
      </c>
      <c r="K24" s="230">
        <v>42278.791666666664</v>
      </c>
      <c r="L24" t="str">
        <v>Null</v>
      </c>
      <c r="M24">
        <f t="shared" si="1"/>
        <v>2.3938000202178955</v>
      </c>
      <c r="N24" s="230"/>
    </row>
    <row r="25" spans="2:14" x14ac:dyDescent="0.2">
      <c r="B25" s="230">
        <v>42278.833333333336</v>
      </c>
      <c r="C25">
        <v>0.2397000789642334</v>
      </c>
      <c r="D25">
        <v>1064.6623431708442</v>
      </c>
      <c r="E25">
        <v>57.007713317871094</v>
      </c>
      <c r="F25">
        <v>12.587939995969929</v>
      </c>
      <c r="G25">
        <v>2.3938000202178955</v>
      </c>
      <c r="H25">
        <f t="shared" si="0"/>
        <v>1064.9020432498085</v>
      </c>
      <c r="K25" s="230">
        <v>42278.833333333336</v>
      </c>
      <c r="L25" t="str">
        <v>Null</v>
      </c>
      <c r="M25">
        <f t="shared" si="1"/>
        <v>2.3938000202178955</v>
      </c>
      <c r="N25" s="230"/>
    </row>
    <row r="26" spans="2:14" x14ac:dyDescent="0.2">
      <c r="B26" s="230">
        <v>42278.875</v>
      </c>
      <c r="C26">
        <v>0.2397000789642334</v>
      </c>
      <c r="D26">
        <v>1062.0748485441588</v>
      </c>
      <c r="E26">
        <v>57.007713317871094</v>
      </c>
      <c r="F26">
        <v>12.594420813741948</v>
      </c>
      <c r="G26">
        <v>2.3597047309246326</v>
      </c>
      <c r="H26">
        <f t="shared" si="0"/>
        <v>1062.3145486231231</v>
      </c>
      <c r="K26" s="230">
        <v>42278.875</v>
      </c>
      <c r="L26">
        <v>2.208132266998291</v>
      </c>
      <c r="M26">
        <f t="shared" si="1"/>
        <v>2.208132266998291</v>
      </c>
      <c r="N26" s="230"/>
    </row>
    <row r="27" spans="2:14" x14ac:dyDescent="0.2">
      <c r="B27" s="230">
        <v>42278.916666666664</v>
      </c>
      <c r="C27">
        <v>0.2397000789642334</v>
      </c>
      <c r="D27">
        <v>1058.0094326429244</v>
      </c>
      <c r="E27">
        <v>57.007713317871094</v>
      </c>
      <c r="F27">
        <v>12.587960849210951</v>
      </c>
      <c r="G27">
        <v>2.3473563194274902</v>
      </c>
      <c r="H27">
        <f t="shared" si="0"/>
        <v>1058.2491327218886</v>
      </c>
      <c r="K27" s="230">
        <v>42278.916666666664</v>
      </c>
      <c r="L27" t="str">
        <v>Null</v>
      </c>
      <c r="M27">
        <f t="shared" si="1"/>
        <v>2.208132266998291</v>
      </c>
      <c r="N27" s="230"/>
    </row>
    <row r="28" spans="2:14" x14ac:dyDescent="0.2">
      <c r="B28" s="230">
        <v>42278.958333333336</v>
      </c>
      <c r="C28">
        <v>0.2397000789642334</v>
      </c>
      <c r="D28">
        <v>1057.3541863814796</v>
      </c>
      <c r="E28">
        <v>57.007713317871094</v>
      </c>
      <c r="F28">
        <v>12.602731853825251</v>
      </c>
      <c r="G28">
        <v>2.3457036028830873</v>
      </c>
      <c r="H28">
        <f t="shared" si="0"/>
        <v>1057.5938864604439</v>
      </c>
      <c r="K28" s="230">
        <v>42278.958333333336</v>
      </c>
      <c r="L28">
        <v>1.9813710451126099</v>
      </c>
      <c r="M28">
        <f t="shared" si="1"/>
        <v>1.9813710451126099</v>
      </c>
      <c r="N28" s="230"/>
    </row>
    <row r="29" spans="2:14" x14ac:dyDescent="0.2">
      <c r="B29" s="230">
        <v>42279</v>
      </c>
      <c r="C29">
        <v>0.2397000789642334</v>
      </c>
      <c r="D29">
        <v>1062.4278321021354</v>
      </c>
      <c r="E29">
        <v>57.007713317871094</v>
      </c>
      <c r="F29">
        <v>12.597153629106151</v>
      </c>
      <c r="G29">
        <v>2.3660838603973389</v>
      </c>
      <c r="H29">
        <f t="shared" si="0"/>
        <v>1062.6675321810997</v>
      </c>
      <c r="K29" s="230">
        <v>42279</v>
      </c>
      <c r="L29" t="str">
        <v>Null</v>
      </c>
      <c r="M29">
        <f t="shared" si="1"/>
        <v>1.9813710451126099</v>
      </c>
      <c r="N29" s="230"/>
    </row>
    <row r="30" spans="2:14" x14ac:dyDescent="0.2">
      <c r="B30" s="230">
        <v>42279.041666666664</v>
      </c>
      <c r="C30">
        <v>0.2397000789642334</v>
      </c>
      <c r="D30">
        <v>1058.4824464816961</v>
      </c>
      <c r="E30">
        <v>57.695713085199991</v>
      </c>
      <c r="F30">
        <v>12.607056540621651</v>
      </c>
      <c r="G30">
        <v>2.3660838603973389</v>
      </c>
      <c r="H30">
        <f t="shared" si="0"/>
        <v>1058.7221465606603</v>
      </c>
      <c r="K30" s="230">
        <v>42279.041666666664</v>
      </c>
      <c r="L30" t="str">
        <v>Null</v>
      </c>
      <c r="M30">
        <f t="shared" si="1"/>
        <v>1.9813710451126099</v>
      </c>
      <c r="N30" s="230"/>
    </row>
    <row r="31" spans="2:14" x14ac:dyDescent="0.2">
      <c r="B31" s="230">
        <v>42279.083333333336</v>
      </c>
      <c r="C31">
        <v>0.2397000789642334</v>
      </c>
      <c r="D31">
        <v>1067.8764459262252</v>
      </c>
      <c r="E31">
        <v>58.039421081542969</v>
      </c>
      <c r="F31">
        <v>12.598062851266329</v>
      </c>
      <c r="G31">
        <v>2.3660838603973389</v>
      </c>
      <c r="H31">
        <f t="shared" si="0"/>
        <v>1068.1161460051894</v>
      </c>
      <c r="K31" s="230">
        <v>42279.083333333336</v>
      </c>
      <c r="L31" t="str">
        <v>Null</v>
      </c>
      <c r="M31">
        <f t="shared" si="1"/>
        <v>1.9813710451126099</v>
      </c>
      <c r="N31" s="230"/>
    </row>
    <row r="32" spans="2:14" x14ac:dyDescent="0.2">
      <c r="B32" s="230">
        <v>42279.125</v>
      </c>
      <c r="C32">
        <v>0.2397000789642334</v>
      </c>
      <c r="D32">
        <v>1063.0719763844809</v>
      </c>
      <c r="E32">
        <v>58.039421081542969</v>
      </c>
      <c r="F32">
        <v>12.596583944697381</v>
      </c>
      <c r="G32">
        <v>2.3660838603973389</v>
      </c>
      <c r="H32">
        <f t="shared" si="0"/>
        <v>1063.3116764634451</v>
      </c>
      <c r="K32" s="230">
        <v>42279.125</v>
      </c>
      <c r="L32" t="str">
        <v>Null</v>
      </c>
      <c r="M32">
        <f t="shared" si="1"/>
        <v>1.9813710451126099</v>
      </c>
      <c r="N32" s="230"/>
    </row>
    <row r="33" spans="2:14" x14ac:dyDescent="0.2">
      <c r="B33" s="230">
        <v>42279.166666666664</v>
      </c>
      <c r="C33">
        <v>0.2397000789642334</v>
      </c>
      <c r="D33">
        <v>1068.0502274332684</v>
      </c>
      <c r="E33">
        <v>58.039421081542969</v>
      </c>
      <c r="F33">
        <v>12.588945434190963</v>
      </c>
      <c r="G33">
        <v>2.3660838603973389</v>
      </c>
      <c r="H33">
        <f t="shared" si="0"/>
        <v>1068.2899275122327</v>
      </c>
      <c r="K33" s="230">
        <v>42279.166666666664</v>
      </c>
      <c r="L33" t="str">
        <v>Null</v>
      </c>
      <c r="M33">
        <f t="shared" si="1"/>
        <v>1.9813710451126099</v>
      </c>
      <c r="N33" s="230"/>
    </row>
    <row r="34" spans="2:14" x14ac:dyDescent="0.2">
      <c r="B34" s="230">
        <v>42279.208333333336</v>
      </c>
      <c r="C34">
        <v>0.2397000789642334</v>
      </c>
      <c r="D34">
        <v>1056.6569040364079</v>
      </c>
      <c r="E34">
        <v>58.039421081542969</v>
      </c>
      <c r="F34">
        <v>12.590090699205135</v>
      </c>
      <c r="G34">
        <v>2.3543884790074823</v>
      </c>
      <c r="H34">
        <f t="shared" si="0"/>
        <v>1056.8966041153722</v>
      </c>
      <c r="K34" s="230">
        <v>42279.208333333336</v>
      </c>
      <c r="L34">
        <v>2.1050784587860107</v>
      </c>
      <c r="M34">
        <f t="shared" si="1"/>
        <v>2.1050784587860107</v>
      </c>
      <c r="N34" s="230"/>
    </row>
    <row r="35" spans="2:14" x14ac:dyDescent="0.2">
      <c r="B35" s="230">
        <v>42279.25</v>
      </c>
      <c r="C35">
        <v>0.2397000789642334</v>
      </c>
      <c r="D35">
        <v>1069.0856939477203</v>
      </c>
      <c r="E35">
        <v>58.039421081542969</v>
      </c>
      <c r="F35">
        <v>12.60408967470646</v>
      </c>
      <c r="G35">
        <v>2.3726115226745605</v>
      </c>
      <c r="H35">
        <f t="shared" si="0"/>
        <v>1069.3253940266845</v>
      </c>
      <c r="K35" s="230">
        <v>42279.25</v>
      </c>
      <c r="L35" t="str">
        <v>Null</v>
      </c>
      <c r="M35">
        <f t="shared" si="1"/>
        <v>2.1050784587860107</v>
      </c>
      <c r="N35" s="230"/>
    </row>
    <row r="36" spans="2:14" x14ac:dyDescent="0.2">
      <c r="B36" s="230">
        <v>42279.291666666664</v>
      </c>
      <c r="C36">
        <v>0.2397000789642334</v>
      </c>
      <c r="D36">
        <v>1071.8651839105396</v>
      </c>
      <c r="E36">
        <v>58.039421081542969</v>
      </c>
      <c r="F36">
        <v>12.594632715646162</v>
      </c>
      <c r="G36">
        <v>2.3271904528129101</v>
      </c>
      <c r="H36">
        <f t="shared" si="0"/>
        <v>1072.1048839895038</v>
      </c>
      <c r="K36" s="230">
        <v>42279.291666666664</v>
      </c>
      <c r="L36">
        <v>2.3111858367919922</v>
      </c>
      <c r="M36">
        <f t="shared" si="1"/>
        <v>2.3111858367919922</v>
      </c>
      <c r="N36" s="230"/>
    </row>
    <row r="37" spans="2:14" x14ac:dyDescent="0.2">
      <c r="B37" s="230">
        <v>42279.333333333336</v>
      </c>
      <c r="C37">
        <v>0.2397000789642334</v>
      </c>
      <c r="D37">
        <v>1059.7916414346314</v>
      </c>
      <c r="E37">
        <v>58.039421081542969</v>
      </c>
      <c r="F37">
        <v>12.593427437149682</v>
      </c>
      <c r="G37">
        <v>2.3111858367919922</v>
      </c>
      <c r="H37">
        <f t="shared" si="0"/>
        <v>1060.0313415135956</v>
      </c>
      <c r="K37" s="230">
        <v>42279.333333333336</v>
      </c>
      <c r="L37" t="str">
        <v>Null</v>
      </c>
      <c r="M37">
        <f t="shared" si="1"/>
        <v>2.3111858367919922</v>
      </c>
      <c r="N37" s="230"/>
    </row>
    <row r="38" spans="2:14" x14ac:dyDescent="0.2">
      <c r="B38" s="230">
        <v>42279.375</v>
      </c>
      <c r="C38">
        <v>0.26898539386689663</v>
      </c>
      <c r="D38">
        <v>1068.8348018804759</v>
      </c>
      <c r="E38">
        <v>58.234542754652239</v>
      </c>
      <c r="F38">
        <v>12.598748066520162</v>
      </c>
      <c r="G38">
        <v>2.3111858367919922</v>
      </c>
      <c r="H38">
        <f t="shared" si="0"/>
        <v>1069.1037872743427</v>
      </c>
      <c r="K38" s="230">
        <v>42279.375</v>
      </c>
      <c r="L38" t="str">
        <v>Null</v>
      </c>
      <c r="M38">
        <f t="shared" si="1"/>
        <v>2.3111858367919922</v>
      </c>
      <c r="N38" s="230"/>
    </row>
    <row r="39" spans="2:14" x14ac:dyDescent="0.2">
      <c r="B39" s="230">
        <v>42279.416666666664</v>
      </c>
      <c r="C39">
        <v>0.31459331512451172</v>
      </c>
      <c r="D39">
        <v>80.593289061533611</v>
      </c>
      <c r="E39">
        <v>58.225534345626833</v>
      </c>
      <c r="F39">
        <v>12.797434717526963</v>
      </c>
      <c r="G39">
        <v>2.3283903236961363</v>
      </c>
      <c r="H39">
        <f t="shared" si="0"/>
        <v>80.907882376658122</v>
      </c>
      <c r="K39" s="230">
        <v>42279.416666666664</v>
      </c>
      <c r="L39">
        <v>2.3661909103393555</v>
      </c>
      <c r="M39">
        <f t="shared" si="1"/>
        <v>2.3661909103393555</v>
      </c>
      <c r="N39" s="230"/>
    </row>
    <row r="40" spans="2:14" x14ac:dyDescent="0.2">
      <c r="B40" s="230">
        <v>42279.458333333336</v>
      </c>
      <c r="C40">
        <v>0.31459331512451172</v>
      </c>
      <c r="D40">
        <v>0</v>
      </c>
      <c r="E40">
        <v>57.919288635253906</v>
      </c>
      <c r="F40">
        <v>13.024450302124023</v>
      </c>
      <c r="G40">
        <v>2.2560021017445457</v>
      </c>
      <c r="H40">
        <f t="shared" si="0"/>
        <v>0</v>
      </c>
      <c r="K40" s="230">
        <v>42279.458333333336</v>
      </c>
      <c r="L40">
        <v>2.215087890625</v>
      </c>
      <c r="M40">
        <f t="shared" si="1"/>
        <v>2.215087890625</v>
      </c>
      <c r="N40" s="230"/>
    </row>
    <row r="41" spans="2:14" x14ac:dyDescent="0.2">
      <c r="B41" s="230">
        <v>42279.5</v>
      </c>
      <c r="C41">
        <v>0.31459331512451172</v>
      </c>
      <c r="D41">
        <v>0</v>
      </c>
      <c r="E41">
        <v>57.919288635253906</v>
      </c>
      <c r="F41">
        <v>13.024450302124023</v>
      </c>
      <c r="G41">
        <v>2.2514180281059613</v>
      </c>
      <c r="H41">
        <f t="shared" si="0"/>
        <v>0</v>
      </c>
      <c r="K41" s="230">
        <v>42279.5</v>
      </c>
      <c r="L41">
        <v>2.2219369411468506</v>
      </c>
      <c r="M41">
        <f t="shared" si="1"/>
        <v>2.2219369411468506</v>
      </c>
      <c r="N41" s="230"/>
    </row>
    <row r="42" spans="2:14" x14ac:dyDescent="0.2">
      <c r="B42" s="230">
        <v>42279.541666666664</v>
      </c>
      <c r="C42">
        <v>0.31459331512451172</v>
      </c>
      <c r="D42">
        <v>0</v>
      </c>
      <c r="E42">
        <v>57.919288635253906</v>
      </c>
      <c r="F42">
        <v>13.024450302124023</v>
      </c>
      <c r="G42">
        <v>2.222180926472876</v>
      </c>
      <c r="H42">
        <f t="shared" si="0"/>
        <v>0</v>
      </c>
      <c r="K42" s="230">
        <v>42279.541666666664</v>
      </c>
      <c r="L42">
        <v>2.2084531784057617</v>
      </c>
      <c r="M42">
        <f t="shared" si="1"/>
        <v>2.2084531784057617</v>
      </c>
      <c r="N42" s="230"/>
    </row>
    <row r="43" spans="2:14" x14ac:dyDescent="0.2">
      <c r="B43" s="230">
        <v>42279.583333333336</v>
      </c>
      <c r="C43">
        <v>0.31459331512451172</v>
      </c>
      <c r="D43">
        <v>0</v>
      </c>
      <c r="E43">
        <v>57.919288635253906</v>
      </c>
      <c r="F43">
        <v>13.024450302124023</v>
      </c>
      <c r="G43">
        <v>2.2084531784057617</v>
      </c>
      <c r="H43">
        <f t="shared" si="0"/>
        <v>0</v>
      </c>
      <c r="K43" s="230">
        <v>42279.583333333336</v>
      </c>
      <c r="L43" t="str">
        <v>Null</v>
      </c>
      <c r="M43">
        <f t="shared" si="1"/>
        <v>2.2084531784057617</v>
      </c>
      <c r="N43" s="230"/>
    </row>
    <row r="44" spans="2:14" x14ac:dyDescent="0.2">
      <c r="B44" s="230">
        <v>42279.625</v>
      </c>
      <c r="C44">
        <v>0.31459331512451172</v>
      </c>
      <c r="D44">
        <v>677.92624312893338</v>
      </c>
      <c r="E44">
        <v>58.044500624109901</v>
      </c>
      <c r="F44">
        <v>12.749487273724345</v>
      </c>
      <c r="G44">
        <v>2.1898032020425795</v>
      </c>
      <c r="H44">
        <f t="shared" si="0"/>
        <v>678.24083644405789</v>
      </c>
      <c r="K44" s="230">
        <v>42279.625</v>
      </c>
      <c r="L44">
        <v>2.1600832939147949</v>
      </c>
      <c r="M44">
        <f t="shared" si="1"/>
        <v>2.1600832939147949</v>
      </c>
      <c r="N44" s="230"/>
    </row>
    <row r="45" spans="2:14" x14ac:dyDescent="0.2">
      <c r="B45" s="230">
        <v>42279.666666666664</v>
      </c>
      <c r="C45">
        <v>0.31459331512451172</v>
      </c>
      <c r="D45">
        <v>1059.9824687775506</v>
      </c>
      <c r="E45">
        <v>57.94257234738032</v>
      </c>
      <c r="F45">
        <v>12.593863892059856</v>
      </c>
      <c r="G45">
        <v>2.2189616000915899</v>
      </c>
      <c r="H45">
        <f t="shared" si="0"/>
        <v>1060.2970620926751</v>
      </c>
      <c r="K45" s="230">
        <v>42279.666666666664</v>
      </c>
      <c r="L45">
        <v>2.2700929641723633</v>
      </c>
      <c r="M45">
        <f t="shared" si="1"/>
        <v>2.2700929641723633</v>
      </c>
      <c r="N45" s="230"/>
    </row>
    <row r="46" spans="2:14" x14ac:dyDescent="0.2">
      <c r="B46" s="230">
        <v>42279.708333333336</v>
      </c>
      <c r="C46">
        <v>0.31459331512451172</v>
      </c>
      <c r="D46">
        <v>1062.6522139908177</v>
      </c>
      <c r="E46">
        <v>57.516502380371094</v>
      </c>
      <c r="F46">
        <v>12.586004728023211</v>
      </c>
      <c r="G46">
        <v>2.2700929641723633</v>
      </c>
      <c r="H46">
        <f t="shared" si="0"/>
        <v>1062.9668073059422</v>
      </c>
      <c r="K46" s="230">
        <v>42279.708333333336</v>
      </c>
      <c r="L46" t="str">
        <v>Null</v>
      </c>
      <c r="M46">
        <f t="shared" si="1"/>
        <v>2.2700929641723633</v>
      </c>
      <c r="N46" s="230"/>
    </row>
    <row r="47" spans="2:14" x14ac:dyDescent="0.2">
      <c r="B47" s="230">
        <v>42279.75</v>
      </c>
      <c r="C47">
        <v>0.31459331512451172</v>
      </c>
      <c r="D47">
        <v>1060.7071709013196</v>
      </c>
      <c r="E47">
        <v>57.516502380371094</v>
      </c>
      <c r="F47">
        <v>12.584456590187548</v>
      </c>
      <c r="G47">
        <v>2.2924584855510792</v>
      </c>
      <c r="H47">
        <f t="shared" si="0"/>
        <v>1061.0217642164441</v>
      </c>
      <c r="K47" s="230">
        <v>42279.75</v>
      </c>
      <c r="L47">
        <v>2.2700929641723633</v>
      </c>
      <c r="M47">
        <f t="shared" si="1"/>
        <v>2.2700929641723633</v>
      </c>
      <c r="N47" s="230"/>
    </row>
    <row r="48" spans="2:14" x14ac:dyDescent="0.2">
      <c r="B48" s="230">
        <v>42279.791666666664</v>
      </c>
      <c r="C48">
        <v>0.31459331512451172</v>
      </c>
      <c r="D48">
        <v>1063.5945338955007</v>
      </c>
      <c r="E48">
        <v>57.516502380371094</v>
      </c>
      <c r="F48">
        <v>12.597455582787463</v>
      </c>
      <c r="G48">
        <v>2.3044440746307373</v>
      </c>
      <c r="H48">
        <f t="shared" si="0"/>
        <v>1063.9091272106252</v>
      </c>
      <c r="K48" s="230">
        <v>42279.791666666664</v>
      </c>
      <c r="L48" t="str">
        <v>Null</v>
      </c>
      <c r="M48">
        <f t="shared" si="1"/>
        <v>2.2700929641723633</v>
      </c>
      <c r="N48" s="230"/>
    </row>
    <row r="49" spans="2:14" x14ac:dyDescent="0.2">
      <c r="B49" s="230">
        <v>42279.833333333336</v>
      </c>
      <c r="C49">
        <v>0.31459331512451172</v>
      </c>
      <c r="D49">
        <v>1067.0874692796158</v>
      </c>
      <c r="E49">
        <v>57.662309665934245</v>
      </c>
      <c r="F49">
        <v>12.591506117366686</v>
      </c>
      <c r="G49">
        <v>2.3044440746307373</v>
      </c>
      <c r="H49">
        <f t="shared" si="0"/>
        <v>1067.4020625947403</v>
      </c>
      <c r="K49" s="230">
        <v>42279.833333333336</v>
      </c>
      <c r="L49" t="str">
        <v>Null</v>
      </c>
      <c r="M49">
        <f t="shared" si="1"/>
        <v>2.2700929641723633</v>
      </c>
      <c r="N49" s="230"/>
    </row>
    <row r="50" spans="2:14" x14ac:dyDescent="0.2">
      <c r="B50" s="230">
        <v>42279.875</v>
      </c>
      <c r="C50">
        <v>0.31459331512451172</v>
      </c>
      <c r="D50">
        <v>1073.2433435413107</v>
      </c>
      <c r="E50">
        <v>57.770896911621094</v>
      </c>
      <c r="F50">
        <v>12.590763956485324</v>
      </c>
      <c r="G50">
        <v>2.3044440746307373</v>
      </c>
      <c r="H50">
        <f t="shared" si="0"/>
        <v>1073.5579368564352</v>
      </c>
      <c r="K50" s="230">
        <v>42279.875</v>
      </c>
      <c r="L50" t="str">
        <v>Null</v>
      </c>
      <c r="M50">
        <f t="shared" si="1"/>
        <v>2.2700929641723633</v>
      </c>
      <c r="N50" s="230"/>
    </row>
    <row r="51" spans="2:14" x14ac:dyDescent="0.2">
      <c r="B51" s="230">
        <v>42279.916666666664</v>
      </c>
      <c r="C51">
        <v>0.31459331512451172</v>
      </c>
      <c r="D51">
        <v>1065.1098061899822</v>
      </c>
      <c r="E51">
        <v>57.770896911621094</v>
      </c>
      <c r="F51">
        <v>12.596358647231263</v>
      </c>
      <c r="G51">
        <v>2.3044440746307373</v>
      </c>
      <c r="H51">
        <f t="shared" si="0"/>
        <v>1065.4243995051067</v>
      </c>
      <c r="K51" s="230">
        <v>42279.916666666664</v>
      </c>
      <c r="L51" t="str">
        <v>Null</v>
      </c>
      <c r="M51">
        <f t="shared" si="1"/>
        <v>2.2700929641723633</v>
      </c>
      <c r="N51" s="230"/>
    </row>
    <row r="52" spans="2:14" x14ac:dyDescent="0.2">
      <c r="B52" s="230">
        <v>42279.958333333336</v>
      </c>
      <c r="C52">
        <v>0.31459331512451172</v>
      </c>
      <c r="D52">
        <v>1071.9240193643357</v>
      </c>
      <c r="E52">
        <v>57.770896911621094</v>
      </c>
      <c r="F52">
        <v>12.595045263112386</v>
      </c>
      <c r="G52">
        <v>2.3044440746307373</v>
      </c>
      <c r="H52">
        <f t="shared" si="0"/>
        <v>1072.2386126794602</v>
      </c>
      <c r="K52" s="230">
        <v>42279.958333333336</v>
      </c>
      <c r="L52" t="str">
        <v>Null</v>
      </c>
      <c r="M52">
        <f t="shared" si="1"/>
        <v>2.2700929641723633</v>
      </c>
      <c r="N52" s="230"/>
    </row>
    <row r="53" spans="2:14" x14ac:dyDescent="0.2">
      <c r="B53" s="230">
        <v>42280</v>
      </c>
      <c r="C53">
        <v>0.31459331512451172</v>
      </c>
      <c r="D53">
        <v>1066.3960406536357</v>
      </c>
      <c r="E53">
        <v>57.770896911621094</v>
      </c>
      <c r="F53">
        <v>12.602979502889845</v>
      </c>
      <c r="G53">
        <v>2.3044440746307373</v>
      </c>
      <c r="H53">
        <f t="shared" si="0"/>
        <v>1066.7106339687602</v>
      </c>
      <c r="K53" s="230">
        <v>42280</v>
      </c>
      <c r="L53" t="str">
        <v>Null</v>
      </c>
      <c r="M53">
        <f t="shared" si="1"/>
        <v>2.2700929641723633</v>
      </c>
      <c r="N53" s="230"/>
    </row>
    <row r="54" spans="2:14" x14ac:dyDescent="0.2">
      <c r="B54" s="230">
        <v>42280.041666666664</v>
      </c>
      <c r="C54">
        <v>0.31459331512451172</v>
      </c>
      <c r="D54">
        <v>1066.8641371975878</v>
      </c>
      <c r="E54">
        <v>57.770896911621094</v>
      </c>
      <c r="F54">
        <v>12.594131705261868</v>
      </c>
      <c r="G54">
        <v>2.3044440746307373</v>
      </c>
      <c r="H54">
        <f t="shared" si="0"/>
        <v>1067.1787305127123</v>
      </c>
      <c r="K54" s="230">
        <v>42280.041666666664</v>
      </c>
      <c r="L54" t="str">
        <v>Null</v>
      </c>
      <c r="M54">
        <f t="shared" si="1"/>
        <v>2.2700929641723633</v>
      </c>
      <c r="N54" s="230"/>
    </row>
    <row r="55" spans="2:14" x14ac:dyDescent="0.2">
      <c r="B55" s="230">
        <v>42280.083333333336</v>
      </c>
      <c r="C55">
        <v>0.31459331512451172</v>
      </c>
      <c r="D55">
        <v>1059.7901675207861</v>
      </c>
      <c r="E55">
        <v>57.770896911621094</v>
      </c>
      <c r="F55">
        <v>12.596594783069294</v>
      </c>
      <c r="G55">
        <v>2.3441836470530428</v>
      </c>
      <c r="H55">
        <f t="shared" si="0"/>
        <v>1060.1047608359106</v>
      </c>
      <c r="K55" s="230">
        <v>42280.083333333336</v>
      </c>
      <c r="L55">
        <v>2.3594489097595215</v>
      </c>
      <c r="M55">
        <f t="shared" si="1"/>
        <v>2.3594489097595215</v>
      </c>
      <c r="N55" s="230"/>
    </row>
    <row r="56" spans="2:14" x14ac:dyDescent="0.2">
      <c r="B56" s="230">
        <v>42280.125</v>
      </c>
      <c r="C56">
        <v>0.31459331512451172</v>
      </c>
      <c r="D56">
        <v>1065.4339664699808</v>
      </c>
      <c r="E56">
        <v>57.770896911621094</v>
      </c>
      <c r="F56">
        <v>12.597737786699136</v>
      </c>
      <c r="G56">
        <v>2.3594489097595215</v>
      </c>
      <c r="H56">
        <f t="shared" si="0"/>
        <v>1065.7485597851053</v>
      </c>
      <c r="K56" s="230">
        <v>42280.125</v>
      </c>
      <c r="L56" t="str">
        <v>Null</v>
      </c>
      <c r="M56">
        <f t="shared" si="1"/>
        <v>2.3594489097595215</v>
      </c>
      <c r="N56" s="230"/>
    </row>
    <row r="57" spans="2:14" x14ac:dyDescent="0.2">
      <c r="B57" s="230">
        <v>42280.166666666664</v>
      </c>
      <c r="C57">
        <v>62.450104929712076</v>
      </c>
      <c r="D57">
        <v>1055.5220011954586</v>
      </c>
      <c r="E57">
        <v>57.467444806173113</v>
      </c>
      <c r="F57">
        <v>12.592253474357129</v>
      </c>
      <c r="G57">
        <v>2.3594489097595215</v>
      </c>
      <c r="H57">
        <f t="shared" si="0"/>
        <v>1117.9721061251707</v>
      </c>
      <c r="K57" s="230">
        <v>42280.166666666664</v>
      </c>
      <c r="L57" t="str">
        <v>Null</v>
      </c>
      <c r="M57">
        <f t="shared" si="1"/>
        <v>2.3594489097595215</v>
      </c>
      <c r="N57" s="230"/>
    </row>
    <row r="58" spans="2:14" x14ac:dyDescent="0.2">
      <c r="B58" s="230">
        <v>42280.208333333336</v>
      </c>
      <c r="C58">
        <v>355.86009829071884</v>
      </c>
      <c r="D58">
        <v>1071.7930670095659</v>
      </c>
      <c r="E58">
        <v>57.272705078125</v>
      </c>
      <c r="F58">
        <v>12.59472089887937</v>
      </c>
      <c r="G58">
        <v>2.3594489097595215</v>
      </c>
      <c r="H58">
        <f t="shared" si="0"/>
        <v>1427.6531653002849</v>
      </c>
      <c r="K58" s="230">
        <v>42280.208333333336</v>
      </c>
      <c r="L58" t="str">
        <v>Null</v>
      </c>
      <c r="M58">
        <f t="shared" si="1"/>
        <v>2.3594489097595215</v>
      </c>
      <c r="N58" s="230"/>
    </row>
    <row r="59" spans="2:14" x14ac:dyDescent="0.2">
      <c r="B59" s="230">
        <v>42280.25</v>
      </c>
      <c r="C59">
        <v>359.79698352798459</v>
      </c>
      <c r="D59">
        <v>1082.5894656747607</v>
      </c>
      <c r="E59">
        <v>57.272705078125</v>
      </c>
      <c r="F59">
        <v>12.606677262464366</v>
      </c>
      <c r="G59">
        <v>2.3594489097595215</v>
      </c>
      <c r="H59">
        <f t="shared" si="0"/>
        <v>1442.3864492027453</v>
      </c>
      <c r="K59" s="230">
        <v>42280.25</v>
      </c>
      <c r="L59" t="str">
        <v>Null</v>
      </c>
      <c r="M59">
        <f t="shared" si="1"/>
        <v>2.3594489097595215</v>
      </c>
      <c r="N59" s="230"/>
    </row>
    <row r="60" spans="2:14" x14ac:dyDescent="0.2">
      <c r="B60" s="230">
        <v>42280.291666666664</v>
      </c>
      <c r="C60">
        <v>352.52253559302432</v>
      </c>
      <c r="D60">
        <v>1065.6385124650408</v>
      </c>
      <c r="E60">
        <v>57.272705078125</v>
      </c>
      <c r="F60">
        <v>12.606004828636911</v>
      </c>
      <c r="G60">
        <v>2.3594489097595215</v>
      </c>
      <c r="H60">
        <f t="shared" si="0"/>
        <v>1418.161048058065</v>
      </c>
      <c r="K60" s="230">
        <v>42280.291666666664</v>
      </c>
      <c r="L60" t="str">
        <v>Null</v>
      </c>
      <c r="M60">
        <f t="shared" si="1"/>
        <v>2.3594489097595215</v>
      </c>
      <c r="N60" s="230"/>
    </row>
    <row r="61" spans="2:14" x14ac:dyDescent="0.2">
      <c r="B61" s="230">
        <v>42280.333333333336</v>
      </c>
      <c r="C61">
        <v>22.600584448585511</v>
      </c>
      <c r="D61">
        <v>1065.712825653907</v>
      </c>
      <c r="E61">
        <v>57.272705078125</v>
      </c>
      <c r="F61">
        <v>12.607106678851446</v>
      </c>
      <c r="G61">
        <v>2.3594489097595215</v>
      </c>
      <c r="H61">
        <f t="shared" si="0"/>
        <v>1088.3134101024925</v>
      </c>
      <c r="K61" s="230">
        <v>42280.333333333336</v>
      </c>
      <c r="L61" t="str">
        <v>Null</v>
      </c>
      <c r="M61">
        <f t="shared" si="1"/>
        <v>2.3594489097595215</v>
      </c>
      <c r="N61" s="230"/>
    </row>
    <row r="62" spans="2:14" x14ac:dyDescent="0.2">
      <c r="B62" s="230">
        <v>42280.375</v>
      </c>
      <c r="C62">
        <v>0.31459331512451172</v>
      </c>
      <c r="D62">
        <v>1064.0841339385815</v>
      </c>
      <c r="E62">
        <v>57.272705078125</v>
      </c>
      <c r="F62">
        <v>12.588762247802151</v>
      </c>
      <c r="G62">
        <v>2.3713156956491868</v>
      </c>
      <c r="H62">
        <f t="shared" si="0"/>
        <v>1064.3987272537061</v>
      </c>
      <c r="K62" s="230">
        <v>42280.375</v>
      </c>
      <c r="L62">
        <v>2.325204610824585</v>
      </c>
      <c r="M62">
        <f t="shared" si="1"/>
        <v>2.325204610824585</v>
      </c>
      <c r="N62" s="230"/>
    </row>
    <row r="63" spans="2:14" x14ac:dyDescent="0.2">
      <c r="B63" s="230">
        <v>42280.416666666664</v>
      </c>
      <c r="C63">
        <v>0.31459331512451172</v>
      </c>
      <c r="D63">
        <v>1061.4984250712248</v>
      </c>
      <c r="E63">
        <v>57.272705078125</v>
      </c>
      <c r="F63">
        <v>12.602250547885893</v>
      </c>
      <c r="G63">
        <v>2.4046807290546099</v>
      </c>
      <c r="H63">
        <f t="shared" si="0"/>
        <v>1061.8130183863493</v>
      </c>
      <c r="K63" s="230">
        <v>42280.416666666664</v>
      </c>
      <c r="L63">
        <v>2.3732538223266602</v>
      </c>
      <c r="M63">
        <f t="shared" si="1"/>
        <v>2.3732538223266602</v>
      </c>
      <c r="N63" s="230"/>
    </row>
    <row r="64" spans="2:14" x14ac:dyDescent="0.2">
      <c r="B64" s="230">
        <v>42280.458333333336</v>
      </c>
      <c r="C64">
        <v>0.31459331512451172</v>
      </c>
      <c r="D64">
        <v>1063.6551721328567</v>
      </c>
      <c r="E64">
        <v>57.272705078125</v>
      </c>
      <c r="F64">
        <v>12.59444764523824</v>
      </c>
      <c r="G64">
        <v>2.3732538223266602</v>
      </c>
      <c r="H64">
        <f t="shared" si="0"/>
        <v>1063.9697654479812</v>
      </c>
      <c r="K64" s="230">
        <v>42280.458333333336</v>
      </c>
      <c r="L64" t="str">
        <v>Null</v>
      </c>
      <c r="M64">
        <f t="shared" si="1"/>
        <v>2.3732538223266602</v>
      </c>
      <c r="N64" s="230"/>
    </row>
    <row r="65" spans="2:14" x14ac:dyDescent="0.2">
      <c r="B65" s="230">
        <v>42280.5</v>
      </c>
      <c r="C65">
        <v>0.31459331512451172</v>
      </c>
      <c r="D65">
        <v>1056.5384287371487</v>
      </c>
      <c r="E65">
        <v>57.027849215916532</v>
      </c>
      <c r="F65">
        <v>12.58384191624509</v>
      </c>
      <c r="G65">
        <v>2.3732538223266602</v>
      </c>
      <c r="H65">
        <f t="shared" si="0"/>
        <v>1056.8530220522732</v>
      </c>
      <c r="K65" s="230">
        <v>42280.5</v>
      </c>
      <c r="L65" t="str">
        <v>Null</v>
      </c>
      <c r="M65">
        <f t="shared" si="1"/>
        <v>2.3732538223266602</v>
      </c>
      <c r="N65" s="230"/>
    </row>
    <row r="66" spans="2:14" x14ac:dyDescent="0.2">
      <c r="B66" s="230">
        <v>42280.541666666664</v>
      </c>
      <c r="C66">
        <v>0.31459331512451172</v>
      </c>
      <c r="D66">
        <v>1062.4428973757422</v>
      </c>
      <c r="E66">
        <v>56.954715728759766</v>
      </c>
      <c r="F66">
        <v>12.59412589811908</v>
      </c>
      <c r="G66">
        <v>2.3732538223266602</v>
      </c>
      <c r="H66">
        <f t="shared" si="0"/>
        <v>1062.7574906908667</v>
      </c>
      <c r="K66" s="230">
        <v>42280.541666666664</v>
      </c>
      <c r="L66" t="str">
        <v>Null</v>
      </c>
      <c r="M66">
        <f t="shared" si="1"/>
        <v>2.3732538223266602</v>
      </c>
      <c r="N66" s="230"/>
    </row>
    <row r="67" spans="2:14" x14ac:dyDescent="0.2">
      <c r="B67" s="230">
        <v>42280.583333333336</v>
      </c>
      <c r="C67">
        <v>0.31459331512451172</v>
      </c>
      <c r="D67">
        <v>1057.7244599572923</v>
      </c>
      <c r="E67">
        <v>56.954715728759766</v>
      </c>
      <c r="F67">
        <v>12.601545191991063</v>
      </c>
      <c r="G67">
        <v>2.3725642822827235</v>
      </c>
      <c r="H67">
        <f t="shared" si="0"/>
        <v>1058.0390532724168</v>
      </c>
      <c r="K67" s="230">
        <v>42280.583333333336</v>
      </c>
      <c r="L67">
        <v>2.3594489097595215</v>
      </c>
      <c r="M67">
        <f t="shared" si="1"/>
        <v>2.3594489097595215</v>
      </c>
      <c r="N67" s="230"/>
    </row>
    <row r="68" spans="2:14" x14ac:dyDescent="0.2">
      <c r="B68" s="230">
        <v>42280.625</v>
      </c>
      <c r="C68">
        <v>0.31459331512451172</v>
      </c>
      <c r="D68">
        <v>1067.818138088413</v>
      </c>
      <c r="E68">
        <v>56.954715728759766</v>
      </c>
      <c r="F68">
        <v>12.595116769010227</v>
      </c>
      <c r="G68">
        <v>2.3594489097595215</v>
      </c>
      <c r="H68">
        <f t="shared" si="0"/>
        <v>1068.1327314035375</v>
      </c>
      <c r="K68" s="230">
        <v>42280.625</v>
      </c>
      <c r="L68" t="str">
        <v>Null</v>
      </c>
      <c r="M68">
        <f t="shared" si="1"/>
        <v>2.3594489097595215</v>
      </c>
      <c r="N68" s="230"/>
    </row>
    <row r="69" spans="2:14" x14ac:dyDescent="0.2">
      <c r="B69" s="230">
        <v>42280.666666666664</v>
      </c>
      <c r="C69">
        <v>0.31459331512451172</v>
      </c>
      <c r="D69">
        <v>1067.0879338876005</v>
      </c>
      <c r="E69">
        <v>56.954715728759766</v>
      </c>
      <c r="F69">
        <v>12.596583258499303</v>
      </c>
      <c r="G69">
        <v>2.3594489097595215</v>
      </c>
      <c r="H69">
        <f t="shared" si="0"/>
        <v>1067.402527202725</v>
      </c>
      <c r="K69" s="230">
        <v>42280.666666666664</v>
      </c>
      <c r="L69" t="str">
        <v>Null</v>
      </c>
      <c r="M69">
        <f t="shared" si="1"/>
        <v>2.3594489097595215</v>
      </c>
      <c r="N69" s="230"/>
    </row>
    <row r="70" spans="2:14" x14ac:dyDescent="0.2">
      <c r="B70" s="230">
        <v>42280.708333333336</v>
      </c>
      <c r="C70">
        <v>0.31459331512451172</v>
      </c>
      <c r="D70">
        <v>1061.3155500923665</v>
      </c>
      <c r="E70">
        <v>56.954715728759766</v>
      </c>
      <c r="F70">
        <v>12.598681153864328</v>
      </c>
      <c r="G70">
        <v>2.3499791830070151</v>
      </c>
      <c r="H70">
        <f t="shared" ref="H70:H133" si="2">IF(C70+D70&gt;2,C70+D70,0)</f>
        <v>1061.630143407491</v>
      </c>
      <c r="K70" s="230">
        <v>42280.708333333336</v>
      </c>
      <c r="L70">
        <v>2.2634580135345459</v>
      </c>
      <c r="M70">
        <f t="shared" ref="M70:M133" si="3">IF(L70="Null",M69,L70)</f>
        <v>2.2634580135345459</v>
      </c>
      <c r="N70" s="230"/>
    </row>
    <row r="71" spans="2:14" x14ac:dyDescent="0.2">
      <c r="B71" s="230">
        <v>42280.75</v>
      </c>
      <c r="C71">
        <v>0.31459331512451172</v>
      </c>
      <c r="D71">
        <v>1063.6289256556363</v>
      </c>
      <c r="E71">
        <v>56.954715728759766</v>
      </c>
      <c r="F71">
        <v>12.598213512208462</v>
      </c>
      <c r="G71">
        <v>2.3515875371531649</v>
      </c>
      <c r="H71">
        <f t="shared" si="2"/>
        <v>1063.9435189707608</v>
      </c>
      <c r="K71" s="230">
        <v>42280.75</v>
      </c>
      <c r="L71">
        <v>2.2151949405670166</v>
      </c>
      <c r="M71">
        <f t="shared" si="3"/>
        <v>2.2151949405670166</v>
      </c>
      <c r="N71" s="230"/>
    </row>
    <row r="72" spans="2:14" x14ac:dyDescent="0.2">
      <c r="B72" s="230">
        <v>42280.791666666664</v>
      </c>
      <c r="C72">
        <v>0.31459331512451172</v>
      </c>
      <c r="D72">
        <v>1066.7459640894742</v>
      </c>
      <c r="E72">
        <v>56.954715728759766</v>
      </c>
      <c r="F72">
        <v>12.591491231886808</v>
      </c>
      <c r="G72">
        <v>2.3808206056841215</v>
      </c>
      <c r="H72">
        <f t="shared" si="2"/>
        <v>1067.0605574045987</v>
      </c>
      <c r="K72" s="230">
        <v>42280.791666666664</v>
      </c>
      <c r="L72">
        <v>2.2151949405670166</v>
      </c>
      <c r="M72">
        <f t="shared" si="3"/>
        <v>2.2151949405670166</v>
      </c>
      <c r="N72" s="230"/>
    </row>
    <row r="73" spans="2:14" x14ac:dyDescent="0.2">
      <c r="B73" s="230">
        <v>42280.833333333336</v>
      </c>
      <c r="C73">
        <v>0.31459331512451172</v>
      </c>
      <c r="D73">
        <v>1062.340951740214</v>
      </c>
      <c r="E73">
        <v>55.272574819471572</v>
      </c>
      <c r="F73">
        <v>12.595536810225381</v>
      </c>
      <c r="G73">
        <v>2.3868441581726074</v>
      </c>
      <c r="H73">
        <f t="shared" si="2"/>
        <v>1062.6555450553385</v>
      </c>
      <c r="K73" s="230">
        <v>42280.833333333336</v>
      </c>
      <c r="L73" t="str">
        <v>Null</v>
      </c>
      <c r="M73">
        <f t="shared" si="3"/>
        <v>2.2151949405670166</v>
      </c>
      <c r="N73" s="230"/>
    </row>
    <row r="74" spans="2:14" x14ac:dyDescent="0.2">
      <c r="B74" s="230">
        <v>42280.875</v>
      </c>
      <c r="C74">
        <v>0.31459331512451172</v>
      </c>
      <c r="D74">
        <v>1059.1274995406598</v>
      </c>
      <c r="E74">
        <v>54.859500885009766</v>
      </c>
      <c r="F74">
        <v>12.58620885966195</v>
      </c>
      <c r="G74">
        <v>2.3868441581726074</v>
      </c>
      <c r="H74">
        <f t="shared" si="2"/>
        <v>1059.4420928557843</v>
      </c>
      <c r="K74" s="230">
        <v>42280.875</v>
      </c>
      <c r="L74" t="str">
        <v>Null</v>
      </c>
      <c r="M74">
        <f t="shared" si="3"/>
        <v>2.2151949405670166</v>
      </c>
      <c r="N74" s="230"/>
    </row>
    <row r="75" spans="2:14" x14ac:dyDescent="0.2">
      <c r="B75" s="230">
        <v>42280.916666666664</v>
      </c>
      <c r="C75">
        <v>0.31459331512451172</v>
      </c>
      <c r="D75">
        <v>1063.4678284168667</v>
      </c>
      <c r="E75">
        <v>54.859500885009766</v>
      </c>
      <c r="F75">
        <v>12.595459759729176</v>
      </c>
      <c r="G75">
        <v>2.3868441581726074</v>
      </c>
      <c r="H75">
        <f t="shared" si="2"/>
        <v>1063.7824217319912</v>
      </c>
      <c r="K75" s="230">
        <v>42280.916666666664</v>
      </c>
      <c r="L75" t="str">
        <v>Null</v>
      </c>
      <c r="M75">
        <f t="shared" si="3"/>
        <v>2.2151949405670166</v>
      </c>
      <c r="N75" s="230"/>
    </row>
    <row r="76" spans="2:14" x14ac:dyDescent="0.2">
      <c r="B76" s="230">
        <v>42280.958333333336</v>
      </c>
      <c r="C76">
        <v>0.31459331512451172</v>
      </c>
      <c r="D76">
        <v>1062.2934215313385</v>
      </c>
      <c r="E76">
        <v>54.859500885009766</v>
      </c>
      <c r="F76">
        <v>12.607351644591489</v>
      </c>
      <c r="G76">
        <v>2.3868441581726074</v>
      </c>
      <c r="H76">
        <f t="shared" si="2"/>
        <v>1062.608014846463</v>
      </c>
      <c r="K76" s="230">
        <v>42280.958333333336</v>
      </c>
      <c r="L76" t="str">
        <v>Null</v>
      </c>
      <c r="M76">
        <f t="shared" si="3"/>
        <v>2.2151949405670166</v>
      </c>
      <c r="N76" s="230"/>
    </row>
    <row r="77" spans="2:14" x14ac:dyDescent="0.2">
      <c r="B77" s="230">
        <v>42281</v>
      </c>
      <c r="C77">
        <v>0.31459331512451172</v>
      </c>
      <c r="D77">
        <v>1063.9629196713595</v>
      </c>
      <c r="E77">
        <v>54.859500885009766</v>
      </c>
      <c r="F77">
        <v>12.590433190828428</v>
      </c>
      <c r="G77">
        <v>2.3868441581726074</v>
      </c>
      <c r="H77">
        <f t="shared" si="2"/>
        <v>1064.277512986484</v>
      </c>
      <c r="K77" s="230">
        <v>42281</v>
      </c>
      <c r="L77" t="str">
        <v>Null</v>
      </c>
      <c r="M77">
        <f t="shared" si="3"/>
        <v>2.2151949405670166</v>
      </c>
      <c r="N77" s="230"/>
    </row>
    <row r="78" spans="2:14" x14ac:dyDescent="0.2">
      <c r="B78" s="230">
        <v>42281.041666666664</v>
      </c>
      <c r="C78">
        <v>0.31459331512451172</v>
      </c>
      <c r="D78">
        <v>1057.4176675439451</v>
      </c>
      <c r="E78">
        <v>54.859500885009766</v>
      </c>
      <c r="F78">
        <v>12.597670745640595</v>
      </c>
      <c r="G78">
        <v>2.3868441581726074</v>
      </c>
      <c r="H78">
        <f t="shared" si="2"/>
        <v>1057.7322608590696</v>
      </c>
      <c r="K78" s="230">
        <v>42281.041666666664</v>
      </c>
      <c r="L78" t="str">
        <v>Null</v>
      </c>
      <c r="M78">
        <f t="shared" si="3"/>
        <v>2.2151949405670166</v>
      </c>
      <c r="N78" s="230"/>
    </row>
    <row r="79" spans="2:14" x14ac:dyDescent="0.2">
      <c r="B79" s="230">
        <v>42281.083333333336</v>
      </c>
      <c r="C79">
        <v>0.31459331512451172</v>
      </c>
      <c r="D79">
        <v>1068.6644433339604</v>
      </c>
      <c r="E79">
        <v>54.859500885009766</v>
      </c>
      <c r="F79">
        <v>12.594756296509633</v>
      </c>
      <c r="G79">
        <v>2.3858439184676943</v>
      </c>
      <c r="H79">
        <f t="shared" si="2"/>
        <v>1068.9790366490849</v>
      </c>
      <c r="K79" s="230">
        <v>42281.083333333336</v>
      </c>
      <c r="L79">
        <v>2.3592350482940674</v>
      </c>
      <c r="M79">
        <f t="shared" si="3"/>
        <v>2.3592350482940674</v>
      </c>
      <c r="N79" s="230"/>
    </row>
    <row r="80" spans="2:14" x14ac:dyDescent="0.2">
      <c r="B80" s="230">
        <v>42281.125</v>
      </c>
      <c r="C80">
        <v>0.31459331512451172</v>
      </c>
      <c r="D80">
        <v>1060.4580968278672</v>
      </c>
      <c r="E80">
        <v>54.859500885009766</v>
      </c>
      <c r="F80">
        <v>12.575673225110636</v>
      </c>
      <c r="G80">
        <v>2.3592350482940674</v>
      </c>
      <c r="H80">
        <f t="shared" si="2"/>
        <v>1060.7726901429917</v>
      </c>
      <c r="K80" s="230">
        <v>42281.125</v>
      </c>
      <c r="L80" t="str">
        <v>Null</v>
      </c>
      <c r="M80">
        <f t="shared" si="3"/>
        <v>2.3592350482940674</v>
      </c>
      <c r="N80" s="230"/>
    </row>
    <row r="81" spans="2:14" x14ac:dyDescent="0.2">
      <c r="B81" s="230">
        <v>42281.166666666664</v>
      </c>
      <c r="C81">
        <v>0.31459331512451172</v>
      </c>
      <c r="D81">
        <v>1058.8392336175368</v>
      </c>
      <c r="E81">
        <v>54.810908264125189</v>
      </c>
      <c r="F81">
        <v>12.598052354133394</v>
      </c>
      <c r="G81">
        <v>2.3592350482940674</v>
      </c>
      <c r="H81">
        <f t="shared" si="2"/>
        <v>1059.1538269326613</v>
      </c>
      <c r="K81" s="230">
        <v>42281.166666666664</v>
      </c>
      <c r="L81" t="str">
        <v>Null</v>
      </c>
      <c r="M81">
        <f t="shared" si="3"/>
        <v>2.3592350482940674</v>
      </c>
      <c r="N81" s="230"/>
    </row>
    <row r="82" spans="2:14" x14ac:dyDescent="0.2">
      <c r="B82" s="230">
        <v>42281.208333333336</v>
      </c>
      <c r="C82">
        <v>0.31459331512451172</v>
      </c>
      <c r="D82">
        <v>1068.820223110826</v>
      </c>
      <c r="E82">
        <v>54.806503295898438</v>
      </c>
      <c r="F82">
        <v>12.596208894010386</v>
      </c>
      <c r="G82">
        <v>2.3592350482940674</v>
      </c>
      <c r="H82">
        <f t="shared" si="2"/>
        <v>1069.1348164259505</v>
      </c>
      <c r="K82" s="230">
        <v>42281.208333333336</v>
      </c>
      <c r="L82" t="str">
        <v>Null</v>
      </c>
      <c r="M82">
        <f t="shared" si="3"/>
        <v>2.3592350482940674</v>
      </c>
      <c r="N82" s="230"/>
    </row>
    <row r="83" spans="2:14" x14ac:dyDescent="0.2">
      <c r="B83" s="230">
        <v>42281.25</v>
      </c>
      <c r="C83">
        <v>0.31459331512451172</v>
      </c>
      <c r="D83">
        <v>1064.178576543223</v>
      </c>
      <c r="E83">
        <v>54.806503295898438</v>
      </c>
      <c r="F83">
        <v>12.60134198984305</v>
      </c>
      <c r="G83">
        <v>2.3592350482940674</v>
      </c>
      <c r="H83">
        <f t="shared" si="2"/>
        <v>1064.4931698583475</v>
      </c>
      <c r="K83" s="230">
        <v>42281.25</v>
      </c>
      <c r="L83" t="str">
        <v>Null</v>
      </c>
      <c r="M83">
        <f t="shared" si="3"/>
        <v>2.3592350482940674</v>
      </c>
      <c r="N83" s="230"/>
    </row>
    <row r="84" spans="2:14" x14ac:dyDescent="0.2">
      <c r="B84" s="230">
        <v>42281.291666666664</v>
      </c>
      <c r="C84">
        <v>0.31459331512451172</v>
      </c>
      <c r="D84">
        <v>1054.0829020230274</v>
      </c>
      <c r="E84">
        <v>54.806503295898438</v>
      </c>
      <c r="F84">
        <v>12.594835393612387</v>
      </c>
      <c r="G84">
        <v>2.3592350482940674</v>
      </c>
      <c r="H84">
        <f t="shared" si="2"/>
        <v>1054.3974953381519</v>
      </c>
      <c r="K84" s="230">
        <v>42281.291666666664</v>
      </c>
      <c r="L84" t="str">
        <v>Null</v>
      </c>
      <c r="M84">
        <f t="shared" si="3"/>
        <v>2.3592350482940674</v>
      </c>
      <c r="N84" s="230"/>
    </row>
    <row r="85" spans="2:14" x14ac:dyDescent="0.2">
      <c r="B85" s="230">
        <v>42281.333333333336</v>
      </c>
      <c r="C85">
        <v>0.31459331512451172</v>
      </c>
      <c r="D85">
        <v>1056.6142582816569</v>
      </c>
      <c r="E85">
        <v>54.806503295898438</v>
      </c>
      <c r="F85">
        <v>12.587633435409067</v>
      </c>
      <c r="G85">
        <v>2.3592350482940674</v>
      </c>
      <c r="H85">
        <f t="shared" si="2"/>
        <v>1056.9288515967814</v>
      </c>
      <c r="K85" s="230">
        <v>42281.333333333336</v>
      </c>
      <c r="L85" t="str">
        <v>Null</v>
      </c>
      <c r="M85">
        <f t="shared" si="3"/>
        <v>2.3592350482940674</v>
      </c>
      <c r="N85" s="230"/>
    </row>
    <row r="86" spans="2:14" x14ac:dyDescent="0.2">
      <c r="B86" s="230">
        <v>42281.375</v>
      </c>
      <c r="C86">
        <v>0.31459331512451172</v>
      </c>
      <c r="D86">
        <v>1065.2335328110419</v>
      </c>
      <c r="E86">
        <v>54.806503295898438</v>
      </c>
      <c r="F86">
        <v>12.598096279507477</v>
      </c>
      <c r="G86">
        <v>2.3592350482940674</v>
      </c>
      <c r="H86">
        <f t="shared" si="2"/>
        <v>1065.5481261261664</v>
      </c>
      <c r="K86" s="230">
        <v>42281.375</v>
      </c>
      <c r="L86" t="str">
        <v>Null</v>
      </c>
      <c r="M86">
        <f t="shared" si="3"/>
        <v>2.3592350482940674</v>
      </c>
      <c r="N86" s="230"/>
    </row>
    <row r="87" spans="2:14" x14ac:dyDescent="0.2">
      <c r="B87" s="230">
        <v>42281.416666666664</v>
      </c>
      <c r="C87">
        <v>0.31459331512451172</v>
      </c>
      <c r="D87">
        <v>1068.1827712341815</v>
      </c>
      <c r="E87">
        <v>54.806503295898438</v>
      </c>
      <c r="F87">
        <v>12.59363437414911</v>
      </c>
      <c r="G87">
        <v>2.348970069519281</v>
      </c>
      <c r="H87">
        <f t="shared" si="2"/>
        <v>1068.497364549306</v>
      </c>
      <c r="K87" s="230">
        <v>42281.416666666664</v>
      </c>
      <c r="L87">
        <v>2.2973811626434326</v>
      </c>
      <c r="M87">
        <f t="shared" si="3"/>
        <v>2.2973811626434326</v>
      </c>
      <c r="N87" s="230"/>
    </row>
    <row r="88" spans="2:14" x14ac:dyDescent="0.2">
      <c r="B88" s="230">
        <v>42281.458333333336</v>
      </c>
      <c r="C88">
        <v>0.31459331512451172</v>
      </c>
      <c r="D88">
        <v>1076.2515393826125</v>
      </c>
      <c r="E88">
        <v>54.806503295898438</v>
      </c>
      <c r="F88">
        <v>12.58962625585079</v>
      </c>
      <c r="G88">
        <v>2.2973811626434326</v>
      </c>
      <c r="H88">
        <f t="shared" si="2"/>
        <v>1076.566132697737</v>
      </c>
      <c r="K88" s="230">
        <v>42281.458333333336</v>
      </c>
      <c r="L88" t="str">
        <v>Null</v>
      </c>
      <c r="M88">
        <f t="shared" si="3"/>
        <v>2.2973811626434326</v>
      </c>
      <c r="N88" s="230"/>
    </row>
    <row r="89" spans="2:14" x14ac:dyDescent="0.2">
      <c r="B89" s="230">
        <v>42281.5</v>
      </c>
      <c r="C89">
        <v>0.31459331512451172</v>
      </c>
      <c r="D89">
        <v>1051.2707717420453</v>
      </c>
      <c r="E89">
        <v>56.479698864220516</v>
      </c>
      <c r="F89">
        <v>12.609486942317485</v>
      </c>
      <c r="G89">
        <v>2.2973811626434326</v>
      </c>
      <c r="H89">
        <f t="shared" si="2"/>
        <v>1051.5853650571698</v>
      </c>
      <c r="K89" s="230">
        <v>42281.5</v>
      </c>
      <c r="L89" t="str">
        <v>Null</v>
      </c>
      <c r="M89">
        <f t="shared" si="3"/>
        <v>2.2973811626434326</v>
      </c>
      <c r="N89" s="230"/>
    </row>
    <row r="90" spans="2:14" x14ac:dyDescent="0.2">
      <c r="B90" s="230">
        <v>42281.541666666664</v>
      </c>
      <c r="C90">
        <v>0.31459331512451172</v>
      </c>
      <c r="D90">
        <v>1074.0619426866658</v>
      </c>
      <c r="E90">
        <v>56.626121520996094</v>
      </c>
      <c r="F90">
        <v>12.602910873926746</v>
      </c>
      <c r="G90">
        <v>2.2973811626434326</v>
      </c>
      <c r="H90">
        <f t="shared" si="2"/>
        <v>1074.3765360017903</v>
      </c>
      <c r="K90" s="230">
        <v>42281.541666666664</v>
      </c>
      <c r="L90" t="str">
        <v>Null</v>
      </c>
      <c r="M90">
        <f t="shared" si="3"/>
        <v>2.2973811626434326</v>
      </c>
      <c r="N90" s="230"/>
    </row>
    <row r="91" spans="2:14" x14ac:dyDescent="0.2">
      <c r="B91" s="230">
        <v>42281.583333333336</v>
      </c>
      <c r="C91">
        <v>0.31459331512451172</v>
      </c>
      <c r="D91">
        <v>1062.34973567866</v>
      </c>
      <c r="E91">
        <v>56.626121520996094</v>
      </c>
      <c r="F91">
        <v>12.592726971411972</v>
      </c>
      <c r="G91">
        <v>2.2973811626434326</v>
      </c>
      <c r="H91">
        <f t="shared" si="2"/>
        <v>1062.6643289937845</v>
      </c>
      <c r="K91" s="230">
        <v>42281.583333333336</v>
      </c>
      <c r="L91" t="str">
        <v>Null</v>
      </c>
      <c r="M91">
        <f t="shared" si="3"/>
        <v>2.2973811626434326</v>
      </c>
      <c r="N91" s="230"/>
    </row>
    <row r="92" spans="2:14" x14ac:dyDescent="0.2">
      <c r="B92" s="230">
        <v>42281.625</v>
      </c>
      <c r="C92">
        <v>0.31459331512451172</v>
      </c>
      <c r="D92">
        <v>1065.7019056761001</v>
      </c>
      <c r="E92">
        <v>56.626121520996094</v>
      </c>
      <c r="F92">
        <v>12.602865515736738</v>
      </c>
      <c r="G92">
        <v>2.3032810168820621</v>
      </c>
      <c r="H92">
        <f t="shared" si="2"/>
        <v>1066.0164989912246</v>
      </c>
      <c r="K92" s="230">
        <v>42281.625</v>
      </c>
      <c r="L92">
        <v>2.3249907493591309</v>
      </c>
      <c r="M92">
        <f t="shared" si="3"/>
        <v>2.3249907493591309</v>
      </c>
      <c r="N92" s="230"/>
    </row>
    <row r="93" spans="2:14" x14ac:dyDescent="0.2">
      <c r="B93" s="230">
        <v>42281.666666666664</v>
      </c>
      <c r="C93">
        <v>0.31459331512451172</v>
      </c>
      <c r="D93">
        <v>1064.3017549703134</v>
      </c>
      <c r="E93">
        <v>56.626121520996094</v>
      </c>
      <c r="F93">
        <v>12.601492930991384</v>
      </c>
      <c r="G93">
        <v>2.3249907493591309</v>
      </c>
      <c r="H93">
        <f t="shared" si="2"/>
        <v>1064.6163482854379</v>
      </c>
      <c r="K93" s="230">
        <v>42281.666666666664</v>
      </c>
      <c r="L93" t="str">
        <v>Null</v>
      </c>
      <c r="M93">
        <f t="shared" si="3"/>
        <v>2.3249907493591309</v>
      </c>
      <c r="N93" s="230"/>
    </row>
    <row r="94" spans="2:14" x14ac:dyDescent="0.2">
      <c r="B94" s="230">
        <v>42281.708333333336</v>
      </c>
      <c r="C94">
        <v>0.31459331512451172</v>
      </c>
      <c r="D94">
        <v>1058.013549383596</v>
      </c>
      <c r="E94">
        <v>55.969602365671797</v>
      </c>
      <c r="F94">
        <v>12.602562943332462</v>
      </c>
      <c r="G94">
        <v>2.3249907493591309</v>
      </c>
      <c r="H94">
        <f t="shared" si="2"/>
        <v>1058.3281426987205</v>
      </c>
      <c r="K94" s="230">
        <v>42281.708333333336</v>
      </c>
      <c r="L94" t="str">
        <v>Null</v>
      </c>
      <c r="M94">
        <f t="shared" si="3"/>
        <v>2.3249907493591309</v>
      </c>
      <c r="N94" s="230"/>
    </row>
    <row r="95" spans="2:14" x14ac:dyDescent="0.2">
      <c r="B95" s="230">
        <v>42281.75</v>
      </c>
      <c r="C95">
        <v>0.31459331512451172</v>
      </c>
      <c r="D95">
        <v>1064.4550997964479</v>
      </c>
      <c r="E95">
        <v>55.746345520019531</v>
      </c>
      <c r="F95">
        <v>12.599642062112226</v>
      </c>
      <c r="G95">
        <v>2.3249907493591309</v>
      </c>
      <c r="H95">
        <f t="shared" si="2"/>
        <v>1064.7696931115725</v>
      </c>
      <c r="K95" s="230">
        <v>42281.75</v>
      </c>
      <c r="L95" t="str">
        <v>Null</v>
      </c>
      <c r="M95">
        <f t="shared" si="3"/>
        <v>2.3249907493591309</v>
      </c>
      <c r="N95" s="230"/>
    </row>
    <row r="96" spans="2:14" x14ac:dyDescent="0.2">
      <c r="B96" s="230">
        <v>42281.791666666664</v>
      </c>
      <c r="C96">
        <v>0.31459331512451172</v>
      </c>
      <c r="D96">
        <v>1058.2139029236178</v>
      </c>
      <c r="E96">
        <v>55.746345520019531</v>
      </c>
      <c r="F96">
        <v>12.593403382689955</v>
      </c>
      <c r="G96">
        <v>2.3249907493591309</v>
      </c>
      <c r="H96">
        <f t="shared" si="2"/>
        <v>1058.5284962387423</v>
      </c>
      <c r="K96" s="230">
        <v>42281.791666666664</v>
      </c>
      <c r="L96" t="str">
        <v>Null</v>
      </c>
      <c r="M96">
        <f t="shared" si="3"/>
        <v>2.3249907493591309</v>
      </c>
      <c r="N96" s="230"/>
    </row>
    <row r="97" spans="2:14" x14ac:dyDescent="0.2">
      <c r="B97" s="230">
        <v>42281.833333333336</v>
      </c>
      <c r="C97">
        <v>0.31459331512451172</v>
      </c>
      <c r="D97">
        <v>1064.0520733419796</v>
      </c>
      <c r="E97">
        <v>55.746345520019531</v>
      </c>
      <c r="F97">
        <v>12.601123522814643</v>
      </c>
      <c r="G97">
        <v>2.3293964978154502</v>
      </c>
      <c r="H97">
        <f t="shared" si="2"/>
        <v>1064.3666666571041</v>
      </c>
      <c r="K97" s="230">
        <v>42281.833333333336</v>
      </c>
      <c r="L97">
        <v>2.3522791862487793</v>
      </c>
      <c r="M97">
        <f t="shared" si="3"/>
        <v>2.3522791862487793</v>
      </c>
      <c r="N97" s="230"/>
    </row>
    <row r="98" spans="2:14" x14ac:dyDescent="0.2">
      <c r="B98" s="230">
        <v>42281.875</v>
      </c>
      <c r="C98">
        <v>0.31459331512451172</v>
      </c>
      <c r="D98">
        <v>1061.4179036897956</v>
      </c>
      <c r="E98">
        <v>55.746345520019531</v>
      </c>
      <c r="F98">
        <v>12.594494532250829</v>
      </c>
      <c r="G98">
        <v>2.3522791862487793</v>
      </c>
      <c r="H98">
        <f t="shared" si="2"/>
        <v>1061.7324970049201</v>
      </c>
      <c r="K98" s="230">
        <v>42281.875</v>
      </c>
      <c r="L98" t="str">
        <v>Null</v>
      </c>
      <c r="M98">
        <f t="shared" si="3"/>
        <v>2.3522791862487793</v>
      </c>
      <c r="N98" s="230"/>
    </row>
    <row r="99" spans="2:14" x14ac:dyDescent="0.2">
      <c r="B99" s="230">
        <v>42281.916666666664</v>
      </c>
      <c r="C99">
        <v>0.31459331512451172</v>
      </c>
      <c r="D99">
        <v>1074.0597665375774</v>
      </c>
      <c r="E99">
        <v>54.987741284239029</v>
      </c>
      <c r="F99">
        <v>12.604659729562336</v>
      </c>
      <c r="G99">
        <v>2.3423762178522347</v>
      </c>
      <c r="H99">
        <f t="shared" si="2"/>
        <v>1074.3743598527019</v>
      </c>
      <c r="K99" s="230">
        <v>42281.916666666664</v>
      </c>
      <c r="L99">
        <v>2.2562882900238037</v>
      </c>
      <c r="M99">
        <f t="shared" si="3"/>
        <v>2.2562882900238037</v>
      </c>
      <c r="N99" s="230"/>
    </row>
    <row r="100" spans="2:14" x14ac:dyDescent="0.2">
      <c r="B100" s="230">
        <v>42281.958333333336</v>
      </c>
      <c r="C100">
        <v>0.31459331512451172</v>
      </c>
      <c r="D100">
        <v>1070.3116613004386</v>
      </c>
      <c r="E100">
        <v>53.827796936035156</v>
      </c>
      <c r="F100">
        <v>12.613913749030962</v>
      </c>
      <c r="G100">
        <v>2.3454303741455078</v>
      </c>
      <c r="H100">
        <f t="shared" si="2"/>
        <v>1070.6262546155631</v>
      </c>
      <c r="K100" s="230">
        <v>42281.958333333336</v>
      </c>
      <c r="L100" t="str">
        <v>Null</v>
      </c>
      <c r="M100">
        <f t="shared" si="3"/>
        <v>2.2562882900238037</v>
      </c>
      <c r="N100" s="230"/>
    </row>
    <row r="101" spans="2:14" x14ac:dyDescent="0.2">
      <c r="B101" s="230">
        <v>42282</v>
      </c>
      <c r="C101">
        <v>0.31459331512451172</v>
      </c>
      <c r="D101">
        <v>1068.2524883439805</v>
      </c>
      <c r="E101">
        <v>53.827796936035156</v>
      </c>
      <c r="F101">
        <v>12.605517847257985</v>
      </c>
      <c r="G101">
        <v>2.3454303741455078</v>
      </c>
      <c r="H101">
        <f t="shared" si="2"/>
        <v>1068.567081659105</v>
      </c>
      <c r="K101" s="230">
        <v>42282</v>
      </c>
      <c r="L101" t="str">
        <v>Null</v>
      </c>
      <c r="M101">
        <f t="shared" si="3"/>
        <v>2.2562882900238037</v>
      </c>
      <c r="N101" s="230"/>
    </row>
    <row r="102" spans="2:14" x14ac:dyDescent="0.2">
      <c r="B102" s="230">
        <v>42282.041666666664</v>
      </c>
      <c r="C102">
        <v>0.31459331512451172</v>
      </c>
      <c r="D102">
        <v>1059.0716639681159</v>
      </c>
      <c r="E102">
        <v>53.827796936035156</v>
      </c>
      <c r="F102">
        <v>12.600232968771724</v>
      </c>
      <c r="G102">
        <v>2.3445505515607197</v>
      </c>
      <c r="H102">
        <f t="shared" si="2"/>
        <v>1059.3862572832404</v>
      </c>
      <c r="K102" s="230">
        <v>42282.041666666664</v>
      </c>
      <c r="L102">
        <v>2.15334153175354</v>
      </c>
      <c r="M102">
        <f t="shared" si="3"/>
        <v>2.15334153175354</v>
      </c>
      <c r="N102" s="230"/>
    </row>
    <row r="103" spans="2:14" x14ac:dyDescent="0.2">
      <c r="B103" s="230">
        <v>42282.083333333336</v>
      </c>
      <c r="C103">
        <v>0.31459331512451172</v>
      </c>
      <c r="D103">
        <v>1066.9071036768937</v>
      </c>
      <c r="E103">
        <v>53.827796936035156</v>
      </c>
      <c r="F103">
        <v>12.591535174739095</v>
      </c>
      <c r="G103">
        <v>2.3660838603973389</v>
      </c>
      <c r="H103">
        <f t="shared" si="2"/>
        <v>1067.2216969920182</v>
      </c>
      <c r="K103" s="230">
        <v>42282.083333333336</v>
      </c>
      <c r="L103" t="str">
        <v>Null</v>
      </c>
      <c r="M103">
        <f t="shared" si="3"/>
        <v>2.15334153175354</v>
      </c>
      <c r="N103" s="230"/>
    </row>
    <row r="104" spans="2:14" x14ac:dyDescent="0.2">
      <c r="B104" s="230">
        <v>42282.125</v>
      </c>
      <c r="C104">
        <v>0.31459331512451172</v>
      </c>
      <c r="D104">
        <v>1059.7058831090967</v>
      </c>
      <c r="E104">
        <v>53.827796936035156</v>
      </c>
      <c r="F104">
        <v>12.610082933805518</v>
      </c>
      <c r="G104">
        <v>2.3410179685691994</v>
      </c>
      <c r="H104">
        <f t="shared" si="2"/>
        <v>1060.0204764242212</v>
      </c>
      <c r="K104" s="230">
        <v>42282.125</v>
      </c>
      <c r="L104">
        <v>2.3248836994171143</v>
      </c>
      <c r="M104">
        <f t="shared" si="3"/>
        <v>2.3248836994171143</v>
      </c>
      <c r="N104" s="230"/>
    </row>
    <row r="105" spans="2:14" x14ac:dyDescent="0.2">
      <c r="B105" s="230">
        <v>42282.166666666664</v>
      </c>
      <c r="C105">
        <v>0.31459331512451172</v>
      </c>
      <c r="D105">
        <v>1060.0824380292595</v>
      </c>
      <c r="E105">
        <v>53.827796936035156</v>
      </c>
      <c r="F105">
        <v>12.595099140599833</v>
      </c>
      <c r="G105">
        <v>2.3248836994171143</v>
      </c>
      <c r="H105">
        <f t="shared" si="2"/>
        <v>1060.397031344384</v>
      </c>
      <c r="K105" s="230">
        <v>42282.166666666664</v>
      </c>
      <c r="L105" t="str">
        <v>Null</v>
      </c>
      <c r="M105">
        <f t="shared" si="3"/>
        <v>2.3248836994171143</v>
      </c>
      <c r="N105" s="230"/>
    </row>
    <row r="106" spans="2:14" x14ac:dyDescent="0.2">
      <c r="B106" s="230">
        <v>42282.208333333336</v>
      </c>
      <c r="C106">
        <v>59.791235983124572</v>
      </c>
      <c r="D106">
        <v>1063.4415937792462</v>
      </c>
      <c r="E106">
        <v>53.889277362565998</v>
      </c>
      <c r="F106">
        <v>12.600013653884199</v>
      </c>
      <c r="G106">
        <v>2.3248836994171143</v>
      </c>
      <c r="H106">
        <f t="shared" si="2"/>
        <v>1123.2328297623708</v>
      </c>
      <c r="K106" s="230">
        <v>42282.208333333336</v>
      </c>
      <c r="L106" t="str">
        <v>Null</v>
      </c>
      <c r="M106">
        <f t="shared" si="3"/>
        <v>2.3248836994171143</v>
      </c>
      <c r="N106" s="230"/>
    </row>
    <row r="107" spans="2:14" x14ac:dyDescent="0.2">
      <c r="B107" s="230">
        <v>42282.25</v>
      </c>
      <c r="C107">
        <v>359.20141085926485</v>
      </c>
      <c r="D107">
        <v>1083.3508227539403</v>
      </c>
      <c r="E107">
        <v>54.166988372802734</v>
      </c>
      <c r="F107">
        <v>12.587720492097009</v>
      </c>
      <c r="G107">
        <v>2.3336978610605001</v>
      </c>
      <c r="H107">
        <f t="shared" si="2"/>
        <v>1442.5522336132051</v>
      </c>
      <c r="K107" s="230">
        <v>42282.25</v>
      </c>
      <c r="L107">
        <v>2.2633509635925293</v>
      </c>
      <c r="M107">
        <f t="shared" si="3"/>
        <v>2.2633509635925293</v>
      </c>
      <c r="N107" s="230"/>
    </row>
    <row r="108" spans="2:14" x14ac:dyDescent="0.2">
      <c r="B108" s="230">
        <v>42282.291666666664</v>
      </c>
      <c r="C108">
        <v>356.23955038018113</v>
      </c>
      <c r="D108">
        <v>1071.9844027252877</v>
      </c>
      <c r="E108">
        <v>54.166988372802734</v>
      </c>
      <c r="F108">
        <v>12.599790506829155</v>
      </c>
      <c r="G108">
        <v>2.3310600056201882</v>
      </c>
      <c r="H108">
        <f t="shared" si="2"/>
        <v>1428.2239531054688</v>
      </c>
      <c r="K108" s="230">
        <v>42282.291666666664</v>
      </c>
      <c r="L108">
        <v>2.2425904273986816</v>
      </c>
      <c r="M108">
        <f t="shared" si="3"/>
        <v>2.2425904273986816</v>
      </c>
      <c r="N108" s="230"/>
    </row>
    <row r="109" spans="2:14" x14ac:dyDescent="0.2">
      <c r="B109" s="230">
        <v>42282.333333333336</v>
      </c>
      <c r="C109">
        <v>351.35451881678677</v>
      </c>
      <c r="D109">
        <v>1066.3571145824346</v>
      </c>
      <c r="E109">
        <v>54.166988372802734</v>
      </c>
      <c r="F109">
        <v>12.584118915062746</v>
      </c>
      <c r="G109">
        <v>2.2425904273986816</v>
      </c>
      <c r="H109">
        <f t="shared" si="2"/>
        <v>1417.7116333992215</v>
      </c>
      <c r="K109" s="230">
        <v>42282.333333333336</v>
      </c>
      <c r="L109" t="str">
        <v>Null</v>
      </c>
      <c r="M109">
        <f t="shared" si="3"/>
        <v>2.2425904273986816</v>
      </c>
      <c r="N109" s="230"/>
    </row>
    <row r="110" spans="2:14" x14ac:dyDescent="0.2">
      <c r="B110" s="230">
        <v>42282.375</v>
      </c>
      <c r="C110">
        <v>22.493378833386899</v>
      </c>
      <c r="D110">
        <v>1080.6698432101273</v>
      </c>
      <c r="E110">
        <v>54.166988372802734</v>
      </c>
      <c r="F110">
        <v>12.60488004819817</v>
      </c>
      <c r="G110">
        <v>2.2425904273986816</v>
      </c>
      <c r="H110">
        <f t="shared" si="2"/>
        <v>1103.1632220435142</v>
      </c>
      <c r="K110" s="230">
        <v>42282.375</v>
      </c>
      <c r="L110" t="str">
        <v>Null</v>
      </c>
      <c r="M110">
        <f t="shared" si="3"/>
        <v>2.2425904273986816</v>
      </c>
      <c r="N110" s="230"/>
    </row>
    <row r="111" spans="2:14" x14ac:dyDescent="0.2">
      <c r="B111" s="230">
        <v>42282.416666666664</v>
      </c>
      <c r="C111">
        <v>0.31459331512451172</v>
      </c>
      <c r="D111">
        <v>1065.3200244654847</v>
      </c>
      <c r="E111">
        <v>54.166988372802734</v>
      </c>
      <c r="F111">
        <v>12.59405588003556</v>
      </c>
      <c r="G111">
        <v>2.2425904273986816</v>
      </c>
      <c r="H111">
        <f t="shared" si="2"/>
        <v>1065.6346177806092</v>
      </c>
      <c r="K111" s="230">
        <v>42282.416666666664</v>
      </c>
      <c r="L111" t="str">
        <v>Null</v>
      </c>
      <c r="M111">
        <f t="shared" si="3"/>
        <v>2.2425904273986816</v>
      </c>
      <c r="N111" s="230"/>
    </row>
    <row r="112" spans="2:14" x14ac:dyDescent="0.2">
      <c r="B112" s="230">
        <v>42282.458333333336</v>
      </c>
      <c r="C112">
        <v>0.31459331512451172</v>
      </c>
      <c r="D112">
        <v>1057.9851623953755</v>
      </c>
      <c r="E112">
        <v>54.968251902850469</v>
      </c>
      <c r="F112">
        <v>12.580604153785176</v>
      </c>
      <c r="G112">
        <v>2.2425904273986816</v>
      </c>
      <c r="H112">
        <f t="shared" si="2"/>
        <v>1058.2997557105</v>
      </c>
      <c r="K112" s="230">
        <v>42282.458333333336</v>
      </c>
      <c r="L112" t="str">
        <v>Null</v>
      </c>
      <c r="M112">
        <f t="shared" si="3"/>
        <v>2.2425904273986816</v>
      </c>
      <c r="N112" s="230"/>
    </row>
    <row r="113" spans="2:14" x14ac:dyDescent="0.2">
      <c r="B113" s="230">
        <v>42282.5</v>
      </c>
      <c r="C113">
        <v>0.31459331512451172</v>
      </c>
      <c r="D113">
        <v>1063.4907401115247</v>
      </c>
      <c r="E113">
        <v>57.24090576171875</v>
      </c>
      <c r="F113">
        <v>12.603692071635988</v>
      </c>
      <c r="G113">
        <v>2.2425904273986816</v>
      </c>
      <c r="H113">
        <f t="shared" si="2"/>
        <v>1063.8053334266492</v>
      </c>
      <c r="K113" s="230">
        <v>42282.5</v>
      </c>
      <c r="L113" t="str">
        <v>Null</v>
      </c>
      <c r="M113">
        <f t="shared" si="3"/>
        <v>2.2425904273986816</v>
      </c>
      <c r="N113" s="230"/>
    </row>
    <row r="114" spans="2:14" x14ac:dyDescent="0.2">
      <c r="B114" s="230">
        <v>42282.541666666664</v>
      </c>
      <c r="C114">
        <v>0.31459331512451172</v>
      </c>
      <c r="D114">
        <v>1060.0528880246311</v>
      </c>
      <c r="E114">
        <v>57.24090576171875</v>
      </c>
      <c r="F114">
        <v>12.595704503910543</v>
      </c>
      <c r="G114">
        <v>2.2425904273986816</v>
      </c>
      <c r="H114">
        <f t="shared" si="2"/>
        <v>1060.3674813397556</v>
      </c>
      <c r="K114" s="230">
        <v>42282.541666666664</v>
      </c>
      <c r="L114" t="str">
        <v>Null</v>
      </c>
      <c r="M114">
        <f t="shared" si="3"/>
        <v>2.2425904273986816</v>
      </c>
      <c r="N114" s="230"/>
    </row>
    <row r="115" spans="2:14" x14ac:dyDescent="0.2">
      <c r="B115" s="230">
        <v>42282.583333333336</v>
      </c>
      <c r="C115">
        <v>0.31459331512451172</v>
      </c>
      <c r="D115">
        <v>1066.3798756196761</v>
      </c>
      <c r="E115">
        <v>57.24090576171875</v>
      </c>
      <c r="F115">
        <v>12.598459412509072</v>
      </c>
      <c r="G115">
        <v>2.2675721054954665</v>
      </c>
      <c r="H115">
        <f t="shared" si="2"/>
        <v>1066.6944689348006</v>
      </c>
      <c r="K115" s="230">
        <v>42282.583333333336</v>
      </c>
      <c r="L115">
        <v>2.2699859142303467</v>
      </c>
      <c r="M115">
        <f t="shared" si="3"/>
        <v>2.2699859142303467</v>
      </c>
      <c r="N115" s="230"/>
    </row>
    <row r="116" spans="2:14" x14ac:dyDescent="0.2">
      <c r="B116" s="230">
        <v>42282.625</v>
      </c>
      <c r="C116">
        <v>0.31459331512451172</v>
      </c>
      <c r="D116">
        <v>1064.4932409654407</v>
      </c>
      <c r="E116">
        <v>57.24090576171875</v>
      </c>
      <c r="F116">
        <v>12.585460655522082</v>
      </c>
      <c r="G116">
        <v>2.2699859142303467</v>
      </c>
      <c r="H116">
        <f t="shared" si="2"/>
        <v>1064.8078342805652</v>
      </c>
      <c r="K116" s="230">
        <v>42282.625</v>
      </c>
      <c r="L116" t="str">
        <v>Null</v>
      </c>
      <c r="M116">
        <f t="shared" si="3"/>
        <v>2.2699859142303467</v>
      </c>
      <c r="N116" s="230"/>
    </row>
    <row r="117" spans="2:14" x14ac:dyDescent="0.2">
      <c r="B117" s="230">
        <v>42282.666666666664</v>
      </c>
      <c r="C117">
        <v>0.31459331512451172</v>
      </c>
      <c r="D117">
        <v>1070.2658009794277</v>
      </c>
      <c r="E117">
        <v>57.151276406923927</v>
      </c>
      <c r="F117">
        <v>12.587226649083561</v>
      </c>
      <c r="G117">
        <v>2.2699859142303467</v>
      </c>
      <c r="H117">
        <f t="shared" si="2"/>
        <v>1070.5803942945522</v>
      </c>
      <c r="K117" s="230">
        <v>42282.666666666664</v>
      </c>
      <c r="L117" t="str">
        <v>Null</v>
      </c>
      <c r="M117">
        <f t="shared" si="3"/>
        <v>2.2699859142303467</v>
      </c>
      <c r="N117" s="230"/>
    </row>
    <row r="118" spans="2:14" x14ac:dyDescent="0.2">
      <c r="B118" s="230">
        <v>42282.708333333336</v>
      </c>
      <c r="C118">
        <v>0.31459331512451172</v>
      </c>
      <c r="D118">
        <v>1060.4781772419908</v>
      </c>
      <c r="E118">
        <v>55.279960632324219</v>
      </c>
      <c r="F118">
        <v>12.589074650143516</v>
      </c>
      <c r="G118">
        <v>2.2699859142303467</v>
      </c>
      <c r="H118">
        <f t="shared" si="2"/>
        <v>1060.7927705571153</v>
      </c>
      <c r="K118" s="230">
        <v>42282.708333333336</v>
      </c>
      <c r="L118" t="str">
        <v>Null</v>
      </c>
      <c r="M118">
        <f t="shared" si="3"/>
        <v>2.2699859142303467</v>
      </c>
      <c r="N118" s="230"/>
    </row>
    <row r="119" spans="2:14" x14ac:dyDescent="0.2">
      <c r="B119" s="230">
        <v>42282.75</v>
      </c>
      <c r="C119">
        <v>0.31459331512451172</v>
      </c>
      <c r="D119">
        <v>1066.6911726500275</v>
      </c>
      <c r="E119">
        <v>55.279960632324219</v>
      </c>
      <c r="F119">
        <v>12.594377383604577</v>
      </c>
      <c r="G119">
        <v>2.3090560735648871</v>
      </c>
      <c r="H119">
        <f t="shared" si="2"/>
        <v>1067.005765965152</v>
      </c>
      <c r="K119" s="230">
        <v>42282.75</v>
      </c>
      <c r="L119">
        <v>2.3315186500549316</v>
      </c>
      <c r="M119">
        <f t="shared" si="3"/>
        <v>2.3315186500549316</v>
      </c>
      <c r="N119" s="230"/>
    </row>
    <row r="120" spans="2:14" x14ac:dyDescent="0.2">
      <c r="B120" s="230">
        <v>42282.791666666664</v>
      </c>
      <c r="C120">
        <v>0.31459331512451172</v>
      </c>
      <c r="D120">
        <v>1071.053808788859</v>
      </c>
      <c r="E120">
        <v>55.279960632324219</v>
      </c>
      <c r="F120">
        <v>12.594879911421403</v>
      </c>
      <c r="G120">
        <v>2.3315186500549316</v>
      </c>
      <c r="H120">
        <f t="shared" si="2"/>
        <v>1071.3684021039835</v>
      </c>
      <c r="K120" s="230">
        <v>42282.791666666664</v>
      </c>
      <c r="L120" t="str">
        <v>Null</v>
      </c>
      <c r="M120">
        <f t="shared" si="3"/>
        <v>2.3315186500549316</v>
      </c>
      <c r="N120" s="230"/>
    </row>
    <row r="121" spans="2:14" x14ac:dyDescent="0.2">
      <c r="B121" s="230">
        <v>42282.833333333336</v>
      </c>
      <c r="C121">
        <v>0.31459331512451172</v>
      </c>
      <c r="D121">
        <v>1058.4693207503763</v>
      </c>
      <c r="E121">
        <v>55.279960632324219</v>
      </c>
      <c r="F121">
        <v>12.593503020868832</v>
      </c>
      <c r="G121">
        <v>2.3315186500549316</v>
      </c>
      <c r="H121">
        <f t="shared" si="2"/>
        <v>1058.7839140655008</v>
      </c>
      <c r="K121" s="230">
        <v>42282.833333333336</v>
      </c>
      <c r="L121" t="str">
        <v>Null</v>
      </c>
      <c r="M121">
        <f t="shared" si="3"/>
        <v>2.3315186500549316</v>
      </c>
      <c r="N121" s="230"/>
    </row>
    <row r="122" spans="2:14" x14ac:dyDescent="0.2">
      <c r="B122" s="230">
        <v>42282.875</v>
      </c>
      <c r="C122">
        <v>0.31459331512451172</v>
      </c>
      <c r="D122">
        <v>1063.6250948348152</v>
      </c>
      <c r="E122">
        <v>55.279960632324219</v>
      </c>
      <c r="F122">
        <v>12.603903699538971</v>
      </c>
      <c r="G122">
        <v>2.3315186500549316</v>
      </c>
      <c r="H122">
        <f t="shared" si="2"/>
        <v>1063.9396881499397</v>
      </c>
      <c r="K122" s="230">
        <v>42282.875</v>
      </c>
      <c r="L122" t="str">
        <v>Null</v>
      </c>
      <c r="M122">
        <f t="shared" si="3"/>
        <v>2.3315186500549316</v>
      </c>
      <c r="N122" s="230"/>
    </row>
    <row r="123" spans="2:14" x14ac:dyDescent="0.2">
      <c r="B123" s="230">
        <v>42282.916666666664</v>
      </c>
      <c r="C123">
        <v>0.31459331512451172</v>
      </c>
      <c r="D123">
        <v>1064.1768540928479</v>
      </c>
      <c r="E123">
        <v>55.279960632324219</v>
      </c>
      <c r="F123">
        <v>12.592981824347442</v>
      </c>
      <c r="G123">
        <v>2.3315186500549316</v>
      </c>
      <c r="H123">
        <f t="shared" si="2"/>
        <v>1064.4914474079724</v>
      </c>
      <c r="K123" s="230">
        <v>42282.916666666664</v>
      </c>
      <c r="L123" t="str">
        <v>Null</v>
      </c>
      <c r="M123">
        <f t="shared" si="3"/>
        <v>2.3315186500549316</v>
      </c>
      <c r="N123" s="230"/>
    </row>
    <row r="124" spans="2:14" x14ac:dyDescent="0.2">
      <c r="B124" s="230">
        <v>42282.958333333336</v>
      </c>
      <c r="C124">
        <v>0.31459331512451172</v>
      </c>
      <c r="D124">
        <v>1065.4805986113824</v>
      </c>
      <c r="E124">
        <v>55.279960632324219</v>
      </c>
      <c r="F124">
        <v>12.602445441904599</v>
      </c>
      <c r="G124">
        <v>2.3573457311828929</v>
      </c>
      <c r="H124">
        <f t="shared" si="2"/>
        <v>1065.795191926507</v>
      </c>
      <c r="K124" s="230">
        <v>42282.958333333336</v>
      </c>
      <c r="L124">
        <v>2.2834694385528564</v>
      </c>
      <c r="M124">
        <f t="shared" si="3"/>
        <v>2.2834694385528564</v>
      </c>
      <c r="N124" s="230"/>
    </row>
    <row r="125" spans="2:14" x14ac:dyDescent="0.2">
      <c r="B125" s="230">
        <v>42283</v>
      </c>
      <c r="C125">
        <v>0.31459331512451172</v>
      </c>
      <c r="D125">
        <v>1054.1417686989341</v>
      </c>
      <c r="E125">
        <v>55.395613610630029</v>
      </c>
      <c r="F125">
        <v>12.598142987981372</v>
      </c>
      <c r="G125">
        <v>2.3659765720367432</v>
      </c>
      <c r="H125">
        <f t="shared" si="2"/>
        <v>1054.4563620140586</v>
      </c>
      <c r="K125" s="230">
        <v>42283</v>
      </c>
      <c r="L125" t="str">
        <v>Null</v>
      </c>
      <c r="M125">
        <f t="shared" si="3"/>
        <v>2.2834694385528564</v>
      </c>
      <c r="N125" s="230"/>
    </row>
    <row r="126" spans="2:14" x14ac:dyDescent="0.2">
      <c r="B126" s="230">
        <v>42283.041666666664</v>
      </c>
      <c r="C126">
        <v>0.31459331512451172</v>
      </c>
      <c r="D126">
        <v>1065.2315797405834</v>
      </c>
      <c r="E126">
        <v>55.84527587890625</v>
      </c>
      <c r="F126">
        <v>12.602234953668383</v>
      </c>
      <c r="G126">
        <v>2.3659765720367432</v>
      </c>
      <c r="H126">
        <f t="shared" si="2"/>
        <v>1065.5461730557079</v>
      </c>
      <c r="K126" s="230">
        <v>42283.041666666664</v>
      </c>
      <c r="L126" t="str">
        <v>Null</v>
      </c>
      <c r="M126">
        <f t="shared" si="3"/>
        <v>2.2834694385528564</v>
      </c>
      <c r="N126" s="230"/>
    </row>
    <row r="127" spans="2:14" x14ac:dyDescent="0.2">
      <c r="B127" s="230">
        <v>42283.083333333336</v>
      </c>
      <c r="C127">
        <v>0.31459331512451172</v>
      </c>
      <c r="D127">
        <v>1067.2405999640062</v>
      </c>
      <c r="E127">
        <v>55.84527587890625</v>
      </c>
      <c r="F127">
        <v>12.602517837863763</v>
      </c>
      <c r="G127">
        <v>2.3659765720367432</v>
      </c>
      <c r="H127">
        <f t="shared" si="2"/>
        <v>1067.5551932791307</v>
      </c>
      <c r="K127" s="230">
        <v>42283.083333333336</v>
      </c>
      <c r="L127" t="str">
        <v>Null</v>
      </c>
      <c r="M127">
        <f t="shared" si="3"/>
        <v>2.2834694385528564</v>
      </c>
      <c r="N127" s="230"/>
    </row>
    <row r="128" spans="2:14" x14ac:dyDescent="0.2">
      <c r="B128" s="230">
        <v>42283.125</v>
      </c>
      <c r="C128">
        <v>0.31459331512451172</v>
      </c>
      <c r="D128">
        <v>1065.0786911199443</v>
      </c>
      <c r="E128">
        <v>55.84527587890625</v>
      </c>
      <c r="F128">
        <v>12.609396612769235</v>
      </c>
      <c r="G128">
        <v>2.3659765720367432</v>
      </c>
      <c r="H128">
        <f t="shared" si="2"/>
        <v>1065.3932844350688</v>
      </c>
      <c r="K128" s="230">
        <v>42283.125</v>
      </c>
      <c r="L128" t="str">
        <v>Null</v>
      </c>
      <c r="M128">
        <f t="shared" si="3"/>
        <v>2.2834694385528564</v>
      </c>
      <c r="N128" s="230"/>
    </row>
    <row r="129" spans="2:14" x14ac:dyDescent="0.2">
      <c r="B129" s="230">
        <v>42283.166666666664</v>
      </c>
      <c r="C129">
        <v>0.31459331512451172</v>
      </c>
      <c r="D129">
        <v>1061.3680215518866</v>
      </c>
      <c r="E129">
        <v>55.84527587890625</v>
      </c>
      <c r="F129">
        <v>12.589069386082755</v>
      </c>
      <c r="G129">
        <v>2.3611027522337436</v>
      </c>
      <c r="H129">
        <f t="shared" si="2"/>
        <v>1061.6826148670111</v>
      </c>
      <c r="K129" s="230">
        <v>42283.166666666664</v>
      </c>
      <c r="L129">
        <v>2.3109719753265381</v>
      </c>
      <c r="M129">
        <f t="shared" si="3"/>
        <v>2.3109719753265381</v>
      </c>
      <c r="N129" s="230"/>
    </row>
    <row r="130" spans="2:14" x14ac:dyDescent="0.2">
      <c r="B130" s="230">
        <v>42283.208333333336</v>
      </c>
      <c r="C130">
        <v>0.31459331512451172</v>
      </c>
      <c r="D130">
        <v>1067.8231057610576</v>
      </c>
      <c r="E130">
        <v>55.84527587890625</v>
      </c>
      <c r="F130">
        <v>12.59825686239269</v>
      </c>
      <c r="G130">
        <v>2.3109719753265381</v>
      </c>
      <c r="H130">
        <f t="shared" si="2"/>
        <v>1068.1376990761821</v>
      </c>
      <c r="K130" s="230">
        <v>42283.208333333336</v>
      </c>
      <c r="L130" t="str">
        <v>Null</v>
      </c>
      <c r="M130">
        <f t="shared" si="3"/>
        <v>2.3109719753265381</v>
      </c>
      <c r="N130" s="230"/>
    </row>
    <row r="131" spans="2:14" x14ac:dyDescent="0.2">
      <c r="B131" s="230">
        <v>42283.25</v>
      </c>
      <c r="C131">
        <v>0.31459331512451172</v>
      </c>
      <c r="D131">
        <v>1062.274387462192</v>
      </c>
      <c r="E131">
        <v>55.84527587890625</v>
      </c>
      <c r="F131">
        <v>12.598411428356966</v>
      </c>
      <c r="G131">
        <v>2.3362628343406651</v>
      </c>
      <c r="H131">
        <f t="shared" si="2"/>
        <v>1062.5889807773165</v>
      </c>
      <c r="K131" s="230">
        <v>42283.25</v>
      </c>
      <c r="L131">
        <v>2.1668252944946289</v>
      </c>
      <c r="M131">
        <f t="shared" si="3"/>
        <v>2.1668252944946289</v>
      </c>
      <c r="N131" s="230"/>
    </row>
    <row r="132" spans="2:14" x14ac:dyDescent="0.2">
      <c r="B132" s="230">
        <v>42283.291666666664</v>
      </c>
      <c r="C132">
        <v>0.31459331512451172</v>
      </c>
      <c r="D132">
        <v>1053.2168391045125</v>
      </c>
      <c r="E132">
        <v>55.84527587890625</v>
      </c>
      <c r="F132">
        <v>12.605954866385725</v>
      </c>
      <c r="G132">
        <v>2.3453233242034912</v>
      </c>
      <c r="H132">
        <f t="shared" si="2"/>
        <v>1053.531432419637</v>
      </c>
      <c r="K132" s="230">
        <v>42283.291666666664</v>
      </c>
      <c r="L132" t="str">
        <v>Null</v>
      </c>
      <c r="M132">
        <f t="shared" si="3"/>
        <v>2.1668252944946289</v>
      </c>
      <c r="N132" s="230"/>
    </row>
    <row r="133" spans="2:14" x14ac:dyDescent="0.2">
      <c r="B133" s="230">
        <v>42283.333333333336</v>
      </c>
      <c r="C133">
        <v>0.31459331512451172</v>
      </c>
      <c r="D133">
        <v>1067.7178917356021</v>
      </c>
      <c r="E133">
        <v>55.942735959091188</v>
      </c>
      <c r="F133">
        <v>12.591247692093583</v>
      </c>
      <c r="G133">
        <v>2.3453233242034912</v>
      </c>
      <c r="H133">
        <f t="shared" si="2"/>
        <v>1068.0324850507266</v>
      </c>
      <c r="K133" s="230">
        <v>42283.333333333336</v>
      </c>
      <c r="L133" t="str">
        <v>Null</v>
      </c>
      <c r="M133">
        <f t="shared" si="3"/>
        <v>2.1668252944946289</v>
      </c>
      <c r="N133" s="230"/>
    </row>
    <row r="134" spans="2:14" x14ac:dyDescent="0.2">
      <c r="B134" s="230">
        <v>42283.375</v>
      </c>
      <c r="C134">
        <v>0.31459331512451172</v>
      </c>
      <c r="D134">
        <v>1060.0729629455734</v>
      </c>
      <c r="E134">
        <v>56.315200805664063</v>
      </c>
      <c r="F134">
        <v>12.58745566160043</v>
      </c>
      <c r="G134">
        <v>2.3452212663868401</v>
      </c>
      <c r="H134">
        <f t="shared" ref="H134:H197" si="4">IF(C134+D134&gt;2,C134+D134,0)</f>
        <v>1060.3875562606979</v>
      </c>
      <c r="K134" s="230">
        <v>42283.375</v>
      </c>
      <c r="L134">
        <v>2.3452162742614746</v>
      </c>
      <c r="M134">
        <f t="shared" ref="M134:M197" si="5">IF(L134="Null",M133,L134)</f>
        <v>2.3452162742614746</v>
      </c>
      <c r="N134" s="230"/>
    </row>
    <row r="135" spans="2:14" x14ac:dyDescent="0.2">
      <c r="B135" s="230">
        <v>42283.416666666664</v>
      </c>
      <c r="C135">
        <v>0.31459331512451172</v>
      </c>
      <c r="D135">
        <v>1065.6360372576396</v>
      </c>
      <c r="E135">
        <v>56.315200805664063</v>
      </c>
      <c r="F135">
        <v>12.600517093364397</v>
      </c>
      <c r="G135">
        <v>2.3452162742614746</v>
      </c>
      <c r="H135">
        <f t="shared" si="4"/>
        <v>1065.9506305727641</v>
      </c>
      <c r="K135" s="230">
        <v>42283.416666666664</v>
      </c>
      <c r="L135" t="str">
        <v>Null</v>
      </c>
      <c r="M135">
        <f t="shared" si="5"/>
        <v>2.3452162742614746</v>
      </c>
      <c r="N135" s="230"/>
    </row>
    <row r="136" spans="2:14" x14ac:dyDescent="0.2">
      <c r="B136" s="230">
        <v>42283.458333333336</v>
      </c>
      <c r="C136">
        <v>0.31459331512451172</v>
      </c>
      <c r="D136">
        <v>1058.5115214672344</v>
      </c>
      <c r="E136">
        <v>56.315200805664063</v>
      </c>
      <c r="F136">
        <v>12.587943708816368</v>
      </c>
      <c r="G136">
        <v>2.3452162742614746</v>
      </c>
      <c r="H136">
        <f t="shared" si="4"/>
        <v>1058.8261147823589</v>
      </c>
      <c r="K136" s="230">
        <v>42283.458333333336</v>
      </c>
      <c r="L136" t="str">
        <v>Null</v>
      </c>
      <c r="M136">
        <f t="shared" si="5"/>
        <v>2.3452162742614746</v>
      </c>
      <c r="N136" s="230"/>
    </row>
    <row r="137" spans="2:14" x14ac:dyDescent="0.2">
      <c r="B137" s="230">
        <v>42283.5</v>
      </c>
      <c r="C137">
        <v>0.31459331512451172</v>
      </c>
      <c r="D137">
        <v>1061.2618721506587</v>
      </c>
      <c r="E137">
        <v>56.315200805664063</v>
      </c>
      <c r="F137">
        <v>12.586297794962721</v>
      </c>
      <c r="G137">
        <v>2.3452162742614746</v>
      </c>
      <c r="H137">
        <f t="shared" si="4"/>
        <v>1061.5764654657833</v>
      </c>
      <c r="K137" s="230">
        <v>42283.5</v>
      </c>
      <c r="L137" t="str">
        <v>Null</v>
      </c>
      <c r="M137">
        <f t="shared" si="5"/>
        <v>2.3452162742614746</v>
      </c>
      <c r="N137" s="230"/>
    </row>
    <row r="138" spans="2:14" x14ac:dyDescent="0.2">
      <c r="B138" s="230">
        <v>42283.541666666664</v>
      </c>
      <c r="C138">
        <v>0.31459331512451172</v>
      </c>
      <c r="D138">
        <v>1060.9188192743934</v>
      </c>
      <c r="E138">
        <v>56.315200805664063</v>
      </c>
      <c r="F138">
        <v>12.593595837512547</v>
      </c>
      <c r="G138">
        <v>2.3347210439725052</v>
      </c>
      <c r="H138">
        <f t="shared" si="4"/>
        <v>1061.2334125895179</v>
      </c>
      <c r="K138" s="230">
        <v>42283.541666666664</v>
      </c>
      <c r="L138">
        <v>2.1118202209472656</v>
      </c>
      <c r="M138">
        <f t="shared" si="5"/>
        <v>2.1118202209472656</v>
      </c>
      <c r="N138" s="230"/>
    </row>
    <row r="139" spans="2:14" x14ac:dyDescent="0.2">
      <c r="B139" s="230">
        <v>42283.583333333336</v>
      </c>
      <c r="C139">
        <v>0.31459331512451172</v>
      </c>
      <c r="D139">
        <v>1065.0099777687408</v>
      </c>
      <c r="E139">
        <v>56.315200805664063</v>
      </c>
      <c r="F139">
        <v>12.61080857604424</v>
      </c>
      <c r="G139">
        <v>2.3453233242034912</v>
      </c>
      <c r="H139">
        <f t="shared" si="4"/>
        <v>1065.3245710838653</v>
      </c>
      <c r="K139" s="230">
        <v>42283.583333333336</v>
      </c>
      <c r="L139" t="str">
        <v>Null</v>
      </c>
      <c r="M139">
        <f t="shared" si="5"/>
        <v>2.1118202209472656</v>
      </c>
      <c r="N139" s="230"/>
    </row>
    <row r="140" spans="2:14" x14ac:dyDescent="0.2">
      <c r="B140" s="230">
        <v>42283.625</v>
      </c>
      <c r="C140">
        <v>0.31459331512451172</v>
      </c>
      <c r="D140">
        <v>1066.3172448093499</v>
      </c>
      <c r="E140">
        <v>56.315200805664063</v>
      </c>
      <c r="F140">
        <v>12.596164827046923</v>
      </c>
      <c r="G140">
        <v>2.3453233242034912</v>
      </c>
      <c r="H140">
        <f t="shared" si="4"/>
        <v>1066.6318381244744</v>
      </c>
      <c r="K140" s="230">
        <v>42283.625</v>
      </c>
      <c r="L140" t="str">
        <v>Null</v>
      </c>
      <c r="M140">
        <f t="shared" si="5"/>
        <v>2.1118202209472656</v>
      </c>
      <c r="N140" s="230"/>
    </row>
    <row r="141" spans="2:14" x14ac:dyDescent="0.2">
      <c r="B141" s="230">
        <v>42283.666666666664</v>
      </c>
      <c r="C141">
        <v>0.31459331512451172</v>
      </c>
      <c r="D141">
        <v>1057.2202604651895</v>
      </c>
      <c r="E141">
        <v>55.982919818038937</v>
      </c>
      <c r="F141">
        <v>12.589001986822288</v>
      </c>
      <c r="G141">
        <v>2.3453233242034912</v>
      </c>
      <c r="H141">
        <f t="shared" si="4"/>
        <v>1057.5348537803141</v>
      </c>
      <c r="K141" s="230">
        <v>42283.666666666664</v>
      </c>
      <c r="L141" t="str">
        <v>Null</v>
      </c>
      <c r="M141">
        <f t="shared" si="5"/>
        <v>2.1118202209472656</v>
      </c>
      <c r="N141" s="230"/>
    </row>
    <row r="142" spans="2:14" x14ac:dyDescent="0.2">
      <c r="B142" s="230">
        <v>42283.708333333336</v>
      </c>
      <c r="C142">
        <v>0.31459331512451172</v>
      </c>
      <c r="D142">
        <v>1063.2073073593647</v>
      </c>
      <c r="E142">
        <v>54.806503295898438</v>
      </c>
      <c r="F142">
        <v>12.60144295049694</v>
      </c>
      <c r="G142">
        <v>2.3453233242034912</v>
      </c>
      <c r="H142">
        <f t="shared" si="4"/>
        <v>1063.5219006744892</v>
      </c>
      <c r="K142" s="230">
        <v>42283.708333333336</v>
      </c>
      <c r="L142" t="str">
        <v>Null</v>
      </c>
      <c r="M142">
        <f t="shared" si="5"/>
        <v>2.1118202209472656</v>
      </c>
      <c r="N142" s="230"/>
    </row>
    <row r="143" spans="2:14" x14ac:dyDescent="0.2">
      <c r="B143" s="230">
        <v>42283.75</v>
      </c>
      <c r="C143">
        <v>0.31459331512451172</v>
      </c>
      <c r="D143">
        <v>1060.6837317889403</v>
      </c>
      <c r="E143">
        <v>54.806503295898438</v>
      </c>
      <c r="F143">
        <v>12.595548234370286</v>
      </c>
      <c r="G143">
        <v>2.3453233242034912</v>
      </c>
      <c r="H143">
        <f t="shared" si="4"/>
        <v>1060.9983251040649</v>
      </c>
      <c r="K143" s="230">
        <v>42283.75</v>
      </c>
      <c r="L143" t="str">
        <v>Null</v>
      </c>
      <c r="M143">
        <f t="shared" si="5"/>
        <v>2.1118202209472656</v>
      </c>
      <c r="N143" s="230"/>
    </row>
    <row r="144" spans="2:14" x14ac:dyDescent="0.2">
      <c r="B144" s="230">
        <v>42283.791666666664</v>
      </c>
      <c r="C144">
        <v>0.31459331512451172</v>
      </c>
      <c r="D144">
        <v>1064.707266164093</v>
      </c>
      <c r="E144">
        <v>54.806503295898438</v>
      </c>
      <c r="F144">
        <v>12.607073389022879</v>
      </c>
      <c r="G144">
        <v>2.3453233242034912</v>
      </c>
      <c r="H144">
        <f t="shared" si="4"/>
        <v>1065.0218594792175</v>
      </c>
      <c r="K144" s="230">
        <v>42283.791666666664</v>
      </c>
      <c r="L144" t="str">
        <v>Null</v>
      </c>
      <c r="M144">
        <f t="shared" si="5"/>
        <v>2.1118202209472656</v>
      </c>
      <c r="N144" s="230"/>
    </row>
    <row r="145" spans="2:14" x14ac:dyDescent="0.2">
      <c r="B145" s="230">
        <v>42283.833333333336</v>
      </c>
      <c r="C145">
        <v>0.31459331512451172</v>
      </c>
      <c r="D145">
        <v>1067.8824645536974</v>
      </c>
      <c r="E145">
        <v>54.806503295898438</v>
      </c>
      <c r="F145">
        <v>12.593230824322172</v>
      </c>
      <c r="G145">
        <v>2.3453233242034912</v>
      </c>
      <c r="H145">
        <f t="shared" si="4"/>
        <v>1068.197057868822</v>
      </c>
      <c r="K145" s="230">
        <v>42283.833333333336</v>
      </c>
      <c r="L145" t="str">
        <v>Null</v>
      </c>
      <c r="M145">
        <f t="shared" si="5"/>
        <v>2.1118202209472656</v>
      </c>
      <c r="N145" s="230"/>
    </row>
    <row r="146" spans="2:14" x14ac:dyDescent="0.2">
      <c r="B146" s="230">
        <v>42283.875</v>
      </c>
      <c r="C146">
        <v>0.31459331512451172</v>
      </c>
      <c r="D146">
        <v>1066.8780435683525</v>
      </c>
      <c r="E146">
        <v>54.806503295898438</v>
      </c>
      <c r="F146">
        <v>12.596745641188887</v>
      </c>
      <c r="G146">
        <v>2.3218566664471227</v>
      </c>
      <c r="H146">
        <f t="shared" si="4"/>
        <v>1067.192636883477</v>
      </c>
      <c r="K146" s="230">
        <v>42283.875</v>
      </c>
      <c r="L146">
        <v>2.3108649253845215</v>
      </c>
      <c r="M146">
        <f t="shared" si="5"/>
        <v>2.3108649253845215</v>
      </c>
      <c r="N146" s="230"/>
    </row>
    <row r="147" spans="2:14" x14ac:dyDescent="0.2">
      <c r="B147" s="230">
        <v>42283.916666666664</v>
      </c>
      <c r="C147">
        <v>72.112627861948809</v>
      </c>
      <c r="D147">
        <v>1057.8487169954089</v>
      </c>
      <c r="E147">
        <v>54.806503295898438</v>
      </c>
      <c r="F147">
        <v>12.591418670470981</v>
      </c>
      <c r="G147">
        <v>2.3108649253845215</v>
      </c>
      <c r="H147">
        <f t="shared" si="4"/>
        <v>1129.9613448573577</v>
      </c>
      <c r="K147" s="230">
        <v>42283.916666666664</v>
      </c>
      <c r="L147" t="str">
        <v>Null</v>
      </c>
      <c r="M147">
        <f t="shared" si="5"/>
        <v>2.3108649253845215</v>
      </c>
      <c r="N147" s="230"/>
    </row>
    <row r="148" spans="2:14" x14ac:dyDescent="0.2">
      <c r="B148" s="230">
        <v>42283.958333333336</v>
      </c>
      <c r="C148">
        <v>354.84988936089411</v>
      </c>
      <c r="D148">
        <v>1073.856946488173</v>
      </c>
      <c r="E148">
        <v>54.806503295898438</v>
      </c>
      <c r="F148">
        <v>12.60170044076734</v>
      </c>
      <c r="G148">
        <v>2.3108649253845215</v>
      </c>
      <c r="H148">
        <f t="shared" si="4"/>
        <v>1428.7068358490671</v>
      </c>
      <c r="K148" s="230">
        <v>42283.958333333336</v>
      </c>
      <c r="L148" t="str">
        <v>Null</v>
      </c>
      <c r="M148">
        <f t="shared" si="5"/>
        <v>2.3108649253845215</v>
      </c>
      <c r="N148" s="230"/>
    </row>
    <row r="149" spans="2:14" x14ac:dyDescent="0.2">
      <c r="B149" s="230">
        <v>42284</v>
      </c>
      <c r="C149">
        <v>358.93532333164637</v>
      </c>
      <c r="D149">
        <v>1073.2412676760187</v>
      </c>
      <c r="E149">
        <v>54.99439147135417</v>
      </c>
      <c r="F149">
        <v>12.601145715027915</v>
      </c>
      <c r="G149">
        <v>2.3108649253845215</v>
      </c>
      <c r="H149">
        <f t="shared" si="4"/>
        <v>1432.1765910076651</v>
      </c>
      <c r="K149" s="230">
        <v>42284</v>
      </c>
      <c r="L149" t="str">
        <v>Null</v>
      </c>
      <c r="M149">
        <f t="shared" si="5"/>
        <v>2.3108649253845215</v>
      </c>
      <c r="N149" s="230"/>
    </row>
    <row r="150" spans="2:14" x14ac:dyDescent="0.2">
      <c r="B150" s="230">
        <v>42284.041666666664</v>
      </c>
      <c r="C150">
        <v>354.30150519261258</v>
      </c>
      <c r="D150">
        <v>1073.6259705915493</v>
      </c>
      <c r="E150">
        <v>55.59088134765625</v>
      </c>
      <c r="F150">
        <v>12.587695484642717</v>
      </c>
      <c r="G150">
        <v>2.3108649253845215</v>
      </c>
      <c r="H150">
        <f t="shared" si="4"/>
        <v>1427.9274757841617</v>
      </c>
      <c r="K150" s="230">
        <v>42284.041666666664</v>
      </c>
      <c r="L150" t="str">
        <v>Null</v>
      </c>
      <c r="M150">
        <f t="shared" si="5"/>
        <v>2.3108649253845215</v>
      </c>
      <c r="N150" s="230"/>
    </row>
    <row r="151" spans="2:14" x14ac:dyDescent="0.2">
      <c r="B151" s="230">
        <v>42284.083333333336</v>
      </c>
      <c r="C151">
        <v>19.311804255756272</v>
      </c>
      <c r="D151">
        <v>1069.3888245059206</v>
      </c>
      <c r="E151">
        <v>55.59088134765625</v>
      </c>
      <c r="F151">
        <v>12.599157796048058</v>
      </c>
      <c r="G151">
        <v>2.3108649253845215</v>
      </c>
      <c r="H151">
        <f t="shared" si="4"/>
        <v>1088.7006287616769</v>
      </c>
      <c r="K151" s="230">
        <v>42284.083333333336</v>
      </c>
      <c r="L151" t="str">
        <v>Null</v>
      </c>
      <c r="M151">
        <f t="shared" si="5"/>
        <v>2.3108649253845215</v>
      </c>
      <c r="N151" s="230"/>
    </row>
    <row r="152" spans="2:14" x14ac:dyDescent="0.2">
      <c r="B152" s="230">
        <v>42284.125</v>
      </c>
      <c r="C152">
        <v>0.31459331512451172</v>
      </c>
      <c r="D152">
        <v>1059.1190878713142</v>
      </c>
      <c r="E152">
        <v>55.59088134765625</v>
      </c>
      <c r="F152">
        <v>12.596694237469833</v>
      </c>
      <c r="G152">
        <v>2.3108649253845215</v>
      </c>
      <c r="H152">
        <f t="shared" si="4"/>
        <v>1059.4336811864387</v>
      </c>
      <c r="K152" s="230">
        <v>42284.125</v>
      </c>
      <c r="L152" t="str">
        <v>Null</v>
      </c>
      <c r="M152">
        <f t="shared" si="5"/>
        <v>2.3108649253845215</v>
      </c>
      <c r="N152" s="230"/>
    </row>
    <row r="153" spans="2:14" x14ac:dyDescent="0.2">
      <c r="B153" s="230">
        <v>42284.166666666664</v>
      </c>
      <c r="C153">
        <v>0.31459331512451172</v>
      </c>
      <c r="D153">
        <v>1059.3013490366789</v>
      </c>
      <c r="E153">
        <v>55.59088134765625</v>
      </c>
      <c r="F153">
        <v>12.598529426142639</v>
      </c>
      <c r="G153">
        <v>2.3108649253845215</v>
      </c>
      <c r="H153">
        <f t="shared" si="4"/>
        <v>1059.6159423518034</v>
      </c>
      <c r="K153" s="230">
        <v>42284.166666666664</v>
      </c>
      <c r="L153" t="str">
        <v>Null</v>
      </c>
      <c r="M153">
        <f t="shared" si="5"/>
        <v>2.3108649253845215</v>
      </c>
      <c r="N153" s="230"/>
    </row>
    <row r="154" spans="2:14" x14ac:dyDescent="0.2">
      <c r="B154" s="230">
        <v>42284.208333333336</v>
      </c>
      <c r="C154">
        <v>0.31459331512451172</v>
      </c>
      <c r="D154">
        <v>1061.8565478476121</v>
      </c>
      <c r="E154">
        <v>55.59088134765625</v>
      </c>
      <c r="F154">
        <v>12.595908281615044</v>
      </c>
      <c r="G154">
        <v>2.2741537841263741</v>
      </c>
      <c r="H154">
        <f t="shared" si="4"/>
        <v>1062.1711411627366</v>
      </c>
      <c r="K154" s="230">
        <v>42284.208333333336</v>
      </c>
      <c r="L154">
        <v>2.2631371021270752</v>
      </c>
      <c r="M154">
        <f t="shared" si="5"/>
        <v>2.2631371021270752</v>
      </c>
      <c r="N154" s="230"/>
    </row>
    <row r="155" spans="2:14" x14ac:dyDescent="0.2">
      <c r="B155" s="230">
        <v>42284.25</v>
      </c>
      <c r="C155">
        <v>0.31459331512451172</v>
      </c>
      <c r="D155">
        <v>1068.2236123330181</v>
      </c>
      <c r="E155">
        <v>55.59088134765625</v>
      </c>
      <c r="F155">
        <v>12.591606354238987</v>
      </c>
      <c r="G155">
        <v>2.2631371021270752</v>
      </c>
      <c r="H155">
        <f t="shared" si="4"/>
        <v>1068.5382056481426</v>
      </c>
      <c r="K155" s="230">
        <v>42284.25</v>
      </c>
      <c r="L155" t="str">
        <v>Null</v>
      </c>
      <c r="M155">
        <f t="shared" si="5"/>
        <v>2.2631371021270752</v>
      </c>
      <c r="N155" s="230"/>
    </row>
    <row r="156" spans="2:14" x14ac:dyDescent="0.2">
      <c r="B156" s="230">
        <v>42284.291666666664</v>
      </c>
      <c r="C156">
        <v>0.31459331512451172</v>
      </c>
      <c r="D156">
        <v>1057.7028141164142</v>
      </c>
      <c r="E156">
        <v>56.454271265258789</v>
      </c>
      <c r="F156">
        <v>12.603083501125441</v>
      </c>
      <c r="G156">
        <v>2.2631371021270752</v>
      </c>
      <c r="H156">
        <f t="shared" si="4"/>
        <v>1058.0174074315387</v>
      </c>
      <c r="K156" s="230">
        <v>42284.291666666664</v>
      </c>
      <c r="L156" t="str">
        <v>Null</v>
      </c>
      <c r="M156">
        <f t="shared" si="5"/>
        <v>2.2631371021270752</v>
      </c>
      <c r="N156" s="230"/>
    </row>
    <row r="157" spans="2:14" x14ac:dyDescent="0.2">
      <c r="B157" s="230">
        <v>42284.333333333336</v>
      </c>
      <c r="C157">
        <v>0.31459331512451172</v>
      </c>
      <c r="D157">
        <v>1057.7682628959315</v>
      </c>
      <c r="E157">
        <v>56.67205810546875</v>
      </c>
      <c r="F157">
        <v>12.597134081226722</v>
      </c>
      <c r="G157">
        <v>2.2631371021270752</v>
      </c>
      <c r="H157">
        <f t="shared" si="4"/>
        <v>1058.082856211056</v>
      </c>
      <c r="K157" s="230">
        <v>42284.333333333336</v>
      </c>
      <c r="L157" t="str">
        <v>Null</v>
      </c>
      <c r="M157">
        <f t="shared" si="5"/>
        <v>2.2631371021270752</v>
      </c>
      <c r="N157" s="230"/>
    </row>
    <row r="158" spans="2:14" x14ac:dyDescent="0.2">
      <c r="B158" s="230">
        <v>42284.375</v>
      </c>
      <c r="C158">
        <v>0.31459331512451172</v>
      </c>
      <c r="D158">
        <v>1066.151228015357</v>
      </c>
      <c r="E158">
        <v>56.418254948298134</v>
      </c>
      <c r="F158">
        <v>12.594779784875447</v>
      </c>
      <c r="G158">
        <v>2.3151285121334926</v>
      </c>
      <c r="H158">
        <f t="shared" si="4"/>
        <v>1066.4658213304815</v>
      </c>
      <c r="K158" s="230">
        <v>42284.375</v>
      </c>
      <c r="L158">
        <v>2.3178207874298096</v>
      </c>
      <c r="M158">
        <f t="shared" si="5"/>
        <v>2.3178207874298096</v>
      </c>
      <c r="N158" s="230"/>
    </row>
    <row r="159" spans="2:14" x14ac:dyDescent="0.2">
      <c r="B159" s="230">
        <v>42284.416666666664</v>
      </c>
      <c r="C159">
        <v>0.31459331512451172</v>
      </c>
      <c r="D159">
        <v>1060.3134783769397</v>
      </c>
      <c r="E159">
        <v>56.085540771484375</v>
      </c>
      <c r="F159">
        <v>12.590967333721055</v>
      </c>
      <c r="G159">
        <v>2.3178207874298096</v>
      </c>
      <c r="H159">
        <f t="shared" si="4"/>
        <v>1060.6280716920642</v>
      </c>
      <c r="K159" s="230">
        <v>42284.416666666664</v>
      </c>
      <c r="L159" t="str">
        <v>Null</v>
      </c>
      <c r="M159">
        <f t="shared" si="5"/>
        <v>2.3178207874298096</v>
      </c>
      <c r="N159" s="230"/>
    </row>
    <row r="160" spans="2:14" x14ac:dyDescent="0.2">
      <c r="B160" s="230">
        <v>42284.458333333336</v>
      </c>
      <c r="C160">
        <v>0.31459331512451172</v>
      </c>
      <c r="D160">
        <v>1065.6798604036121</v>
      </c>
      <c r="E160">
        <v>56.085540771484375</v>
      </c>
      <c r="F160">
        <v>12.584718960644139</v>
      </c>
      <c r="G160">
        <v>2.3178207874298096</v>
      </c>
      <c r="H160">
        <f t="shared" si="4"/>
        <v>1065.9944537187366</v>
      </c>
      <c r="K160" s="230">
        <v>42284.458333333336</v>
      </c>
      <c r="L160" t="str">
        <v>Null</v>
      </c>
      <c r="M160">
        <f t="shared" si="5"/>
        <v>2.3178207874298096</v>
      </c>
      <c r="N160" s="230"/>
    </row>
    <row r="161" spans="2:14" x14ac:dyDescent="0.2">
      <c r="B161" s="230">
        <v>42284.5</v>
      </c>
      <c r="C161">
        <v>0.31459331512451172</v>
      </c>
      <c r="D161">
        <v>1053.0498859052193</v>
      </c>
      <c r="E161">
        <v>55.624294977506004</v>
      </c>
      <c r="F161">
        <v>12.597531039114262</v>
      </c>
      <c r="G161">
        <v>2.3192013128026336</v>
      </c>
      <c r="H161">
        <f t="shared" si="4"/>
        <v>1053.3644792203438</v>
      </c>
      <c r="K161" s="230">
        <v>42284.5</v>
      </c>
      <c r="L161">
        <v>2.208132266998291</v>
      </c>
      <c r="M161">
        <f t="shared" si="5"/>
        <v>2.208132266998291</v>
      </c>
      <c r="N161" s="230"/>
    </row>
    <row r="162" spans="2:14" x14ac:dyDescent="0.2">
      <c r="B162" s="230">
        <v>42284.541666666664</v>
      </c>
      <c r="C162">
        <v>0.31459331512451172</v>
      </c>
      <c r="D162">
        <v>1063.2673534352623</v>
      </c>
      <c r="E162">
        <v>55.357688903808594</v>
      </c>
      <c r="F162">
        <v>12.591521845064161</v>
      </c>
      <c r="G162">
        <v>2.3728253841400146</v>
      </c>
      <c r="H162">
        <f t="shared" si="4"/>
        <v>1063.5819467503868</v>
      </c>
      <c r="K162" s="230">
        <v>42284.541666666664</v>
      </c>
      <c r="L162" t="str">
        <v>Null</v>
      </c>
      <c r="M162">
        <f t="shared" si="5"/>
        <v>2.208132266998291</v>
      </c>
      <c r="N162" s="230"/>
    </row>
    <row r="163" spans="2:14" x14ac:dyDescent="0.2">
      <c r="B163" s="230">
        <v>42284.583333333336</v>
      </c>
      <c r="C163">
        <v>0.31459331512451172</v>
      </c>
      <c r="D163">
        <v>1063.0516835773719</v>
      </c>
      <c r="E163">
        <v>55.357688903808594</v>
      </c>
      <c r="F163">
        <v>12.603343596677513</v>
      </c>
      <c r="G163">
        <v>2.3728253841400146</v>
      </c>
      <c r="H163">
        <f t="shared" si="4"/>
        <v>1063.3662768924964</v>
      </c>
      <c r="K163" s="230">
        <v>42284.583333333336</v>
      </c>
      <c r="L163" t="str">
        <v>Null</v>
      </c>
      <c r="M163">
        <f t="shared" si="5"/>
        <v>2.208132266998291</v>
      </c>
      <c r="N163" s="230"/>
    </row>
    <row r="164" spans="2:14" x14ac:dyDescent="0.2">
      <c r="B164" s="230">
        <v>42284.625</v>
      </c>
      <c r="C164">
        <v>0.31459331512451172</v>
      </c>
      <c r="D164">
        <v>1067.2862040676205</v>
      </c>
      <c r="E164">
        <v>55.357688903808594</v>
      </c>
      <c r="F164">
        <v>12.596541292321684</v>
      </c>
      <c r="G164">
        <v>2.3728253841400146</v>
      </c>
      <c r="H164">
        <f t="shared" si="4"/>
        <v>1067.600797382745</v>
      </c>
      <c r="K164" s="230">
        <v>42284.625</v>
      </c>
      <c r="L164" t="str">
        <v>Null</v>
      </c>
      <c r="M164">
        <f t="shared" si="5"/>
        <v>2.208132266998291</v>
      </c>
      <c r="N164" s="230"/>
    </row>
    <row r="165" spans="2:14" x14ac:dyDescent="0.2">
      <c r="B165" s="230">
        <v>42284.666666666664</v>
      </c>
      <c r="C165">
        <v>0.31459331512451172</v>
      </c>
      <c r="D165">
        <v>1069.9652800454032</v>
      </c>
      <c r="E165">
        <v>55.357688903808594</v>
      </c>
      <c r="F165">
        <v>12.586260605752997</v>
      </c>
      <c r="G165">
        <v>2.3728253841400146</v>
      </c>
      <c r="H165">
        <f t="shared" si="4"/>
        <v>1070.2798733605277</v>
      </c>
      <c r="K165" s="230">
        <v>42284.666666666664</v>
      </c>
      <c r="L165" t="str">
        <v>Null</v>
      </c>
      <c r="M165">
        <f t="shared" si="5"/>
        <v>2.208132266998291</v>
      </c>
      <c r="N165" s="230"/>
    </row>
    <row r="166" spans="2:14" x14ac:dyDescent="0.2">
      <c r="B166" s="230">
        <v>42284.708333333336</v>
      </c>
      <c r="C166">
        <v>0.27124664950701927</v>
      </c>
      <c r="D166">
        <v>1060.8625160743034</v>
      </c>
      <c r="E166">
        <v>55.357688903808594</v>
      </c>
      <c r="F166">
        <v>12.601483467183376</v>
      </c>
      <c r="G166">
        <v>2.3728253841400146</v>
      </c>
      <c r="H166">
        <f t="shared" si="4"/>
        <v>1061.1337627238104</v>
      </c>
      <c r="K166" s="230">
        <v>42284.708333333336</v>
      </c>
      <c r="L166" t="str">
        <v>Null</v>
      </c>
      <c r="M166">
        <f t="shared" si="5"/>
        <v>2.208132266998291</v>
      </c>
      <c r="N166" s="230"/>
    </row>
    <row r="167" spans="2:14" x14ac:dyDescent="0.2">
      <c r="B167" s="230">
        <v>42284.75</v>
      </c>
      <c r="C167">
        <v>0.2397000789642334</v>
      </c>
      <c r="D167">
        <v>1062.8898779848735</v>
      </c>
      <c r="E167">
        <v>54.474864002236259</v>
      </c>
      <c r="F167">
        <v>12.591958145034313</v>
      </c>
      <c r="G167">
        <v>2.3728253841400146</v>
      </c>
      <c r="H167">
        <f t="shared" si="4"/>
        <v>1063.1295780638377</v>
      </c>
      <c r="K167" s="230">
        <v>42284.75</v>
      </c>
      <c r="L167" t="str">
        <v>Null</v>
      </c>
      <c r="M167">
        <f t="shared" si="5"/>
        <v>2.208132266998291</v>
      </c>
      <c r="N167" s="230"/>
    </row>
    <row r="168" spans="2:14" x14ac:dyDescent="0.2">
      <c r="B168" s="230">
        <v>42284.791666666664</v>
      </c>
      <c r="C168">
        <v>0.2397000789642334</v>
      </c>
      <c r="D168">
        <v>1065.4891319072976</v>
      </c>
      <c r="E168">
        <v>54.389579772949219</v>
      </c>
      <c r="F168">
        <v>12.599921206374965</v>
      </c>
      <c r="G168">
        <v>2.3728253841400146</v>
      </c>
      <c r="H168">
        <f t="shared" si="4"/>
        <v>1065.7288319862619</v>
      </c>
      <c r="K168" s="230">
        <v>42284.791666666664</v>
      </c>
      <c r="L168" t="str">
        <v>Null</v>
      </c>
      <c r="M168">
        <f t="shared" si="5"/>
        <v>2.208132266998291</v>
      </c>
      <c r="N168" s="230"/>
    </row>
    <row r="169" spans="2:14" x14ac:dyDescent="0.2">
      <c r="B169" s="230">
        <v>42284.833333333336</v>
      </c>
      <c r="C169">
        <v>0.2397000789642334</v>
      </c>
      <c r="D169">
        <v>1067.3286284457058</v>
      </c>
      <c r="E169">
        <v>54.389579772949219</v>
      </c>
      <c r="F169">
        <v>12.590292471115058</v>
      </c>
      <c r="G169">
        <v>2.3622110660529803</v>
      </c>
      <c r="H169">
        <f t="shared" si="4"/>
        <v>1067.5683285246701</v>
      </c>
      <c r="K169" s="230">
        <v>42284.833333333336</v>
      </c>
      <c r="L169">
        <v>2.3038020133972168</v>
      </c>
      <c r="M169">
        <f t="shared" si="5"/>
        <v>2.3038020133972168</v>
      </c>
      <c r="N169" s="230"/>
    </row>
    <row r="170" spans="2:14" x14ac:dyDescent="0.2">
      <c r="B170" s="230">
        <v>42284.875</v>
      </c>
      <c r="C170">
        <v>0.2397000789642334</v>
      </c>
      <c r="D170">
        <v>1067.631774839308</v>
      </c>
      <c r="E170">
        <v>54.389579772949219</v>
      </c>
      <c r="F170">
        <v>12.592868998830848</v>
      </c>
      <c r="G170">
        <v>2.3038020133972168</v>
      </c>
      <c r="H170">
        <f t="shared" si="4"/>
        <v>1067.8714749182723</v>
      </c>
      <c r="K170" s="230">
        <v>42284.875</v>
      </c>
      <c r="L170" t="str">
        <v>Null</v>
      </c>
      <c r="M170">
        <f t="shared" si="5"/>
        <v>2.3038020133972168</v>
      </c>
      <c r="N170" s="230"/>
    </row>
    <row r="171" spans="2:14" x14ac:dyDescent="0.2">
      <c r="B171" s="230">
        <v>42284.916666666664</v>
      </c>
      <c r="C171">
        <v>0.2397000789642334</v>
      </c>
      <c r="D171">
        <v>1059.4470940307788</v>
      </c>
      <c r="E171">
        <v>54.389579772949219</v>
      </c>
      <c r="F171">
        <v>12.605418242182997</v>
      </c>
      <c r="G171">
        <v>2.3038020133972168</v>
      </c>
      <c r="H171">
        <f t="shared" si="4"/>
        <v>1059.686794109743</v>
      </c>
      <c r="K171" s="230">
        <v>42284.916666666664</v>
      </c>
      <c r="L171" t="str">
        <v>Null</v>
      </c>
      <c r="M171">
        <f t="shared" si="5"/>
        <v>2.3038020133972168</v>
      </c>
      <c r="N171" s="230"/>
    </row>
    <row r="172" spans="2:14" x14ac:dyDescent="0.2">
      <c r="B172" s="230">
        <v>42284.958333333336</v>
      </c>
      <c r="C172">
        <v>0.2397000789642334</v>
      </c>
      <c r="D172">
        <v>1062.733223054606</v>
      </c>
      <c r="E172">
        <v>54.389579772949219</v>
      </c>
      <c r="F172">
        <v>12.586115625156827</v>
      </c>
      <c r="G172">
        <v>2.3038020133972168</v>
      </c>
      <c r="H172">
        <f t="shared" si="4"/>
        <v>1062.9729231335702</v>
      </c>
      <c r="K172" s="230">
        <v>42284.958333333336</v>
      </c>
      <c r="L172" t="str">
        <v>Null</v>
      </c>
      <c r="M172">
        <f t="shared" si="5"/>
        <v>2.3038020133972168</v>
      </c>
      <c r="N172" s="230"/>
    </row>
    <row r="173" spans="2:14" x14ac:dyDescent="0.2">
      <c r="B173" s="230">
        <v>42285</v>
      </c>
      <c r="C173">
        <v>0.2397000789642334</v>
      </c>
      <c r="D173">
        <v>1067.0001851850554</v>
      </c>
      <c r="E173">
        <v>54.389579772949219</v>
      </c>
      <c r="F173">
        <v>12.594925494187937</v>
      </c>
      <c r="G173">
        <v>2.3038020133972168</v>
      </c>
      <c r="H173">
        <f t="shared" si="4"/>
        <v>1067.2398852640197</v>
      </c>
      <c r="K173" s="230">
        <v>42285</v>
      </c>
      <c r="L173" t="str">
        <v>Null</v>
      </c>
      <c r="M173">
        <f t="shared" si="5"/>
        <v>2.3038020133972168</v>
      </c>
      <c r="N173" s="230"/>
    </row>
    <row r="174" spans="2:14" x14ac:dyDescent="0.2">
      <c r="B174" s="230">
        <v>42285.041666666664</v>
      </c>
      <c r="C174">
        <v>0.2879018858489063</v>
      </c>
      <c r="D174">
        <v>1062.0646685908341</v>
      </c>
      <c r="E174">
        <v>54.545850575917562</v>
      </c>
      <c r="F174">
        <v>12.596590518699486</v>
      </c>
      <c r="G174">
        <v>2.3038020133972168</v>
      </c>
      <c r="H174">
        <f t="shared" si="4"/>
        <v>1062.352570476683</v>
      </c>
      <c r="K174" s="230">
        <v>42285.041666666664</v>
      </c>
      <c r="L174" t="str">
        <v>Null</v>
      </c>
      <c r="M174">
        <f t="shared" si="5"/>
        <v>2.3038020133972168</v>
      </c>
      <c r="N174" s="230"/>
    </row>
    <row r="175" spans="2:14" x14ac:dyDescent="0.2">
      <c r="B175" s="230">
        <v>42285.083333333336</v>
      </c>
      <c r="C175">
        <v>0.31459331512451172</v>
      </c>
      <c r="D175">
        <v>1071.0069109063722</v>
      </c>
      <c r="E175">
        <v>56.813385009765625</v>
      </c>
      <c r="F175">
        <v>12.591304548490047</v>
      </c>
      <c r="G175">
        <v>2.3038020133972168</v>
      </c>
      <c r="H175">
        <f t="shared" si="4"/>
        <v>1071.3215042214968</v>
      </c>
      <c r="K175" s="230">
        <v>42285.083333333336</v>
      </c>
      <c r="L175" t="str">
        <v>Null</v>
      </c>
      <c r="M175">
        <f t="shared" si="5"/>
        <v>2.3038020133972168</v>
      </c>
      <c r="N175" s="230"/>
    </row>
    <row r="176" spans="2:14" x14ac:dyDescent="0.2">
      <c r="B176" s="230">
        <v>42285.125</v>
      </c>
      <c r="C176">
        <v>0.31459331512451172</v>
      </c>
      <c r="D176">
        <v>1062.5457668812387</v>
      </c>
      <c r="E176">
        <v>56.813385009765625</v>
      </c>
      <c r="F176">
        <v>12.600051830224727</v>
      </c>
      <c r="G176">
        <v>2.3038020133972168</v>
      </c>
      <c r="H176">
        <f t="shared" si="4"/>
        <v>1062.8603601963632</v>
      </c>
      <c r="K176" s="230">
        <v>42285.125</v>
      </c>
      <c r="L176" t="str">
        <v>Null</v>
      </c>
      <c r="M176">
        <f t="shared" si="5"/>
        <v>2.3038020133972168</v>
      </c>
      <c r="N176" s="230"/>
    </row>
    <row r="177" spans="2:14" x14ac:dyDescent="0.2">
      <c r="B177" s="230">
        <v>42285.166666666664</v>
      </c>
      <c r="C177">
        <v>0.31459331512451172</v>
      </c>
      <c r="D177">
        <v>1060.9725674937267</v>
      </c>
      <c r="E177">
        <v>56.813385009765625</v>
      </c>
      <c r="F177">
        <v>12.597816167280408</v>
      </c>
      <c r="G177">
        <v>2.2983722373580933</v>
      </c>
      <c r="H177">
        <f t="shared" si="4"/>
        <v>1061.2871608088512</v>
      </c>
      <c r="K177" s="230">
        <v>42285.166666666664</v>
      </c>
      <c r="L177">
        <v>2.2695577144622803</v>
      </c>
      <c r="M177">
        <f t="shared" si="5"/>
        <v>2.2695577144622803</v>
      </c>
      <c r="N177" s="230"/>
    </row>
    <row r="178" spans="2:14" x14ac:dyDescent="0.2">
      <c r="B178" s="230">
        <v>42285.208333333336</v>
      </c>
      <c r="C178">
        <v>0.31459331512451172</v>
      </c>
      <c r="D178">
        <v>1065.3715098544483</v>
      </c>
      <c r="E178">
        <v>56.813385009765625</v>
      </c>
      <c r="F178">
        <v>12.597181663005882</v>
      </c>
      <c r="G178">
        <v>2.2695577144622803</v>
      </c>
      <c r="H178">
        <f t="shared" si="4"/>
        <v>1065.6861031695728</v>
      </c>
      <c r="K178" s="230">
        <v>42285.208333333336</v>
      </c>
      <c r="L178" t="str">
        <v>Null</v>
      </c>
      <c r="M178">
        <f t="shared" si="5"/>
        <v>2.2695577144622803</v>
      </c>
      <c r="N178" s="230"/>
    </row>
    <row r="179" spans="2:14" x14ac:dyDescent="0.2">
      <c r="B179" s="230">
        <v>42285.25</v>
      </c>
      <c r="C179">
        <v>0.31459331512451172</v>
      </c>
      <c r="D179">
        <v>1059.9187976879541</v>
      </c>
      <c r="E179">
        <v>56.984466624043783</v>
      </c>
      <c r="F179">
        <v>12.600738194869624</v>
      </c>
      <c r="G179">
        <v>2.2684137542860374</v>
      </c>
      <c r="H179">
        <f t="shared" si="4"/>
        <v>1060.2333910030786</v>
      </c>
      <c r="K179" s="230">
        <v>42285.25</v>
      </c>
      <c r="L179">
        <v>2.1460647583007813</v>
      </c>
      <c r="M179">
        <f t="shared" si="5"/>
        <v>2.1460647583007813</v>
      </c>
      <c r="N179" s="230"/>
    </row>
    <row r="180" spans="2:14" x14ac:dyDescent="0.2">
      <c r="B180" s="230">
        <v>42285.291666666664</v>
      </c>
      <c r="C180">
        <v>0.31459331512451172</v>
      </c>
      <c r="D180">
        <v>1054.8452168756269</v>
      </c>
      <c r="E180">
        <v>57.456436157226563</v>
      </c>
      <c r="F180">
        <v>12.592179630319807</v>
      </c>
      <c r="G180">
        <v>2.2765135765075684</v>
      </c>
      <c r="H180">
        <f t="shared" si="4"/>
        <v>1055.1598101907514</v>
      </c>
      <c r="K180" s="230">
        <v>42285.291666666664</v>
      </c>
      <c r="L180" t="str">
        <v>Null</v>
      </c>
      <c r="M180">
        <f t="shared" si="5"/>
        <v>2.1460647583007813</v>
      </c>
      <c r="N180" s="230"/>
    </row>
    <row r="181" spans="2:14" x14ac:dyDescent="0.2">
      <c r="B181" s="230">
        <v>42285.333333333336</v>
      </c>
      <c r="C181">
        <v>0.31459331512451172</v>
      </c>
      <c r="D181">
        <v>1027.579257141605</v>
      </c>
      <c r="E181">
        <v>57.456436157226563</v>
      </c>
      <c r="F181">
        <v>12.595002898094123</v>
      </c>
      <c r="G181">
        <v>2.2827255156709088</v>
      </c>
      <c r="H181">
        <f t="shared" si="4"/>
        <v>1027.8938504567295</v>
      </c>
      <c r="K181" s="230">
        <v>42285.333333333336</v>
      </c>
      <c r="L181">
        <v>2.2833623886108398</v>
      </c>
      <c r="M181">
        <f t="shared" si="5"/>
        <v>2.2833623886108398</v>
      </c>
      <c r="N181" s="230"/>
    </row>
    <row r="182" spans="2:14" x14ac:dyDescent="0.2">
      <c r="B182" s="230">
        <v>42285.375</v>
      </c>
      <c r="C182">
        <v>0.37397593320657807</v>
      </c>
      <c r="D182">
        <v>1066.1860147916327</v>
      </c>
      <c r="E182">
        <v>57.456436157226563</v>
      </c>
      <c r="F182">
        <v>12.592441700763967</v>
      </c>
      <c r="G182">
        <v>2.2833623886108398</v>
      </c>
      <c r="H182">
        <f t="shared" si="4"/>
        <v>1066.5599907248393</v>
      </c>
      <c r="K182" s="230">
        <v>42285.375</v>
      </c>
      <c r="L182" t="str">
        <v>Null</v>
      </c>
      <c r="M182">
        <f t="shared" si="5"/>
        <v>2.2833623886108398</v>
      </c>
      <c r="N182" s="230"/>
    </row>
    <row r="183" spans="2:14" x14ac:dyDescent="0.2">
      <c r="B183" s="230">
        <v>42285.416666666664</v>
      </c>
      <c r="C183">
        <v>0.38959085941314697</v>
      </c>
      <c r="D183">
        <v>1036.1151195636155</v>
      </c>
      <c r="E183">
        <v>56.96756549420251</v>
      </c>
      <c r="F183">
        <v>12.601556266633139</v>
      </c>
      <c r="G183">
        <v>2.2833623886108398</v>
      </c>
      <c r="H183">
        <f t="shared" si="4"/>
        <v>1036.5047104230287</v>
      </c>
      <c r="K183" s="230">
        <v>42285.416666666664</v>
      </c>
      <c r="L183" t="str">
        <v>Null</v>
      </c>
      <c r="M183">
        <f t="shared" si="5"/>
        <v>2.2833623886108398</v>
      </c>
      <c r="N183" s="230"/>
    </row>
    <row r="184" spans="2:14" x14ac:dyDescent="0.2">
      <c r="B184" s="230">
        <v>42285.458333333336</v>
      </c>
      <c r="C184">
        <v>0.38959085941314697</v>
      </c>
      <c r="D184">
        <v>1046.3252988592021</v>
      </c>
      <c r="E184">
        <v>56.389396667480469</v>
      </c>
      <c r="F184">
        <v>12.580654380950929</v>
      </c>
      <c r="G184">
        <v>2.3197046637870202</v>
      </c>
      <c r="H184">
        <f t="shared" si="4"/>
        <v>1046.7148897186153</v>
      </c>
      <c r="K184" s="230">
        <v>42285.458333333336</v>
      </c>
      <c r="L184">
        <v>2.3933720588684082</v>
      </c>
      <c r="M184">
        <f t="shared" si="5"/>
        <v>2.3933720588684082</v>
      </c>
      <c r="N184" s="230"/>
    </row>
    <row r="185" spans="2:14" x14ac:dyDescent="0.2">
      <c r="B185" s="230">
        <v>42285.5</v>
      </c>
      <c r="C185">
        <v>0.38959085941314697</v>
      </c>
      <c r="D185">
        <v>1072.2569388928903</v>
      </c>
      <c r="E185">
        <v>55.416326427297591</v>
      </c>
      <c r="F185">
        <v>12.597752936723763</v>
      </c>
      <c r="G185">
        <v>2.3650733700444961</v>
      </c>
      <c r="H185">
        <f t="shared" si="4"/>
        <v>1072.6465297523034</v>
      </c>
      <c r="K185" s="230">
        <v>42285.5</v>
      </c>
      <c r="L185">
        <v>2.30401611328125</v>
      </c>
      <c r="M185">
        <f t="shared" si="5"/>
        <v>2.30401611328125</v>
      </c>
      <c r="N185" s="230"/>
    </row>
    <row r="186" spans="2:14" x14ac:dyDescent="0.2">
      <c r="B186" s="230">
        <v>42285.541666666664</v>
      </c>
      <c r="C186">
        <v>0.38959085941314697</v>
      </c>
      <c r="D186">
        <v>1065.8621822575378</v>
      </c>
      <c r="E186">
        <v>55.209293365478516</v>
      </c>
      <c r="F186">
        <v>12.603642723182045</v>
      </c>
      <c r="G186">
        <v>2.3590207099914551</v>
      </c>
      <c r="H186">
        <f t="shared" si="4"/>
        <v>1066.251773116951</v>
      </c>
      <c r="K186" s="230">
        <v>42285.541666666664</v>
      </c>
      <c r="L186" t="str">
        <v>Null</v>
      </c>
      <c r="M186">
        <f t="shared" si="5"/>
        <v>2.30401611328125</v>
      </c>
      <c r="N186" s="230"/>
    </row>
    <row r="187" spans="2:14" x14ac:dyDescent="0.2">
      <c r="B187" s="230">
        <v>42285.583333333336</v>
      </c>
      <c r="C187">
        <v>0.38959085941314697</v>
      </c>
      <c r="D187">
        <v>1048.7070145170765</v>
      </c>
      <c r="E187">
        <v>55.209293365478516</v>
      </c>
      <c r="F187">
        <v>12.586406876504421</v>
      </c>
      <c r="G187">
        <v>2.3859371910598544</v>
      </c>
      <c r="H187">
        <f t="shared" si="4"/>
        <v>1049.0966053764896</v>
      </c>
      <c r="K187" s="230">
        <v>42285.583333333336</v>
      </c>
      <c r="L187">
        <v>2.2080252170562744</v>
      </c>
      <c r="M187">
        <f t="shared" si="5"/>
        <v>2.2080252170562744</v>
      </c>
      <c r="N187" s="230"/>
    </row>
    <row r="188" spans="2:14" x14ac:dyDescent="0.2">
      <c r="B188" s="230">
        <v>42285.625</v>
      </c>
      <c r="C188">
        <v>153.00852042874854</v>
      </c>
      <c r="D188">
        <v>1033.532531157701</v>
      </c>
      <c r="E188">
        <v>55.209293365478516</v>
      </c>
      <c r="F188">
        <v>12.600830360907183</v>
      </c>
      <c r="G188">
        <v>2.4003279209136963</v>
      </c>
      <c r="H188">
        <f t="shared" si="4"/>
        <v>1186.5410515864496</v>
      </c>
      <c r="K188" s="230">
        <v>42285.625</v>
      </c>
      <c r="L188" t="str">
        <v>Null</v>
      </c>
      <c r="M188">
        <f t="shared" si="5"/>
        <v>2.2080252170562744</v>
      </c>
      <c r="N188" s="230"/>
    </row>
    <row r="189" spans="2:14" x14ac:dyDescent="0.2">
      <c r="B189" s="230">
        <v>42285.666666666664</v>
      </c>
      <c r="C189">
        <v>212.54120164055797</v>
      </c>
      <c r="D189">
        <v>642.74410510311543</v>
      </c>
      <c r="E189">
        <v>55.209293365478516</v>
      </c>
      <c r="F189">
        <v>12.688175356376172</v>
      </c>
      <c r="G189">
        <v>2.4003279209136963</v>
      </c>
      <c r="H189">
        <f t="shared" si="4"/>
        <v>855.28530674367335</v>
      </c>
      <c r="K189" s="230">
        <v>42285.666666666664</v>
      </c>
      <c r="L189" t="str">
        <v>Null</v>
      </c>
      <c r="M189">
        <f t="shared" si="5"/>
        <v>2.2080252170562744</v>
      </c>
      <c r="N189" s="230"/>
    </row>
    <row r="190" spans="2:14" x14ac:dyDescent="0.2">
      <c r="B190" s="230">
        <v>42285.708333333336</v>
      </c>
      <c r="C190">
        <v>0.31459331512451172</v>
      </c>
      <c r="D190">
        <v>0</v>
      </c>
      <c r="E190">
        <v>54.438433724403382</v>
      </c>
      <c r="F190">
        <v>13.033745503158569</v>
      </c>
      <c r="G190">
        <v>2.3176050771590075</v>
      </c>
      <c r="H190">
        <f t="shared" si="4"/>
        <v>0</v>
      </c>
      <c r="K190" s="230">
        <v>42285.708333333336</v>
      </c>
      <c r="L190">
        <v>2.2833623886108398</v>
      </c>
      <c r="M190">
        <f t="shared" si="5"/>
        <v>2.2833623886108398</v>
      </c>
      <c r="N190" s="230"/>
    </row>
    <row r="191" spans="2:14" x14ac:dyDescent="0.2">
      <c r="B191" s="230">
        <v>42285.75</v>
      </c>
      <c r="C191">
        <v>0.31459331512451172</v>
      </c>
      <c r="D191">
        <v>0</v>
      </c>
      <c r="E191">
        <v>54.276519775390625</v>
      </c>
      <c r="F191">
        <v>13.076672554016113</v>
      </c>
      <c r="G191">
        <v>2.2721218481723469</v>
      </c>
      <c r="H191">
        <f t="shared" si="4"/>
        <v>0</v>
      </c>
      <c r="K191" s="230">
        <v>42285.75</v>
      </c>
      <c r="L191">
        <v>2.2490115165710449</v>
      </c>
      <c r="M191">
        <f t="shared" si="5"/>
        <v>2.2490115165710449</v>
      </c>
      <c r="N191" s="230"/>
    </row>
    <row r="192" spans="2:14" x14ac:dyDescent="0.2">
      <c r="B192" s="230">
        <v>42285.791666666664</v>
      </c>
      <c r="C192">
        <v>0.31459331512451172</v>
      </c>
      <c r="D192">
        <v>0</v>
      </c>
      <c r="E192">
        <v>54.276519775390625</v>
      </c>
      <c r="F192">
        <v>13.124987563755512</v>
      </c>
      <c r="G192">
        <v>2.2262602534612683</v>
      </c>
      <c r="H192">
        <f t="shared" si="4"/>
        <v>0</v>
      </c>
      <c r="K192" s="230">
        <v>42285.791666666664</v>
      </c>
      <c r="L192">
        <v>2.2145531177520752</v>
      </c>
      <c r="M192">
        <f t="shared" si="5"/>
        <v>2.2145531177520752</v>
      </c>
      <c r="N192" s="230"/>
    </row>
    <row r="193" spans="2:14" x14ac:dyDescent="0.2">
      <c r="B193" s="230">
        <v>42285.833333333336</v>
      </c>
      <c r="C193">
        <v>0.31459331512451172</v>
      </c>
      <c r="D193">
        <v>0</v>
      </c>
      <c r="E193">
        <v>54.276519775390625</v>
      </c>
      <c r="F193">
        <v>13.150299072265625</v>
      </c>
      <c r="G193">
        <v>2.2157301397264</v>
      </c>
      <c r="H193">
        <f t="shared" si="4"/>
        <v>0</v>
      </c>
      <c r="K193" s="230">
        <v>42285.833333333336</v>
      </c>
      <c r="L193">
        <v>2.2420554161071777</v>
      </c>
      <c r="M193">
        <f t="shared" si="5"/>
        <v>2.2420554161071777</v>
      </c>
      <c r="N193" s="230"/>
    </row>
    <row r="194" spans="2:14" x14ac:dyDescent="0.2">
      <c r="B194" s="230">
        <v>42285.875</v>
      </c>
      <c r="C194">
        <v>0.31459331512451172</v>
      </c>
      <c r="D194">
        <v>0</v>
      </c>
      <c r="E194">
        <v>54.276519775390625</v>
      </c>
      <c r="F194">
        <v>13.150299072265625</v>
      </c>
      <c r="G194">
        <v>2.2420554161071777</v>
      </c>
      <c r="H194">
        <f t="shared" si="4"/>
        <v>0</v>
      </c>
      <c r="K194" s="230">
        <v>42285.875</v>
      </c>
      <c r="L194" t="str">
        <v>Null</v>
      </c>
      <c r="M194">
        <f t="shared" si="5"/>
        <v>2.2420554161071777</v>
      </c>
      <c r="N194" s="230"/>
    </row>
    <row r="195" spans="2:14" x14ac:dyDescent="0.2">
      <c r="B195" s="230">
        <v>42285.916666666664</v>
      </c>
      <c r="C195">
        <v>0.31459331512451172</v>
      </c>
      <c r="D195">
        <v>0</v>
      </c>
      <c r="E195">
        <v>54.276519775390625</v>
      </c>
      <c r="F195">
        <v>13.150299072265625</v>
      </c>
      <c r="G195">
        <v>2.2420554161071777</v>
      </c>
      <c r="H195">
        <f t="shared" si="4"/>
        <v>0</v>
      </c>
      <c r="K195" s="230">
        <v>42285.916666666664</v>
      </c>
      <c r="L195" t="str">
        <v>Null</v>
      </c>
      <c r="M195">
        <f t="shared" si="5"/>
        <v>2.2420554161071777</v>
      </c>
      <c r="N195" s="230"/>
    </row>
    <row r="196" spans="2:14" x14ac:dyDescent="0.2">
      <c r="B196" s="230">
        <v>42285.958333333336</v>
      </c>
      <c r="C196">
        <v>0.31459331512451172</v>
      </c>
      <c r="D196">
        <v>0</v>
      </c>
      <c r="E196">
        <v>54.799226714307999</v>
      </c>
      <c r="F196">
        <v>13.150299072265625</v>
      </c>
      <c r="G196">
        <v>2.2420554161071777</v>
      </c>
      <c r="H196">
        <f t="shared" si="4"/>
        <v>0</v>
      </c>
      <c r="K196" s="230">
        <v>42285.958333333336</v>
      </c>
      <c r="L196" t="str">
        <v>Null</v>
      </c>
      <c r="M196">
        <f t="shared" si="5"/>
        <v>2.2420554161071777</v>
      </c>
      <c r="N196" s="230"/>
    </row>
    <row r="197" spans="2:14" x14ac:dyDescent="0.2">
      <c r="B197" s="230">
        <v>42286</v>
      </c>
      <c r="C197">
        <v>0.31459331512451172</v>
      </c>
      <c r="D197">
        <v>0</v>
      </c>
      <c r="E197">
        <v>57.49884033203125</v>
      </c>
      <c r="F197">
        <v>13.150299072265625</v>
      </c>
      <c r="G197">
        <v>2.2420554161071777</v>
      </c>
      <c r="H197">
        <f t="shared" si="4"/>
        <v>0</v>
      </c>
      <c r="K197" s="230">
        <v>42286</v>
      </c>
      <c r="L197" t="str">
        <v>Null</v>
      </c>
      <c r="M197">
        <f t="shared" si="5"/>
        <v>2.2420554161071777</v>
      </c>
      <c r="N197" s="230"/>
    </row>
    <row r="198" spans="2:14" x14ac:dyDescent="0.2">
      <c r="B198" s="230">
        <v>42286.041666666664</v>
      </c>
      <c r="C198">
        <v>0.31459331512451172</v>
      </c>
      <c r="D198">
        <v>0</v>
      </c>
      <c r="E198">
        <v>57.49884033203125</v>
      </c>
      <c r="F198">
        <v>13.150299072265625</v>
      </c>
      <c r="G198">
        <v>2.2420554161071777</v>
      </c>
      <c r="H198">
        <f t="shared" ref="H198:H261" si="6">IF(C198+D198&gt;2,C198+D198,0)</f>
        <v>0</v>
      </c>
      <c r="K198" s="230">
        <v>42286.041666666664</v>
      </c>
      <c r="L198" t="str">
        <v>Null</v>
      </c>
      <c r="M198">
        <f t="shared" ref="M198:M261" si="7">IF(L198="Null",M197,L198)</f>
        <v>2.2420554161071777</v>
      </c>
      <c r="N198" s="230"/>
    </row>
    <row r="199" spans="2:14" x14ac:dyDescent="0.2">
      <c r="B199" s="230">
        <v>42286.083333333336</v>
      </c>
      <c r="C199">
        <v>0.31459331512451172</v>
      </c>
      <c r="D199">
        <v>0</v>
      </c>
      <c r="E199">
        <v>57.49884033203125</v>
      </c>
      <c r="F199">
        <v>13.150299072265625</v>
      </c>
      <c r="G199">
        <v>2.2420554161071777</v>
      </c>
      <c r="H199">
        <f t="shared" si="6"/>
        <v>0</v>
      </c>
      <c r="K199" s="230">
        <v>42286.083333333336</v>
      </c>
      <c r="L199" t="str">
        <v>Null</v>
      </c>
      <c r="M199">
        <f t="shared" si="7"/>
        <v>2.2420554161071777</v>
      </c>
      <c r="N199" s="230"/>
    </row>
    <row r="200" spans="2:14" x14ac:dyDescent="0.2">
      <c r="B200" s="230">
        <v>42286.125</v>
      </c>
      <c r="C200">
        <v>0.31459331512451172</v>
      </c>
      <c r="D200">
        <v>0</v>
      </c>
      <c r="E200">
        <v>57.49884033203125</v>
      </c>
      <c r="F200">
        <v>13.175024781881968</v>
      </c>
      <c r="G200">
        <v>2.2420554161071777</v>
      </c>
      <c r="H200">
        <f t="shared" si="6"/>
        <v>0</v>
      </c>
      <c r="K200" s="230">
        <v>42286.125</v>
      </c>
      <c r="L200" t="str">
        <v>Null</v>
      </c>
      <c r="M200">
        <f t="shared" si="7"/>
        <v>2.2420554161071777</v>
      </c>
      <c r="N200" s="230"/>
    </row>
    <row r="201" spans="2:14" x14ac:dyDescent="0.2">
      <c r="B201" s="230">
        <v>42286.166666666664</v>
      </c>
      <c r="C201">
        <v>0.31459331512451172</v>
      </c>
      <c r="D201">
        <v>0</v>
      </c>
      <c r="E201">
        <v>57.49884033203125</v>
      </c>
      <c r="F201">
        <v>13.186254501342773</v>
      </c>
      <c r="G201">
        <v>2.2371555732270085</v>
      </c>
      <c r="H201">
        <f t="shared" si="6"/>
        <v>0</v>
      </c>
      <c r="K201" s="230">
        <v>42286.166666666664</v>
      </c>
      <c r="L201">
        <v>2.13889479637146</v>
      </c>
      <c r="M201">
        <f t="shared" si="7"/>
        <v>2.13889479637146</v>
      </c>
      <c r="N201" s="230"/>
    </row>
    <row r="202" spans="2:14" x14ac:dyDescent="0.2">
      <c r="B202" s="230">
        <v>42286.208333333336</v>
      </c>
      <c r="C202">
        <v>0.31459331512451172</v>
      </c>
      <c r="D202">
        <v>0</v>
      </c>
      <c r="E202">
        <v>57.49884033203125</v>
      </c>
      <c r="F202">
        <v>13.186254501342773</v>
      </c>
      <c r="G202">
        <v>2.13889479637146</v>
      </c>
      <c r="H202">
        <f t="shared" si="6"/>
        <v>0</v>
      </c>
      <c r="K202" s="230">
        <v>42286.208333333336</v>
      </c>
      <c r="L202" t="str">
        <v>Null</v>
      </c>
      <c r="M202">
        <f t="shared" si="7"/>
        <v>2.13889479637146</v>
      </c>
      <c r="N202" s="230"/>
    </row>
    <row r="203" spans="2:14" x14ac:dyDescent="0.2">
      <c r="B203" s="230">
        <v>42286.25</v>
      </c>
      <c r="C203">
        <v>0.31459331512451172</v>
      </c>
      <c r="D203">
        <v>0</v>
      </c>
      <c r="E203">
        <v>57.49884033203125</v>
      </c>
      <c r="F203">
        <v>13.186254501342773</v>
      </c>
      <c r="G203">
        <v>2.13889479637146</v>
      </c>
      <c r="H203">
        <f t="shared" si="6"/>
        <v>0</v>
      </c>
      <c r="K203" s="230">
        <v>42286.25</v>
      </c>
      <c r="L203" t="str">
        <v>Null</v>
      </c>
      <c r="M203">
        <f t="shared" si="7"/>
        <v>2.13889479637146</v>
      </c>
      <c r="N203" s="230"/>
    </row>
    <row r="204" spans="2:14" x14ac:dyDescent="0.2">
      <c r="B204" s="230">
        <v>42286.291666666664</v>
      </c>
      <c r="C204">
        <v>0.31459331512451172</v>
      </c>
      <c r="D204">
        <v>658.22845675493465</v>
      </c>
      <c r="E204">
        <v>56.263826356690728</v>
      </c>
      <c r="F204">
        <v>12.857286531940037</v>
      </c>
      <c r="G204">
        <v>2.1285253750967974</v>
      </c>
      <c r="H204">
        <f t="shared" si="6"/>
        <v>658.54305007005917</v>
      </c>
      <c r="K204" s="230">
        <v>42286.291666666664</v>
      </c>
      <c r="L204">
        <v>2.0837829113006592</v>
      </c>
      <c r="M204">
        <f t="shared" si="7"/>
        <v>2.0837829113006592</v>
      </c>
      <c r="N204" s="230"/>
    </row>
    <row r="205" spans="2:14" x14ac:dyDescent="0.2">
      <c r="B205" s="230">
        <v>42286.333333333336</v>
      </c>
      <c r="C205">
        <v>0.31459331512451172</v>
      </c>
      <c r="D205">
        <v>1072.8488386667716</v>
      </c>
      <c r="E205">
        <v>55.128952949744331</v>
      </c>
      <c r="F205">
        <v>12.594643475226562</v>
      </c>
      <c r="G205">
        <v>2.13889479637146</v>
      </c>
      <c r="H205">
        <f t="shared" si="6"/>
        <v>1073.1634319818961</v>
      </c>
      <c r="K205" s="230">
        <v>42286.333333333336</v>
      </c>
      <c r="L205" t="str">
        <v>Null</v>
      </c>
      <c r="M205">
        <f t="shared" si="7"/>
        <v>2.0837829113006592</v>
      </c>
      <c r="N205" s="230"/>
    </row>
    <row r="206" spans="2:14" x14ac:dyDescent="0.2">
      <c r="B206" s="230">
        <v>42286.375</v>
      </c>
      <c r="C206">
        <v>0.31459331512451172</v>
      </c>
      <c r="D206">
        <v>1053.3291378233337</v>
      </c>
      <c r="E206">
        <v>55.075027465820313</v>
      </c>
      <c r="F206">
        <v>12.594656034203901</v>
      </c>
      <c r="G206">
        <v>2.1338960395003688</v>
      </c>
      <c r="H206">
        <f t="shared" si="6"/>
        <v>1053.6437311384582</v>
      </c>
      <c r="K206" s="230">
        <v>42286.375</v>
      </c>
      <c r="L206">
        <v>2.1250901222229004</v>
      </c>
      <c r="M206">
        <f t="shared" si="7"/>
        <v>2.1250901222229004</v>
      </c>
      <c r="N206" s="230"/>
    </row>
    <row r="207" spans="2:14" x14ac:dyDescent="0.2">
      <c r="B207" s="230">
        <v>42286.416666666664</v>
      </c>
      <c r="C207">
        <v>0.31459331512451172</v>
      </c>
      <c r="D207">
        <v>1058.0480876930403</v>
      </c>
      <c r="E207">
        <v>55.075027465820313</v>
      </c>
      <c r="F207">
        <v>12.594495211659803</v>
      </c>
      <c r="G207">
        <v>2.1573208326403299</v>
      </c>
      <c r="H207">
        <f t="shared" si="6"/>
        <v>1058.3626810081648</v>
      </c>
      <c r="K207" s="230">
        <v>42286.416666666664</v>
      </c>
      <c r="L207">
        <v>2.1757073402404785</v>
      </c>
      <c r="M207">
        <f t="shared" si="7"/>
        <v>2.1757073402404785</v>
      </c>
      <c r="N207" s="230"/>
    </row>
    <row r="208" spans="2:14" x14ac:dyDescent="0.2">
      <c r="B208" s="230">
        <v>42286.458333333336</v>
      </c>
      <c r="C208">
        <v>0.31459331512451172</v>
      </c>
      <c r="D208">
        <v>1055.5899154873659</v>
      </c>
      <c r="E208">
        <v>55.075027465820313</v>
      </c>
      <c r="F208">
        <v>12.58607542277813</v>
      </c>
      <c r="G208">
        <v>2.1757073402404785</v>
      </c>
      <c r="H208">
        <f t="shared" si="6"/>
        <v>1055.9045088024905</v>
      </c>
      <c r="K208" s="230">
        <v>42286.458333333336</v>
      </c>
      <c r="L208" t="str">
        <v>Null</v>
      </c>
      <c r="M208">
        <f t="shared" si="7"/>
        <v>2.1757073402404785</v>
      </c>
      <c r="N208" s="230"/>
    </row>
    <row r="209" spans="2:14" x14ac:dyDescent="0.2">
      <c r="B209" s="230">
        <v>42286.5</v>
      </c>
      <c r="C209">
        <v>0.31459331512451172</v>
      </c>
      <c r="D209">
        <v>1060.9942578185019</v>
      </c>
      <c r="E209">
        <v>55.352601763064065</v>
      </c>
      <c r="F209">
        <v>12.606681147819625</v>
      </c>
      <c r="G209">
        <v>2.1757073402404785</v>
      </c>
      <c r="H209">
        <f t="shared" si="6"/>
        <v>1061.3088511336264</v>
      </c>
      <c r="K209" s="230">
        <v>42286.5</v>
      </c>
      <c r="L209" t="str">
        <v>Null</v>
      </c>
      <c r="M209">
        <f t="shared" si="7"/>
        <v>2.1757073402404785</v>
      </c>
      <c r="N209" s="230"/>
    </row>
    <row r="210" spans="2:14" x14ac:dyDescent="0.2">
      <c r="B210" s="230">
        <v>42286.541666666664</v>
      </c>
      <c r="C210">
        <v>0.31459331512451172</v>
      </c>
      <c r="D210">
        <v>1055.5522927586703</v>
      </c>
      <c r="E210">
        <v>55.724619420621657</v>
      </c>
      <c r="F210">
        <v>12.605493742099867</v>
      </c>
      <c r="G210">
        <v>2.2053772162534129</v>
      </c>
      <c r="H210">
        <f t="shared" si="6"/>
        <v>1055.8668860737948</v>
      </c>
      <c r="K210" s="230">
        <v>42286.541666666664</v>
      </c>
      <c r="L210">
        <v>2.2147669792175293</v>
      </c>
      <c r="M210">
        <f t="shared" si="7"/>
        <v>2.2147669792175293</v>
      </c>
      <c r="N210" s="230"/>
    </row>
    <row r="211" spans="2:14" x14ac:dyDescent="0.2">
      <c r="B211" s="230">
        <v>42286.583333333336</v>
      </c>
      <c r="C211">
        <v>0.31459331512451172</v>
      </c>
      <c r="D211">
        <v>1071.7111880015559</v>
      </c>
      <c r="E211">
        <v>55.887680053710938</v>
      </c>
      <c r="F211">
        <v>12.602340564338366</v>
      </c>
      <c r="G211">
        <v>2.228571891784668</v>
      </c>
      <c r="H211">
        <f t="shared" si="6"/>
        <v>1072.0257813166804</v>
      </c>
      <c r="K211" s="230">
        <v>42286.583333333336</v>
      </c>
      <c r="L211" t="str">
        <v>Null</v>
      </c>
      <c r="M211">
        <f t="shared" si="7"/>
        <v>2.2147669792175293</v>
      </c>
      <c r="N211" s="230"/>
    </row>
    <row r="212" spans="2:14" x14ac:dyDescent="0.2">
      <c r="B212" s="230">
        <v>42286.625</v>
      </c>
      <c r="C212">
        <v>0.31459331512451172</v>
      </c>
      <c r="D212">
        <v>1058.4972623307463</v>
      </c>
      <c r="E212">
        <v>55.887680053710938</v>
      </c>
      <c r="F212">
        <v>12.592524177139071</v>
      </c>
      <c r="G212">
        <v>2.228571891784668</v>
      </c>
      <c r="H212">
        <f t="shared" si="6"/>
        <v>1058.8118556458708</v>
      </c>
      <c r="K212" s="230">
        <v>42286.625</v>
      </c>
      <c r="L212" t="str">
        <v>Null</v>
      </c>
      <c r="M212">
        <f t="shared" si="7"/>
        <v>2.2147669792175293</v>
      </c>
      <c r="N212" s="230"/>
    </row>
    <row r="213" spans="2:14" x14ac:dyDescent="0.2">
      <c r="B213" s="230">
        <v>42286.666666666664</v>
      </c>
      <c r="C213">
        <v>0.31459331512451172</v>
      </c>
      <c r="D213">
        <v>1065.2662224723983</v>
      </c>
      <c r="E213">
        <v>55.887680053710938</v>
      </c>
      <c r="F213">
        <v>12.60316806735595</v>
      </c>
      <c r="G213">
        <v>2.228571891784668</v>
      </c>
      <c r="H213">
        <f t="shared" si="6"/>
        <v>1065.5808157875229</v>
      </c>
      <c r="K213" s="230">
        <v>42286.666666666664</v>
      </c>
      <c r="L213" t="str">
        <v>Null</v>
      </c>
      <c r="M213">
        <f t="shared" si="7"/>
        <v>2.2147669792175293</v>
      </c>
      <c r="N213" s="230"/>
    </row>
    <row r="214" spans="2:14" x14ac:dyDescent="0.2">
      <c r="B214" s="230">
        <v>42286.708333333336</v>
      </c>
      <c r="C214">
        <v>0.31459331512451172</v>
      </c>
      <c r="D214">
        <v>1058.020638732741</v>
      </c>
      <c r="E214">
        <v>56.097349932522242</v>
      </c>
      <c r="F214">
        <v>12.59783227654404</v>
      </c>
      <c r="G214">
        <v>2.228571891784668</v>
      </c>
      <c r="H214">
        <f t="shared" si="6"/>
        <v>1058.3352320478655</v>
      </c>
      <c r="K214" s="230">
        <v>42286.708333333336</v>
      </c>
      <c r="L214" t="str">
        <v>Null</v>
      </c>
      <c r="M214">
        <f t="shared" si="7"/>
        <v>2.2147669792175293</v>
      </c>
      <c r="N214" s="230"/>
    </row>
    <row r="215" spans="2:14" x14ac:dyDescent="0.2">
      <c r="B215" s="230">
        <v>42286.75</v>
      </c>
      <c r="C215">
        <v>0.31459331512451172</v>
      </c>
      <c r="D215">
        <v>1070.9987722730509</v>
      </c>
      <c r="E215">
        <v>56.54486083984375</v>
      </c>
      <c r="F215">
        <v>12.598920739702915</v>
      </c>
      <c r="G215">
        <v>2.2290173602622749</v>
      </c>
      <c r="H215">
        <f t="shared" si="6"/>
        <v>1071.3133655881754</v>
      </c>
      <c r="K215" s="230">
        <v>42286.75</v>
      </c>
      <c r="L215">
        <v>2.2560741901397705</v>
      </c>
      <c r="M215">
        <f t="shared" si="7"/>
        <v>2.2560741901397705</v>
      </c>
      <c r="N215" s="230"/>
    </row>
    <row r="216" spans="2:14" x14ac:dyDescent="0.2">
      <c r="B216" s="230">
        <v>42286.791666666664</v>
      </c>
      <c r="C216">
        <v>0.31459331512451172</v>
      </c>
      <c r="D216">
        <v>1064.1833042375354</v>
      </c>
      <c r="E216">
        <v>56.54486083984375</v>
      </c>
      <c r="F216">
        <v>12.596570405355029</v>
      </c>
      <c r="G216">
        <v>2.2560741901397705</v>
      </c>
      <c r="H216">
        <f t="shared" si="6"/>
        <v>1064.4978975526599</v>
      </c>
      <c r="K216" s="230">
        <v>42286.791666666664</v>
      </c>
      <c r="L216" t="str">
        <v>Null</v>
      </c>
      <c r="M216">
        <f t="shared" si="7"/>
        <v>2.2560741901397705</v>
      </c>
      <c r="N216" s="230"/>
    </row>
    <row r="217" spans="2:14" x14ac:dyDescent="0.2">
      <c r="B217" s="230">
        <v>42286.833333333336</v>
      </c>
      <c r="C217">
        <v>0.31459331512451172</v>
      </c>
      <c r="D217">
        <v>1060.591504429101</v>
      </c>
      <c r="E217">
        <v>56.54486083984375</v>
      </c>
      <c r="F217">
        <v>12.590649280623332</v>
      </c>
      <c r="G217">
        <v>2.2560741901397705</v>
      </c>
      <c r="H217">
        <f t="shared" si="6"/>
        <v>1060.9060977442255</v>
      </c>
      <c r="K217" s="230">
        <v>42286.833333333336</v>
      </c>
      <c r="L217" t="str">
        <v>Null</v>
      </c>
      <c r="M217">
        <f t="shared" si="7"/>
        <v>2.2560741901397705</v>
      </c>
      <c r="N217" s="230"/>
    </row>
    <row r="218" spans="2:14" x14ac:dyDescent="0.2">
      <c r="B218" s="230">
        <v>42286.875</v>
      </c>
      <c r="C218">
        <v>0.31459331512451172</v>
      </c>
      <c r="D218">
        <v>1067.7466975154966</v>
      </c>
      <c r="E218">
        <v>55.621966857740617</v>
      </c>
      <c r="F218">
        <v>12.592877156665592</v>
      </c>
      <c r="G218">
        <v>2.2797559082228607</v>
      </c>
      <c r="H218">
        <f t="shared" si="6"/>
        <v>1068.0612908306211</v>
      </c>
      <c r="K218" s="230">
        <v>42286.875</v>
      </c>
      <c r="L218">
        <v>2.1322598457336426</v>
      </c>
      <c r="M218">
        <f t="shared" si="7"/>
        <v>2.1322598457336426</v>
      </c>
      <c r="N218" s="230"/>
    </row>
    <row r="219" spans="2:14" x14ac:dyDescent="0.2">
      <c r="B219" s="230">
        <v>42286.916666666664</v>
      </c>
      <c r="C219">
        <v>0.31459331512451172</v>
      </c>
      <c r="D219">
        <v>1067.7902885798985</v>
      </c>
      <c r="E219">
        <v>55.46368408203125</v>
      </c>
      <c r="F219">
        <v>12.586253207594025</v>
      </c>
      <c r="G219">
        <v>2.3039090633392334</v>
      </c>
      <c r="H219">
        <f t="shared" si="6"/>
        <v>1068.104881895023</v>
      </c>
      <c r="K219" s="230">
        <v>42286.916666666664</v>
      </c>
      <c r="L219" t="str">
        <v>Null</v>
      </c>
      <c r="M219">
        <f t="shared" si="7"/>
        <v>2.1322598457336426</v>
      </c>
      <c r="N219" s="230"/>
    </row>
    <row r="220" spans="2:14" x14ac:dyDescent="0.2">
      <c r="B220" s="230">
        <v>42286.958333333336</v>
      </c>
      <c r="C220">
        <v>0.31459331512451172</v>
      </c>
      <c r="D220">
        <v>1068.6820515380011</v>
      </c>
      <c r="E220">
        <v>55.46368408203125</v>
      </c>
      <c r="F220">
        <v>12.597477934354943</v>
      </c>
      <c r="G220">
        <v>2.3039090633392334</v>
      </c>
      <c r="H220">
        <f t="shared" si="6"/>
        <v>1068.9966448531256</v>
      </c>
      <c r="K220" s="230">
        <v>42286.958333333336</v>
      </c>
      <c r="L220" t="str">
        <v>Null</v>
      </c>
      <c r="M220">
        <f t="shared" si="7"/>
        <v>2.1322598457336426</v>
      </c>
      <c r="N220" s="230"/>
    </row>
    <row r="221" spans="2:14" x14ac:dyDescent="0.2">
      <c r="B221" s="230">
        <v>42287</v>
      </c>
      <c r="C221">
        <v>0.31459331512451172</v>
      </c>
      <c r="D221">
        <v>1064.2547911689592</v>
      </c>
      <c r="E221">
        <v>55.46368408203125</v>
      </c>
      <c r="F221">
        <v>12.600056425084006</v>
      </c>
      <c r="G221">
        <v>2.3039090633392334</v>
      </c>
      <c r="H221">
        <f t="shared" si="6"/>
        <v>1064.5693844840837</v>
      </c>
      <c r="K221" s="230">
        <v>42287</v>
      </c>
      <c r="L221" t="str">
        <v>Null</v>
      </c>
      <c r="M221">
        <f t="shared" si="7"/>
        <v>2.1322598457336426</v>
      </c>
      <c r="N221" s="230"/>
    </row>
    <row r="222" spans="2:14" x14ac:dyDescent="0.2">
      <c r="B222" s="230">
        <v>42287.041666666664</v>
      </c>
      <c r="C222">
        <v>0.31459331512451172</v>
      </c>
      <c r="D222">
        <v>1063.0304093328521</v>
      </c>
      <c r="E222">
        <v>55.46368408203125</v>
      </c>
      <c r="F222">
        <v>12.607965260166063</v>
      </c>
      <c r="G222">
        <v>2.3039090633392334</v>
      </c>
      <c r="H222">
        <f t="shared" si="6"/>
        <v>1063.3450026479766</v>
      </c>
      <c r="K222" s="230">
        <v>42287.041666666664</v>
      </c>
      <c r="L222" t="str">
        <v>Null</v>
      </c>
      <c r="M222">
        <f t="shared" si="7"/>
        <v>2.1322598457336426</v>
      </c>
      <c r="N222" s="230"/>
    </row>
    <row r="223" spans="2:14" x14ac:dyDescent="0.2">
      <c r="B223" s="230">
        <v>42287.083333333336</v>
      </c>
      <c r="C223">
        <v>0.31459331512451172</v>
      </c>
      <c r="D223">
        <v>1058.3181285753888</v>
      </c>
      <c r="E223">
        <v>55.46368408203125</v>
      </c>
      <c r="F223">
        <v>12.583699434964393</v>
      </c>
      <c r="G223">
        <v>2.3039090633392334</v>
      </c>
      <c r="H223">
        <f t="shared" si="6"/>
        <v>1058.6327218905133</v>
      </c>
      <c r="K223" s="230">
        <v>42287.083333333336</v>
      </c>
      <c r="L223" t="str">
        <v>Null</v>
      </c>
      <c r="M223">
        <f t="shared" si="7"/>
        <v>2.1322598457336426</v>
      </c>
      <c r="N223" s="230"/>
    </row>
    <row r="224" spans="2:14" x14ac:dyDescent="0.2">
      <c r="B224" s="230">
        <v>42287.125</v>
      </c>
      <c r="C224">
        <v>0.31459331512451172</v>
      </c>
      <c r="D224">
        <v>1069.4589965743173</v>
      </c>
      <c r="E224">
        <v>55.46368408203125</v>
      </c>
      <c r="F224">
        <v>12.59668685064104</v>
      </c>
      <c r="G224">
        <v>2.2944289523233969</v>
      </c>
      <c r="H224">
        <f t="shared" si="6"/>
        <v>1069.7735898894418</v>
      </c>
      <c r="K224" s="230">
        <v>42287.125</v>
      </c>
      <c r="L224">
        <v>2.2422695159912109</v>
      </c>
      <c r="M224">
        <f t="shared" si="7"/>
        <v>2.2422695159912109</v>
      </c>
      <c r="N224" s="230"/>
    </row>
    <row r="225" spans="2:14" x14ac:dyDescent="0.2">
      <c r="B225" s="230">
        <v>42287.166666666664</v>
      </c>
      <c r="C225">
        <v>0.31459331512451172</v>
      </c>
      <c r="D225">
        <v>1061.0375885724554</v>
      </c>
      <c r="E225">
        <v>55.46368408203125</v>
      </c>
      <c r="F225">
        <v>12.579330061527358</v>
      </c>
      <c r="G225">
        <v>2.2422695159912109</v>
      </c>
      <c r="H225">
        <f t="shared" si="6"/>
        <v>1061.3521818875799</v>
      </c>
      <c r="K225" s="230">
        <v>42287.166666666664</v>
      </c>
      <c r="L225" t="str">
        <v>Null</v>
      </c>
      <c r="M225">
        <f t="shared" si="7"/>
        <v>2.2422695159912109</v>
      </c>
      <c r="N225" s="230"/>
    </row>
    <row r="226" spans="2:14" x14ac:dyDescent="0.2">
      <c r="B226" s="230">
        <v>42287.208333333336</v>
      </c>
      <c r="C226">
        <v>0.31459331512451172</v>
      </c>
      <c r="D226">
        <v>1061.8133113445538</v>
      </c>
      <c r="E226">
        <v>56.443516544180973</v>
      </c>
      <c r="F226">
        <v>12.594275679982239</v>
      </c>
      <c r="G226">
        <v>2.2422695159912109</v>
      </c>
      <c r="H226">
        <f t="shared" si="6"/>
        <v>1062.1279046596783</v>
      </c>
      <c r="K226" s="230">
        <v>42287.208333333336</v>
      </c>
      <c r="L226" t="str">
        <v>Null</v>
      </c>
      <c r="M226">
        <f t="shared" si="7"/>
        <v>2.2422695159912109</v>
      </c>
      <c r="N226" s="230"/>
    </row>
    <row r="227" spans="2:14" x14ac:dyDescent="0.2">
      <c r="B227" s="230">
        <v>42287.25</v>
      </c>
      <c r="C227">
        <v>0.31459331512451172</v>
      </c>
      <c r="D227">
        <v>1064.0116063938224</v>
      </c>
      <c r="E227">
        <v>56.488327026367187</v>
      </c>
      <c r="F227">
        <v>12.587549475967089</v>
      </c>
      <c r="G227">
        <v>2.262204916504754</v>
      </c>
      <c r="H227">
        <f t="shared" si="6"/>
        <v>1064.3261997089469</v>
      </c>
      <c r="K227" s="230">
        <v>42287.25</v>
      </c>
      <c r="L227">
        <v>2.2696647644042969</v>
      </c>
      <c r="M227">
        <f t="shared" si="7"/>
        <v>2.2696647644042969</v>
      </c>
      <c r="N227" s="230"/>
    </row>
    <row r="228" spans="2:14" x14ac:dyDescent="0.2">
      <c r="B228" s="230">
        <v>42287.291666666664</v>
      </c>
      <c r="C228">
        <v>0.31459331512451172</v>
      </c>
      <c r="D228">
        <v>1058.0540137565786</v>
      </c>
      <c r="E228">
        <v>56.488327026367187</v>
      </c>
      <c r="F228">
        <v>12.600020904248556</v>
      </c>
      <c r="G228">
        <v>2.2696647644042969</v>
      </c>
      <c r="H228">
        <f t="shared" si="6"/>
        <v>1058.3686070717031</v>
      </c>
      <c r="K228" s="230">
        <v>42287.291666666664</v>
      </c>
      <c r="L228" t="str">
        <v>Null</v>
      </c>
      <c r="M228">
        <f t="shared" si="7"/>
        <v>2.2696647644042969</v>
      </c>
      <c r="N228" s="230"/>
    </row>
    <row r="229" spans="2:14" x14ac:dyDescent="0.2">
      <c r="B229" s="230">
        <v>42287.333333333336</v>
      </c>
      <c r="C229">
        <v>0.31459331512451172</v>
      </c>
      <c r="D229">
        <v>1058.684166075592</v>
      </c>
      <c r="E229">
        <v>56.488327026367187</v>
      </c>
      <c r="F229">
        <v>12.598775700950092</v>
      </c>
      <c r="G229">
        <v>2.2696647644042969</v>
      </c>
      <c r="H229">
        <f t="shared" si="6"/>
        <v>1058.9987593907165</v>
      </c>
      <c r="K229" s="230">
        <v>42287.333333333336</v>
      </c>
      <c r="L229" t="str">
        <v>Null</v>
      </c>
      <c r="M229">
        <f t="shared" si="7"/>
        <v>2.2696647644042969</v>
      </c>
      <c r="N229" s="230"/>
    </row>
    <row r="230" spans="2:14" x14ac:dyDescent="0.2">
      <c r="B230" s="230">
        <v>42287.375</v>
      </c>
      <c r="C230">
        <v>0.31459331512451172</v>
      </c>
      <c r="D230">
        <v>1060.4050680023192</v>
      </c>
      <c r="E230">
        <v>56.488327026367187</v>
      </c>
      <c r="F230">
        <v>12.586587528045708</v>
      </c>
      <c r="G230">
        <v>2.2749548993520605</v>
      </c>
      <c r="H230">
        <f t="shared" si="6"/>
        <v>1060.7196613174438</v>
      </c>
      <c r="K230" s="230">
        <v>42287.375</v>
      </c>
      <c r="L230">
        <v>2.0085525512695313</v>
      </c>
      <c r="M230">
        <f t="shared" si="7"/>
        <v>2.0085525512695313</v>
      </c>
      <c r="N230" s="230"/>
    </row>
    <row r="231" spans="2:14" x14ac:dyDescent="0.2">
      <c r="B231" s="230">
        <v>42287.416666666664</v>
      </c>
      <c r="C231">
        <v>0.31459331512451172</v>
      </c>
      <c r="D231">
        <v>1062.7293064154394</v>
      </c>
      <c r="E231">
        <v>55.904877895507809</v>
      </c>
      <c r="F231">
        <v>12.589454438162116</v>
      </c>
      <c r="G231">
        <v>2.3382604122161865</v>
      </c>
      <c r="H231">
        <f t="shared" si="6"/>
        <v>1063.0438997305639</v>
      </c>
      <c r="K231" s="230">
        <v>42287.416666666664</v>
      </c>
      <c r="L231" t="str">
        <v>Null</v>
      </c>
      <c r="M231">
        <f t="shared" si="7"/>
        <v>2.0085525512695313</v>
      </c>
      <c r="N231" s="230"/>
    </row>
    <row r="232" spans="2:14" x14ac:dyDescent="0.2">
      <c r="B232" s="230">
        <v>42287.458333333336</v>
      </c>
      <c r="C232">
        <v>0.31459331512451172</v>
      </c>
      <c r="D232">
        <v>1055.9793147105913</v>
      </c>
      <c r="E232">
        <v>55.742813110351563</v>
      </c>
      <c r="F232">
        <v>12.582119965838061</v>
      </c>
      <c r="G232">
        <v>2.3382604122161865</v>
      </c>
      <c r="H232">
        <f t="shared" si="6"/>
        <v>1056.2939080257158</v>
      </c>
      <c r="K232" s="230">
        <v>42287.458333333336</v>
      </c>
      <c r="L232" t="str">
        <v>Null</v>
      </c>
      <c r="M232">
        <f t="shared" si="7"/>
        <v>2.0085525512695313</v>
      </c>
      <c r="N232" s="230"/>
    </row>
    <row r="233" spans="2:14" x14ac:dyDescent="0.2">
      <c r="B233" s="230">
        <v>42287.5</v>
      </c>
      <c r="C233">
        <v>0.31459331512451172</v>
      </c>
      <c r="D233">
        <v>1064.8302667939929</v>
      </c>
      <c r="E233">
        <v>55.742813110351563</v>
      </c>
      <c r="F233">
        <v>12.591722110301124</v>
      </c>
      <c r="G233">
        <v>2.3382604122161865</v>
      </c>
      <c r="H233">
        <f t="shared" si="6"/>
        <v>1065.1448601091174</v>
      </c>
      <c r="K233" s="230">
        <v>42287.5</v>
      </c>
      <c r="L233" t="str">
        <v>Null</v>
      </c>
      <c r="M233">
        <f t="shared" si="7"/>
        <v>2.0085525512695313</v>
      </c>
      <c r="N233" s="230"/>
    </row>
    <row r="234" spans="2:14" x14ac:dyDescent="0.2">
      <c r="B234" s="230">
        <v>42287.541666666664</v>
      </c>
      <c r="C234">
        <v>0.31459331512451172</v>
      </c>
      <c r="D234">
        <v>1062.9909557009719</v>
      </c>
      <c r="E234">
        <v>55.742813110351563</v>
      </c>
      <c r="F234">
        <v>12.599295736640295</v>
      </c>
      <c r="G234">
        <v>2.3382604122161865</v>
      </c>
      <c r="H234">
        <f t="shared" si="6"/>
        <v>1063.3055490160964</v>
      </c>
      <c r="K234" s="230">
        <v>42287.541666666664</v>
      </c>
      <c r="L234" t="str">
        <v>Null</v>
      </c>
      <c r="M234">
        <f t="shared" si="7"/>
        <v>2.0085525512695313</v>
      </c>
      <c r="N234" s="230"/>
    </row>
    <row r="235" spans="2:14" x14ac:dyDescent="0.2">
      <c r="B235" s="230">
        <v>42287.583333333336</v>
      </c>
      <c r="C235">
        <v>0.31459331512451172</v>
      </c>
      <c r="D235">
        <v>1060.5119429185318</v>
      </c>
      <c r="E235">
        <v>55.742813110351563</v>
      </c>
      <c r="F235">
        <v>12.588936239114604</v>
      </c>
      <c r="G235">
        <v>2.3382604122161865</v>
      </c>
      <c r="H235">
        <f t="shared" si="6"/>
        <v>1060.8265362336563</v>
      </c>
      <c r="K235" s="230">
        <v>42287.583333333336</v>
      </c>
      <c r="L235" t="str">
        <v>Null</v>
      </c>
      <c r="M235">
        <f t="shared" si="7"/>
        <v>2.0085525512695313</v>
      </c>
      <c r="N235" s="230"/>
    </row>
    <row r="236" spans="2:14" x14ac:dyDescent="0.2">
      <c r="B236" s="230">
        <v>42287.625</v>
      </c>
      <c r="C236">
        <v>240.35261054973071</v>
      </c>
      <c r="D236">
        <v>1058.8751789472453</v>
      </c>
      <c r="E236">
        <v>55.182264908960128</v>
      </c>
      <c r="F236">
        <v>12.595151246035101</v>
      </c>
      <c r="G236">
        <v>2.3382604122161865</v>
      </c>
      <c r="H236">
        <f t="shared" si="6"/>
        <v>1299.2277894969761</v>
      </c>
      <c r="K236" s="230">
        <v>42287.625</v>
      </c>
      <c r="L236" t="str">
        <v>Null</v>
      </c>
      <c r="M236">
        <f t="shared" si="7"/>
        <v>2.0085525512695313</v>
      </c>
      <c r="N236" s="230"/>
    </row>
    <row r="237" spans="2:14" x14ac:dyDescent="0.2">
      <c r="B237" s="230">
        <v>42287.666666666664</v>
      </c>
      <c r="C237">
        <v>349.93336832159252</v>
      </c>
      <c r="D237">
        <v>1066.7048345195853</v>
      </c>
      <c r="E237">
        <v>53.979728698730469</v>
      </c>
      <c r="F237">
        <v>12.59342415558603</v>
      </c>
      <c r="G237">
        <v>2.3382604122161865</v>
      </c>
      <c r="H237">
        <f t="shared" si="6"/>
        <v>1416.6382028411779</v>
      </c>
      <c r="K237" s="230">
        <v>42287.666666666664</v>
      </c>
      <c r="L237" t="str">
        <v>Null</v>
      </c>
      <c r="M237">
        <f t="shared" si="7"/>
        <v>2.0085525512695313</v>
      </c>
      <c r="N237" s="230"/>
    </row>
    <row r="238" spans="2:14" x14ac:dyDescent="0.2">
      <c r="B238" s="230">
        <v>42287.708333333336</v>
      </c>
      <c r="C238">
        <v>357.63075111734184</v>
      </c>
      <c r="D238">
        <v>1064.9831816107346</v>
      </c>
      <c r="E238">
        <v>53.979728698730469</v>
      </c>
      <c r="F238">
        <v>12.60356661091328</v>
      </c>
      <c r="G238">
        <v>2.3546894316130214</v>
      </c>
      <c r="H238">
        <f t="shared" si="6"/>
        <v>1422.6139327280764</v>
      </c>
      <c r="K238" s="230">
        <v>42287.708333333336</v>
      </c>
      <c r="L238">
        <v>2.3934791088104248</v>
      </c>
      <c r="M238">
        <f t="shared" si="7"/>
        <v>2.3934791088104248</v>
      </c>
      <c r="N238" s="230"/>
    </row>
    <row r="239" spans="2:14" x14ac:dyDescent="0.2">
      <c r="B239" s="230">
        <v>42287.75</v>
      </c>
      <c r="C239">
        <v>207.00292012130552</v>
      </c>
      <c r="D239">
        <v>1081.9284097630484</v>
      </c>
      <c r="E239">
        <v>53.979728698730469</v>
      </c>
      <c r="F239">
        <v>12.607230900461673</v>
      </c>
      <c r="G239">
        <v>2.3934791088104248</v>
      </c>
      <c r="H239">
        <f t="shared" si="6"/>
        <v>1288.931329884354</v>
      </c>
      <c r="K239" s="230">
        <v>42287.75</v>
      </c>
      <c r="L239" t="str">
        <v>Null</v>
      </c>
      <c r="M239">
        <f t="shared" si="7"/>
        <v>2.3934791088104248</v>
      </c>
      <c r="N239" s="230"/>
    </row>
    <row r="240" spans="2:14" x14ac:dyDescent="0.2">
      <c r="B240" s="230">
        <v>42287.791666666664</v>
      </c>
      <c r="C240">
        <v>0.31459331512451172</v>
      </c>
      <c r="D240">
        <v>1063.3548731090798</v>
      </c>
      <c r="E240">
        <v>53.979728698730469</v>
      </c>
      <c r="F240">
        <v>12.589160515369043</v>
      </c>
      <c r="G240">
        <v>2.3934791088104248</v>
      </c>
      <c r="H240">
        <f t="shared" si="6"/>
        <v>1063.6694664242043</v>
      </c>
      <c r="K240" s="230">
        <v>42287.791666666664</v>
      </c>
      <c r="L240" t="str">
        <v>Null</v>
      </c>
      <c r="M240">
        <f t="shared" si="7"/>
        <v>2.3934791088104248</v>
      </c>
      <c r="N240" s="230"/>
    </row>
    <row r="241" spans="2:14" x14ac:dyDescent="0.2">
      <c r="B241" s="230">
        <v>42287.833333333336</v>
      </c>
      <c r="C241">
        <v>0.31459331512451172</v>
      </c>
      <c r="D241">
        <v>1064.551900593855</v>
      </c>
      <c r="E241">
        <v>52.284446539967853</v>
      </c>
      <c r="F241">
        <v>12.596063986582225</v>
      </c>
      <c r="G241">
        <v>2.3836679291674825</v>
      </c>
      <c r="H241">
        <f t="shared" si="6"/>
        <v>1064.8664939089795</v>
      </c>
      <c r="K241" s="230">
        <v>42287.833333333336</v>
      </c>
      <c r="L241">
        <v>2.1803088188171387</v>
      </c>
      <c r="M241">
        <f t="shared" si="7"/>
        <v>2.1803088188171387</v>
      </c>
      <c r="N241" s="230"/>
    </row>
    <row r="242" spans="2:14" x14ac:dyDescent="0.2">
      <c r="B242" s="230">
        <v>42287.875</v>
      </c>
      <c r="C242">
        <v>0.31459331512451172</v>
      </c>
      <c r="D242">
        <v>1061.6082372991098</v>
      </c>
      <c r="E242">
        <v>51.350990295410156</v>
      </c>
      <c r="F242">
        <v>12.596027164114052</v>
      </c>
      <c r="G242">
        <v>2.393157958984375</v>
      </c>
      <c r="H242">
        <f t="shared" si="6"/>
        <v>1061.9228306142343</v>
      </c>
      <c r="K242" s="230">
        <v>42287.875</v>
      </c>
      <c r="L242" t="str">
        <v>Null</v>
      </c>
      <c r="M242">
        <f t="shared" si="7"/>
        <v>2.1803088188171387</v>
      </c>
      <c r="N242" s="230"/>
    </row>
    <row r="243" spans="2:14" x14ac:dyDescent="0.2">
      <c r="B243" s="230">
        <v>42287.916666666664</v>
      </c>
      <c r="C243">
        <v>0.31459331512451172</v>
      </c>
      <c r="D243">
        <v>1064.6902517514545</v>
      </c>
      <c r="E243">
        <v>51.350990295410156</v>
      </c>
      <c r="F243">
        <v>12.60724493263324</v>
      </c>
      <c r="G243">
        <v>2.393157958984375</v>
      </c>
      <c r="H243">
        <f t="shared" si="6"/>
        <v>1065.004845066579</v>
      </c>
      <c r="K243" s="230">
        <v>42287.916666666664</v>
      </c>
      <c r="L243" t="str">
        <v>Null</v>
      </c>
      <c r="M243">
        <f t="shared" si="7"/>
        <v>2.1803088188171387</v>
      </c>
      <c r="N243" s="230"/>
    </row>
    <row r="244" spans="2:14" x14ac:dyDescent="0.2">
      <c r="B244" s="230">
        <v>42287.958333333336</v>
      </c>
      <c r="C244">
        <v>0.31459331512451172</v>
      </c>
      <c r="D244">
        <v>1058.7850733339772</v>
      </c>
      <c r="E244">
        <v>51.350990295410156</v>
      </c>
      <c r="F244">
        <v>12.593479913594191</v>
      </c>
      <c r="G244">
        <v>2.393157958984375</v>
      </c>
      <c r="H244">
        <f t="shared" si="6"/>
        <v>1059.0996666491017</v>
      </c>
      <c r="K244" s="230">
        <v>42287.958333333336</v>
      </c>
      <c r="L244" t="str">
        <v>Null</v>
      </c>
      <c r="M244">
        <f t="shared" si="7"/>
        <v>2.1803088188171387</v>
      </c>
      <c r="N244" s="230"/>
    </row>
    <row r="245" spans="2:14" x14ac:dyDescent="0.2">
      <c r="B245" s="230">
        <v>42288</v>
      </c>
      <c r="C245">
        <v>0.31459331512451172</v>
      </c>
      <c r="D245">
        <v>1061.2991388641867</v>
      </c>
      <c r="E245">
        <v>51.350990295410156</v>
      </c>
      <c r="F245">
        <v>12.601730464348792</v>
      </c>
      <c r="G245">
        <v>2.393157958984375</v>
      </c>
      <c r="H245">
        <f t="shared" si="6"/>
        <v>1061.6137321793112</v>
      </c>
      <c r="K245" s="230">
        <v>42288</v>
      </c>
      <c r="L245" t="str">
        <v>Null</v>
      </c>
      <c r="M245">
        <f t="shared" si="7"/>
        <v>2.1803088188171387</v>
      </c>
      <c r="N245" s="230"/>
    </row>
    <row r="246" spans="2:14" x14ac:dyDescent="0.2">
      <c r="B246" s="230">
        <v>42288.041666666664</v>
      </c>
      <c r="C246">
        <v>0.31459331512451172</v>
      </c>
      <c r="D246">
        <v>1060.9324521969095</v>
      </c>
      <c r="E246">
        <v>54.106049662721425</v>
      </c>
      <c r="F246">
        <v>12.593888034706907</v>
      </c>
      <c r="G246">
        <v>2.393157958984375</v>
      </c>
      <c r="H246">
        <f t="shared" si="6"/>
        <v>1061.247045512034</v>
      </c>
      <c r="K246" s="230">
        <v>42288.041666666664</v>
      </c>
      <c r="L246" t="str">
        <v>Null</v>
      </c>
      <c r="M246">
        <f t="shared" si="7"/>
        <v>2.1803088188171387</v>
      </c>
      <c r="N246" s="230"/>
    </row>
    <row r="247" spans="2:14" x14ac:dyDescent="0.2">
      <c r="B247" s="230">
        <v>42288.083333333336</v>
      </c>
      <c r="C247">
        <v>0.27762855180435708</v>
      </c>
      <c r="D247">
        <v>1066.0827366519675</v>
      </c>
      <c r="E247">
        <v>54.5450439453125</v>
      </c>
      <c r="F247">
        <v>12.590039120967122</v>
      </c>
      <c r="G247">
        <v>2.3603982018858853</v>
      </c>
      <c r="H247">
        <f t="shared" si="6"/>
        <v>1066.3603652037718</v>
      </c>
      <c r="K247" s="230">
        <v>42288.083333333336</v>
      </c>
      <c r="L247">
        <v>2.324455738067627</v>
      </c>
      <c r="M247">
        <f t="shared" si="7"/>
        <v>2.324455738067627</v>
      </c>
      <c r="N247" s="230"/>
    </row>
    <row r="248" spans="2:14" x14ac:dyDescent="0.2">
      <c r="B248" s="230">
        <v>42288.125</v>
      </c>
      <c r="C248">
        <v>0.2397000789642334</v>
      </c>
      <c r="D248">
        <v>1058.881894184248</v>
      </c>
      <c r="E248">
        <v>54.5450439453125</v>
      </c>
      <c r="F248">
        <v>12.595129656256043</v>
      </c>
      <c r="G248">
        <v>2.324455738067627</v>
      </c>
      <c r="H248">
        <f t="shared" si="6"/>
        <v>1059.1215942632123</v>
      </c>
      <c r="K248" s="230">
        <v>42288.125</v>
      </c>
      <c r="L248" t="str">
        <v>Null</v>
      </c>
      <c r="M248">
        <f t="shared" si="7"/>
        <v>2.324455738067627</v>
      </c>
      <c r="N248" s="230"/>
    </row>
    <row r="249" spans="2:14" x14ac:dyDescent="0.2">
      <c r="B249" s="230">
        <v>42288.166666666664</v>
      </c>
      <c r="C249">
        <v>0.2397000789642334</v>
      </c>
      <c r="D249">
        <v>1069.5938688025412</v>
      </c>
      <c r="E249">
        <v>56.794004093513486</v>
      </c>
      <c r="F249">
        <v>12.58460128471507</v>
      </c>
      <c r="G249">
        <v>2.324455738067627</v>
      </c>
      <c r="H249">
        <f t="shared" si="6"/>
        <v>1069.8335688815055</v>
      </c>
      <c r="K249" s="230">
        <v>42288.166666666664</v>
      </c>
      <c r="L249" t="str">
        <v>Null</v>
      </c>
      <c r="M249">
        <f t="shared" si="7"/>
        <v>2.324455738067627</v>
      </c>
      <c r="N249" s="230"/>
    </row>
    <row r="250" spans="2:14" x14ac:dyDescent="0.2">
      <c r="B250" s="230">
        <v>42288.208333333336</v>
      </c>
      <c r="C250">
        <v>0.2397000789642334</v>
      </c>
      <c r="D250">
        <v>1062.6838714473811</v>
      </c>
      <c r="E250">
        <v>57.555366516113281</v>
      </c>
      <c r="F250">
        <v>12.589000802059969</v>
      </c>
      <c r="G250">
        <v>2.324455738067627</v>
      </c>
      <c r="H250">
        <f t="shared" si="6"/>
        <v>1062.9235715263453</v>
      </c>
      <c r="K250" s="230">
        <v>42288.208333333336</v>
      </c>
      <c r="L250" t="str">
        <v>Null</v>
      </c>
      <c r="M250">
        <f t="shared" si="7"/>
        <v>2.324455738067627</v>
      </c>
      <c r="N250" s="230"/>
    </row>
    <row r="251" spans="2:14" x14ac:dyDescent="0.2">
      <c r="B251" s="230">
        <v>42288.25</v>
      </c>
      <c r="C251">
        <v>0.2397000789642334</v>
      </c>
      <c r="D251">
        <v>1062.7477740716047</v>
      </c>
      <c r="E251">
        <v>57.555366516113281</v>
      </c>
      <c r="F251">
        <v>12.604728911833234</v>
      </c>
      <c r="G251">
        <v>2.324455738067627</v>
      </c>
      <c r="H251">
        <f t="shared" si="6"/>
        <v>1062.9874741505689</v>
      </c>
      <c r="K251" s="230">
        <v>42288.25</v>
      </c>
      <c r="L251" t="str">
        <v>Null</v>
      </c>
      <c r="M251">
        <f t="shared" si="7"/>
        <v>2.324455738067627</v>
      </c>
      <c r="N251" s="230"/>
    </row>
    <row r="252" spans="2:14" x14ac:dyDescent="0.2">
      <c r="B252" s="230">
        <v>42288.291666666664</v>
      </c>
      <c r="C252">
        <v>0.2397000789642334</v>
      </c>
      <c r="D252">
        <v>1067.3714062495253</v>
      </c>
      <c r="E252">
        <v>57.555366516113281</v>
      </c>
      <c r="F252">
        <v>12.607035870967179</v>
      </c>
      <c r="G252">
        <v>2.324455738067627</v>
      </c>
      <c r="H252">
        <f t="shared" si="6"/>
        <v>1067.6111063284895</v>
      </c>
      <c r="K252" s="230">
        <v>42288.291666666664</v>
      </c>
      <c r="L252" t="str">
        <v>Null</v>
      </c>
      <c r="M252">
        <f t="shared" si="7"/>
        <v>2.324455738067627</v>
      </c>
      <c r="N252" s="230"/>
    </row>
    <row r="253" spans="2:14" x14ac:dyDescent="0.2">
      <c r="B253" s="230">
        <v>42288.333333333336</v>
      </c>
      <c r="C253">
        <v>0.2397000789642334</v>
      </c>
      <c r="D253">
        <v>1062.6663973325942</v>
      </c>
      <c r="E253">
        <v>57.555366516113281</v>
      </c>
      <c r="F253">
        <v>12.59045939776818</v>
      </c>
      <c r="G253">
        <v>2.324455738067627</v>
      </c>
      <c r="H253">
        <f t="shared" si="6"/>
        <v>1062.9060974115584</v>
      </c>
      <c r="K253" s="230">
        <v>42288.333333333336</v>
      </c>
      <c r="L253" t="str">
        <v>Null</v>
      </c>
      <c r="M253">
        <f t="shared" si="7"/>
        <v>2.324455738067627</v>
      </c>
      <c r="N253" s="230"/>
    </row>
    <row r="254" spans="2:14" x14ac:dyDescent="0.2">
      <c r="B254" s="230">
        <v>42288.375</v>
      </c>
      <c r="C254">
        <v>0.24283610840638478</v>
      </c>
      <c r="D254">
        <v>1068.9716339772206</v>
      </c>
      <c r="E254">
        <v>56.707350764011814</v>
      </c>
      <c r="F254">
        <v>12.596333905460041</v>
      </c>
      <c r="G254">
        <v>2.324455738067627</v>
      </c>
      <c r="H254">
        <f t="shared" si="6"/>
        <v>1069.214470085627</v>
      </c>
      <c r="K254" s="230">
        <v>42288.375</v>
      </c>
      <c r="L254" t="str">
        <v>Null</v>
      </c>
      <c r="M254">
        <f t="shared" si="7"/>
        <v>2.324455738067627</v>
      </c>
      <c r="N254" s="230"/>
    </row>
    <row r="255" spans="2:14" x14ac:dyDescent="0.2">
      <c r="B255" s="230">
        <v>42288.416666666664</v>
      </c>
      <c r="C255">
        <v>0.31459331512451172</v>
      </c>
      <c r="D255">
        <v>1058.9159173466833</v>
      </c>
      <c r="E255">
        <v>56.661460876464844</v>
      </c>
      <c r="F255">
        <v>12.596897142637836</v>
      </c>
      <c r="G255">
        <v>2.3388975956240623</v>
      </c>
      <c r="H255">
        <f t="shared" si="6"/>
        <v>1059.2305106618078</v>
      </c>
      <c r="K255" s="230">
        <v>42288.416666666664</v>
      </c>
      <c r="L255">
        <v>2.352064847946167</v>
      </c>
      <c r="M255">
        <f t="shared" si="7"/>
        <v>2.352064847946167</v>
      </c>
      <c r="N255" s="230"/>
    </row>
    <row r="256" spans="2:14" x14ac:dyDescent="0.2">
      <c r="B256" s="230">
        <v>42288.458333333336</v>
      </c>
      <c r="C256">
        <v>0.31459331512451172</v>
      </c>
      <c r="D256">
        <v>1063.7612247154404</v>
      </c>
      <c r="E256">
        <v>56.661460876464844</v>
      </c>
      <c r="F256">
        <v>12.604771834374535</v>
      </c>
      <c r="G256">
        <v>2.352064847946167</v>
      </c>
      <c r="H256">
        <f t="shared" si="6"/>
        <v>1064.075818030565</v>
      </c>
      <c r="K256" s="230">
        <v>42288.458333333336</v>
      </c>
      <c r="L256" t="str">
        <v>Null</v>
      </c>
      <c r="M256">
        <f t="shared" si="7"/>
        <v>2.352064847946167</v>
      </c>
      <c r="N256" s="230"/>
    </row>
    <row r="257" spans="2:14" x14ac:dyDescent="0.2">
      <c r="B257" s="230">
        <v>42288.5</v>
      </c>
      <c r="C257">
        <v>0.31459331512451172</v>
      </c>
      <c r="D257">
        <v>1061.7498721975708</v>
      </c>
      <c r="E257">
        <v>56.661460876464844</v>
      </c>
      <c r="F257">
        <v>12.590985989026759</v>
      </c>
      <c r="G257">
        <v>2.352064847946167</v>
      </c>
      <c r="H257">
        <f t="shared" si="6"/>
        <v>1062.0644655126953</v>
      </c>
      <c r="K257" s="230">
        <v>42288.5</v>
      </c>
      <c r="L257" t="str">
        <v>Null</v>
      </c>
      <c r="M257">
        <f t="shared" si="7"/>
        <v>2.352064847946167</v>
      </c>
      <c r="N257" s="230"/>
    </row>
    <row r="258" spans="2:14" x14ac:dyDescent="0.2">
      <c r="B258" s="230">
        <v>42288.541666666664</v>
      </c>
      <c r="C258">
        <v>0.31459331512451172</v>
      </c>
      <c r="D258">
        <v>1061.2492959730023</v>
      </c>
      <c r="E258">
        <v>56.661460876464844</v>
      </c>
      <c r="F258">
        <v>12.594520854427286</v>
      </c>
      <c r="G258">
        <v>2.352064847946167</v>
      </c>
      <c r="H258">
        <f t="shared" si="6"/>
        <v>1061.5638892881268</v>
      </c>
      <c r="K258" s="230">
        <v>42288.541666666664</v>
      </c>
      <c r="L258" t="str">
        <v>Null</v>
      </c>
      <c r="M258">
        <f t="shared" si="7"/>
        <v>2.352064847946167</v>
      </c>
      <c r="N258" s="230"/>
    </row>
    <row r="259" spans="2:14" x14ac:dyDescent="0.2">
      <c r="B259" s="230">
        <v>42288.583333333336</v>
      </c>
      <c r="C259">
        <v>0.31459331512451172</v>
      </c>
      <c r="D259">
        <v>1062.1109390326608</v>
      </c>
      <c r="E259">
        <v>56.661460876464844</v>
      </c>
      <c r="F259">
        <v>12.593406416442923</v>
      </c>
      <c r="G259">
        <v>2.352064847946167</v>
      </c>
      <c r="H259">
        <f t="shared" si="6"/>
        <v>1062.4255323477853</v>
      </c>
      <c r="K259" s="230">
        <v>42288.583333333336</v>
      </c>
      <c r="L259" t="str">
        <v>Null</v>
      </c>
      <c r="M259">
        <f t="shared" si="7"/>
        <v>2.352064847946167</v>
      </c>
      <c r="N259" s="230"/>
    </row>
    <row r="260" spans="2:14" x14ac:dyDescent="0.2">
      <c r="B260" s="230">
        <v>42288.625</v>
      </c>
      <c r="C260">
        <v>0.31459331512451172</v>
      </c>
      <c r="D260">
        <v>1074.3464186632452</v>
      </c>
      <c r="E260">
        <v>56.661460876464844</v>
      </c>
      <c r="F260">
        <v>12.598935340150728</v>
      </c>
      <c r="G260">
        <v>2.3520312484666377</v>
      </c>
      <c r="H260">
        <f t="shared" si="6"/>
        <v>1074.6610119783697</v>
      </c>
      <c r="K260" s="230">
        <v>42288.625</v>
      </c>
      <c r="L260">
        <v>2.276620626449585</v>
      </c>
      <c r="M260">
        <f t="shared" si="7"/>
        <v>2.276620626449585</v>
      </c>
      <c r="N260" s="230"/>
    </row>
    <row r="261" spans="2:14" x14ac:dyDescent="0.2">
      <c r="B261" s="230">
        <v>42288.666666666664</v>
      </c>
      <c r="C261">
        <v>0.31459331512451172</v>
      </c>
      <c r="D261">
        <v>1060.0594119169107</v>
      </c>
      <c r="E261">
        <v>56.587395626377536</v>
      </c>
      <c r="F261">
        <v>12.591444033923151</v>
      </c>
      <c r="G261">
        <v>2.3658695220947266</v>
      </c>
      <c r="H261">
        <f t="shared" si="6"/>
        <v>1060.3740052320352</v>
      </c>
      <c r="K261" s="230">
        <v>42288.666666666664</v>
      </c>
      <c r="L261" t="str">
        <v>Null</v>
      </c>
      <c r="M261">
        <f t="shared" si="7"/>
        <v>2.276620626449585</v>
      </c>
      <c r="N261" s="230"/>
    </row>
    <row r="262" spans="2:14" x14ac:dyDescent="0.2">
      <c r="B262" s="230">
        <v>42288.708333333336</v>
      </c>
      <c r="C262">
        <v>0.31459331512451172</v>
      </c>
      <c r="D262">
        <v>1059.5267242080854</v>
      </c>
      <c r="E262">
        <v>53.841926574707031</v>
      </c>
      <c r="F262">
        <v>12.591571439113617</v>
      </c>
      <c r="G262">
        <v>2.3658695220947266</v>
      </c>
      <c r="H262">
        <f t="shared" ref="H262:H325" si="8">IF(C262+D262&gt;2,C262+D262,0)</f>
        <v>1059.8413175232099</v>
      </c>
      <c r="K262" s="230">
        <v>42288.708333333336</v>
      </c>
      <c r="L262" t="str">
        <v>Null</v>
      </c>
      <c r="M262">
        <f t="shared" ref="M262:M325" si="9">IF(L262="Null",M261,L262)</f>
        <v>2.276620626449585</v>
      </c>
      <c r="N262" s="230"/>
    </row>
    <row r="263" spans="2:14" x14ac:dyDescent="0.2">
      <c r="B263" s="230">
        <v>42288.75</v>
      </c>
      <c r="C263">
        <v>0.31459331512451172</v>
      </c>
      <c r="D263">
        <v>1063.0264230028279</v>
      </c>
      <c r="E263">
        <v>53.841926574707031</v>
      </c>
      <c r="F263">
        <v>12.596900808208252</v>
      </c>
      <c r="G263">
        <v>2.3601222148262129</v>
      </c>
      <c r="H263">
        <f t="shared" si="8"/>
        <v>1063.3410163179524</v>
      </c>
      <c r="K263" s="230">
        <v>42288.75</v>
      </c>
      <c r="L263">
        <v>2.2353136539459229</v>
      </c>
      <c r="M263">
        <f t="shared" si="9"/>
        <v>2.2353136539459229</v>
      </c>
      <c r="N263" s="230"/>
    </row>
    <row r="264" spans="2:14" x14ac:dyDescent="0.2">
      <c r="B264" s="230">
        <v>42288.791666666664</v>
      </c>
      <c r="C264">
        <v>0.31459331512451172</v>
      </c>
      <c r="D264">
        <v>1060.7807031108771</v>
      </c>
      <c r="E264">
        <v>53.841926574707031</v>
      </c>
      <c r="F264">
        <v>12.58950246231079</v>
      </c>
      <c r="G264">
        <v>2.3657627105712891</v>
      </c>
      <c r="H264">
        <f t="shared" si="8"/>
        <v>1061.0952964260016</v>
      </c>
      <c r="K264" s="230">
        <v>42288.791666666664</v>
      </c>
      <c r="L264" t="str">
        <v>Null</v>
      </c>
      <c r="M264">
        <f t="shared" si="9"/>
        <v>2.2353136539459229</v>
      </c>
      <c r="N264" s="230"/>
    </row>
    <row r="265" spans="2:14" x14ac:dyDescent="0.2">
      <c r="B265" s="230">
        <v>42288.833333333336</v>
      </c>
      <c r="C265">
        <v>0.31459331512451172</v>
      </c>
      <c r="D265">
        <v>1061.2969128625489</v>
      </c>
      <c r="E265">
        <v>53.841926574707031</v>
      </c>
      <c r="F265">
        <v>12.606336464579899</v>
      </c>
      <c r="G265">
        <v>2.3657627105712891</v>
      </c>
      <c r="H265">
        <f t="shared" si="8"/>
        <v>1061.6115061776734</v>
      </c>
      <c r="K265" s="230">
        <v>42288.833333333336</v>
      </c>
      <c r="L265" t="str">
        <v>Null</v>
      </c>
      <c r="M265">
        <f t="shared" si="9"/>
        <v>2.2353136539459229</v>
      </c>
      <c r="N265" s="230"/>
    </row>
    <row r="266" spans="2:14" x14ac:dyDescent="0.2">
      <c r="B266" s="230">
        <v>42288.875</v>
      </c>
      <c r="C266">
        <v>0.31459331512451172</v>
      </c>
      <c r="D266">
        <v>1056.309372710961</v>
      </c>
      <c r="E266">
        <v>53.841926574707031</v>
      </c>
      <c r="F266">
        <v>12.607726102208563</v>
      </c>
      <c r="G266">
        <v>2.3657627105712891</v>
      </c>
      <c r="H266">
        <f t="shared" si="8"/>
        <v>1056.6239660260856</v>
      </c>
      <c r="K266" s="230">
        <v>42288.875</v>
      </c>
      <c r="L266" t="str">
        <v>Null</v>
      </c>
      <c r="M266">
        <f t="shared" si="9"/>
        <v>2.2353136539459229</v>
      </c>
      <c r="N266" s="230"/>
    </row>
    <row r="267" spans="2:14" x14ac:dyDescent="0.2">
      <c r="B267" s="230">
        <v>42288.916666666664</v>
      </c>
      <c r="C267">
        <v>0.31459331512451172</v>
      </c>
      <c r="D267">
        <v>1066.7219934907021</v>
      </c>
      <c r="E267">
        <v>53.629799229134456</v>
      </c>
      <c r="F267">
        <v>12.608473880694973</v>
      </c>
      <c r="G267">
        <v>2.3657627105712891</v>
      </c>
      <c r="H267">
        <f t="shared" si="8"/>
        <v>1067.0365868058266</v>
      </c>
      <c r="K267" s="230">
        <v>42288.916666666664</v>
      </c>
      <c r="L267" t="str">
        <v>Null</v>
      </c>
      <c r="M267">
        <f t="shared" si="9"/>
        <v>2.2353136539459229</v>
      </c>
      <c r="N267" s="230"/>
    </row>
    <row r="268" spans="2:14" x14ac:dyDescent="0.2">
      <c r="B268" s="230">
        <v>42288.958333333336</v>
      </c>
      <c r="C268">
        <v>0.31459331512451172</v>
      </c>
      <c r="D268">
        <v>1063.5135101515027</v>
      </c>
      <c r="E268">
        <v>53.580467224121094</v>
      </c>
      <c r="F268">
        <v>12.6035748326691</v>
      </c>
      <c r="G268">
        <v>2.3657627105712891</v>
      </c>
      <c r="H268">
        <f t="shared" si="8"/>
        <v>1063.8281034666272</v>
      </c>
      <c r="K268" s="230">
        <v>42288.958333333336</v>
      </c>
      <c r="L268" t="str">
        <v>Null</v>
      </c>
      <c r="M268">
        <f t="shared" si="9"/>
        <v>2.2353136539459229</v>
      </c>
      <c r="N268" s="230"/>
    </row>
    <row r="269" spans="2:14" x14ac:dyDescent="0.2">
      <c r="B269" s="230">
        <v>42289</v>
      </c>
      <c r="C269">
        <v>0.31459331512451172</v>
      </c>
      <c r="D269">
        <v>1062.4972932270134</v>
      </c>
      <c r="E269">
        <v>53.580467224121094</v>
      </c>
      <c r="F269">
        <v>12.593293869792619</v>
      </c>
      <c r="G269">
        <v>2.3657627105712891</v>
      </c>
      <c r="H269">
        <f t="shared" si="8"/>
        <v>1062.8118865421379</v>
      </c>
      <c r="K269" s="230">
        <v>42289</v>
      </c>
      <c r="L269" t="str">
        <v>Null</v>
      </c>
      <c r="M269">
        <f t="shared" si="9"/>
        <v>2.2353136539459229</v>
      </c>
      <c r="N269" s="230"/>
    </row>
    <row r="270" spans="2:14" x14ac:dyDescent="0.2">
      <c r="B270" s="230">
        <v>42289.041666666664</v>
      </c>
      <c r="C270">
        <v>0.31459331512451172</v>
      </c>
      <c r="D270">
        <v>1068.1710506655036</v>
      </c>
      <c r="E270">
        <v>53.580467224121094</v>
      </c>
      <c r="F270">
        <v>12.598559938529332</v>
      </c>
      <c r="G270">
        <v>2.3657627105712891</v>
      </c>
      <c r="H270">
        <f t="shared" si="8"/>
        <v>1068.4856439806281</v>
      </c>
      <c r="K270" s="230">
        <v>42289.041666666664</v>
      </c>
      <c r="L270" t="str">
        <v>Null</v>
      </c>
      <c r="M270">
        <f t="shared" si="9"/>
        <v>2.2353136539459229</v>
      </c>
      <c r="N270" s="230"/>
    </row>
    <row r="271" spans="2:14" x14ac:dyDescent="0.2">
      <c r="B271" s="230">
        <v>42289.083333333336</v>
      </c>
      <c r="C271">
        <v>0.31459331512451172</v>
      </c>
      <c r="D271">
        <v>1063.8793095410838</v>
      </c>
      <c r="E271">
        <v>56.239066042677557</v>
      </c>
      <c r="F271">
        <v>12.587229250744185</v>
      </c>
      <c r="G271">
        <v>2.3511108944392203</v>
      </c>
      <c r="H271">
        <f t="shared" si="8"/>
        <v>1064.1939028562083</v>
      </c>
      <c r="K271" s="230">
        <v>42289.083333333336</v>
      </c>
      <c r="L271">
        <v>2.3106508255004883</v>
      </c>
      <c r="M271">
        <f t="shared" si="9"/>
        <v>2.3106508255004883</v>
      </c>
      <c r="N271" s="230"/>
    </row>
    <row r="272" spans="2:14" x14ac:dyDescent="0.2">
      <c r="B272" s="230">
        <v>42289.125</v>
      </c>
      <c r="C272">
        <v>0.31459331512451172</v>
      </c>
      <c r="D272">
        <v>1058.5185396118163</v>
      </c>
      <c r="E272">
        <v>57.742630004882813</v>
      </c>
      <c r="F272">
        <v>12.593275394946204</v>
      </c>
      <c r="G272">
        <v>2.3106508255004883</v>
      </c>
      <c r="H272">
        <f t="shared" si="8"/>
        <v>1058.8331329269408</v>
      </c>
      <c r="K272" s="230">
        <v>42289.125</v>
      </c>
      <c r="L272" t="str">
        <v>Null</v>
      </c>
      <c r="M272">
        <f t="shared" si="9"/>
        <v>2.3106508255004883</v>
      </c>
      <c r="N272" s="230"/>
    </row>
    <row r="273" spans="2:14" x14ac:dyDescent="0.2">
      <c r="B273" s="230">
        <v>42289.166666666664</v>
      </c>
      <c r="C273">
        <v>0.31459331512451172</v>
      </c>
      <c r="D273">
        <v>1067.4556113025581</v>
      </c>
      <c r="E273">
        <v>57.742630004882813</v>
      </c>
      <c r="F273">
        <v>12.598823787183495</v>
      </c>
      <c r="G273">
        <v>2.3106508255004883</v>
      </c>
      <c r="H273">
        <f t="shared" si="8"/>
        <v>1067.7702046176826</v>
      </c>
      <c r="K273" s="230">
        <v>42289.166666666664</v>
      </c>
      <c r="L273" t="str">
        <v>Null</v>
      </c>
      <c r="M273">
        <f t="shared" si="9"/>
        <v>2.3106508255004883</v>
      </c>
      <c r="N273" s="230"/>
    </row>
    <row r="274" spans="2:14" x14ac:dyDescent="0.2">
      <c r="B274" s="230">
        <v>42289.208333333336</v>
      </c>
      <c r="C274">
        <v>0.31459331512451172</v>
      </c>
      <c r="D274">
        <v>1066.5777796516588</v>
      </c>
      <c r="E274">
        <v>57.742630004882813</v>
      </c>
      <c r="F274">
        <v>12.588004954244033</v>
      </c>
      <c r="G274">
        <v>2.3106508255004883</v>
      </c>
      <c r="H274">
        <f t="shared" si="8"/>
        <v>1066.8923729667833</v>
      </c>
      <c r="K274" s="230">
        <v>42289.208333333336</v>
      </c>
      <c r="L274" t="str">
        <v>Null</v>
      </c>
      <c r="M274">
        <f t="shared" si="9"/>
        <v>2.3106508255004883</v>
      </c>
      <c r="N274" s="230"/>
    </row>
    <row r="275" spans="2:14" x14ac:dyDescent="0.2">
      <c r="B275" s="230">
        <v>42289.25</v>
      </c>
      <c r="C275">
        <v>0.31459331512451172</v>
      </c>
      <c r="D275">
        <v>1062.0495790061782</v>
      </c>
      <c r="E275">
        <v>57.742630004882813</v>
      </c>
      <c r="F275">
        <v>12.589229830898445</v>
      </c>
      <c r="G275">
        <v>2.3106508255004883</v>
      </c>
      <c r="H275">
        <f t="shared" si="8"/>
        <v>1062.3641723213027</v>
      </c>
      <c r="K275" s="230">
        <v>42289.25</v>
      </c>
      <c r="L275" t="str">
        <v>Null</v>
      </c>
      <c r="M275">
        <f t="shared" si="9"/>
        <v>2.3106508255004883</v>
      </c>
      <c r="N275" s="230"/>
    </row>
    <row r="276" spans="2:14" x14ac:dyDescent="0.2">
      <c r="B276" s="230">
        <v>42289.291666666664</v>
      </c>
      <c r="C276">
        <v>0.31459331512451172</v>
      </c>
      <c r="D276">
        <v>1053.4618522087096</v>
      </c>
      <c r="E276">
        <v>57.266596134923297</v>
      </c>
      <c r="F276">
        <v>12.598964901676974</v>
      </c>
      <c r="G276">
        <v>2.3106508255004883</v>
      </c>
      <c r="H276">
        <f t="shared" si="8"/>
        <v>1053.7764455238341</v>
      </c>
      <c r="K276" s="230">
        <v>42289.291666666664</v>
      </c>
      <c r="L276" t="str">
        <v>Null</v>
      </c>
      <c r="M276">
        <f t="shared" si="9"/>
        <v>2.3106508255004883</v>
      </c>
      <c r="N276" s="230"/>
    </row>
    <row r="277" spans="2:14" x14ac:dyDescent="0.2">
      <c r="B277" s="230">
        <v>42289.333333333336</v>
      </c>
      <c r="C277">
        <v>0.31459331512451172</v>
      </c>
      <c r="D277">
        <v>1056.3424243277484</v>
      </c>
      <c r="E277">
        <v>56.735652923583984</v>
      </c>
      <c r="F277">
        <v>12.598890785155824</v>
      </c>
      <c r="G277">
        <v>2.3106508255004883</v>
      </c>
      <c r="H277">
        <f t="shared" si="8"/>
        <v>1056.6570176428729</v>
      </c>
      <c r="K277" s="230">
        <v>42289.333333333336</v>
      </c>
      <c r="L277" t="str">
        <v>Null</v>
      </c>
      <c r="M277">
        <f t="shared" si="9"/>
        <v>2.3106508255004883</v>
      </c>
      <c r="N277" s="230"/>
    </row>
    <row r="278" spans="2:14" x14ac:dyDescent="0.2">
      <c r="B278" s="230">
        <v>42289.375</v>
      </c>
      <c r="C278">
        <v>0.31459331512451172</v>
      </c>
      <c r="D278">
        <v>1065.3442124445091</v>
      </c>
      <c r="E278">
        <v>56.735652923583984</v>
      </c>
      <c r="F278">
        <v>12.592324390088452</v>
      </c>
      <c r="G278">
        <v>2.3325895115535786</v>
      </c>
      <c r="H278">
        <f t="shared" si="8"/>
        <v>1065.6588057596337</v>
      </c>
      <c r="K278" s="230">
        <v>42289.375</v>
      </c>
      <c r="L278">
        <v>2.2630300521850586</v>
      </c>
      <c r="M278">
        <f t="shared" si="9"/>
        <v>2.2630300521850586</v>
      </c>
      <c r="N278" s="230"/>
    </row>
    <row r="279" spans="2:14" x14ac:dyDescent="0.2">
      <c r="B279" s="230">
        <v>42289.416666666664</v>
      </c>
      <c r="C279">
        <v>0.31459331512451172</v>
      </c>
      <c r="D279">
        <v>1063.0437831242882</v>
      </c>
      <c r="E279">
        <v>56.735652923583984</v>
      </c>
      <c r="F279">
        <v>12.588837253062726</v>
      </c>
      <c r="G279">
        <v>2.3463931083679199</v>
      </c>
      <c r="H279">
        <f t="shared" si="8"/>
        <v>1063.3583764394127</v>
      </c>
      <c r="K279" s="230">
        <v>42289.416666666664</v>
      </c>
      <c r="L279" t="str">
        <v>Null</v>
      </c>
      <c r="M279">
        <f t="shared" si="9"/>
        <v>2.2630300521850586</v>
      </c>
      <c r="N279" s="230"/>
    </row>
    <row r="280" spans="2:14" x14ac:dyDescent="0.2">
      <c r="B280" s="230">
        <v>42289.458333333336</v>
      </c>
      <c r="C280">
        <v>0.31459331512451172</v>
      </c>
      <c r="D280">
        <v>1059.5524696605598</v>
      </c>
      <c r="E280">
        <v>56.735652923583984</v>
      </c>
      <c r="F280">
        <v>12.590465000323716</v>
      </c>
      <c r="G280">
        <v>2.3463931083679199</v>
      </c>
      <c r="H280">
        <f t="shared" si="8"/>
        <v>1059.8670629756843</v>
      </c>
      <c r="K280" s="230">
        <v>42289.458333333336</v>
      </c>
      <c r="L280" t="str">
        <v>Null</v>
      </c>
      <c r="M280">
        <f t="shared" si="9"/>
        <v>2.2630300521850586</v>
      </c>
      <c r="N280" s="230"/>
    </row>
    <row r="281" spans="2:14" x14ac:dyDescent="0.2">
      <c r="B281" s="230">
        <v>42289.5</v>
      </c>
      <c r="C281">
        <v>0.31459331512451172</v>
      </c>
      <c r="D281">
        <v>1060.5230016832991</v>
      </c>
      <c r="E281">
        <v>56.471993253464163</v>
      </c>
      <c r="F281">
        <v>12.600276856213409</v>
      </c>
      <c r="G281">
        <v>2.3463931083679199</v>
      </c>
      <c r="H281">
        <f t="shared" si="8"/>
        <v>1060.8375949984236</v>
      </c>
      <c r="K281" s="230">
        <v>42289.5</v>
      </c>
      <c r="L281" t="str">
        <v>Null</v>
      </c>
      <c r="M281">
        <f t="shared" si="9"/>
        <v>2.2630300521850586</v>
      </c>
      <c r="N281" s="230"/>
    </row>
    <row r="282" spans="2:14" x14ac:dyDescent="0.2">
      <c r="B282" s="230">
        <v>42289.541666666664</v>
      </c>
      <c r="C282">
        <v>0.31459331512451172</v>
      </c>
      <c r="D282">
        <v>1056.7354172562154</v>
      </c>
      <c r="E282">
        <v>54.2906494140625</v>
      </c>
      <c r="F282">
        <v>12.595974715405305</v>
      </c>
      <c r="G282">
        <v>2.3463931083679199</v>
      </c>
      <c r="H282">
        <f t="shared" si="8"/>
        <v>1057.05001057134</v>
      </c>
      <c r="K282" s="230">
        <v>42289.541666666664</v>
      </c>
      <c r="L282" t="str">
        <v>Null</v>
      </c>
      <c r="M282">
        <f t="shared" si="9"/>
        <v>2.2630300521850586</v>
      </c>
      <c r="N282" s="230"/>
    </row>
    <row r="283" spans="2:14" x14ac:dyDescent="0.2">
      <c r="B283" s="230">
        <v>42289.583333333336</v>
      </c>
      <c r="C283">
        <v>0.31459331512451172</v>
      </c>
      <c r="D283">
        <v>1063.6808849049039</v>
      </c>
      <c r="E283">
        <v>54.34515793937895</v>
      </c>
      <c r="F283">
        <v>12.596270987363125</v>
      </c>
      <c r="G283">
        <v>2.3463931083679199</v>
      </c>
      <c r="H283">
        <f t="shared" si="8"/>
        <v>1063.9954782200284</v>
      </c>
      <c r="K283" s="230">
        <v>42289.583333333336</v>
      </c>
      <c r="L283" t="str">
        <v>Null</v>
      </c>
      <c r="M283">
        <f t="shared" si="9"/>
        <v>2.2630300521850586</v>
      </c>
      <c r="N283" s="230"/>
    </row>
    <row r="284" spans="2:14" x14ac:dyDescent="0.2">
      <c r="B284" s="230">
        <v>42289.625</v>
      </c>
      <c r="C284">
        <v>0.31459331512451172</v>
      </c>
      <c r="D284">
        <v>1054.1977647046067</v>
      </c>
      <c r="E284">
        <v>54.884239196777344</v>
      </c>
      <c r="F284">
        <v>12.588152681308058</v>
      </c>
      <c r="G284">
        <v>2.3463931083679199</v>
      </c>
      <c r="H284">
        <f t="shared" si="8"/>
        <v>1054.5123580197312</v>
      </c>
      <c r="K284" s="230">
        <v>42289.625</v>
      </c>
      <c r="L284" t="str">
        <v>Null</v>
      </c>
      <c r="M284">
        <f t="shared" si="9"/>
        <v>2.2630300521850586</v>
      </c>
      <c r="N284" s="230"/>
    </row>
    <row r="285" spans="2:14" x14ac:dyDescent="0.2">
      <c r="B285" s="230">
        <v>42289.666666666664</v>
      </c>
      <c r="C285">
        <v>0.31459331512451172</v>
      </c>
      <c r="D285">
        <v>1063.0489499860807</v>
      </c>
      <c r="E285">
        <v>54.884239196777344</v>
      </c>
      <c r="F285">
        <v>12.602591775070826</v>
      </c>
      <c r="G285">
        <v>2.329888829422659</v>
      </c>
      <c r="H285">
        <f t="shared" si="8"/>
        <v>1063.3635433012053</v>
      </c>
      <c r="K285" s="230">
        <v>42289.666666666664</v>
      </c>
      <c r="L285">
        <v>2.3246695995330811</v>
      </c>
      <c r="M285">
        <f t="shared" si="9"/>
        <v>2.3246695995330811</v>
      </c>
      <c r="N285" s="230"/>
    </row>
    <row r="286" spans="2:14" x14ac:dyDescent="0.2">
      <c r="B286" s="230">
        <v>42289.708333333336</v>
      </c>
      <c r="C286">
        <v>0.26954954797195063</v>
      </c>
      <c r="D286">
        <v>1057.9584036645001</v>
      </c>
      <c r="E286">
        <v>54.003830685746934</v>
      </c>
      <c r="F286">
        <v>12.596896359936398</v>
      </c>
      <c r="G286">
        <v>2.3246695995330811</v>
      </c>
      <c r="H286">
        <f t="shared" si="8"/>
        <v>1058.2279532124721</v>
      </c>
      <c r="K286" s="230">
        <v>42289.708333333336</v>
      </c>
      <c r="L286" t="str">
        <v>Null</v>
      </c>
      <c r="M286">
        <f t="shared" si="9"/>
        <v>2.3246695995330811</v>
      </c>
      <c r="N286" s="230"/>
    </row>
    <row r="287" spans="2:14" x14ac:dyDescent="0.2">
      <c r="B287" s="230">
        <v>42289.75</v>
      </c>
      <c r="C287">
        <v>328.36046356610416</v>
      </c>
      <c r="D287">
        <v>1065.3956157003954</v>
      </c>
      <c r="E287">
        <v>53.859596252441406</v>
      </c>
      <c r="F287">
        <v>12.596139058940677</v>
      </c>
      <c r="G287">
        <v>2.3246695995330811</v>
      </c>
      <c r="H287">
        <f t="shared" si="8"/>
        <v>1393.7560792664995</v>
      </c>
      <c r="K287" s="230">
        <v>42289.75</v>
      </c>
      <c r="L287" t="str">
        <v>Null</v>
      </c>
      <c r="M287">
        <f t="shared" si="9"/>
        <v>2.3246695995330811</v>
      </c>
      <c r="N287" s="230"/>
    </row>
    <row r="288" spans="2:14" x14ac:dyDescent="0.2">
      <c r="B288" s="230">
        <v>42289.791666666664</v>
      </c>
      <c r="C288">
        <v>357.26359269894073</v>
      </c>
      <c r="D288">
        <v>1072.1405695182291</v>
      </c>
      <c r="E288">
        <v>53.859596252441406</v>
      </c>
      <c r="F288">
        <v>12.590227254360515</v>
      </c>
      <c r="G288">
        <v>2.3246695995330811</v>
      </c>
      <c r="H288">
        <f t="shared" si="8"/>
        <v>1429.4041622171699</v>
      </c>
      <c r="K288" s="230">
        <v>42289.791666666664</v>
      </c>
      <c r="L288" t="str">
        <v>Null</v>
      </c>
      <c r="M288">
        <f t="shared" si="9"/>
        <v>2.3246695995330811</v>
      </c>
      <c r="N288" s="230"/>
    </row>
    <row r="289" spans="2:14" x14ac:dyDescent="0.2">
      <c r="B289" s="230">
        <v>42289.833333333336</v>
      </c>
      <c r="C289">
        <v>358.84310440984933</v>
      </c>
      <c r="D289">
        <v>1077.8380825042555</v>
      </c>
      <c r="E289">
        <v>53.859596252441406</v>
      </c>
      <c r="F289">
        <v>12.603335545153882</v>
      </c>
      <c r="G289">
        <v>2.3246695995330811</v>
      </c>
      <c r="H289">
        <f t="shared" si="8"/>
        <v>1436.6811869141047</v>
      </c>
      <c r="K289" s="230">
        <v>42289.833333333336</v>
      </c>
      <c r="L289" t="str">
        <v>Null</v>
      </c>
      <c r="M289">
        <f t="shared" si="9"/>
        <v>2.3246695995330811</v>
      </c>
      <c r="N289" s="230"/>
    </row>
    <row r="290" spans="2:14" x14ac:dyDescent="0.2">
      <c r="B290" s="230">
        <v>42289.875</v>
      </c>
      <c r="C290">
        <v>112.46763297856332</v>
      </c>
      <c r="D290">
        <v>1073.1296261177572</v>
      </c>
      <c r="E290">
        <v>53.859596252441406</v>
      </c>
      <c r="F290">
        <v>12.603740176917711</v>
      </c>
      <c r="G290">
        <v>2.3246695995330811</v>
      </c>
      <c r="H290">
        <f t="shared" si="8"/>
        <v>1185.5972590963206</v>
      </c>
      <c r="K290" s="230">
        <v>42289.875</v>
      </c>
      <c r="L290" t="str">
        <v>Null</v>
      </c>
      <c r="M290">
        <f t="shared" si="9"/>
        <v>2.3246695995330811</v>
      </c>
      <c r="N290" s="230"/>
    </row>
    <row r="291" spans="2:14" x14ac:dyDescent="0.2">
      <c r="B291" s="230">
        <v>42289.916666666664</v>
      </c>
      <c r="C291">
        <v>0.31459331512451172</v>
      </c>
      <c r="D291">
        <v>1067.8601801875811</v>
      </c>
      <c r="E291">
        <v>54.819327530284461</v>
      </c>
      <c r="F291">
        <v>12.607979791181615</v>
      </c>
      <c r="G291">
        <v>2.3246695995330811</v>
      </c>
      <c r="H291">
        <f t="shared" si="8"/>
        <v>1068.1747735027056</v>
      </c>
      <c r="K291" s="230">
        <v>42289.916666666664</v>
      </c>
      <c r="L291" t="str">
        <v>Null</v>
      </c>
      <c r="M291">
        <f t="shared" si="9"/>
        <v>2.3246695995330811</v>
      </c>
      <c r="N291" s="230"/>
    </row>
    <row r="292" spans="2:14" x14ac:dyDescent="0.2">
      <c r="B292" s="230">
        <v>42289.958333333336</v>
      </c>
      <c r="C292">
        <v>0.31459331512451172</v>
      </c>
      <c r="D292">
        <v>1065.1412845959644</v>
      </c>
      <c r="E292">
        <v>55.258758544921875</v>
      </c>
      <c r="F292">
        <v>12.596648038119474</v>
      </c>
      <c r="G292">
        <v>2.2802825267697702</v>
      </c>
      <c r="H292">
        <f t="shared" si="8"/>
        <v>1065.4558779110889</v>
      </c>
      <c r="K292" s="230">
        <v>42289.958333333336</v>
      </c>
      <c r="L292">
        <v>2.1940064430236816</v>
      </c>
      <c r="M292">
        <f t="shared" si="9"/>
        <v>2.1940064430236816</v>
      </c>
      <c r="N292" s="230"/>
    </row>
    <row r="293" spans="2:14" x14ac:dyDescent="0.2">
      <c r="B293" s="230">
        <v>42290</v>
      </c>
      <c r="C293">
        <v>0.31459331512451172</v>
      </c>
      <c r="D293">
        <v>1064.2504316994052</v>
      </c>
      <c r="E293">
        <v>55.258758544921875</v>
      </c>
      <c r="F293">
        <v>12.594409907255438</v>
      </c>
      <c r="G293">
        <v>2.1940064430236816</v>
      </c>
      <c r="H293">
        <f t="shared" si="8"/>
        <v>1064.5650250145297</v>
      </c>
      <c r="K293" s="230">
        <v>42290</v>
      </c>
      <c r="L293" t="str">
        <v>Null</v>
      </c>
      <c r="M293">
        <f t="shared" si="9"/>
        <v>2.1940064430236816</v>
      </c>
      <c r="N293" s="230"/>
    </row>
    <row r="294" spans="2:14" x14ac:dyDescent="0.2">
      <c r="B294" s="230">
        <v>42290.041666666664</v>
      </c>
      <c r="C294">
        <v>0.31459331512451172</v>
      </c>
      <c r="D294">
        <v>1059.8848032720441</v>
      </c>
      <c r="E294">
        <v>55.258758544921875</v>
      </c>
      <c r="F294">
        <v>12.591507081753679</v>
      </c>
      <c r="G294">
        <v>2.2164451097320184</v>
      </c>
      <c r="H294">
        <f t="shared" si="8"/>
        <v>1060.1993965871686</v>
      </c>
      <c r="K294" s="230">
        <v>42290.041666666664</v>
      </c>
      <c r="L294">
        <v>2.0464351177215576</v>
      </c>
      <c r="M294">
        <f t="shared" si="9"/>
        <v>2.0464351177215576</v>
      </c>
      <c r="N294" s="230"/>
    </row>
    <row r="295" spans="2:14" x14ac:dyDescent="0.2">
      <c r="B295" s="230">
        <v>42290.083333333336</v>
      </c>
      <c r="C295">
        <v>0.31459331512451172</v>
      </c>
      <c r="D295">
        <v>1059.9577830266824</v>
      </c>
      <c r="E295">
        <v>55.258758544921875</v>
      </c>
      <c r="F295">
        <v>12.594710106531251</v>
      </c>
      <c r="G295">
        <v>2.2316751480102539</v>
      </c>
      <c r="H295">
        <f t="shared" si="8"/>
        <v>1060.2723763418069</v>
      </c>
      <c r="K295" s="230">
        <v>42290.083333333336</v>
      </c>
      <c r="L295" t="str">
        <v>Null</v>
      </c>
      <c r="M295">
        <f t="shared" si="9"/>
        <v>2.0464351177215576</v>
      </c>
      <c r="N295" s="230"/>
    </row>
    <row r="296" spans="2:14" x14ac:dyDescent="0.2">
      <c r="B296" s="230">
        <v>42290.125</v>
      </c>
      <c r="C296">
        <v>0.31459331512451172</v>
      </c>
      <c r="D296">
        <v>1060.5141201122879</v>
      </c>
      <c r="E296">
        <v>55.907359938286675</v>
      </c>
      <c r="F296">
        <v>12.59463008946604</v>
      </c>
      <c r="G296">
        <v>2.2316751480102539</v>
      </c>
      <c r="H296">
        <f t="shared" si="8"/>
        <v>1060.8287134274124</v>
      </c>
      <c r="K296" s="230">
        <v>42290.125</v>
      </c>
      <c r="L296" t="str">
        <v>Null</v>
      </c>
      <c r="M296">
        <f t="shared" si="9"/>
        <v>2.0464351177215576</v>
      </c>
      <c r="N296" s="230"/>
    </row>
    <row r="297" spans="2:14" x14ac:dyDescent="0.2">
      <c r="B297" s="230">
        <v>42290.166666666664</v>
      </c>
      <c r="C297">
        <v>0.31459331512451172</v>
      </c>
      <c r="D297">
        <v>1052.214037982093</v>
      </c>
      <c r="E297">
        <v>56.54486083984375</v>
      </c>
      <c r="F297">
        <v>12.600858843719164</v>
      </c>
      <c r="G297">
        <v>2.2316751480102539</v>
      </c>
      <c r="H297">
        <f t="shared" si="8"/>
        <v>1052.5286312972175</v>
      </c>
      <c r="K297" s="230">
        <v>42290.166666666664</v>
      </c>
      <c r="L297" t="str">
        <v>Null</v>
      </c>
      <c r="M297">
        <f t="shared" si="9"/>
        <v>2.0464351177215576</v>
      </c>
      <c r="N297" s="230"/>
    </row>
    <row r="298" spans="2:14" x14ac:dyDescent="0.2">
      <c r="B298" s="230">
        <v>42290.208333333336</v>
      </c>
      <c r="C298">
        <v>0.31459331512451172</v>
      </c>
      <c r="D298">
        <v>1066.678333490584</v>
      </c>
      <c r="E298">
        <v>56.54486083984375</v>
      </c>
      <c r="F298">
        <v>12.600466253589524</v>
      </c>
      <c r="G298">
        <v>2.2439095602077908</v>
      </c>
      <c r="H298">
        <f t="shared" si="8"/>
        <v>1066.9929268057085</v>
      </c>
      <c r="K298" s="230">
        <v>42290.208333333336</v>
      </c>
      <c r="L298">
        <v>2.2559671401977539</v>
      </c>
      <c r="M298">
        <f t="shared" si="9"/>
        <v>2.2559671401977539</v>
      </c>
      <c r="N298" s="230"/>
    </row>
    <row r="299" spans="2:14" x14ac:dyDescent="0.2">
      <c r="B299" s="230">
        <v>42290.25</v>
      </c>
      <c r="C299">
        <v>0.31459331512451172</v>
      </c>
      <c r="D299">
        <v>1067.5313833312821</v>
      </c>
      <c r="E299">
        <v>56.54486083984375</v>
      </c>
      <c r="F299">
        <v>12.589289316225317</v>
      </c>
      <c r="G299">
        <v>2.2489879417204857</v>
      </c>
      <c r="H299">
        <f t="shared" si="8"/>
        <v>1067.8459766464066</v>
      </c>
      <c r="K299" s="230">
        <v>42290.25</v>
      </c>
      <c r="L299">
        <v>2.0841038227081299</v>
      </c>
      <c r="M299">
        <f t="shared" si="9"/>
        <v>2.0841038227081299</v>
      </c>
      <c r="N299" s="230"/>
    </row>
    <row r="300" spans="2:14" x14ac:dyDescent="0.2">
      <c r="B300" s="230">
        <v>42290.291666666664</v>
      </c>
      <c r="C300">
        <v>0.31459331512451172</v>
      </c>
      <c r="D300">
        <v>1059.8448926902938</v>
      </c>
      <c r="E300">
        <v>56.54486083984375</v>
      </c>
      <c r="F300">
        <v>12.578361832369961</v>
      </c>
      <c r="G300">
        <v>2.2559671401977539</v>
      </c>
      <c r="H300">
        <f t="shared" si="8"/>
        <v>1060.1594860054183</v>
      </c>
      <c r="K300" s="230">
        <v>42290.291666666664</v>
      </c>
      <c r="L300" t="str">
        <v>Null</v>
      </c>
      <c r="M300">
        <f t="shared" si="9"/>
        <v>2.0841038227081299</v>
      </c>
      <c r="N300" s="230"/>
    </row>
    <row r="301" spans="2:14" x14ac:dyDescent="0.2">
      <c r="B301" s="230">
        <v>42290.333333333336</v>
      </c>
      <c r="C301">
        <v>0.31459331512451172</v>
      </c>
      <c r="D301">
        <v>1053.7660911471557</v>
      </c>
      <c r="E301">
        <v>56.54486083984375</v>
      </c>
      <c r="F301">
        <v>12.595482784988349</v>
      </c>
      <c r="G301">
        <v>2.2559671401977539</v>
      </c>
      <c r="H301">
        <f t="shared" si="8"/>
        <v>1054.0806844622803</v>
      </c>
      <c r="K301" s="230">
        <v>42290.333333333336</v>
      </c>
      <c r="L301" t="str">
        <v>Null</v>
      </c>
      <c r="M301">
        <f t="shared" si="9"/>
        <v>2.0841038227081299</v>
      </c>
      <c r="N301" s="230"/>
    </row>
    <row r="302" spans="2:14" x14ac:dyDescent="0.2">
      <c r="B302" s="230">
        <v>42290.375</v>
      </c>
      <c r="C302">
        <v>0.31459331512451172</v>
      </c>
      <c r="D302">
        <v>1062.8278503426104</v>
      </c>
      <c r="E302">
        <v>56.037968373489377</v>
      </c>
      <c r="F302">
        <v>12.599467756444348</v>
      </c>
      <c r="G302">
        <v>2.2559671401977539</v>
      </c>
      <c r="H302">
        <f t="shared" si="8"/>
        <v>1063.1424436577349</v>
      </c>
      <c r="K302" s="230">
        <v>42290.375</v>
      </c>
      <c r="L302" t="str">
        <v>Null</v>
      </c>
      <c r="M302">
        <f t="shared" si="9"/>
        <v>2.0841038227081299</v>
      </c>
      <c r="N302" s="230"/>
    </row>
    <row r="303" spans="2:14" x14ac:dyDescent="0.2">
      <c r="B303" s="230">
        <v>42290.416666666664</v>
      </c>
      <c r="C303">
        <v>0.31459331512451172</v>
      </c>
      <c r="D303">
        <v>1063.9520460066394</v>
      </c>
      <c r="E303">
        <v>55.322357177734375</v>
      </c>
      <c r="F303">
        <v>12.577146647961142</v>
      </c>
      <c r="G303">
        <v>2.2559671401977539</v>
      </c>
      <c r="H303">
        <f t="shared" si="8"/>
        <v>1064.2666393217639</v>
      </c>
      <c r="K303" s="230">
        <v>42290.416666666664</v>
      </c>
      <c r="L303" t="str">
        <v>Null</v>
      </c>
      <c r="M303">
        <f t="shared" si="9"/>
        <v>2.0841038227081299</v>
      </c>
      <c r="N303" s="230"/>
    </row>
    <row r="304" spans="2:14" x14ac:dyDescent="0.2">
      <c r="B304" s="230">
        <v>42290.458333333336</v>
      </c>
      <c r="C304">
        <v>0.31459331512451172</v>
      </c>
      <c r="D304">
        <v>1058.4361799699573</v>
      </c>
      <c r="E304">
        <v>54.907974541965061</v>
      </c>
      <c r="F304">
        <v>12.599108690344492</v>
      </c>
      <c r="G304">
        <v>2.2559671401977539</v>
      </c>
      <c r="H304">
        <f t="shared" si="8"/>
        <v>1058.7507732850818</v>
      </c>
      <c r="K304" s="230">
        <v>42290.458333333336</v>
      </c>
      <c r="L304" t="str">
        <v>Null</v>
      </c>
      <c r="M304">
        <f t="shared" si="9"/>
        <v>2.0841038227081299</v>
      </c>
      <c r="N304" s="230"/>
    </row>
    <row r="305" spans="2:14" x14ac:dyDescent="0.2">
      <c r="B305" s="230">
        <v>42290.5</v>
      </c>
      <c r="C305">
        <v>0.31459331512451172</v>
      </c>
      <c r="D305">
        <v>1063.5499200147162</v>
      </c>
      <c r="E305">
        <v>53.760665893554688</v>
      </c>
      <c r="F305">
        <v>12.585365190440019</v>
      </c>
      <c r="G305">
        <v>2.2559671401977539</v>
      </c>
      <c r="H305">
        <f t="shared" si="8"/>
        <v>1063.8645133298407</v>
      </c>
      <c r="K305" s="230">
        <v>42290.5</v>
      </c>
      <c r="L305" t="str">
        <v>Null</v>
      </c>
      <c r="M305">
        <f t="shared" si="9"/>
        <v>2.0841038227081299</v>
      </c>
      <c r="N305" s="230"/>
    </row>
    <row r="306" spans="2:14" x14ac:dyDescent="0.2">
      <c r="B306" s="230">
        <v>42290.541666666664</v>
      </c>
      <c r="C306">
        <v>0.31459331512451172</v>
      </c>
      <c r="D306">
        <v>1051.2763890917122</v>
      </c>
      <c r="E306">
        <v>53.760665893554688</v>
      </c>
      <c r="F306">
        <v>12.594273928514852</v>
      </c>
      <c r="G306">
        <v>2.2559671401977539</v>
      </c>
      <c r="H306">
        <f t="shared" si="8"/>
        <v>1051.5909824068367</v>
      </c>
      <c r="K306" s="230">
        <v>42290.541666666664</v>
      </c>
      <c r="L306" t="str">
        <v>Null</v>
      </c>
      <c r="M306">
        <f t="shared" si="9"/>
        <v>2.0841038227081299</v>
      </c>
      <c r="N306" s="230"/>
    </row>
    <row r="307" spans="2:14" x14ac:dyDescent="0.2">
      <c r="B307" s="230">
        <v>42290.583333333336</v>
      </c>
      <c r="C307">
        <v>0.31459331512451172</v>
      </c>
      <c r="D307">
        <v>1065.4830246263291</v>
      </c>
      <c r="E307">
        <v>53.760665893554688</v>
      </c>
      <c r="F307">
        <v>12.607385564748711</v>
      </c>
      <c r="G307">
        <v>2.25714581246184</v>
      </c>
      <c r="H307">
        <f t="shared" si="8"/>
        <v>1065.7976179414536</v>
      </c>
      <c r="K307" s="230">
        <v>42290.583333333336</v>
      </c>
      <c r="L307">
        <v>2.3042299747467041</v>
      </c>
      <c r="M307">
        <f t="shared" si="9"/>
        <v>2.3042299747467041</v>
      </c>
      <c r="N307" s="230"/>
    </row>
    <row r="308" spans="2:14" x14ac:dyDescent="0.2">
      <c r="B308" s="230">
        <v>42290.625</v>
      </c>
      <c r="C308">
        <v>0.31459331512451172</v>
      </c>
      <c r="D308">
        <v>1022.0806415276082</v>
      </c>
      <c r="E308">
        <v>53.760665893554688</v>
      </c>
      <c r="F308">
        <v>12.57749660017517</v>
      </c>
      <c r="G308">
        <v>2.3042299747467041</v>
      </c>
      <c r="H308">
        <f t="shared" si="8"/>
        <v>1022.3952348427327</v>
      </c>
      <c r="K308" s="230">
        <v>42290.625</v>
      </c>
      <c r="L308" t="str">
        <v>Null</v>
      </c>
      <c r="M308">
        <f t="shared" si="9"/>
        <v>2.3042299747467041</v>
      </c>
      <c r="N308" s="230"/>
    </row>
    <row r="309" spans="2:14" x14ac:dyDescent="0.2">
      <c r="B309" s="230">
        <v>42290.666666666664</v>
      </c>
      <c r="C309">
        <v>0.29998959175414508</v>
      </c>
      <c r="D309">
        <v>1061.1550662556458</v>
      </c>
      <c r="E309">
        <v>53.212181321864648</v>
      </c>
      <c r="F309">
        <v>12.602676857085493</v>
      </c>
      <c r="G309">
        <v>2.30444755027824</v>
      </c>
      <c r="H309">
        <f t="shared" si="8"/>
        <v>1061.4550558474</v>
      </c>
      <c r="K309" s="230">
        <v>42290.666666666664</v>
      </c>
      <c r="L309">
        <v>2.3041229248046875</v>
      </c>
      <c r="M309">
        <f t="shared" si="9"/>
        <v>2.3041229248046875</v>
      </c>
      <c r="N309" s="230"/>
    </row>
    <row r="310" spans="2:14" x14ac:dyDescent="0.2">
      <c r="B310" s="230">
        <v>42290.708333333336</v>
      </c>
      <c r="C310">
        <v>0.23198294865588348</v>
      </c>
      <c r="D310">
        <v>1022.6604982528685</v>
      </c>
      <c r="E310">
        <v>49.79498879359987</v>
      </c>
      <c r="F310">
        <v>11.959041954790749</v>
      </c>
      <c r="G310">
        <v>2.2022388915822906</v>
      </c>
      <c r="H310">
        <f t="shared" si="8"/>
        <v>1022.8924812015243</v>
      </c>
      <c r="K310" s="230">
        <v>42290.708333333336</v>
      </c>
      <c r="L310">
        <v>2.3109719753265381</v>
      </c>
      <c r="M310">
        <f t="shared" si="9"/>
        <v>2.3109719753265381</v>
      </c>
      <c r="N310" s="230"/>
    </row>
    <row r="311" spans="2:14" x14ac:dyDescent="0.2">
      <c r="B311" s="230">
        <v>42290.75</v>
      </c>
      <c r="C311">
        <v>0.2397000789642334</v>
      </c>
      <c r="D311">
        <v>1067.7884892783443</v>
      </c>
      <c r="E311">
        <v>51.054066904096608</v>
      </c>
      <c r="F311">
        <v>12.605339326408705</v>
      </c>
      <c r="G311">
        <v>2.321144583553076</v>
      </c>
      <c r="H311">
        <f t="shared" si="8"/>
        <v>1068.0281893573085</v>
      </c>
      <c r="K311" s="230">
        <v>42290.75</v>
      </c>
      <c r="L311">
        <v>2.3452162742614746</v>
      </c>
      <c r="M311">
        <f t="shared" si="9"/>
        <v>2.3452162742614746</v>
      </c>
      <c r="N311" s="230"/>
    </row>
    <row r="312" spans="2:14" x14ac:dyDescent="0.2">
      <c r="B312" s="230">
        <v>42290.791666666664</v>
      </c>
      <c r="C312">
        <v>0.2397000789642334</v>
      </c>
      <c r="D312">
        <v>1070.3220600844318</v>
      </c>
      <c r="E312">
        <v>52.439854589674205</v>
      </c>
      <c r="F312">
        <v>12.599555178428224</v>
      </c>
      <c r="G312">
        <v>2.3225285398975348</v>
      </c>
      <c r="H312">
        <f t="shared" si="8"/>
        <v>1070.561760163396</v>
      </c>
      <c r="K312" s="230">
        <v>42290.791666666664</v>
      </c>
      <c r="L312">
        <v>2.0086596012115479</v>
      </c>
      <c r="M312">
        <f t="shared" si="9"/>
        <v>2.0086596012115479</v>
      </c>
      <c r="N312" s="230"/>
    </row>
    <row r="313" spans="2:14" x14ac:dyDescent="0.2">
      <c r="B313" s="230">
        <v>42290.833333333336</v>
      </c>
      <c r="C313">
        <v>0.2397000789642334</v>
      </c>
      <c r="D313">
        <v>1062.150240842336</v>
      </c>
      <c r="E313">
        <v>53.735931396484375</v>
      </c>
      <c r="F313">
        <v>12.604714514072738</v>
      </c>
      <c r="G313">
        <v>2.280066013756858</v>
      </c>
      <c r="H313">
        <f t="shared" si="8"/>
        <v>1062.3899409213002</v>
      </c>
      <c r="K313" s="230">
        <v>42290.833333333336</v>
      </c>
      <c r="L313">
        <v>2.2695577144622803</v>
      </c>
      <c r="M313">
        <f t="shared" si="9"/>
        <v>2.2695577144622803</v>
      </c>
      <c r="N313" s="230"/>
    </row>
    <row r="314" spans="2:14" x14ac:dyDescent="0.2">
      <c r="B314" s="230">
        <v>42290.875</v>
      </c>
      <c r="C314">
        <v>0.2397000789642334</v>
      </c>
      <c r="D314">
        <v>1060.3729563447744</v>
      </c>
      <c r="E314">
        <v>53.735931396484375</v>
      </c>
      <c r="F314">
        <v>12.6075337538547</v>
      </c>
      <c r="G314">
        <v>2.2695577144622803</v>
      </c>
      <c r="H314">
        <f t="shared" si="8"/>
        <v>1060.6126564237386</v>
      </c>
      <c r="K314" s="230">
        <v>42290.875</v>
      </c>
      <c r="L314" t="str">
        <v>Null</v>
      </c>
      <c r="M314">
        <f t="shared" si="9"/>
        <v>2.2695577144622803</v>
      </c>
      <c r="N314" s="230"/>
    </row>
    <row r="315" spans="2:14" x14ac:dyDescent="0.2">
      <c r="B315" s="230">
        <v>42290.916666666664</v>
      </c>
      <c r="C315">
        <v>0.2397000789642334</v>
      </c>
      <c r="D315">
        <v>1055.340731720378</v>
      </c>
      <c r="E315">
        <v>53.735931396484375</v>
      </c>
      <c r="F315">
        <v>12.588468697511356</v>
      </c>
      <c r="G315">
        <v>2.2695577144622803</v>
      </c>
      <c r="H315">
        <f t="shared" si="8"/>
        <v>1055.5804317993423</v>
      </c>
      <c r="K315" s="230">
        <v>42290.916666666664</v>
      </c>
      <c r="L315" t="str">
        <v>Null</v>
      </c>
      <c r="M315">
        <f t="shared" si="9"/>
        <v>2.2695577144622803</v>
      </c>
      <c r="N315" s="230"/>
    </row>
    <row r="316" spans="2:14" x14ac:dyDescent="0.2">
      <c r="B316" s="230">
        <v>42290.958333333336</v>
      </c>
      <c r="C316">
        <v>0.2397000789642334</v>
      </c>
      <c r="D316">
        <v>1062.7700886289131</v>
      </c>
      <c r="E316">
        <v>53.735931396484375</v>
      </c>
      <c r="F316">
        <v>12.588513635206754</v>
      </c>
      <c r="G316">
        <v>2.2695577144622803</v>
      </c>
      <c r="H316">
        <f t="shared" si="8"/>
        <v>1063.0097887078773</v>
      </c>
      <c r="K316" s="230">
        <v>42290.958333333336</v>
      </c>
      <c r="L316" t="str">
        <v>Null</v>
      </c>
      <c r="M316">
        <f t="shared" si="9"/>
        <v>2.2695577144622803</v>
      </c>
      <c r="N316" s="230"/>
    </row>
    <row r="317" spans="2:14" x14ac:dyDescent="0.2">
      <c r="B317" s="230">
        <v>42291</v>
      </c>
      <c r="C317">
        <v>0.2397000789642334</v>
      </c>
      <c r="D317">
        <v>1059.9210854598659</v>
      </c>
      <c r="E317">
        <v>53.735931396484375</v>
      </c>
      <c r="F317">
        <v>12.600819703877502</v>
      </c>
      <c r="G317">
        <v>2.2695577144622803</v>
      </c>
      <c r="H317">
        <f t="shared" si="8"/>
        <v>1060.1607855388302</v>
      </c>
      <c r="K317" s="230">
        <v>42291</v>
      </c>
      <c r="L317" t="str">
        <v>Null</v>
      </c>
      <c r="M317">
        <f t="shared" si="9"/>
        <v>2.2695577144622803</v>
      </c>
      <c r="N317" s="230"/>
    </row>
    <row r="318" spans="2:14" x14ac:dyDescent="0.2">
      <c r="B318" s="230">
        <v>42291.041666666664</v>
      </c>
      <c r="C318">
        <v>0.2397000789642334</v>
      </c>
      <c r="D318">
        <v>1065.7475620423209</v>
      </c>
      <c r="E318">
        <v>55.264713596937391</v>
      </c>
      <c r="F318">
        <v>12.596196166341835</v>
      </c>
      <c r="G318">
        <v>2.2695577144622803</v>
      </c>
      <c r="H318">
        <f t="shared" si="8"/>
        <v>1065.9872621212851</v>
      </c>
      <c r="K318" s="230">
        <v>42291.041666666664</v>
      </c>
      <c r="L318" t="str">
        <v>Null</v>
      </c>
      <c r="M318">
        <f t="shared" si="9"/>
        <v>2.2695577144622803</v>
      </c>
      <c r="N318" s="230"/>
    </row>
    <row r="319" spans="2:14" x14ac:dyDescent="0.2">
      <c r="B319" s="230">
        <v>42291.083333333336</v>
      </c>
      <c r="C319">
        <v>0.2397000789642334</v>
      </c>
      <c r="D319">
        <v>1058.4737521376887</v>
      </c>
      <c r="E319">
        <v>55.354156494140625</v>
      </c>
      <c r="F319">
        <v>12.61441935825507</v>
      </c>
      <c r="G319">
        <v>2.2695577144622803</v>
      </c>
      <c r="H319">
        <f t="shared" si="8"/>
        <v>1058.713452216653</v>
      </c>
      <c r="K319" s="230">
        <v>42291.083333333336</v>
      </c>
      <c r="L319" t="str">
        <v>Null</v>
      </c>
      <c r="M319">
        <f t="shared" si="9"/>
        <v>2.2695577144622803</v>
      </c>
      <c r="N319" s="230"/>
    </row>
    <row r="320" spans="2:14" x14ac:dyDescent="0.2">
      <c r="B320" s="230">
        <v>42291.125</v>
      </c>
      <c r="C320">
        <v>0.2397000789642334</v>
      </c>
      <c r="D320">
        <v>1076.6165737436763</v>
      </c>
      <c r="E320">
        <v>55.354156494140625</v>
      </c>
      <c r="F320">
        <v>12.614979427333409</v>
      </c>
      <c r="G320">
        <v>2.2695577144622803</v>
      </c>
      <c r="H320">
        <f t="shared" si="8"/>
        <v>1076.8562738226406</v>
      </c>
      <c r="K320" s="230">
        <v>42291.125</v>
      </c>
      <c r="L320" t="str">
        <v>Null</v>
      </c>
      <c r="M320">
        <f t="shared" si="9"/>
        <v>2.2695577144622803</v>
      </c>
      <c r="N320" s="230"/>
    </row>
    <row r="321" spans="2:14" x14ac:dyDescent="0.2">
      <c r="B321" s="230">
        <v>42291.166666666664</v>
      </c>
      <c r="C321">
        <v>0.2397000789642334</v>
      </c>
      <c r="D321">
        <v>1061.6065248492432</v>
      </c>
      <c r="E321">
        <v>55.354156494140625</v>
      </c>
      <c r="F321">
        <v>12.595130865437721</v>
      </c>
      <c r="G321">
        <v>2.2166974688031278</v>
      </c>
      <c r="H321">
        <f t="shared" si="8"/>
        <v>1061.8462249282074</v>
      </c>
      <c r="K321" s="230">
        <v>42291.166666666664</v>
      </c>
      <c r="L321">
        <v>2.2149810791015625</v>
      </c>
      <c r="M321">
        <f t="shared" si="9"/>
        <v>2.2149810791015625</v>
      </c>
      <c r="N321" s="230"/>
    </row>
    <row r="322" spans="2:14" x14ac:dyDescent="0.2">
      <c r="B322" s="230">
        <v>42291.208333333336</v>
      </c>
      <c r="C322">
        <v>0.2397000789642334</v>
      </c>
      <c r="D322">
        <v>1070.7187779915366</v>
      </c>
      <c r="E322">
        <v>55.781636184421117</v>
      </c>
      <c r="F322">
        <v>12.596817764280635</v>
      </c>
      <c r="G322">
        <v>2.2149810791015625</v>
      </c>
      <c r="H322">
        <f t="shared" si="8"/>
        <v>1070.9584780705009</v>
      </c>
      <c r="K322" s="230">
        <v>42291.208333333336</v>
      </c>
      <c r="L322" t="str">
        <v>Null</v>
      </c>
      <c r="M322">
        <f t="shared" si="9"/>
        <v>2.2149810791015625</v>
      </c>
      <c r="N322" s="230"/>
    </row>
    <row r="323" spans="2:14" x14ac:dyDescent="0.2">
      <c r="B323" s="230">
        <v>42291.25</v>
      </c>
      <c r="C323">
        <v>0.2397000789642334</v>
      </c>
      <c r="D323">
        <v>1062.8444016431511</v>
      </c>
      <c r="E323">
        <v>55.859405517578125</v>
      </c>
      <c r="F323">
        <v>12.590216506053077</v>
      </c>
      <c r="G323">
        <v>2.2149810791015625</v>
      </c>
      <c r="H323">
        <f t="shared" si="8"/>
        <v>1063.0841017221153</v>
      </c>
      <c r="K323" s="230">
        <v>42291.25</v>
      </c>
      <c r="L323" t="str">
        <v>Null</v>
      </c>
      <c r="M323">
        <f t="shared" si="9"/>
        <v>2.2149810791015625</v>
      </c>
      <c r="N323" s="230"/>
    </row>
    <row r="324" spans="2:14" x14ac:dyDescent="0.2">
      <c r="B324" s="230">
        <v>42291.291666666664</v>
      </c>
      <c r="C324">
        <v>0.2397000789642334</v>
      </c>
      <c r="D324">
        <v>1055.4675824041919</v>
      </c>
      <c r="E324">
        <v>55.859405517578125</v>
      </c>
      <c r="F324">
        <v>12.594641708089512</v>
      </c>
      <c r="G324">
        <v>2.2149810791015625</v>
      </c>
      <c r="H324">
        <f t="shared" si="8"/>
        <v>1055.7072824831562</v>
      </c>
      <c r="K324" s="230">
        <v>42291.291666666664</v>
      </c>
      <c r="L324" t="str">
        <v>Null</v>
      </c>
      <c r="M324">
        <f t="shared" si="9"/>
        <v>2.2149810791015625</v>
      </c>
      <c r="N324" s="230"/>
    </row>
    <row r="325" spans="2:14" x14ac:dyDescent="0.2">
      <c r="B325" s="230">
        <v>42291.333333333336</v>
      </c>
      <c r="C325">
        <v>0.2397000789642334</v>
      </c>
      <c r="D325">
        <v>1063.1870825631206</v>
      </c>
      <c r="E325">
        <v>55.859405517578125</v>
      </c>
      <c r="F325">
        <v>12.588298375299772</v>
      </c>
      <c r="G325">
        <v>2.2149810791015625</v>
      </c>
      <c r="H325">
        <f t="shared" si="8"/>
        <v>1063.4267826420848</v>
      </c>
      <c r="K325" s="230">
        <v>42291.333333333336</v>
      </c>
      <c r="L325" t="str">
        <v>Null</v>
      </c>
      <c r="M325">
        <f t="shared" si="9"/>
        <v>2.2149810791015625</v>
      </c>
      <c r="N325" s="230"/>
    </row>
    <row r="326" spans="2:14" x14ac:dyDescent="0.2">
      <c r="B326" s="230">
        <v>42291.375</v>
      </c>
      <c r="C326">
        <v>0.2528495005104277</v>
      </c>
      <c r="D326">
        <v>1061.9165204007807</v>
      </c>
      <c r="E326">
        <v>55.63504426862081</v>
      </c>
      <c r="F326">
        <v>12.604922228271697</v>
      </c>
      <c r="G326">
        <v>2.2149810791015625</v>
      </c>
      <c r="H326">
        <f t="shared" ref="H326:H389" si="10">IF(C326+D326&gt;2,C326+D326,0)</f>
        <v>1062.169369901291</v>
      </c>
      <c r="K326" s="230">
        <v>42291.375</v>
      </c>
      <c r="L326" t="str">
        <v>Null</v>
      </c>
      <c r="M326">
        <f t="shared" ref="M326:M389" si="11">IF(L326="Null",M325,L326)</f>
        <v>2.2149810791015625</v>
      </c>
      <c r="N326" s="230"/>
    </row>
    <row r="327" spans="2:14" x14ac:dyDescent="0.2">
      <c r="B327" s="230">
        <v>42291.416666666664</v>
      </c>
      <c r="C327">
        <v>0.31459331512451172</v>
      </c>
      <c r="D327">
        <v>1066.1692424570042</v>
      </c>
      <c r="E327">
        <v>54.700508117675781</v>
      </c>
      <c r="F327">
        <v>12.596752841503886</v>
      </c>
      <c r="G327">
        <v>2.2149810791015625</v>
      </c>
      <c r="H327">
        <f t="shared" si="10"/>
        <v>1066.4838357721287</v>
      </c>
      <c r="K327" s="230">
        <v>42291.416666666664</v>
      </c>
      <c r="L327" t="str">
        <v>Null</v>
      </c>
      <c r="M327">
        <f t="shared" si="11"/>
        <v>2.2149810791015625</v>
      </c>
      <c r="N327" s="230"/>
    </row>
    <row r="328" spans="2:14" x14ac:dyDescent="0.2">
      <c r="B328" s="230">
        <v>42291.458333333336</v>
      </c>
      <c r="C328">
        <v>0.31459331512451172</v>
      </c>
      <c r="D328">
        <v>1057.3639663873291</v>
      </c>
      <c r="E328">
        <v>53.209700617056953</v>
      </c>
      <c r="F328">
        <v>12.598488034354844</v>
      </c>
      <c r="G328">
        <v>2.2208319325529207</v>
      </c>
      <c r="H328">
        <f t="shared" si="10"/>
        <v>1057.6785597024536</v>
      </c>
      <c r="K328" s="230">
        <v>42291.458333333336</v>
      </c>
      <c r="L328">
        <v>2.2698788642883301</v>
      </c>
      <c r="M328">
        <f t="shared" si="11"/>
        <v>2.2698788642883301</v>
      </c>
      <c r="N328" s="230"/>
    </row>
    <row r="329" spans="2:14" x14ac:dyDescent="0.2">
      <c r="B329" s="230">
        <v>42291.5</v>
      </c>
      <c r="C329">
        <v>0.31459331512451172</v>
      </c>
      <c r="D329">
        <v>1059.2969619416472</v>
      </c>
      <c r="E329">
        <v>53.089347839355469</v>
      </c>
      <c r="F329">
        <v>12.585721383531624</v>
      </c>
      <c r="G329">
        <v>2.2698788642883301</v>
      </c>
      <c r="H329">
        <f t="shared" si="10"/>
        <v>1059.6115552567717</v>
      </c>
      <c r="K329" s="230">
        <v>42291.5</v>
      </c>
      <c r="L329" t="str">
        <v>Null</v>
      </c>
      <c r="M329">
        <f t="shared" si="11"/>
        <v>2.2698788642883301</v>
      </c>
      <c r="N329" s="230"/>
    </row>
    <row r="330" spans="2:14" x14ac:dyDescent="0.2">
      <c r="B330" s="230">
        <v>42291.541666666664</v>
      </c>
      <c r="C330">
        <v>0.31459331512451172</v>
      </c>
      <c r="D330">
        <v>1060.7898488601345</v>
      </c>
      <c r="E330">
        <v>53.089347839355469</v>
      </c>
      <c r="F330">
        <v>12.595112464942668</v>
      </c>
      <c r="G330">
        <v>2.2698788642883301</v>
      </c>
      <c r="H330">
        <f t="shared" si="10"/>
        <v>1061.104442175259</v>
      </c>
      <c r="K330" s="230">
        <v>42291.541666666664</v>
      </c>
      <c r="L330" t="str">
        <v>Null</v>
      </c>
      <c r="M330">
        <f t="shared" si="11"/>
        <v>2.2698788642883301</v>
      </c>
      <c r="N330" s="230"/>
    </row>
    <row r="331" spans="2:14" x14ac:dyDescent="0.2">
      <c r="B331" s="230">
        <v>42291.583333333336</v>
      </c>
      <c r="C331">
        <v>0.31459331512451172</v>
      </c>
      <c r="D331">
        <v>1067.8926659570143</v>
      </c>
      <c r="E331">
        <v>52.99532980749342</v>
      </c>
      <c r="F331">
        <v>12.591487902036775</v>
      </c>
      <c r="G331">
        <v>2.2975154515238603</v>
      </c>
      <c r="H331">
        <f t="shared" si="10"/>
        <v>1068.2072592721388</v>
      </c>
      <c r="K331" s="230">
        <v>42291.583333333336</v>
      </c>
      <c r="L331">
        <v>2.2973811626434326</v>
      </c>
      <c r="M331">
        <f t="shared" si="11"/>
        <v>2.2973811626434326</v>
      </c>
      <c r="N331" s="230"/>
    </row>
    <row r="332" spans="2:14" x14ac:dyDescent="0.2">
      <c r="B332" s="230">
        <v>42291.625</v>
      </c>
      <c r="C332">
        <v>0.30279754721456104</v>
      </c>
      <c r="D332">
        <v>1070.7150830982462</v>
      </c>
      <c r="E332">
        <v>52.919253991098408</v>
      </c>
      <c r="F332">
        <v>12.607926381391684</v>
      </c>
      <c r="G332">
        <v>2.3002346024073494</v>
      </c>
      <c r="H332">
        <f t="shared" si="10"/>
        <v>1071.0178806454608</v>
      </c>
      <c r="K332" s="230">
        <v>42291.625</v>
      </c>
      <c r="L332">
        <v>2.3180346488952637</v>
      </c>
      <c r="M332">
        <f t="shared" si="11"/>
        <v>2.3180346488952637</v>
      </c>
      <c r="N332" s="230"/>
    </row>
    <row r="333" spans="2:14" x14ac:dyDescent="0.2">
      <c r="B333" s="230">
        <v>42291.666666666664</v>
      </c>
      <c r="C333">
        <v>0.2397000789642334</v>
      </c>
      <c r="D333">
        <v>1048.5765751073204</v>
      </c>
      <c r="E333">
        <v>52.393408669931624</v>
      </c>
      <c r="F333">
        <v>12.577184034953648</v>
      </c>
      <c r="G333">
        <v>2.3123159785153469</v>
      </c>
      <c r="H333">
        <f t="shared" si="10"/>
        <v>1048.8162751862847</v>
      </c>
      <c r="K333" s="230">
        <v>42291.666666666664</v>
      </c>
      <c r="L333">
        <v>2.3111858367919922</v>
      </c>
      <c r="M333">
        <f t="shared" si="11"/>
        <v>2.3111858367919922</v>
      </c>
      <c r="N333" s="230"/>
    </row>
    <row r="334" spans="2:14" x14ac:dyDescent="0.2">
      <c r="B334" s="230">
        <v>42291.708333333336</v>
      </c>
      <c r="C334">
        <v>330.94997397866194</v>
      </c>
      <c r="D334">
        <v>1063.0305637013751</v>
      </c>
      <c r="E334">
        <v>52.312382628894383</v>
      </c>
      <c r="F334">
        <v>12.592265247485107</v>
      </c>
      <c r="G334">
        <v>2.3298997285599179</v>
      </c>
      <c r="H334">
        <f t="shared" si="10"/>
        <v>1393.9805376800371</v>
      </c>
      <c r="K334" s="230">
        <v>42291.708333333336</v>
      </c>
      <c r="L334">
        <v>2.0912737846374512</v>
      </c>
      <c r="M334">
        <f t="shared" si="11"/>
        <v>2.0912737846374512</v>
      </c>
      <c r="N334" s="230"/>
    </row>
    <row r="335" spans="2:14" x14ac:dyDescent="0.2">
      <c r="B335" s="230">
        <v>42291.75</v>
      </c>
      <c r="C335">
        <v>353.16924103373628</v>
      </c>
      <c r="D335">
        <v>1067.7485346854994</v>
      </c>
      <c r="E335">
        <v>52.018775939941406</v>
      </c>
      <c r="F335">
        <v>12.592763295041454</v>
      </c>
      <c r="G335">
        <v>2.3591279983520508</v>
      </c>
      <c r="H335">
        <f t="shared" si="10"/>
        <v>1420.9177757192356</v>
      </c>
      <c r="K335" s="230">
        <v>42291.75</v>
      </c>
      <c r="L335" t="str">
        <v>Null</v>
      </c>
      <c r="M335">
        <f t="shared" si="11"/>
        <v>2.0912737846374512</v>
      </c>
      <c r="N335" s="230"/>
    </row>
    <row r="336" spans="2:14" x14ac:dyDescent="0.2">
      <c r="B336" s="230">
        <v>42291.791666666664</v>
      </c>
      <c r="C336">
        <v>360.37099380209185</v>
      </c>
      <c r="D336">
        <v>1073.6924030510286</v>
      </c>
      <c r="E336">
        <v>52.018775939941406</v>
      </c>
      <c r="F336">
        <v>12.594358533450762</v>
      </c>
      <c r="G336">
        <v>2.3591279983520508</v>
      </c>
      <c r="H336">
        <f t="shared" si="10"/>
        <v>1434.0633968531204</v>
      </c>
      <c r="K336" s="230">
        <v>42291.791666666664</v>
      </c>
      <c r="L336" t="str">
        <v>Null</v>
      </c>
      <c r="M336">
        <f t="shared" si="11"/>
        <v>2.0912737846374512</v>
      </c>
      <c r="N336" s="230"/>
    </row>
    <row r="337" spans="2:14" x14ac:dyDescent="0.2">
      <c r="B337" s="230">
        <v>42291.833333333336</v>
      </c>
      <c r="C337">
        <v>109.44807960093743</v>
      </c>
      <c r="D337">
        <v>1084.3432040650603</v>
      </c>
      <c r="E337">
        <v>53.071894683990479</v>
      </c>
      <c r="F337">
        <v>12.615216724677882</v>
      </c>
      <c r="G337">
        <v>2.3591279983520508</v>
      </c>
      <c r="H337">
        <f t="shared" si="10"/>
        <v>1193.7912836659978</v>
      </c>
      <c r="K337" s="230">
        <v>42291.833333333336</v>
      </c>
      <c r="L337" t="str">
        <v>Null</v>
      </c>
      <c r="M337">
        <f t="shared" si="11"/>
        <v>2.0912737846374512</v>
      </c>
      <c r="N337" s="230"/>
    </row>
    <row r="338" spans="2:14" x14ac:dyDescent="0.2">
      <c r="B338" s="230">
        <v>42291.875</v>
      </c>
      <c r="C338">
        <v>0.2397000789642334</v>
      </c>
      <c r="D338">
        <v>1058.3748507825555</v>
      </c>
      <c r="E338">
        <v>53.347274780273438</v>
      </c>
      <c r="F338">
        <v>12.593465826725962</v>
      </c>
      <c r="G338">
        <v>2.3591279983520508</v>
      </c>
      <c r="H338">
        <f t="shared" si="10"/>
        <v>1058.6145508615198</v>
      </c>
      <c r="K338" s="230">
        <v>42291.875</v>
      </c>
      <c r="L338" t="str">
        <v>Null</v>
      </c>
      <c r="M338">
        <f t="shared" si="11"/>
        <v>2.0912737846374512</v>
      </c>
      <c r="N338" s="230"/>
    </row>
    <row r="339" spans="2:14" x14ac:dyDescent="0.2">
      <c r="B339" s="230">
        <v>42291.916666666664</v>
      </c>
      <c r="C339">
        <v>0.2397000789642334</v>
      </c>
      <c r="D339">
        <v>1061.6911174091424</v>
      </c>
      <c r="E339">
        <v>53.347274780273438</v>
      </c>
      <c r="F339">
        <v>12.596811437378459</v>
      </c>
      <c r="G339">
        <v>2.3480342833211685</v>
      </c>
      <c r="H339">
        <f t="shared" si="10"/>
        <v>1061.9308174881066</v>
      </c>
      <c r="K339" s="230">
        <v>42291.916666666664</v>
      </c>
      <c r="L339">
        <v>2.228571891784668</v>
      </c>
      <c r="M339">
        <f t="shared" si="11"/>
        <v>2.228571891784668</v>
      </c>
      <c r="N339" s="230"/>
    </row>
    <row r="340" spans="2:14" x14ac:dyDescent="0.2">
      <c r="B340" s="230">
        <v>42291.958333333336</v>
      </c>
      <c r="C340">
        <v>0.2397000789642334</v>
      </c>
      <c r="D340">
        <v>1065.2225909126789</v>
      </c>
      <c r="E340">
        <v>53.347274780273438</v>
      </c>
      <c r="F340">
        <v>12.598828692199918</v>
      </c>
      <c r="G340">
        <v>2.228571891784668</v>
      </c>
      <c r="H340">
        <f t="shared" si="10"/>
        <v>1065.4622909916432</v>
      </c>
      <c r="K340" s="230">
        <v>42291.958333333336</v>
      </c>
      <c r="L340" t="str">
        <v>Null</v>
      </c>
      <c r="M340">
        <f t="shared" si="11"/>
        <v>2.228571891784668</v>
      </c>
      <c r="N340" s="230"/>
    </row>
    <row r="341" spans="2:14" x14ac:dyDescent="0.2">
      <c r="B341" s="230">
        <v>42292</v>
      </c>
      <c r="C341">
        <v>0.2397000789642334</v>
      </c>
      <c r="D341">
        <v>1073.6651131085714</v>
      </c>
      <c r="E341">
        <v>53.347274780273438</v>
      </c>
      <c r="F341">
        <v>12.601683960150613</v>
      </c>
      <c r="G341">
        <v>2.233698435259329</v>
      </c>
      <c r="H341">
        <f t="shared" si="10"/>
        <v>1073.9048131875356</v>
      </c>
      <c r="K341" s="230">
        <v>42292</v>
      </c>
      <c r="L341">
        <v>1.9537618160247803</v>
      </c>
      <c r="M341">
        <f t="shared" si="11"/>
        <v>1.9537618160247803</v>
      </c>
      <c r="N341" s="230"/>
    </row>
    <row r="342" spans="2:14" x14ac:dyDescent="0.2">
      <c r="B342" s="230">
        <v>42292.041666666664</v>
      </c>
      <c r="C342">
        <v>0.2397000789642334</v>
      </c>
      <c r="D342">
        <v>1059.0567457238426</v>
      </c>
      <c r="E342">
        <v>53.347274780273438</v>
      </c>
      <c r="F342">
        <v>12.60458649423096</v>
      </c>
      <c r="G342">
        <v>2.2751224040985107</v>
      </c>
      <c r="H342">
        <f t="shared" si="10"/>
        <v>1059.2964458028068</v>
      </c>
      <c r="K342" s="230">
        <v>42292.041666666664</v>
      </c>
      <c r="L342" t="str">
        <v>Null</v>
      </c>
      <c r="M342">
        <f t="shared" si="11"/>
        <v>1.9537618160247803</v>
      </c>
      <c r="N342" s="230"/>
    </row>
    <row r="343" spans="2:14" x14ac:dyDescent="0.2">
      <c r="B343" s="230">
        <v>42292.083333333336</v>
      </c>
      <c r="C343">
        <v>0.2397000789642334</v>
      </c>
      <c r="D343">
        <v>1066.4230870376928</v>
      </c>
      <c r="E343">
        <v>53.347274780273438</v>
      </c>
      <c r="F343">
        <v>12.606856989425552</v>
      </c>
      <c r="G343">
        <v>2.272808352269994</v>
      </c>
      <c r="H343">
        <f t="shared" si="10"/>
        <v>1066.662787116657</v>
      </c>
      <c r="K343" s="230">
        <v>42292.083333333336</v>
      </c>
      <c r="L343">
        <v>2.228571891784668</v>
      </c>
      <c r="M343">
        <f t="shared" si="11"/>
        <v>2.228571891784668</v>
      </c>
      <c r="N343" s="230"/>
    </row>
    <row r="344" spans="2:14" x14ac:dyDescent="0.2">
      <c r="B344" s="230">
        <v>42292.125</v>
      </c>
      <c r="C344">
        <v>0.2397000789642334</v>
      </c>
      <c r="D344">
        <v>1059.3531584075588</v>
      </c>
      <c r="E344">
        <v>54.818273895522225</v>
      </c>
      <c r="F344">
        <v>12.588415338186159</v>
      </c>
      <c r="G344">
        <v>2.228571891784668</v>
      </c>
      <c r="H344">
        <f t="shared" si="10"/>
        <v>1059.592858486523</v>
      </c>
      <c r="K344" s="230">
        <v>42292.125</v>
      </c>
      <c r="L344" t="str">
        <v>Null</v>
      </c>
      <c r="M344">
        <f t="shared" si="11"/>
        <v>2.228571891784668</v>
      </c>
      <c r="N344" s="230"/>
    </row>
    <row r="345" spans="2:14" x14ac:dyDescent="0.2">
      <c r="B345" s="230">
        <v>42292.166666666664</v>
      </c>
      <c r="C345">
        <v>0.29622258679734337</v>
      </c>
      <c r="D345">
        <v>1066.6153681046549</v>
      </c>
      <c r="E345">
        <v>55.46368408203125</v>
      </c>
      <c r="F345">
        <v>12.610904015901353</v>
      </c>
      <c r="G345">
        <v>2.228571891784668</v>
      </c>
      <c r="H345">
        <f t="shared" si="10"/>
        <v>1066.9115906914521</v>
      </c>
      <c r="K345" s="230">
        <v>42292.166666666664</v>
      </c>
      <c r="L345" t="str">
        <v>Null</v>
      </c>
      <c r="M345">
        <f t="shared" si="11"/>
        <v>2.228571891784668</v>
      </c>
      <c r="N345" s="230"/>
    </row>
    <row r="346" spans="2:14" x14ac:dyDescent="0.2">
      <c r="B346" s="230">
        <v>42292.208333333336</v>
      </c>
      <c r="C346">
        <v>0.31459331512451172</v>
      </c>
      <c r="D346">
        <v>1061.9970155919902</v>
      </c>
      <c r="E346">
        <v>55.46368408203125</v>
      </c>
      <c r="F346">
        <v>12.603713834080166</v>
      </c>
      <c r="G346">
        <v>2.228571891784668</v>
      </c>
      <c r="H346">
        <f t="shared" si="10"/>
        <v>1062.3116089071148</v>
      </c>
      <c r="K346" s="230">
        <v>42292.208333333336</v>
      </c>
      <c r="L346" t="str">
        <v>Null</v>
      </c>
      <c r="M346">
        <f t="shared" si="11"/>
        <v>2.228571891784668</v>
      </c>
      <c r="N346" s="230"/>
    </row>
    <row r="347" spans="2:14" x14ac:dyDescent="0.2">
      <c r="B347" s="230">
        <v>42292.25</v>
      </c>
      <c r="C347">
        <v>0.31459331512451172</v>
      </c>
      <c r="D347">
        <v>1070.8999886338129</v>
      </c>
      <c r="E347">
        <v>55.46368408203125</v>
      </c>
      <c r="F347">
        <v>12.602947900105846</v>
      </c>
      <c r="G347">
        <v>2.2415104043184386</v>
      </c>
      <c r="H347">
        <f t="shared" si="10"/>
        <v>1071.2145819489374</v>
      </c>
      <c r="K347" s="230">
        <v>42292.25</v>
      </c>
      <c r="L347">
        <v>2.2632441520690918</v>
      </c>
      <c r="M347">
        <f t="shared" si="11"/>
        <v>2.2632441520690918</v>
      </c>
      <c r="N347" s="230"/>
    </row>
    <row r="348" spans="2:14" x14ac:dyDescent="0.2">
      <c r="B348" s="230">
        <v>42292.291666666664</v>
      </c>
      <c r="C348">
        <v>0.31459331512451172</v>
      </c>
      <c r="D348">
        <v>1063.6201301565382</v>
      </c>
      <c r="E348">
        <v>55.46368408203125</v>
      </c>
      <c r="F348">
        <v>12.603001874125534</v>
      </c>
      <c r="G348">
        <v>2.2632441520690918</v>
      </c>
      <c r="H348">
        <f t="shared" si="10"/>
        <v>1063.9347234716627</v>
      </c>
      <c r="K348" s="230">
        <v>42292.291666666664</v>
      </c>
      <c r="L348" t="str">
        <v>Null</v>
      </c>
      <c r="M348">
        <f t="shared" si="11"/>
        <v>2.2632441520690918</v>
      </c>
      <c r="N348" s="230"/>
    </row>
    <row r="349" spans="2:14" x14ac:dyDescent="0.2">
      <c r="B349" s="230">
        <v>42292.333333333336</v>
      </c>
      <c r="C349">
        <v>0.31459331512451172</v>
      </c>
      <c r="D349">
        <v>1058.9687315484109</v>
      </c>
      <c r="E349">
        <v>55.46368408203125</v>
      </c>
      <c r="F349">
        <v>12.595463061102761</v>
      </c>
      <c r="G349">
        <v>2.2632441520690918</v>
      </c>
      <c r="H349">
        <f t="shared" si="10"/>
        <v>1059.2833248635354</v>
      </c>
      <c r="K349" s="230">
        <v>42292.333333333336</v>
      </c>
      <c r="L349" t="str">
        <v>Null</v>
      </c>
      <c r="M349">
        <f t="shared" si="11"/>
        <v>2.2632441520690918</v>
      </c>
      <c r="N349" s="230"/>
    </row>
    <row r="350" spans="2:14" x14ac:dyDescent="0.2">
      <c r="B350" s="230">
        <v>42292.375</v>
      </c>
      <c r="C350">
        <v>0.31459331512451172</v>
      </c>
      <c r="D350">
        <v>1064.2582589458723</v>
      </c>
      <c r="E350">
        <v>54.714230662850277</v>
      </c>
      <c r="F350">
        <v>12.596904127582444</v>
      </c>
      <c r="G350">
        <v>2.2663164695940416</v>
      </c>
      <c r="H350">
        <f t="shared" si="10"/>
        <v>1064.5728522609968</v>
      </c>
      <c r="K350" s="230">
        <v>42292.375</v>
      </c>
      <c r="L350">
        <v>2.2633509635925293</v>
      </c>
      <c r="M350">
        <f t="shared" si="11"/>
        <v>2.2633509635925293</v>
      </c>
      <c r="N350" s="230"/>
    </row>
    <row r="351" spans="2:14" x14ac:dyDescent="0.2">
      <c r="B351" s="230">
        <v>42292.416666666664</v>
      </c>
      <c r="C351">
        <v>0.28313607556952369</v>
      </c>
      <c r="D351">
        <v>1070.2457220104131</v>
      </c>
      <c r="E351">
        <v>53.298806390314098</v>
      </c>
      <c r="F351">
        <v>12.597631382355425</v>
      </c>
      <c r="G351">
        <v>2.2904625611448286</v>
      </c>
      <c r="H351">
        <f t="shared" si="10"/>
        <v>1070.5288580859826</v>
      </c>
      <c r="K351" s="230">
        <v>42292.416666666664</v>
      </c>
      <c r="L351">
        <v>2.2905323505401611</v>
      </c>
      <c r="M351">
        <f t="shared" si="11"/>
        <v>2.2905323505401611</v>
      </c>
      <c r="N351" s="230"/>
    </row>
    <row r="352" spans="2:14" x14ac:dyDescent="0.2">
      <c r="B352" s="230">
        <v>42292.458333333336</v>
      </c>
      <c r="C352">
        <v>0.2397000789642334</v>
      </c>
      <c r="D352">
        <v>1059.3215483768377</v>
      </c>
      <c r="E352">
        <v>52.99041748046875</v>
      </c>
      <c r="F352">
        <v>12.590046934040652</v>
      </c>
      <c r="G352">
        <v>2.2905323505401611</v>
      </c>
      <c r="H352">
        <f t="shared" si="10"/>
        <v>1059.5612484558019</v>
      </c>
      <c r="K352" s="230">
        <v>42292.458333333336</v>
      </c>
      <c r="L352" t="str">
        <v>Null</v>
      </c>
      <c r="M352">
        <f t="shared" si="11"/>
        <v>2.2905323505401611</v>
      </c>
      <c r="N352" s="230"/>
    </row>
    <row r="353" spans="2:14" x14ac:dyDescent="0.2">
      <c r="B353" s="230">
        <v>42292.5</v>
      </c>
      <c r="C353">
        <v>0.2397000789642334</v>
      </c>
      <c r="D353">
        <v>1061.236079171922</v>
      </c>
      <c r="E353">
        <v>52.99041748046875</v>
      </c>
      <c r="F353">
        <v>12.588354317720997</v>
      </c>
      <c r="G353">
        <v>2.2905323505401611</v>
      </c>
      <c r="H353">
        <f t="shared" si="10"/>
        <v>1061.4757792508863</v>
      </c>
      <c r="K353" s="230">
        <v>42292.5</v>
      </c>
      <c r="L353" t="str">
        <v>Null</v>
      </c>
      <c r="M353">
        <f t="shared" si="11"/>
        <v>2.2905323505401611</v>
      </c>
      <c r="N353" s="230"/>
    </row>
    <row r="354" spans="2:14" x14ac:dyDescent="0.2">
      <c r="B354" s="230">
        <v>42292.541666666664</v>
      </c>
      <c r="C354">
        <v>0.24844269928005006</v>
      </c>
      <c r="D354">
        <v>1060.1343284597949</v>
      </c>
      <c r="E354">
        <v>53.011080033295947</v>
      </c>
      <c r="F354">
        <v>12.594176771150696</v>
      </c>
      <c r="G354">
        <v>2.2932258164224364</v>
      </c>
      <c r="H354">
        <f t="shared" si="10"/>
        <v>1060.382771159075</v>
      </c>
      <c r="K354" s="230">
        <v>42292.541666666664</v>
      </c>
      <c r="L354">
        <v>2.2974882125854492</v>
      </c>
      <c r="M354">
        <f t="shared" si="11"/>
        <v>2.2974882125854492</v>
      </c>
      <c r="N354" s="230"/>
    </row>
    <row r="355" spans="2:14" x14ac:dyDescent="0.2">
      <c r="B355" s="230">
        <v>42292.583333333336</v>
      </c>
      <c r="C355">
        <v>0.2397000789642334</v>
      </c>
      <c r="D355">
        <v>1069.9907531744891</v>
      </c>
      <c r="E355">
        <v>53.043415069580078</v>
      </c>
      <c r="F355">
        <v>12.603285150108338</v>
      </c>
      <c r="G355">
        <v>2.2974882125854492</v>
      </c>
      <c r="H355">
        <f t="shared" si="10"/>
        <v>1070.2304532534533</v>
      </c>
      <c r="K355" s="230">
        <v>42292.583333333336</v>
      </c>
      <c r="L355" t="str">
        <v>Null</v>
      </c>
      <c r="M355">
        <f t="shared" si="11"/>
        <v>2.2974882125854492</v>
      </c>
      <c r="N355" s="230"/>
    </row>
    <row r="356" spans="2:14" x14ac:dyDescent="0.2">
      <c r="B356" s="230">
        <v>42292.625</v>
      </c>
      <c r="C356">
        <v>0.2397000789642334</v>
      </c>
      <c r="D356">
        <v>1071.1371852015686</v>
      </c>
      <c r="E356">
        <v>53.043415069580078</v>
      </c>
      <c r="F356">
        <v>12.60558109373914</v>
      </c>
      <c r="G356">
        <v>2.273797191894253</v>
      </c>
      <c r="H356">
        <f t="shared" si="10"/>
        <v>1071.3768852805329</v>
      </c>
      <c r="K356" s="230">
        <v>42292.625</v>
      </c>
      <c r="L356">
        <v>2.2495462894439697</v>
      </c>
      <c r="M356">
        <f t="shared" si="11"/>
        <v>2.2495462894439697</v>
      </c>
      <c r="N356" s="230"/>
    </row>
    <row r="357" spans="2:14" x14ac:dyDescent="0.2">
      <c r="B357" s="230">
        <v>42292.666666666664</v>
      </c>
      <c r="C357">
        <v>0.2397000789642334</v>
      </c>
      <c r="D357">
        <v>1054.8007130486553</v>
      </c>
      <c r="E357">
        <v>53.043415069580078</v>
      </c>
      <c r="F357">
        <v>12.607772245908844</v>
      </c>
      <c r="G357">
        <v>2.2495462894439697</v>
      </c>
      <c r="H357">
        <f t="shared" si="10"/>
        <v>1055.0404131276196</v>
      </c>
      <c r="K357" s="230">
        <v>42292.666666666664</v>
      </c>
      <c r="L357" t="str">
        <v>Null</v>
      </c>
      <c r="M357">
        <f t="shared" si="11"/>
        <v>2.2495462894439697</v>
      </c>
      <c r="N357" s="230"/>
    </row>
    <row r="358" spans="2:14" x14ac:dyDescent="0.2">
      <c r="B358" s="230">
        <v>42292.708333333336</v>
      </c>
      <c r="C358">
        <v>0.2397000789642334</v>
      </c>
      <c r="D358">
        <v>1056.7759866032411</v>
      </c>
      <c r="E358">
        <v>53.043415069580078</v>
      </c>
      <c r="F358">
        <v>12.585335460307597</v>
      </c>
      <c r="G358">
        <v>2.2624498073685166</v>
      </c>
      <c r="H358">
        <f t="shared" si="10"/>
        <v>1057.0156866822053</v>
      </c>
      <c r="K358" s="230">
        <v>42292.708333333336</v>
      </c>
      <c r="L358">
        <v>2.0433318614959717</v>
      </c>
      <c r="M358">
        <f t="shared" si="11"/>
        <v>2.0433318614959717</v>
      </c>
      <c r="N358" s="230"/>
    </row>
    <row r="359" spans="2:14" x14ac:dyDescent="0.2">
      <c r="B359" s="230">
        <v>42292.75</v>
      </c>
      <c r="C359">
        <v>0.2397000789642334</v>
      </c>
      <c r="D359">
        <v>1065.5875390879819</v>
      </c>
      <c r="E359">
        <v>52.271468992853166</v>
      </c>
      <c r="F359">
        <v>12.600563532673783</v>
      </c>
      <c r="G359">
        <v>2.4095969839366278</v>
      </c>
      <c r="H359">
        <f t="shared" si="10"/>
        <v>1065.8272391669461</v>
      </c>
      <c r="K359" s="230">
        <v>42292.75</v>
      </c>
      <c r="L359">
        <v>2.4281513690948486</v>
      </c>
      <c r="M359">
        <f t="shared" si="11"/>
        <v>2.4281513690948486</v>
      </c>
      <c r="N359" s="230"/>
    </row>
    <row r="360" spans="2:14" x14ac:dyDescent="0.2">
      <c r="B360" s="230">
        <v>42292.791666666664</v>
      </c>
      <c r="C360">
        <v>0.2397000789642334</v>
      </c>
      <c r="D360">
        <v>1060.7804279836528</v>
      </c>
      <c r="E360">
        <v>52.188369750976563</v>
      </c>
      <c r="F360">
        <v>12.600575572874549</v>
      </c>
      <c r="G360">
        <v>2.427476398375763</v>
      </c>
      <c r="H360">
        <f t="shared" si="10"/>
        <v>1061.020128062617</v>
      </c>
      <c r="K360" s="230">
        <v>42292.791666666664</v>
      </c>
      <c r="L360">
        <v>2.4003279209136963</v>
      </c>
      <c r="M360">
        <f t="shared" si="11"/>
        <v>2.4003279209136963</v>
      </c>
      <c r="N360" s="230"/>
    </row>
    <row r="361" spans="2:14" x14ac:dyDescent="0.2">
      <c r="B361" s="230">
        <v>42292.833333333336</v>
      </c>
      <c r="C361">
        <v>0.2397000789642334</v>
      </c>
      <c r="D361">
        <v>1068.9626761134339</v>
      </c>
      <c r="E361">
        <v>52.188369750976563</v>
      </c>
      <c r="F361">
        <v>12.592489113171629</v>
      </c>
      <c r="G361">
        <v>2.4159060673431556</v>
      </c>
      <c r="H361">
        <f t="shared" si="10"/>
        <v>1069.2023761923981</v>
      </c>
      <c r="K361" s="230">
        <v>42292.833333333336</v>
      </c>
      <c r="L361">
        <v>2.4003279209136963</v>
      </c>
      <c r="M361">
        <f t="shared" si="11"/>
        <v>2.4003279209136963</v>
      </c>
      <c r="N361" s="230"/>
    </row>
    <row r="362" spans="2:14" x14ac:dyDescent="0.2">
      <c r="B362" s="230">
        <v>42292.875</v>
      </c>
      <c r="C362">
        <v>0.2397000789642334</v>
      </c>
      <c r="D362">
        <v>1061.1821583752101</v>
      </c>
      <c r="E362">
        <v>52.188369750976563</v>
      </c>
      <c r="F362">
        <v>12.595153761564893</v>
      </c>
      <c r="G362">
        <v>2.4003279209136963</v>
      </c>
      <c r="H362">
        <f t="shared" si="10"/>
        <v>1061.4218584541743</v>
      </c>
      <c r="K362" s="230">
        <v>42292.875</v>
      </c>
      <c r="L362" t="str">
        <v>Null</v>
      </c>
      <c r="M362">
        <f t="shared" si="11"/>
        <v>2.4003279209136963</v>
      </c>
      <c r="N362" s="230"/>
    </row>
    <row r="363" spans="2:14" x14ac:dyDescent="0.2">
      <c r="B363" s="230">
        <v>42292.916666666664</v>
      </c>
      <c r="C363">
        <v>0.2397000789642334</v>
      </c>
      <c r="D363">
        <v>1063.8296886735877</v>
      </c>
      <c r="E363">
        <v>52.188369750976563</v>
      </c>
      <c r="F363">
        <v>12.601715682315826</v>
      </c>
      <c r="G363">
        <v>2.4003279209136963</v>
      </c>
      <c r="H363">
        <f t="shared" si="10"/>
        <v>1064.069388752552</v>
      </c>
      <c r="K363" s="230">
        <v>42292.916666666664</v>
      </c>
      <c r="L363" t="str">
        <v>Null</v>
      </c>
      <c r="M363">
        <f t="shared" si="11"/>
        <v>2.4003279209136963</v>
      </c>
      <c r="N363" s="230"/>
    </row>
    <row r="364" spans="2:14" x14ac:dyDescent="0.2">
      <c r="B364" s="230">
        <v>42292.958333333336</v>
      </c>
      <c r="C364">
        <v>0.2397000789642334</v>
      </c>
      <c r="D364">
        <v>1064.946963069068</v>
      </c>
      <c r="E364">
        <v>52.188369750976563</v>
      </c>
      <c r="F364">
        <v>12.594490055346755</v>
      </c>
      <c r="G364">
        <v>2.4003279209136963</v>
      </c>
      <c r="H364">
        <f t="shared" si="10"/>
        <v>1065.1866631480323</v>
      </c>
      <c r="K364" s="230">
        <v>42292.958333333336</v>
      </c>
      <c r="L364" t="str">
        <v>Null</v>
      </c>
      <c r="M364">
        <f t="shared" si="11"/>
        <v>2.4003279209136963</v>
      </c>
      <c r="N364" s="230"/>
    </row>
    <row r="365" spans="2:14" x14ac:dyDescent="0.2">
      <c r="B365" s="230">
        <v>42293</v>
      </c>
      <c r="C365">
        <v>0.2397000789642334</v>
      </c>
      <c r="D365">
        <v>1073.054943312344</v>
      </c>
      <c r="E365">
        <v>52.188369750976563</v>
      </c>
      <c r="F365">
        <v>12.598841915912892</v>
      </c>
      <c r="G365">
        <v>2.4003279209136963</v>
      </c>
      <c r="H365">
        <f t="shared" si="10"/>
        <v>1073.2946433913082</v>
      </c>
      <c r="K365" s="230">
        <v>42293</v>
      </c>
      <c r="L365" t="str">
        <v>Null</v>
      </c>
      <c r="M365">
        <f t="shared" si="11"/>
        <v>2.4003279209136963</v>
      </c>
      <c r="N365" s="230"/>
    </row>
    <row r="366" spans="2:14" x14ac:dyDescent="0.2">
      <c r="B366" s="230">
        <v>42293.041666666664</v>
      </c>
      <c r="C366">
        <v>0.2397000789642334</v>
      </c>
      <c r="D366">
        <v>1063.0366590760466</v>
      </c>
      <c r="E366">
        <v>52.188369750976563</v>
      </c>
      <c r="F366">
        <v>12.596639756449594</v>
      </c>
      <c r="G366">
        <v>2.4297200316860939</v>
      </c>
      <c r="H366">
        <f t="shared" si="10"/>
        <v>1063.2763591550108</v>
      </c>
      <c r="K366" s="230">
        <v>42293.041666666664</v>
      </c>
      <c r="L366">
        <v>2.2632441520690918</v>
      </c>
      <c r="M366">
        <f t="shared" si="11"/>
        <v>2.2632441520690918</v>
      </c>
      <c r="N366" s="230"/>
    </row>
    <row r="367" spans="2:14" x14ac:dyDescent="0.2">
      <c r="B367" s="230">
        <v>42293.083333333336</v>
      </c>
      <c r="C367">
        <v>0.2397000789642334</v>
      </c>
      <c r="D367">
        <v>1061.4688749230959</v>
      </c>
      <c r="E367">
        <v>54.682687095845537</v>
      </c>
      <c r="F367">
        <v>12.59433756753233</v>
      </c>
      <c r="G367">
        <v>2.4691371917724609</v>
      </c>
      <c r="H367">
        <f t="shared" si="10"/>
        <v>1061.7085750020601</v>
      </c>
      <c r="K367" s="230">
        <v>42293.083333333336</v>
      </c>
      <c r="L367" t="str">
        <v>Null</v>
      </c>
      <c r="M367">
        <f t="shared" si="11"/>
        <v>2.2632441520690918</v>
      </c>
      <c r="N367" s="230"/>
    </row>
    <row r="368" spans="2:14" x14ac:dyDescent="0.2">
      <c r="B368" s="230">
        <v>42293.125</v>
      </c>
      <c r="C368">
        <v>0.2397000789642334</v>
      </c>
      <c r="D368">
        <v>1068.9283779737007</v>
      </c>
      <c r="E368">
        <v>54.901901245117187</v>
      </c>
      <c r="F368">
        <v>12.602048204965858</v>
      </c>
      <c r="G368">
        <v>2.4691371917724609</v>
      </c>
      <c r="H368">
        <f t="shared" si="10"/>
        <v>1069.1680780526649</v>
      </c>
      <c r="K368" s="230">
        <v>42293.125</v>
      </c>
      <c r="L368" t="str">
        <v>Null</v>
      </c>
      <c r="M368">
        <f t="shared" si="11"/>
        <v>2.2632441520690918</v>
      </c>
      <c r="N368" s="230"/>
    </row>
    <row r="369" spans="2:14" x14ac:dyDescent="0.2">
      <c r="B369" s="230">
        <v>42293.166666666664</v>
      </c>
      <c r="C369">
        <v>0.2397000789642334</v>
      </c>
      <c r="D369">
        <v>1060.9243093287664</v>
      </c>
      <c r="E369">
        <v>54.901901245117187</v>
      </c>
      <c r="F369">
        <v>12.600108813627825</v>
      </c>
      <c r="G369">
        <v>2.4691371917724609</v>
      </c>
      <c r="H369">
        <f t="shared" si="10"/>
        <v>1061.1640094077306</v>
      </c>
      <c r="K369" s="230">
        <v>42293.166666666664</v>
      </c>
      <c r="L369" t="str">
        <v>Null</v>
      </c>
      <c r="M369">
        <f t="shared" si="11"/>
        <v>2.2632441520690918</v>
      </c>
      <c r="N369" s="230"/>
    </row>
    <row r="370" spans="2:14" x14ac:dyDescent="0.2">
      <c r="B370" s="230">
        <v>42293.208333333336</v>
      </c>
      <c r="C370">
        <v>0.29829577719999684</v>
      </c>
      <c r="D370">
        <v>1067.2213952210661</v>
      </c>
      <c r="E370">
        <v>54.901901245117187</v>
      </c>
      <c r="F370">
        <v>12.605292891893653</v>
      </c>
      <c r="G370">
        <v>2.4691371917724609</v>
      </c>
      <c r="H370">
        <f t="shared" si="10"/>
        <v>1067.5196909982662</v>
      </c>
      <c r="K370" s="230">
        <v>42293.208333333336</v>
      </c>
      <c r="L370" t="str">
        <v>Null</v>
      </c>
      <c r="M370">
        <f t="shared" si="11"/>
        <v>2.2632441520690918</v>
      </c>
      <c r="N370" s="230"/>
    </row>
    <row r="371" spans="2:14" x14ac:dyDescent="0.2">
      <c r="B371" s="230">
        <v>42293.25</v>
      </c>
      <c r="C371">
        <v>0.31459331512451172</v>
      </c>
      <c r="D371">
        <v>1077.3049170590889</v>
      </c>
      <c r="E371">
        <v>55.071522459454009</v>
      </c>
      <c r="F371">
        <v>12.597171571502949</v>
      </c>
      <c r="G371">
        <v>2.4691371917724609</v>
      </c>
      <c r="H371">
        <f t="shared" si="10"/>
        <v>1077.6195103742134</v>
      </c>
      <c r="K371" s="230">
        <v>42293.25</v>
      </c>
      <c r="L371" t="str">
        <v>Null</v>
      </c>
      <c r="M371">
        <f t="shared" si="11"/>
        <v>2.2632441520690918</v>
      </c>
      <c r="N371" s="230"/>
    </row>
    <row r="372" spans="2:14" x14ac:dyDescent="0.2">
      <c r="B372" s="230">
        <v>42293.291666666664</v>
      </c>
      <c r="C372">
        <v>0.31459331512451172</v>
      </c>
      <c r="D372">
        <v>1056.6542203758406</v>
      </c>
      <c r="E372">
        <v>55.262294769287109</v>
      </c>
      <c r="F372">
        <v>12.60025821287579</v>
      </c>
      <c r="G372">
        <v>2.4691371917724609</v>
      </c>
      <c r="H372">
        <f t="shared" si="10"/>
        <v>1056.9688136909651</v>
      </c>
      <c r="K372" s="230">
        <v>42293.291666666664</v>
      </c>
      <c r="L372" t="str">
        <v>Null</v>
      </c>
      <c r="M372">
        <f t="shared" si="11"/>
        <v>2.2632441520690918</v>
      </c>
      <c r="N372" s="230"/>
    </row>
    <row r="373" spans="2:14" x14ac:dyDescent="0.2">
      <c r="B373" s="230">
        <v>42293.333333333336</v>
      </c>
      <c r="C373">
        <v>0.31459331512451172</v>
      </c>
      <c r="D373">
        <v>1058.583395682017</v>
      </c>
      <c r="E373">
        <v>55.262294769287109</v>
      </c>
      <c r="F373">
        <v>12.596011616283789</v>
      </c>
      <c r="G373">
        <v>2.4691371917724609</v>
      </c>
      <c r="H373">
        <f t="shared" si="10"/>
        <v>1058.8979889971415</v>
      </c>
      <c r="K373" s="230">
        <v>42293.333333333336</v>
      </c>
      <c r="L373" t="str">
        <v>Null</v>
      </c>
      <c r="M373">
        <f t="shared" si="11"/>
        <v>2.2632441520690918</v>
      </c>
      <c r="N373" s="230"/>
    </row>
    <row r="374" spans="2:14" x14ac:dyDescent="0.2">
      <c r="B374" s="230">
        <v>42293.375</v>
      </c>
      <c r="C374">
        <v>0.31459331512451172</v>
      </c>
      <c r="D374">
        <v>1056.6488507906763</v>
      </c>
      <c r="E374">
        <v>55.262294769287109</v>
      </c>
      <c r="F374">
        <v>12.590186616536512</v>
      </c>
      <c r="G374">
        <v>2.4692431437203619</v>
      </c>
      <c r="H374">
        <f t="shared" si="10"/>
        <v>1056.9634441058008</v>
      </c>
      <c r="K374" s="230">
        <v>42293.375</v>
      </c>
      <c r="L374">
        <v>2.4693515300750732</v>
      </c>
      <c r="M374">
        <f t="shared" si="11"/>
        <v>2.4693515300750732</v>
      </c>
      <c r="N374" s="230"/>
    </row>
    <row r="375" spans="2:14" x14ac:dyDescent="0.2">
      <c r="B375" s="230">
        <v>42293.416666666664</v>
      </c>
      <c r="C375">
        <v>0.31459331512451172</v>
      </c>
      <c r="D375">
        <v>1069.4452681304253</v>
      </c>
      <c r="E375">
        <v>54.518664949964943</v>
      </c>
      <c r="F375">
        <v>12.600001718517145</v>
      </c>
      <c r="G375">
        <v>2.4698348271132842</v>
      </c>
      <c r="H375">
        <f t="shared" si="10"/>
        <v>1069.7598614455499</v>
      </c>
      <c r="K375" s="230">
        <v>42293.416666666664</v>
      </c>
      <c r="L375">
        <v>2.4830489158630371</v>
      </c>
      <c r="M375">
        <f t="shared" si="11"/>
        <v>2.4830489158630371</v>
      </c>
      <c r="N375" s="230"/>
    </row>
    <row r="376" spans="2:14" x14ac:dyDescent="0.2">
      <c r="B376" s="230">
        <v>42293.458333333336</v>
      </c>
      <c r="C376">
        <v>0.31459331512451172</v>
      </c>
      <c r="D376">
        <v>1058.6892480513507</v>
      </c>
      <c r="E376">
        <v>53.67624481662115</v>
      </c>
      <c r="F376">
        <v>12.597939815335009</v>
      </c>
      <c r="G376">
        <v>2.4943173351926937</v>
      </c>
      <c r="H376">
        <f t="shared" si="10"/>
        <v>1059.0038413664752</v>
      </c>
      <c r="K376" s="230">
        <v>42293.458333333336</v>
      </c>
      <c r="L376">
        <v>2.407390832901001</v>
      </c>
      <c r="M376">
        <f t="shared" si="11"/>
        <v>2.407390832901001</v>
      </c>
      <c r="N376" s="230"/>
    </row>
    <row r="377" spans="2:14" x14ac:dyDescent="0.2">
      <c r="B377" s="230">
        <v>42293.5</v>
      </c>
      <c r="C377">
        <v>0.31459331512451172</v>
      </c>
      <c r="D377">
        <v>1064.1333345772298</v>
      </c>
      <c r="E377">
        <v>52.89501953125</v>
      </c>
      <c r="F377">
        <v>12.607575528794131</v>
      </c>
      <c r="G377">
        <v>2.4966397285461426</v>
      </c>
      <c r="H377">
        <f t="shared" si="10"/>
        <v>1064.4479278923543</v>
      </c>
      <c r="K377" s="230">
        <v>42293.5</v>
      </c>
      <c r="L377" t="str">
        <v>Null</v>
      </c>
      <c r="M377">
        <f t="shared" si="11"/>
        <v>2.407390832901001</v>
      </c>
      <c r="N377" s="230"/>
    </row>
    <row r="378" spans="2:14" x14ac:dyDescent="0.2">
      <c r="B378" s="230">
        <v>42293.541666666664</v>
      </c>
      <c r="C378">
        <v>0.31459331512451172</v>
      </c>
      <c r="D378">
        <v>1057.5579730200366</v>
      </c>
      <c r="E378">
        <v>52.89501953125</v>
      </c>
      <c r="F378">
        <v>12.584634796135957</v>
      </c>
      <c r="G378">
        <v>2.4966397285461426</v>
      </c>
      <c r="H378">
        <f t="shared" si="10"/>
        <v>1057.8725663351611</v>
      </c>
      <c r="K378" s="230">
        <v>42293.541666666664</v>
      </c>
      <c r="L378" t="str">
        <v>Null</v>
      </c>
      <c r="M378">
        <f t="shared" si="11"/>
        <v>2.407390832901001</v>
      </c>
      <c r="N378" s="230"/>
    </row>
    <row r="379" spans="2:14" x14ac:dyDescent="0.2">
      <c r="B379" s="230">
        <v>42293.583333333336</v>
      </c>
      <c r="C379">
        <v>0.31459331512451172</v>
      </c>
      <c r="D379">
        <v>1061.2163370689389</v>
      </c>
      <c r="E379">
        <v>52.89501953125</v>
      </c>
      <c r="F379">
        <v>12.591808133351538</v>
      </c>
      <c r="G379">
        <v>2.4966397285461426</v>
      </c>
      <c r="H379">
        <f t="shared" si="10"/>
        <v>1061.5309303840634</v>
      </c>
      <c r="K379" s="230">
        <v>42293.583333333336</v>
      </c>
      <c r="L379" t="str">
        <v>Null</v>
      </c>
      <c r="M379">
        <f t="shared" si="11"/>
        <v>2.407390832901001</v>
      </c>
      <c r="N379" s="230"/>
    </row>
    <row r="380" spans="2:14" x14ac:dyDescent="0.2">
      <c r="B380" s="230">
        <v>42293.625</v>
      </c>
      <c r="C380">
        <v>0.31459331512451172</v>
      </c>
      <c r="D380">
        <v>1059.3450664650811</v>
      </c>
      <c r="E380">
        <v>52.89501953125</v>
      </c>
      <c r="F380">
        <v>12.584221790627373</v>
      </c>
      <c r="G380">
        <v>2.4966397285461426</v>
      </c>
      <c r="H380">
        <f t="shared" si="10"/>
        <v>1059.6596597802056</v>
      </c>
      <c r="K380" s="230">
        <v>42293.625</v>
      </c>
      <c r="L380" t="str">
        <v>Null</v>
      </c>
      <c r="M380">
        <f t="shared" si="11"/>
        <v>2.407390832901001</v>
      </c>
      <c r="N380" s="230"/>
    </row>
    <row r="381" spans="2:14" x14ac:dyDescent="0.2">
      <c r="B381" s="230">
        <v>42293.666666666664</v>
      </c>
      <c r="C381">
        <v>0.31459331512451172</v>
      </c>
      <c r="D381">
        <v>1061.8228641207377</v>
      </c>
      <c r="E381">
        <v>52.739847506561283</v>
      </c>
      <c r="F381">
        <v>12.588086764743595</v>
      </c>
      <c r="G381">
        <v>2.4966397285461426</v>
      </c>
      <c r="H381">
        <f t="shared" si="10"/>
        <v>1062.1374574358622</v>
      </c>
      <c r="K381" s="230">
        <v>42293.666666666664</v>
      </c>
      <c r="L381" t="str">
        <v>Null</v>
      </c>
      <c r="M381">
        <f t="shared" si="11"/>
        <v>2.407390832901001</v>
      </c>
      <c r="N381" s="230"/>
    </row>
    <row r="382" spans="2:14" x14ac:dyDescent="0.2">
      <c r="B382" s="230">
        <v>42293.708333333336</v>
      </c>
      <c r="C382">
        <v>0.31459331512451172</v>
      </c>
      <c r="D382">
        <v>1060.8285441546632</v>
      </c>
      <c r="E382">
        <v>51.958709716796875</v>
      </c>
      <c r="F382">
        <v>12.600633540804386</v>
      </c>
      <c r="G382">
        <v>2.4966397285461426</v>
      </c>
      <c r="H382">
        <f t="shared" si="10"/>
        <v>1061.1431374697877</v>
      </c>
      <c r="K382" s="230">
        <v>42293.708333333336</v>
      </c>
      <c r="L382" t="str">
        <v>Null</v>
      </c>
      <c r="M382">
        <f t="shared" si="11"/>
        <v>2.407390832901001</v>
      </c>
      <c r="N382" s="230"/>
    </row>
    <row r="383" spans="2:14" x14ac:dyDescent="0.2">
      <c r="B383" s="230">
        <v>42293.75</v>
      </c>
      <c r="C383">
        <v>0.31459331512451172</v>
      </c>
      <c r="D383">
        <v>1059.0278833130055</v>
      </c>
      <c r="E383">
        <v>51.958709716796875</v>
      </c>
      <c r="F383">
        <v>12.601263970162602</v>
      </c>
      <c r="G383">
        <v>2.4469648717476264</v>
      </c>
      <c r="H383">
        <f t="shared" si="10"/>
        <v>1059.34247662813</v>
      </c>
      <c r="K383" s="230">
        <v>42293.75</v>
      </c>
      <c r="L383">
        <v>2.3591279983520508</v>
      </c>
      <c r="M383">
        <f t="shared" si="11"/>
        <v>2.3591279983520508</v>
      </c>
      <c r="N383" s="230"/>
    </row>
    <row r="384" spans="2:14" x14ac:dyDescent="0.2">
      <c r="B384" s="230">
        <v>42293.791666666664</v>
      </c>
      <c r="C384">
        <v>155.76958477101905</v>
      </c>
      <c r="D384">
        <v>1062.5277603715856</v>
      </c>
      <c r="E384">
        <v>51.958709716796875</v>
      </c>
      <c r="F384">
        <v>12.587904530388778</v>
      </c>
      <c r="G384">
        <v>2.3591279983520508</v>
      </c>
      <c r="H384">
        <f t="shared" si="10"/>
        <v>1218.2973451426046</v>
      </c>
      <c r="K384" s="230">
        <v>42293.791666666664</v>
      </c>
      <c r="L384" t="str">
        <v>Null</v>
      </c>
      <c r="M384">
        <f t="shared" si="11"/>
        <v>2.3591279983520508</v>
      </c>
      <c r="N384" s="230"/>
    </row>
    <row r="385" spans="2:14" x14ac:dyDescent="0.2">
      <c r="B385" s="230">
        <v>42293.833333333336</v>
      </c>
      <c r="C385">
        <v>356.27713316384632</v>
      </c>
      <c r="D385">
        <v>1073.1320662091232</v>
      </c>
      <c r="E385">
        <v>51.958709716796875</v>
      </c>
      <c r="F385">
        <v>12.58193622169839</v>
      </c>
      <c r="G385">
        <v>2.3373551095016798</v>
      </c>
      <c r="H385">
        <f t="shared" si="10"/>
        <v>1429.4091993729694</v>
      </c>
      <c r="K385" s="230">
        <v>42293.833333333336</v>
      </c>
      <c r="L385">
        <v>2.2767276763916016</v>
      </c>
      <c r="M385">
        <f t="shared" si="11"/>
        <v>2.2767276763916016</v>
      </c>
      <c r="N385" s="230"/>
    </row>
    <row r="386" spans="2:14" x14ac:dyDescent="0.2">
      <c r="B386" s="230">
        <v>42293.875</v>
      </c>
      <c r="C386">
        <v>355.38811661393487</v>
      </c>
      <c r="D386">
        <v>1070.465656048533</v>
      </c>
      <c r="E386">
        <v>51.958709716796875</v>
      </c>
      <c r="F386">
        <v>12.596505129260221</v>
      </c>
      <c r="G386">
        <v>2.2767276763916016</v>
      </c>
      <c r="H386">
        <f t="shared" si="10"/>
        <v>1425.8537726624679</v>
      </c>
      <c r="K386" s="230">
        <v>42293.875</v>
      </c>
      <c r="L386" t="str">
        <v>Null</v>
      </c>
      <c r="M386">
        <f t="shared" si="11"/>
        <v>2.2767276763916016</v>
      </c>
      <c r="N386" s="230"/>
    </row>
    <row r="387" spans="2:14" x14ac:dyDescent="0.2">
      <c r="B387" s="230">
        <v>42293.916666666664</v>
      </c>
      <c r="C387">
        <v>199.74877855326673</v>
      </c>
      <c r="D387">
        <v>1076.765239043325</v>
      </c>
      <c r="E387">
        <v>52.779150175306533</v>
      </c>
      <c r="F387">
        <v>12.613813161791164</v>
      </c>
      <c r="G387">
        <v>2.4510048731574088</v>
      </c>
      <c r="H387">
        <f t="shared" si="10"/>
        <v>1276.5140175965917</v>
      </c>
      <c r="K387" s="230">
        <v>42293.916666666664</v>
      </c>
      <c r="L387">
        <v>2.3248836994171143</v>
      </c>
      <c r="M387">
        <f t="shared" si="11"/>
        <v>2.3248836994171143</v>
      </c>
      <c r="N387" s="230"/>
    </row>
    <row r="388" spans="2:14" x14ac:dyDescent="0.2">
      <c r="B388" s="230">
        <v>42293.958333333336</v>
      </c>
      <c r="C388">
        <v>0.2397000789642334</v>
      </c>
      <c r="D388">
        <v>1060.6778668923275</v>
      </c>
      <c r="E388">
        <v>52.948013305664062</v>
      </c>
      <c r="F388">
        <v>12.595113874654238</v>
      </c>
      <c r="G388">
        <v>2.4118773426103592</v>
      </c>
      <c r="H388">
        <f t="shared" si="10"/>
        <v>1060.9175669712918</v>
      </c>
      <c r="K388" s="230">
        <v>42293.958333333336</v>
      </c>
      <c r="L388">
        <v>2.373039722442627</v>
      </c>
      <c r="M388">
        <f t="shared" si="11"/>
        <v>2.373039722442627</v>
      </c>
      <c r="N388" s="230"/>
    </row>
    <row r="389" spans="2:14" x14ac:dyDescent="0.2">
      <c r="B389" s="230">
        <v>42294</v>
      </c>
      <c r="C389">
        <v>0.2397000789642334</v>
      </c>
      <c r="D389">
        <v>1056.3161561828949</v>
      </c>
      <c r="E389">
        <v>52.948013305664062</v>
      </c>
      <c r="F389">
        <v>12.594368732797038</v>
      </c>
      <c r="G389">
        <v>2.373039722442627</v>
      </c>
      <c r="H389">
        <f t="shared" si="10"/>
        <v>1056.5558562618592</v>
      </c>
      <c r="K389" s="230">
        <v>42294</v>
      </c>
      <c r="L389" t="str">
        <v>Null</v>
      </c>
      <c r="M389">
        <f t="shared" si="11"/>
        <v>2.373039722442627</v>
      </c>
      <c r="N389" s="230"/>
    </row>
    <row r="390" spans="2:14" x14ac:dyDescent="0.2">
      <c r="B390" s="230">
        <v>42294.041666666664</v>
      </c>
      <c r="C390">
        <v>0.2397000789642334</v>
      </c>
      <c r="D390">
        <v>1068.6677407180784</v>
      </c>
      <c r="E390">
        <v>52.948013305664062</v>
      </c>
      <c r="F390">
        <v>12.605106789361635</v>
      </c>
      <c r="G390">
        <v>2.373039722442627</v>
      </c>
      <c r="H390">
        <f t="shared" ref="H390:H453" si="12">IF(C390+D390&gt;2,C390+D390,0)</f>
        <v>1068.9074407970427</v>
      </c>
      <c r="K390" s="230">
        <v>42294.041666666664</v>
      </c>
      <c r="L390" t="str">
        <v>Null</v>
      </c>
      <c r="M390">
        <f t="shared" ref="M390:M453" si="13">IF(L390="Null",M389,L390)</f>
        <v>2.373039722442627</v>
      </c>
      <c r="N390" s="230"/>
    </row>
    <row r="391" spans="2:14" x14ac:dyDescent="0.2">
      <c r="B391" s="230">
        <v>42294.083333333336</v>
      </c>
      <c r="C391">
        <v>0.2397000789642334</v>
      </c>
      <c r="D391">
        <v>1058.2101587638856</v>
      </c>
      <c r="E391">
        <v>53.574971145375571</v>
      </c>
      <c r="F391">
        <v>12.587597914429242</v>
      </c>
      <c r="G391">
        <v>2.3816101686384941</v>
      </c>
      <c r="H391">
        <f t="shared" si="12"/>
        <v>1058.4498588428498</v>
      </c>
      <c r="K391" s="230">
        <v>42294.083333333336</v>
      </c>
      <c r="L391">
        <v>2.2904253005981445</v>
      </c>
      <c r="M391">
        <f t="shared" si="13"/>
        <v>2.2904253005981445</v>
      </c>
      <c r="N391" s="230"/>
    </row>
    <row r="392" spans="2:14" x14ac:dyDescent="0.2">
      <c r="B392" s="230">
        <v>42294.125</v>
      </c>
      <c r="C392">
        <v>0.2397000789642334</v>
      </c>
      <c r="D392">
        <v>1069.8917051697454</v>
      </c>
      <c r="E392">
        <v>53.997390747070313</v>
      </c>
      <c r="F392">
        <v>12.595202684199283</v>
      </c>
      <c r="G392">
        <v>2.3947717003382576</v>
      </c>
      <c r="H392">
        <f t="shared" si="12"/>
        <v>1070.1314052487096</v>
      </c>
      <c r="K392" s="230">
        <v>42294.125</v>
      </c>
      <c r="L392">
        <v>2.3934791088104248</v>
      </c>
      <c r="M392">
        <f t="shared" si="13"/>
        <v>2.3934791088104248</v>
      </c>
      <c r="N392" s="230"/>
    </row>
    <row r="393" spans="2:14" x14ac:dyDescent="0.2">
      <c r="B393" s="230">
        <v>42294.166666666664</v>
      </c>
      <c r="C393">
        <v>0.2397000789642334</v>
      </c>
      <c r="D393">
        <v>1060.243365770518</v>
      </c>
      <c r="E393">
        <v>53.997390747070313</v>
      </c>
      <c r="F393">
        <v>12.598569869986109</v>
      </c>
      <c r="G393">
        <v>2.3934791088104248</v>
      </c>
      <c r="H393">
        <f t="shared" si="12"/>
        <v>1060.4830658494823</v>
      </c>
      <c r="K393" s="230">
        <v>42294.166666666664</v>
      </c>
      <c r="L393" t="str">
        <v>Null</v>
      </c>
      <c r="M393">
        <f t="shared" si="13"/>
        <v>2.3934791088104248</v>
      </c>
      <c r="N393" s="230"/>
    </row>
    <row r="394" spans="2:14" x14ac:dyDescent="0.2">
      <c r="B394" s="230">
        <v>42294.208333333336</v>
      </c>
      <c r="C394">
        <v>0.2397000789642334</v>
      </c>
      <c r="D394">
        <v>1068.9760755461798</v>
      </c>
      <c r="E394">
        <v>53.997390747070313</v>
      </c>
      <c r="F394">
        <v>12.603141537335452</v>
      </c>
      <c r="G394">
        <v>2.3934791088104248</v>
      </c>
      <c r="H394">
        <f t="shared" si="12"/>
        <v>1069.215775625144</v>
      </c>
      <c r="K394" s="230">
        <v>42294.208333333336</v>
      </c>
      <c r="L394" t="str">
        <v>Null</v>
      </c>
      <c r="M394">
        <f t="shared" si="13"/>
        <v>2.3934791088104248</v>
      </c>
      <c r="N394" s="230"/>
    </row>
    <row r="395" spans="2:14" x14ac:dyDescent="0.2">
      <c r="B395" s="230">
        <v>42294.25</v>
      </c>
      <c r="C395">
        <v>0.2397000789642334</v>
      </c>
      <c r="D395">
        <v>1062.524444791972</v>
      </c>
      <c r="E395">
        <v>53.997390747070313</v>
      </c>
      <c r="F395">
        <v>12.593509626571338</v>
      </c>
      <c r="G395">
        <v>2.3934791088104248</v>
      </c>
      <c r="H395">
        <f t="shared" si="12"/>
        <v>1062.7641448709362</v>
      </c>
      <c r="K395" s="230">
        <v>42294.25</v>
      </c>
      <c r="L395" t="str">
        <v>Null</v>
      </c>
      <c r="M395">
        <f t="shared" si="13"/>
        <v>2.3934791088104248</v>
      </c>
      <c r="N395" s="230"/>
    </row>
    <row r="396" spans="2:14" x14ac:dyDescent="0.2">
      <c r="B396" s="230">
        <v>42294.291666666664</v>
      </c>
      <c r="C396">
        <v>0.2397000789642334</v>
      </c>
      <c r="D396">
        <v>1054.1352662502543</v>
      </c>
      <c r="E396">
        <v>53.981905009969076</v>
      </c>
      <c r="F396">
        <v>12.593162330675128</v>
      </c>
      <c r="G396">
        <v>2.3934791088104248</v>
      </c>
      <c r="H396">
        <f t="shared" si="12"/>
        <v>1054.3749663292185</v>
      </c>
      <c r="K396" s="230">
        <v>42294.291666666664</v>
      </c>
      <c r="L396" t="str">
        <v>Null</v>
      </c>
      <c r="M396">
        <f t="shared" si="13"/>
        <v>2.3934791088104248</v>
      </c>
      <c r="N396" s="230"/>
    </row>
    <row r="397" spans="2:14" x14ac:dyDescent="0.2">
      <c r="B397" s="230">
        <v>42294.333333333336</v>
      </c>
      <c r="C397">
        <v>0.2397000789642334</v>
      </c>
      <c r="D397">
        <v>1063.9431644601609</v>
      </c>
      <c r="E397">
        <v>53.901992797851563</v>
      </c>
      <c r="F397">
        <v>12.593647710706659</v>
      </c>
      <c r="G397">
        <v>2.3934791088104248</v>
      </c>
      <c r="H397">
        <f t="shared" si="12"/>
        <v>1064.1828645391251</v>
      </c>
      <c r="K397" s="230">
        <v>42294.333333333336</v>
      </c>
      <c r="L397" t="str">
        <v>Null</v>
      </c>
      <c r="M397">
        <f t="shared" si="13"/>
        <v>2.3934791088104248</v>
      </c>
      <c r="N397" s="230"/>
    </row>
    <row r="398" spans="2:14" x14ac:dyDescent="0.2">
      <c r="B398" s="230">
        <v>42294.375</v>
      </c>
      <c r="C398">
        <v>0.2397000789642334</v>
      </c>
      <c r="D398">
        <v>1062.94552082428</v>
      </c>
      <c r="E398">
        <v>53.901992797851563</v>
      </c>
      <c r="F398">
        <v>12.59705970288727</v>
      </c>
      <c r="G398">
        <v>2.405559740212361</v>
      </c>
      <c r="H398">
        <f t="shared" si="12"/>
        <v>1063.1852209032443</v>
      </c>
      <c r="K398" s="230">
        <v>42294.375</v>
      </c>
      <c r="L398">
        <v>2.4348931312561035</v>
      </c>
      <c r="M398">
        <f t="shared" si="13"/>
        <v>2.4348931312561035</v>
      </c>
      <c r="N398" s="230"/>
    </row>
    <row r="399" spans="2:14" x14ac:dyDescent="0.2">
      <c r="B399" s="230">
        <v>42294.416666666664</v>
      </c>
      <c r="C399">
        <v>0.2397000789642334</v>
      </c>
      <c r="D399">
        <v>1064.4952829382157</v>
      </c>
      <c r="E399">
        <v>53.901992797851563</v>
      </c>
      <c r="F399">
        <v>12.594308652341633</v>
      </c>
      <c r="G399">
        <v>2.4348931312561035</v>
      </c>
      <c r="H399">
        <f t="shared" si="12"/>
        <v>1064.73498301718</v>
      </c>
      <c r="K399" s="230">
        <v>42294.416666666664</v>
      </c>
      <c r="L399" t="str">
        <v>Null</v>
      </c>
      <c r="M399">
        <f t="shared" si="13"/>
        <v>2.4348931312561035</v>
      </c>
      <c r="N399" s="230"/>
    </row>
    <row r="400" spans="2:14" x14ac:dyDescent="0.2">
      <c r="B400" s="230">
        <v>42294.458333333336</v>
      </c>
      <c r="C400">
        <v>0.2397000789642334</v>
      </c>
      <c r="D400">
        <v>1064.0268547750345</v>
      </c>
      <c r="E400">
        <v>53.901992797851563</v>
      </c>
      <c r="F400">
        <v>12.591843116325272</v>
      </c>
      <c r="G400">
        <v>2.4348931312561035</v>
      </c>
      <c r="H400">
        <f t="shared" si="12"/>
        <v>1064.2665548539987</v>
      </c>
      <c r="K400" s="230">
        <v>42294.458333333336</v>
      </c>
      <c r="L400" t="str">
        <v>Null</v>
      </c>
      <c r="M400">
        <f t="shared" si="13"/>
        <v>2.4348931312561035</v>
      </c>
      <c r="N400" s="230"/>
    </row>
    <row r="401" spans="2:14" x14ac:dyDescent="0.2">
      <c r="B401" s="230">
        <v>42294.5</v>
      </c>
      <c r="C401">
        <v>0.2397000789642334</v>
      </c>
      <c r="D401">
        <v>1064.6296344748771</v>
      </c>
      <c r="E401">
        <v>52.300703394122657</v>
      </c>
      <c r="F401">
        <v>12.599505502667427</v>
      </c>
      <c r="G401">
        <v>2.4348931312561035</v>
      </c>
      <c r="H401">
        <f t="shared" si="12"/>
        <v>1064.8693345538413</v>
      </c>
      <c r="K401" s="230">
        <v>42294.5</v>
      </c>
      <c r="L401" t="str">
        <v>Null</v>
      </c>
      <c r="M401">
        <f t="shared" si="13"/>
        <v>2.4348931312561035</v>
      </c>
      <c r="N401" s="230"/>
    </row>
    <row r="402" spans="2:14" x14ac:dyDescent="0.2">
      <c r="B402" s="230">
        <v>42294.541666666664</v>
      </c>
      <c r="C402">
        <v>0.2397000789642334</v>
      </c>
      <c r="D402">
        <v>1060.4253914898854</v>
      </c>
      <c r="E402">
        <v>52.149505615234375</v>
      </c>
      <c r="F402">
        <v>12.593977553619014</v>
      </c>
      <c r="G402">
        <v>2.4348931312561035</v>
      </c>
      <c r="H402">
        <f t="shared" si="12"/>
        <v>1060.6650915688497</v>
      </c>
      <c r="K402" s="230">
        <v>42294.541666666664</v>
      </c>
      <c r="L402" t="str">
        <v>Null</v>
      </c>
      <c r="M402">
        <f t="shared" si="13"/>
        <v>2.4348931312561035</v>
      </c>
      <c r="N402" s="230"/>
    </row>
    <row r="403" spans="2:14" x14ac:dyDescent="0.2">
      <c r="B403" s="230">
        <v>42294.583333333336</v>
      </c>
      <c r="C403">
        <v>0.28649986366430918</v>
      </c>
      <c r="D403">
        <v>1062.6766059152394</v>
      </c>
      <c r="E403">
        <v>52.149505615234375</v>
      </c>
      <c r="F403">
        <v>12.592292476879491</v>
      </c>
      <c r="G403">
        <v>2.4348931312561035</v>
      </c>
      <c r="H403">
        <f t="shared" si="12"/>
        <v>1062.9631057789038</v>
      </c>
      <c r="K403" s="230">
        <v>42294.583333333336</v>
      </c>
      <c r="L403" t="str">
        <v>Null</v>
      </c>
      <c r="M403">
        <f t="shared" si="13"/>
        <v>2.4348931312561035</v>
      </c>
      <c r="N403" s="230"/>
    </row>
    <row r="404" spans="2:14" x14ac:dyDescent="0.2">
      <c r="B404" s="230">
        <v>42294.625</v>
      </c>
      <c r="C404">
        <v>0.31459331512451172</v>
      </c>
      <c r="D404">
        <v>1058.575497598453</v>
      </c>
      <c r="E404">
        <v>52.149505615234375</v>
      </c>
      <c r="F404">
        <v>12.593973046082922</v>
      </c>
      <c r="G404">
        <v>2.474575888307823</v>
      </c>
      <c r="H404">
        <f t="shared" si="12"/>
        <v>1058.8900909135775</v>
      </c>
      <c r="K404" s="230">
        <v>42294.625</v>
      </c>
      <c r="L404">
        <v>2.2495462894439697</v>
      </c>
      <c r="M404">
        <f t="shared" si="13"/>
        <v>2.2495462894439697</v>
      </c>
      <c r="N404" s="230"/>
    </row>
    <row r="405" spans="2:14" x14ac:dyDescent="0.2">
      <c r="B405" s="230">
        <v>42294.666666666664</v>
      </c>
      <c r="C405">
        <v>0.31459331512451172</v>
      </c>
      <c r="D405">
        <v>1064.5189594998337</v>
      </c>
      <c r="E405">
        <v>52.149505615234375</v>
      </c>
      <c r="F405">
        <v>12.578424188627665</v>
      </c>
      <c r="G405">
        <v>2.5644862651824951</v>
      </c>
      <c r="H405">
        <f t="shared" si="12"/>
        <v>1064.8335528149582</v>
      </c>
      <c r="K405" s="230">
        <v>42294.666666666664</v>
      </c>
      <c r="L405" t="str">
        <v>Null</v>
      </c>
      <c r="M405">
        <f t="shared" si="13"/>
        <v>2.2495462894439697</v>
      </c>
      <c r="N405" s="230"/>
    </row>
    <row r="406" spans="2:14" x14ac:dyDescent="0.2">
      <c r="B406" s="230">
        <v>42294.708333333336</v>
      </c>
      <c r="C406">
        <v>0.31459331512451172</v>
      </c>
      <c r="D406">
        <v>1060.6659246924846</v>
      </c>
      <c r="E406">
        <v>52.149505615234375</v>
      </c>
      <c r="F406">
        <v>12.587856183805997</v>
      </c>
      <c r="G406">
        <v>2.5644862651824951</v>
      </c>
      <c r="H406">
        <f t="shared" si="12"/>
        <v>1060.9805180076091</v>
      </c>
      <c r="K406" s="230">
        <v>42294.708333333336</v>
      </c>
      <c r="L406" t="str">
        <v>Null</v>
      </c>
      <c r="M406">
        <f t="shared" si="13"/>
        <v>2.2495462894439697</v>
      </c>
      <c r="N406" s="230"/>
    </row>
    <row r="407" spans="2:14" x14ac:dyDescent="0.2">
      <c r="B407" s="230">
        <v>42294.75</v>
      </c>
      <c r="C407">
        <v>0.31459331512451172</v>
      </c>
      <c r="D407">
        <v>1066.4924684166633</v>
      </c>
      <c r="E407">
        <v>51.561024444885255</v>
      </c>
      <c r="F407">
        <v>12.603875369471178</v>
      </c>
      <c r="G407">
        <v>2.5634199815293157</v>
      </c>
      <c r="H407">
        <f t="shared" si="12"/>
        <v>1066.8070617317878</v>
      </c>
      <c r="K407" s="230">
        <v>42294.75</v>
      </c>
      <c r="L407">
        <v>2.4486980438232422</v>
      </c>
      <c r="M407">
        <f t="shared" si="13"/>
        <v>2.4486980438232422</v>
      </c>
      <c r="N407" s="230"/>
    </row>
    <row r="408" spans="2:14" x14ac:dyDescent="0.2">
      <c r="B408" s="230">
        <v>42294.791666666664</v>
      </c>
      <c r="C408">
        <v>0.31459331512451172</v>
      </c>
      <c r="D408">
        <v>1066.0731122245113</v>
      </c>
      <c r="E408">
        <v>51.545318603515625</v>
      </c>
      <c r="F408">
        <v>12.590057036466336</v>
      </c>
      <c r="G408">
        <v>2.5722980499267578</v>
      </c>
      <c r="H408">
        <f t="shared" si="12"/>
        <v>1066.3877055396358</v>
      </c>
      <c r="K408" s="230">
        <v>42294.791666666664</v>
      </c>
      <c r="L408" t="str">
        <v>Null</v>
      </c>
      <c r="M408">
        <f t="shared" si="13"/>
        <v>2.4486980438232422</v>
      </c>
      <c r="N408" s="230"/>
    </row>
    <row r="409" spans="2:14" x14ac:dyDescent="0.2">
      <c r="B409" s="230">
        <v>42294.833333333336</v>
      </c>
      <c r="C409">
        <v>0.31459331512451172</v>
      </c>
      <c r="D409">
        <v>1061.8383921877203</v>
      </c>
      <c r="E409">
        <v>51.545318603515625</v>
      </c>
      <c r="F409">
        <v>12.592952340556515</v>
      </c>
      <c r="G409">
        <v>2.5722980499267578</v>
      </c>
      <c r="H409">
        <f t="shared" si="12"/>
        <v>1062.1529855028448</v>
      </c>
      <c r="K409" s="230">
        <v>42294.833333333336</v>
      </c>
      <c r="L409" t="str">
        <v>Null</v>
      </c>
      <c r="M409">
        <f t="shared" si="13"/>
        <v>2.4486980438232422</v>
      </c>
      <c r="N409" s="230"/>
    </row>
    <row r="410" spans="2:14" x14ac:dyDescent="0.2">
      <c r="B410" s="230">
        <v>42294.875</v>
      </c>
      <c r="C410">
        <v>0.31459331512451172</v>
      </c>
      <c r="D410">
        <v>1071.5394974585811</v>
      </c>
      <c r="E410">
        <v>51.545318603515625</v>
      </c>
      <c r="F410">
        <v>12.607639867100186</v>
      </c>
      <c r="G410">
        <v>2.5795911628241011</v>
      </c>
      <c r="H410">
        <f t="shared" si="12"/>
        <v>1071.8540907737056</v>
      </c>
      <c r="K410" s="230">
        <v>42294.875</v>
      </c>
      <c r="L410">
        <v>2.1257319450378418</v>
      </c>
      <c r="M410">
        <f t="shared" si="13"/>
        <v>2.1257319450378418</v>
      </c>
      <c r="N410" s="230"/>
    </row>
    <row r="411" spans="2:14" x14ac:dyDescent="0.2">
      <c r="B411" s="230">
        <v>42294.916666666664</v>
      </c>
      <c r="C411">
        <v>0.31459331512451172</v>
      </c>
      <c r="D411">
        <v>1062.2400367782427</v>
      </c>
      <c r="E411">
        <v>51.545318603515625</v>
      </c>
      <c r="F411">
        <v>12.589909330011475</v>
      </c>
      <c r="G411">
        <v>2.5882395694684983</v>
      </c>
      <c r="H411">
        <f t="shared" si="12"/>
        <v>1062.5546300933672</v>
      </c>
      <c r="K411" s="230">
        <v>42294.916666666664</v>
      </c>
      <c r="L411">
        <v>2.5586006641387939</v>
      </c>
      <c r="M411">
        <f t="shared" si="13"/>
        <v>2.5586006641387939</v>
      </c>
      <c r="N411" s="230"/>
    </row>
    <row r="412" spans="2:14" x14ac:dyDescent="0.2">
      <c r="B412" s="230">
        <v>42294.958333333336</v>
      </c>
      <c r="C412">
        <v>0.31459331512451172</v>
      </c>
      <c r="D412">
        <v>1062.8226915240141</v>
      </c>
      <c r="E412">
        <v>51.445432366408241</v>
      </c>
      <c r="F412">
        <v>12.604670716916456</v>
      </c>
      <c r="G412">
        <v>2.5586006641387939</v>
      </c>
      <c r="H412">
        <f t="shared" si="12"/>
        <v>1063.1372848391386</v>
      </c>
      <c r="K412" s="230">
        <v>42294.958333333336</v>
      </c>
      <c r="L412" t="str">
        <v>Null</v>
      </c>
      <c r="M412">
        <f t="shared" si="13"/>
        <v>2.5586006641387939</v>
      </c>
      <c r="N412" s="230"/>
    </row>
    <row r="413" spans="2:14" x14ac:dyDescent="0.2">
      <c r="B413" s="230">
        <v>42295</v>
      </c>
      <c r="C413">
        <v>0.31459331512451172</v>
      </c>
      <c r="D413">
        <v>1064.7287914540607</v>
      </c>
      <c r="E413">
        <v>51.439319610595703</v>
      </c>
      <c r="F413">
        <v>12.587114608942136</v>
      </c>
      <c r="G413">
        <v>2.5586006641387939</v>
      </c>
      <c r="H413">
        <f t="shared" si="12"/>
        <v>1065.0433847691852</v>
      </c>
      <c r="K413" s="230">
        <v>42295</v>
      </c>
      <c r="L413" t="str">
        <v>Null</v>
      </c>
      <c r="M413">
        <f t="shared" si="13"/>
        <v>2.5586006641387939</v>
      </c>
      <c r="N413" s="230"/>
    </row>
    <row r="414" spans="2:14" x14ac:dyDescent="0.2">
      <c r="B414" s="230">
        <v>42295.041666666664</v>
      </c>
      <c r="C414">
        <v>0.31459331512451172</v>
      </c>
      <c r="D414">
        <v>1062.7076185457527</v>
      </c>
      <c r="E414">
        <v>51.439319610595703</v>
      </c>
      <c r="F414">
        <v>12.591501932844851</v>
      </c>
      <c r="G414">
        <v>2.5586006641387939</v>
      </c>
      <c r="H414">
        <f t="shared" si="12"/>
        <v>1063.0222118608772</v>
      </c>
      <c r="K414" s="230">
        <v>42295.041666666664</v>
      </c>
      <c r="L414" t="str">
        <v>Null</v>
      </c>
      <c r="M414">
        <f t="shared" si="13"/>
        <v>2.5586006641387939</v>
      </c>
      <c r="N414" s="230"/>
    </row>
    <row r="415" spans="2:14" x14ac:dyDescent="0.2">
      <c r="B415" s="230">
        <v>42295.083333333336</v>
      </c>
      <c r="C415">
        <v>0.31459331512451172</v>
      </c>
      <c r="D415">
        <v>1063.3817190874565</v>
      </c>
      <c r="E415">
        <v>51.439319610595703</v>
      </c>
      <c r="F415">
        <v>12.600509017684987</v>
      </c>
      <c r="G415">
        <v>2.5586006641387939</v>
      </c>
      <c r="H415">
        <f t="shared" si="12"/>
        <v>1063.696312402581</v>
      </c>
      <c r="K415" s="230">
        <v>42295.083333333336</v>
      </c>
      <c r="L415" t="str">
        <v>Null</v>
      </c>
      <c r="M415">
        <f t="shared" si="13"/>
        <v>2.5586006641387939</v>
      </c>
      <c r="N415" s="230"/>
    </row>
    <row r="416" spans="2:14" x14ac:dyDescent="0.2">
      <c r="B416" s="230">
        <v>42295.125</v>
      </c>
      <c r="C416">
        <v>0.31459331512451172</v>
      </c>
      <c r="D416">
        <v>1062.8502553037179</v>
      </c>
      <c r="E416">
        <v>51.439319610595703</v>
      </c>
      <c r="F416">
        <v>12.601264187060462</v>
      </c>
      <c r="G416">
        <v>2.5586006641387939</v>
      </c>
      <c r="H416">
        <f t="shared" si="12"/>
        <v>1063.1648486188424</v>
      </c>
      <c r="K416" s="230">
        <v>42295.125</v>
      </c>
      <c r="L416" t="str">
        <v>Null</v>
      </c>
      <c r="M416">
        <f t="shared" si="13"/>
        <v>2.5586006641387939</v>
      </c>
      <c r="N416" s="230"/>
    </row>
    <row r="417" spans="2:14" x14ac:dyDescent="0.2">
      <c r="B417" s="230">
        <v>42295.166666666664</v>
      </c>
      <c r="C417">
        <v>0.31459331512451172</v>
      </c>
      <c r="D417">
        <v>1063.3724004173621</v>
      </c>
      <c r="E417">
        <v>51.439319610595703</v>
      </c>
      <c r="F417">
        <v>12.594572720750172</v>
      </c>
      <c r="G417">
        <v>2.5586006641387939</v>
      </c>
      <c r="H417">
        <f t="shared" si="12"/>
        <v>1063.6869937324866</v>
      </c>
      <c r="K417" s="230">
        <v>42295.166666666664</v>
      </c>
      <c r="L417" t="str">
        <v>Null</v>
      </c>
      <c r="M417">
        <f t="shared" si="13"/>
        <v>2.5586006641387939</v>
      </c>
      <c r="N417" s="230"/>
    </row>
    <row r="418" spans="2:14" x14ac:dyDescent="0.2">
      <c r="B418" s="230">
        <v>42295.208333333336</v>
      </c>
      <c r="C418">
        <v>0.31459331512451172</v>
      </c>
      <c r="D418">
        <v>1065.5639683358088</v>
      </c>
      <c r="E418">
        <v>51.439319610595703</v>
      </c>
      <c r="F418">
        <v>12.598666918213896</v>
      </c>
      <c r="G418">
        <v>2.5586006641387939</v>
      </c>
      <c r="H418">
        <f t="shared" si="12"/>
        <v>1065.8785616509333</v>
      </c>
      <c r="K418" s="230">
        <v>42295.208333333336</v>
      </c>
      <c r="L418" t="str">
        <v>Null</v>
      </c>
      <c r="M418">
        <f t="shared" si="13"/>
        <v>2.5586006641387939</v>
      </c>
      <c r="N418" s="230"/>
    </row>
    <row r="419" spans="2:14" x14ac:dyDescent="0.2">
      <c r="B419" s="230">
        <v>42295.25</v>
      </c>
      <c r="C419">
        <v>0.31459331512451172</v>
      </c>
      <c r="D419">
        <v>1058.1582451811728</v>
      </c>
      <c r="E419">
        <v>51.439319610595703</v>
      </c>
      <c r="F419">
        <v>12.597478711611164</v>
      </c>
      <c r="G419">
        <v>2.5321404810898835</v>
      </c>
      <c r="H419">
        <f t="shared" si="12"/>
        <v>1058.4728384962973</v>
      </c>
      <c r="K419" s="230">
        <v>42295.25</v>
      </c>
      <c r="L419">
        <v>2.5172934532165527</v>
      </c>
      <c r="M419">
        <f t="shared" si="13"/>
        <v>2.5172934532165527</v>
      </c>
      <c r="N419" s="230"/>
    </row>
    <row r="420" spans="2:14" x14ac:dyDescent="0.2">
      <c r="B420" s="230">
        <v>42295.291666666664</v>
      </c>
      <c r="C420">
        <v>0.31459331512451172</v>
      </c>
      <c r="D420">
        <v>1039.3779601946003</v>
      </c>
      <c r="E420">
        <v>53.732989329379393</v>
      </c>
      <c r="F420">
        <v>12.588794653125072</v>
      </c>
      <c r="G420">
        <v>2.5172934532165527</v>
      </c>
      <c r="H420">
        <f t="shared" si="12"/>
        <v>1039.6925535097248</v>
      </c>
      <c r="K420" s="230">
        <v>42295.291666666664</v>
      </c>
      <c r="L420" t="str">
        <v>Null</v>
      </c>
      <c r="M420">
        <f t="shared" si="13"/>
        <v>2.5172934532165527</v>
      </c>
      <c r="N420" s="230"/>
    </row>
    <row r="421" spans="2:14" x14ac:dyDescent="0.2">
      <c r="B421" s="230">
        <v>42295.333333333336</v>
      </c>
      <c r="C421">
        <v>0.31459331512451172</v>
      </c>
      <c r="D421">
        <v>1054.4377565933908</v>
      </c>
      <c r="E421">
        <v>53.834861755371094</v>
      </c>
      <c r="F421">
        <v>12.59611490877284</v>
      </c>
      <c r="G421">
        <v>2.5376603609448676</v>
      </c>
      <c r="H421">
        <f t="shared" si="12"/>
        <v>1054.7523499085153</v>
      </c>
      <c r="K421" s="230">
        <v>42295.333333333336</v>
      </c>
      <c r="L421">
        <v>2.5654494762420654</v>
      </c>
      <c r="M421">
        <f t="shared" si="13"/>
        <v>2.5654494762420654</v>
      </c>
      <c r="N421" s="230"/>
    </row>
    <row r="422" spans="2:14" x14ac:dyDescent="0.2">
      <c r="B422" s="230">
        <v>42295.375</v>
      </c>
      <c r="C422">
        <v>0.31459331512451172</v>
      </c>
      <c r="D422">
        <v>1058.3447570116336</v>
      </c>
      <c r="E422">
        <v>53.834861755371094</v>
      </c>
      <c r="F422">
        <v>12.575992774896887</v>
      </c>
      <c r="G422">
        <v>2.5654494762420654</v>
      </c>
      <c r="H422">
        <f t="shared" si="12"/>
        <v>1058.6593503267582</v>
      </c>
      <c r="K422" s="230">
        <v>42295.375</v>
      </c>
      <c r="L422" t="str">
        <v>Null</v>
      </c>
      <c r="M422">
        <f t="shared" si="13"/>
        <v>2.5654494762420654</v>
      </c>
      <c r="N422" s="230"/>
    </row>
    <row r="423" spans="2:14" x14ac:dyDescent="0.2">
      <c r="B423" s="230">
        <v>42295.416666666664</v>
      </c>
      <c r="C423">
        <v>0.31459331512451172</v>
      </c>
      <c r="D423">
        <v>1065.4863495340978</v>
      </c>
      <c r="E423">
        <v>53.834861755371094</v>
      </c>
      <c r="F423">
        <v>12.58652220423407</v>
      </c>
      <c r="G423">
        <v>2.5654494762420654</v>
      </c>
      <c r="H423">
        <f t="shared" si="12"/>
        <v>1065.8009428492223</v>
      </c>
      <c r="K423" s="230">
        <v>42295.416666666664</v>
      </c>
      <c r="L423" t="str">
        <v>Null</v>
      </c>
      <c r="M423">
        <f t="shared" si="13"/>
        <v>2.5654494762420654</v>
      </c>
      <c r="N423" s="230"/>
    </row>
    <row r="424" spans="2:14" x14ac:dyDescent="0.2">
      <c r="B424" s="230">
        <v>42295.458333333336</v>
      </c>
      <c r="C424">
        <v>0.31459331512451172</v>
      </c>
      <c r="D424">
        <v>1056.9068844773524</v>
      </c>
      <c r="E424">
        <v>53.834861755371094</v>
      </c>
      <c r="F424">
        <v>12.605160475227038</v>
      </c>
      <c r="G424">
        <v>2.5654494762420654</v>
      </c>
      <c r="H424">
        <f t="shared" si="12"/>
        <v>1057.2214777924769</v>
      </c>
      <c r="K424" s="230">
        <v>42295.458333333336</v>
      </c>
      <c r="L424" t="str">
        <v>Null</v>
      </c>
      <c r="M424">
        <f t="shared" si="13"/>
        <v>2.5654494762420654</v>
      </c>
      <c r="N424" s="230"/>
    </row>
    <row r="425" spans="2:14" x14ac:dyDescent="0.2">
      <c r="B425" s="230">
        <v>42295.5</v>
      </c>
      <c r="C425">
        <v>0.31459331512451172</v>
      </c>
      <c r="D425">
        <v>1070.1570002065193</v>
      </c>
      <c r="E425">
        <v>53.834861755371094</v>
      </c>
      <c r="F425">
        <v>12.600487771691217</v>
      </c>
      <c r="G425">
        <v>2.5654494762420654</v>
      </c>
      <c r="H425">
        <f t="shared" si="12"/>
        <v>1070.4715935216439</v>
      </c>
      <c r="K425" s="230">
        <v>42295.5</v>
      </c>
      <c r="L425" t="str">
        <v>Null</v>
      </c>
      <c r="M425">
        <f t="shared" si="13"/>
        <v>2.5654494762420654</v>
      </c>
      <c r="N425" s="230"/>
    </row>
    <row r="426" spans="2:14" x14ac:dyDescent="0.2">
      <c r="B426" s="230">
        <v>42295.541666666664</v>
      </c>
      <c r="C426">
        <v>0.31459331512451172</v>
      </c>
      <c r="D426">
        <v>1063.0347286626011</v>
      </c>
      <c r="E426">
        <v>53.834861755371094</v>
      </c>
      <c r="F426">
        <v>12.591457396292421</v>
      </c>
      <c r="G426">
        <v>2.5654494762420654</v>
      </c>
      <c r="H426">
        <f t="shared" si="12"/>
        <v>1063.3493219777256</v>
      </c>
      <c r="K426" s="230">
        <v>42295.541666666664</v>
      </c>
      <c r="L426" t="str">
        <v>Null</v>
      </c>
      <c r="M426">
        <f t="shared" si="13"/>
        <v>2.5654494762420654</v>
      </c>
      <c r="N426" s="230"/>
    </row>
    <row r="427" spans="2:14" x14ac:dyDescent="0.2">
      <c r="B427" s="230">
        <v>42295.583333333336</v>
      </c>
      <c r="C427">
        <v>0.25696419731610354</v>
      </c>
      <c r="D427">
        <v>1061.846176764645</v>
      </c>
      <c r="E427">
        <v>53.834861755371094</v>
      </c>
      <c r="F427">
        <v>12.590356283703116</v>
      </c>
      <c r="G427">
        <v>2.5654494762420654</v>
      </c>
      <c r="H427">
        <f t="shared" si="12"/>
        <v>1062.1031409619611</v>
      </c>
      <c r="K427" s="230">
        <v>42295.583333333336</v>
      </c>
      <c r="L427" t="str">
        <v>Null</v>
      </c>
      <c r="M427">
        <f t="shared" si="13"/>
        <v>2.5654494762420654</v>
      </c>
      <c r="N427" s="230"/>
    </row>
    <row r="428" spans="2:14" x14ac:dyDescent="0.2">
      <c r="B428" s="230">
        <v>42295.625</v>
      </c>
      <c r="C428">
        <v>0.2397000789642334</v>
      </c>
      <c r="D428">
        <v>1063.562895349138</v>
      </c>
      <c r="E428">
        <v>53.114906069554223</v>
      </c>
      <c r="F428">
        <v>12.599252817357117</v>
      </c>
      <c r="G428">
        <v>2.5654494762420654</v>
      </c>
      <c r="H428">
        <f t="shared" si="12"/>
        <v>1063.8025954281022</v>
      </c>
      <c r="K428" s="230">
        <v>42295.625</v>
      </c>
      <c r="L428" t="str">
        <v>Null</v>
      </c>
      <c r="M428">
        <f t="shared" si="13"/>
        <v>2.5654494762420654</v>
      </c>
      <c r="N428" s="230"/>
    </row>
    <row r="429" spans="2:14" x14ac:dyDescent="0.2">
      <c r="B429" s="230">
        <v>42295.666666666664</v>
      </c>
      <c r="C429">
        <v>0.2397000789642334</v>
      </c>
      <c r="D429">
        <v>1063.6619517048985</v>
      </c>
      <c r="E429">
        <v>53.107009887695313</v>
      </c>
      <c r="F429">
        <v>12.589295959494642</v>
      </c>
      <c r="G429">
        <v>2.5559780128110119</v>
      </c>
      <c r="H429">
        <f t="shared" si="12"/>
        <v>1063.9016517838627</v>
      </c>
      <c r="K429" s="230">
        <v>42295.666666666664</v>
      </c>
      <c r="L429">
        <v>2.5449028015136719</v>
      </c>
      <c r="M429">
        <f t="shared" si="13"/>
        <v>2.5449028015136719</v>
      </c>
      <c r="N429" s="230"/>
    </row>
    <row r="430" spans="2:14" x14ac:dyDescent="0.2">
      <c r="B430" s="230">
        <v>42295.708333333336</v>
      </c>
      <c r="C430">
        <v>0.2397000789642334</v>
      </c>
      <c r="D430">
        <v>1068.6142754662917</v>
      </c>
      <c r="E430">
        <v>53.107009887695313</v>
      </c>
      <c r="F430">
        <v>12.593635089512135</v>
      </c>
      <c r="G430">
        <v>2.5449028015136719</v>
      </c>
      <c r="H430">
        <f t="shared" si="12"/>
        <v>1068.8539755452559</v>
      </c>
      <c r="K430" s="230">
        <v>42295.708333333336</v>
      </c>
      <c r="L430" t="str">
        <v>Null</v>
      </c>
      <c r="M430">
        <f t="shared" si="13"/>
        <v>2.5449028015136719</v>
      </c>
      <c r="N430" s="230"/>
    </row>
    <row r="431" spans="2:14" x14ac:dyDescent="0.2">
      <c r="B431" s="230">
        <v>42295.75</v>
      </c>
      <c r="C431">
        <v>0.2397000789642334</v>
      </c>
      <c r="D431">
        <v>1065.7892614650129</v>
      </c>
      <c r="E431">
        <v>53.107009887695313</v>
      </c>
      <c r="F431">
        <v>12.589915470979477</v>
      </c>
      <c r="G431">
        <v>2.5460916583157913</v>
      </c>
      <c r="H431">
        <f t="shared" si="12"/>
        <v>1066.0289615439772</v>
      </c>
      <c r="K431" s="230">
        <v>42295.75</v>
      </c>
      <c r="L431">
        <v>2.4762005805969238</v>
      </c>
      <c r="M431">
        <f t="shared" si="13"/>
        <v>2.4762005805969238</v>
      </c>
      <c r="N431" s="230"/>
    </row>
    <row r="432" spans="2:14" x14ac:dyDescent="0.2">
      <c r="B432" s="230">
        <v>42295.791666666664</v>
      </c>
      <c r="C432">
        <v>0.2397000789642334</v>
      </c>
      <c r="D432">
        <v>1074.4162499395075</v>
      </c>
      <c r="E432">
        <v>53.107009887695313</v>
      </c>
      <c r="F432">
        <v>12.600974819372231</v>
      </c>
      <c r="G432">
        <v>2.5653421878814697</v>
      </c>
      <c r="H432">
        <f t="shared" si="12"/>
        <v>1074.6559500184717</v>
      </c>
      <c r="K432" s="230">
        <v>42295.791666666664</v>
      </c>
      <c r="L432" t="str">
        <v>Null</v>
      </c>
      <c r="M432">
        <f t="shared" si="13"/>
        <v>2.4762005805969238</v>
      </c>
      <c r="N432" s="230"/>
    </row>
    <row r="433" spans="2:14" x14ac:dyDescent="0.2">
      <c r="B433" s="230">
        <v>42295.833333333336</v>
      </c>
      <c r="C433">
        <v>0.2397000789642334</v>
      </c>
      <c r="D433">
        <v>1069.9577665414258</v>
      </c>
      <c r="E433">
        <v>53.107009887695313</v>
      </c>
      <c r="F433">
        <v>12.605936723079152</v>
      </c>
      <c r="G433">
        <v>2.5653421878814697</v>
      </c>
      <c r="H433">
        <f t="shared" si="12"/>
        <v>1070.1974666203901</v>
      </c>
      <c r="K433" s="230">
        <v>42295.833333333336</v>
      </c>
      <c r="L433" t="str">
        <v>Null</v>
      </c>
      <c r="M433">
        <f t="shared" si="13"/>
        <v>2.4762005805969238</v>
      </c>
      <c r="N433" s="230"/>
    </row>
    <row r="434" spans="2:14" x14ac:dyDescent="0.2">
      <c r="B434" s="230">
        <v>42295.875</v>
      </c>
      <c r="C434">
        <v>0.2397000789642334</v>
      </c>
      <c r="D434">
        <v>1072.7313317564563</v>
      </c>
      <c r="E434">
        <v>53.107009887695313</v>
      </c>
      <c r="F434">
        <v>12.594694906675286</v>
      </c>
      <c r="G434">
        <v>2.5653421878814697</v>
      </c>
      <c r="H434">
        <f t="shared" si="12"/>
        <v>1072.9710318354205</v>
      </c>
      <c r="K434" s="230">
        <v>42295.875</v>
      </c>
      <c r="L434" t="str">
        <v>Null</v>
      </c>
      <c r="M434">
        <f t="shared" si="13"/>
        <v>2.4762005805969238</v>
      </c>
      <c r="N434" s="230"/>
    </row>
    <row r="435" spans="2:14" x14ac:dyDescent="0.2">
      <c r="B435" s="230">
        <v>42295.916666666664</v>
      </c>
      <c r="C435">
        <v>0.2397000789642334</v>
      </c>
      <c r="D435">
        <v>1063.87891549235</v>
      </c>
      <c r="E435">
        <v>53.085709930419924</v>
      </c>
      <c r="F435">
        <v>12.588308172803984</v>
      </c>
      <c r="G435">
        <v>2.5653421878814697</v>
      </c>
      <c r="H435">
        <f t="shared" si="12"/>
        <v>1064.1186155713142</v>
      </c>
      <c r="K435" s="230">
        <v>42295.916666666664</v>
      </c>
      <c r="L435" t="str">
        <v>Null</v>
      </c>
      <c r="M435">
        <f t="shared" si="13"/>
        <v>2.4762005805969238</v>
      </c>
      <c r="N435" s="230"/>
    </row>
    <row r="436" spans="2:14" x14ac:dyDescent="0.2">
      <c r="B436" s="230">
        <v>42295.958333333336</v>
      </c>
      <c r="C436">
        <v>0.2397000789642334</v>
      </c>
      <c r="D436">
        <v>1060.2790958754474</v>
      </c>
      <c r="E436">
        <v>52.743087768554687</v>
      </c>
      <c r="F436">
        <v>12.605256920476489</v>
      </c>
      <c r="G436">
        <v>2.5653421878814697</v>
      </c>
      <c r="H436">
        <f t="shared" si="12"/>
        <v>1060.5187959544116</v>
      </c>
      <c r="K436" s="230">
        <v>42295.958333333336</v>
      </c>
      <c r="L436" t="str">
        <v>Null</v>
      </c>
      <c r="M436">
        <f t="shared" si="13"/>
        <v>2.4762005805969238</v>
      </c>
      <c r="N436" s="230"/>
    </row>
    <row r="437" spans="2:14" x14ac:dyDescent="0.2">
      <c r="B437" s="230">
        <v>42296</v>
      </c>
      <c r="C437">
        <v>0.2397000789642334</v>
      </c>
      <c r="D437">
        <v>1063.3233038848878</v>
      </c>
      <c r="E437">
        <v>52.743087768554687</v>
      </c>
      <c r="F437">
        <v>12.598974476962619</v>
      </c>
      <c r="G437">
        <v>2.5653421878814697</v>
      </c>
      <c r="H437">
        <f t="shared" si="12"/>
        <v>1063.563003963852</v>
      </c>
      <c r="K437" s="230">
        <v>42296</v>
      </c>
      <c r="L437" t="str">
        <v>Null</v>
      </c>
      <c r="M437">
        <f t="shared" si="13"/>
        <v>2.4762005805969238</v>
      </c>
      <c r="N437" s="230"/>
    </row>
    <row r="438" spans="2:14" x14ac:dyDescent="0.2">
      <c r="B438" s="230">
        <v>42296.041666666664</v>
      </c>
      <c r="C438">
        <v>0.2397000789642334</v>
      </c>
      <c r="D438">
        <v>1063.0446713155109</v>
      </c>
      <c r="E438">
        <v>52.743087768554687</v>
      </c>
      <c r="F438">
        <v>12.591041174641449</v>
      </c>
      <c r="G438">
        <v>2.5653421878814697</v>
      </c>
      <c r="H438">
        <f t="shared" si="12"/>
        <v>1063.2843713944751</v>
      </c>
      <c r="K438" s="230">
        <v>42296.041666666664</v>
      </c>
      <c r="L438" t="str">
        <v>Null</v>
      </c>
      <c r="M438">
        <f t="shared" si="13"/>
        <v>2.4762005805969238</v>
      </c>
      <c r="N438" s="230"/>
    </row>
    <row r="439" spans="2:14" x14ac:dyDescent="0.2">
      <c r="B439" s="230">
        <v>42296.083333333336</v>
      </c>
      <c r="C439">
        <v>0.2397000789642334</v>
      </c>
      <c r="D439">
        <v>1062.9961623753527</v>
      </c>
      <c r="E439">
        <v>52.743087768554687</v>
      </c>
      <c r="F439">
        <v>12.595644420708286</v>
      </c>
      <c r="G439">
        <v>2.5464233906602858</v>
      </c>
      <c r="H439">
        <f t="shared" si="12"/>
        <v>1063.2358624543169</v>
      </c>
      <c r="K439" s="230">
        <v>42296.083333333336</v>
      </c>
      <c r="L439">
        <v>2.5035955905914307</v>
      </c>
      <c r="M439">
        <f t="shared" si="13"/>
        <v>2.5035955905914307</v>
      </c>
      <c r="N439" s="230"/>
    </row>
    <row r="440" spans="2:14" x14ac:dyDescent="0.2">
      <c r="B440" s="230">
        <v>42296.125</v>
      </c>
      <c r="C440">
        <v>0.2397000789642334</v>
      </c>
      <c r="D440">
        <v>1058.9255918725926</v>
      </c>
      <c r="E440">
        <v>53.748365821395453</v>
      </c>
      <c r="F440">
        <v>12.601288329769504</v>
      </c>
      <c r="G440">
        <v>2.5035955905914307</v>
      </c>
      <c r="H440">
        <f t="shared" si="12"/>
        <v>1059.1652919515568</v>
      </c>
      <c r="K440" s="230">
        <v>42296.125</v>
      </c>
      <c r="L440" t="str">
        <v>Null</v>
      </c>
      <c r="M440">
        <f t="shared" si="13"/>
        <v>2.5035955905914307</v>
      </c>
      <c r="N440" s="230"/>
    </row>
    <row r="441" spans="2:14" x14ac:dyDescent="0.2">
      <c r="B441" s="230">
        <v>42296.166666666664</v>
      </c>
      <c r="C441">
        <v>0.2397000789642334</v>
      </c>
      <c r="D441">
        <v>1065.1260071708341</v>
      </c>
      <c r="E441">
        <v>55.053825378417969</v>
      </c>
      <c r="F441">
        <v>12.591156209346719</v>
      </c>
      <c r="G441">
        <v>2.5240116172803773</v>
      </c>
      <c r="H441">
        <f t="shared" si="12"/>
        <v>1065.3657072497983</v>
      </c>
      <c r="K441" s="230">
        <v>42296.166666666664</v>
      </c>
      <c r="L441">
        <v>2.3935861587524414</v>
      </c>
      <c r="M441">
        <f t="shared" si="13"/>
        <v>2.3935861587524414</v>
      </c>
      <c r="N441" s="230"/>
    </row>
    <row r="442" spans="2:14" x14ac:dyDescent="0.2">
      <c r="B442" s="230">
        <v>42296.208333333336</v>
      </c>
      <c r="C442">
        <v>0.24588374302619034</v>
      </c>
      <c r="D442">
        <v>1070.0224738611691</v>
      </c>
      <c r="E442">
        <v>55.053825378417969</v>
      </c>
      <c r="F442">
        <v>12.593874232689274</v>
      </c>
      <c r="G442">
        <v>2.5447959899902344</v>
      </c>
      <c r="H442">
        <f t="shared" si="12"/>
        <v>1070.2683576041954</v>
      </c>
      <c r="K442" s="230">
        <v>42296.208333333336</v>
      </c>
      <c r="L442" t="str">
        <v>Null</v>
      </c>
      <c r="M442">
        <f t="shared" si="13"/>
        <v>2.3935861587524414</v>
      </c>
      <c r="N442" s="230"/>
    </row>
    <row r="443" spans="2:14" x14ac:dyDescent="0.2">
      <c r="B443" s="230">
        <v>42296.25</v>
      </c>
      <c r="C443">
        <v>0.31459331512451172</v>
      </c>
      <c r="D443">
        <v>1059.0477414212371</v>
      </c>
      <c r="E443">
        <v>55.592995690112645</v>
      </c>
      <c r="F443">
        <v>12.589924671983454</v>
      </c>
      <c r="G443">
        <v>2.5447959899902344</v>
      </c>
      <c r="H443">
        <f t="shared" si="12"/>
        <v>1059.3623347363616</v>
      </c>
      <c r="K443" s="230">
        <v>42296.25</v>
      </c>
      <c r="L443" t="str">
        <v>Null</v>
      </c>
      <c r="M443">
        <f t="shared" si="13"/>
        <v>2.3935861587524414</v>
      </c>
      <c r="N443" s="230"/>
    </row>
    <row r="444" spans="2:14" x14ac:dyDescent="0.2">
      <c r="B444" s="230">
        <v>42296.291666666664</v>
      </c>
      <c r="C444">
        <v>0.31459331512451172</v>
      </c>
      <c r="D444">
        <v>1073.3300519817267</v>
      </c>
      <c r="E444">
        <v>56.133668311780291</v>
      </c>
      <c r="F444">
        <v>12.601034666100606</v>
      </c>
      <c r="G444">
        <v>2.489708080450296</v>
      </c>
      <c r="H444">
        <f t="shared" si="12"/>
        <v>1073.6446452968512</v>
      </c>
      <c r="K444" s="230">
        <v>42296.291666666664</v>
      </c>
      <c r="L444">
        <v>2.4763073921203613</v>
      </c>
      <c r="M444">
        <f t="shared" si="13"/>
        <v>2.4763073921203613</v>
      </c>
      <c r="N444" s="230"/>
    </row>
    <row r="445" spans="2:14" x14ac:dyDescent="0.2">
      <c r="B445" s="230">
        <v>42296.333333333336</v>
      </c>
      <c r="C445">
        <v>0.31459331512451172</v>
      </c>
      <c r="D445">
        <v>1071.971464179484</v>
      </c>
      <c r="E445">
        <v>56.251602172851563</v>
      </c>
      <c r="F445">
        <v>12.599447836433518</v>
      </c>
      <c r="G445">
        <v>2.4763073921203613</v>
      </c>
      <c r="H445">
        <f t="shared" si="12"/>
        <v>1072.2860574946085</v>
      </c>
      <c r="K445" s="230">
        <v>42296.333333333336</v>
      </c>
      <c r="L445" t="str">
        <v>Null</v>
      </c>
      <c r="M445">
        <f t="shared" si="13"/>
        <v>2.4763073921203613</v>
      </c>
      <c r="N445" s="230"/>
    </row>
    <row r="446" spans="2:14" x14ac:dyDescent="0.2">
      <c r="B446" s="230">
        <v>42296.375</v>
      </c>
      <c r="C446">
        <v>0.31459331512451172</v>
      </c>
      <c r="D446">
        <v>1068.1193229154289</v>
      </c>
      <c r="E446">
        <v>56.251602172851563</v>
      </c>
      <c r="F446">
        <v>12.590054600416554</v>
      </c>
      <c r="G446">
        <v>2.4763073921203613</v>
      </c>
      <c r="H446">
        <f t="shared" si="12"/>
        <v>1068.4339162305535</v>
      </c>
      <c r="K446" s="230">
        <v>42296.375</v>
      </c>
      <c r="L446" t="str">
        <v>Null</v>
      </c>
      <c r="M446">
        <f t="shared" si="13"/>
        <v>2.4763073921203613</v>
      </c>
      <c r="N446" s="230"/>
    </row>
    <row r="447" spans="2:14" x14ac:dyDescent="0.2">
      <c r="B447" s="230">
        <v>42296.416666666664</v>
      </c>
      <c r="C447">
        <v>0.31459331512451172</v>
      </c>
      <c r="D447">
        <v>1066.555864862976</v>
      </c>
      <c r="E447">
        <v>56.251602172851563</v>
      </c>
      <c r="F447">
        <v>12.590200338585376</v>
      </c>
      <c r="G447">
        <v>2.4763073921203613</v>
      </c>
      <c r="H447">
        <f t="shared" si="12"/>
        <v>1066.8704581781005</v>
      </c>
      <c r="K447" s="230">
        <v>42296.416666666664</v>
      </c>
      <c r="L447" t="str">
        <v>Null</v>
      </c>
      <c r="M447">
        <f t="shared" si="13"/>
        <v>2.4763073921203613</v>
      </c>
      <c r="N447" s="230"/>
    </row>
    <row r="448" spans="2:14" x14ac:dyDescent="0.2">
      <c r="B448" s="230">
        <v>42296.458333333336</v>
      </c>
      <c r="C448">
        <v>0.31459331512451172</v>
      </c>
      <c r="D448">
        <v>1067.7070998476668</v>
      </c>
      <c r="E448">
        <v>56.262752037535776</v>
      </c>
      <c r="F448">
        <v>12.604691885128286</v>
      </c>
      <c r="G448">
        <v>2.4763073921203613</v>
      </c>
      <c r="H448">
        <f t="shared" si="12"/>
        <v>1068.0216931627913</v>
      </c>
      <c r="K448" s="230">
        <v>42296.458333333336</v>
      </c>
      <c r="L448" t="str">
        <v>Null</v>
      </c>
      <c r="M448">
        <f t="shared" si="13"/>
        <v>2.4763073921203613</v>
      </c>
      <c r="N448" s="230"/>
    </row>
    <row r="449" spans="2:14" x14ac:dyDescent="0.2">
      <c r="B449" s="230">
        <v>42296.5</v>
      </c>
      <c r="C449">
        <v>0.31459331512451172</v>
      </c>
      <c r="D449">
        <v>1063.0407339044532</v>
      </c>
      <c r="E449">
        <v>56.276336669921875</v>
      </c>
      <c r="F449">
        <v>12.592657876116965</v>
      </c>
      <c r="G449">
        <v>2.4763073921203613</v>
      </c>
      <c r="H449">
        <f t="shared" si="12"/>
        <v>1063.3553272195777</v>
      </c>
      <c r="K449" s="230">
        <v>42296.5</v>
      </c>
      <c r="L449" t="str">
        <v>Null</v>
      </c>
      <c r="M449">
        <f t="shared" si="13"/>
        <v>2.4763073921203613</v>
      </c>
      <c r="N449" s="230"/>
    </row>
    <row r="450" spans="2:14" x14ac:dyDescent="0.2">
      <c r="B450" s="230">
        <v>42296.541666666664</v>
      </c>
      <c r="C450">
        <v>0.30480235593186483</v>
      </c>
      <c r="D450">
        <v>1063.8404703848266</v>
      </c>
      <c r="E450">
        <v>55.101043711967471</v>
      </c>
      <c r="F450">
        <v>12.604232052624754</v>
      </c>
      <c r="G450">
        <v>2.4719146977304747</v>
      </c>
      <c r="H450">
        <f t="shared" si="12"/>
        <v>1064.1452727407584</v>
      </c>
      <c r="K450" s="230">
        <v>42296.541666666664</v>
      </c>
      <c r="L450">
        <v>2.4695656299591064</v>
      </c>
      <c r="M450">
        <f t="shared" si="13"/>
        <v>2.4695656299591064</v>
      </c>
      <c r="N450" s="230"/>
    </row>
    <row r="451" spans="2:14" x14ac:dyDescent="0.2">
      <c r="B451" s="230">
        <v>42296.583333333336</v>
      </c>
      <c r="C451">
        <v>0.2397000789642334</v>
      </c>
      <c r="D451">
        <v>1061.9386556885104</v>
      </c>
      <c r="E451">
        <v>54.078659057617188</v>
      </c>
      <c r="F451">
        <v>12.584476204641659</v>
      </c>
      <c r="G451">
        <v>2.4695656299591064</v>
      </c>
      <c r="H451">
        <f t="shared" si="12"/>
        <v>1062.1783557674746</v>
      </c>
      <c r="K451" s="230">
        <v>42296.583333333336</v>
      </c>
      <c r="L451" t="str">
        <v>Null</v>
      </c>
      <c r="M451">
        <f t="shared" si="13"/>
        <v>2.4695656299591064</v>
      </c>
      <c r="N451" s="230"/>
    </row>
    <row r="452" spans="2:14" x14ac:dyDescent="0.2">
      <c r="B452" s="230">
        <v>42296.625</v>
      </c>
      <c r="C452">
        <v>0.2397000789642334</v>
      </c>
      <c r="D452">
        <v>1071.52812811537</v>
      </c>
      <c r="E452">
        <v>54.078659057617188</v>
      </c>
      <c r="F452">
        <v>12.595588082634874</v>
      </c>
      <c r="G452">
        <v>2.4249325869627794</v>
      </c>
      <c r="H452">
        <f t="shared" si="12"/>
        <v>1071.7678281943342</v>
      </c>
      <c r="K452" s="230">
        <v>42296.625</v>
      </c>
      <c r="L452">
        <v>2.4074978828430176</v>
      </c>
      <c r="M452">
        <f t="shared" si="13"/>
        <v>2.4074978828430176</v>
      </c>
      <c r="N452" s="230"/>
    </row>
    <row r="453" spans="2:14" x14ac:dyDescent="0.2">
      <c r="B453" s="230">
        <v>42296.666666666664</v>
      </c>
      <c r="C453">
        <v>0.2397000789642334</v>
      </c>
      <c r="D453">
        <v>1070.2744271146817</v>
      </c>
      <c r="E453">
        <v>53.898800150566103</v>
      </c>
      <c r="F453">
        <v>12.586687685177857</v>
      </c>
      <c r="G453">
        <v>2.4214096069335937</v>
      </c>
      <c r="H453">
        <f t="shared" si="12"/>
        <v>1070.5141271936459</v>
      </c>
      <c r="K453" s="230">
        <v>42296.666666666664</v>
      </c>
      <c r="L453" t="str">
        <v>Null</v>
      </c>
      <c r="M453">
        <f t="shared" si="13"/>
        <v>2.4074978828430176</v>
      </c>
      <c r="N453" s="230"/>
    </row>
    <row r="454" spans="2:14" x14ac:dyDescent="0.2">
      <c r="B454" s="230">
        <v>42296.708333333336</v>
      </c>
      <c r="C454">
        <v>0.2397000789642334</v>
      </c>
      <c r="D454">
        <v>1064.1905887662592</v>
      </c>
      <c r="E454">
        <v>54.118665429217018</v>
      </c>
      <c r="F454">
        <v>12.594666936181387</v>
      </c>
      <c r="G454">
        <v>2.4214096069335937</v>
      </c>
      <c r="H454">
        <f t="shared" ref="H454:H517" si="14">IF(C454+D454&gt;2,C454+D454,0)</f>
        <v>1064.4302888452235</v>
      </c>
      <c r="K454" s="230">
        <v>42296.708333333336</v>
      </c>
      <c r="L454" t="str">
        <v>Null</v>
      </c>
      <c r="M454">
        <f t="shared" ref="M454:M517" si="15">IF(L454="Null",M453,L454)</f>
        <v>2.4074978828430176</v>
      </c>
      <c r="N454" s="230"/>
    </row>
    <row r="455" spans="2:14" x14ac:dyDescent="0.2">
      <c r="B455" s="230">
        <v>42296.75</v>
      </c>
      <c r="C455">
        <v>0.2397000789642334</v>
      </c>
      <c r="D455">
        <v>1064.1952144328645</v>
      </c>
      <c r="E455">
        <v>54.44964599609375</v>
      </c>
      <c r="F455">
        <v>12.584560292387273</v>
      </c>
      <c r="G455">
        <v>2.3974827084160513</v>
      </c>
      <c r="H455">
        <f t="shared" si="14"/>
        <v>1064.4349145118288</v>
      </c>
      <c r="K455" s="230">
        <v>42296.75</v>
      </c>
      <c r="L455">
        <v>2.1257319450378418</v>
      </c>
      <c r="M455">
        <f t="shared" si="15"/>
        <v>2.1257319450378418</v>
      </c>
      <c r="N455" s="230"/>
    </row>
    <row r="456" spans="2:14" x14ac:dyDescent="0.2">
      <c r="B456" s="230">
        <v>42296.791666666664</v>
      </c>
      <c r="C456">
        <v>0.2397000789642334</v>
      </c>
      <c r="D456">
        <v>1059.4343849657184</v>
      </c>
      <c r="E456">
        <v>54.44964599609375</v>
      </c>
      <c r="F456">
        <v>12.595398561322689</v>
      </c>
      <c r="G456">
        <v>2.407390832901001</v>
      </c>
      <c r="H456">
        <f t="shared" si="14"/>
        <v>1059.6740850446827</v>
      </c>
      <c r="K456" s="230">
        <v>42296.791666666664</v>
      </c>
      <c r="L456" t="str">
        <v>Null</v>
      </c>
      <c r="M456">
        <f t="shared" si="15"/>
        <v>2.1257319450378418</v>
      </c>
      <c r="N456" s="230"/>
    </row>
    <row r="457" spans="2:14" x14ac:dyDescent="0.2">
      <c r="B457" s="230">
        <v>42296.833333333336</v>
      </c>
      <c r="C457">
        <v>0.2397000789642334</v>
      </c>
      <c r="D457">
        <v>1062.09654547643</v>
      </c>
      <c r="E457">
        <v>54.128449576568606</v>
      </c>
      <c r="F457">
        <v>12.600328620099756</v>
      </c>
      <c r="G457">
        <v>2.407390832901001</v>
      </c>
      <c r="H457">
        <f t="shared" si="14"/>
        <v>1062.3362455553943</v>
      </c>
      <c r="K457" s="230">
        <v>42296.833333333336</v>
      </c>
      <c r="L457" t="str">
        <v>Null</v>
      </c>
      <c r="M457">
        <f t="shared" si="15"/>
        <v>2.1257319450378418</v>
      </c>
      <c r="N457" s="230"/>
    </row>
    <row r="458" spans="2:14" x14ac:dyDescent="0.2">
      <c r="B458" s="230">
        <v>42296.875</v>
      </c>
      <c r="C458">
        <v>0.2397000789642334</v>
      </c>
      <c r="D458">
        <v>1063.1866384120347</v>
      </c>
      <c r="E458">
        <v>53.160011291503906</v>
      </c>
      <c r="F458">
        <v>12.609716297814316</v>
      </c>
      <c r="G458">
        <v>2.3256922431113987</v>
      </c>
      <c r="H458">
        <f t="shared" si="14"/>
        <v>1063.4263384909989</v>
      </c>
      <c r="K458" s="230">
        <v>42296.875</v>
      </c>
      <c r="L458">
        <v>2.2082390785217285</v>
      </c>
      <c r="M458">
        <f t="shared" si="15"/>
        <v>2.2082390785217285</v>
      </c>
      <c r="N458" s="230"/>
    </row>
    <row r="459" spans="2:14" x14ac:dyDescent="0.2">
      <c r="B459" s="230">
        <v>42296.916666666664</v>
      </c>
      <c r="C459">
        <v>246.43669486010623</v>
      </c>
      <c r="D459">
        <v>1059.9817369247942</v>
      </c>
      <c r="E459">
        <v>53.160011291503906</v>
      </c>
      <c r="F459">
        <v>12.605145680939094</v>
      </c>
      <c r="G459">
        <v>2.3180346488952637</v>
      </c>
      <c r="H459">
        <f t="shared" si="14"/>
        <v>1306.4184317849003</v>
      </c>
      <c r="K459" s="230">
        <v>42296.916666666664</v>
      </c>
      <c r="L459" t="str">
        <v>Null</v>
      </c>
      <c r="M459">
        <f t="shared" si="15"/>
        <v>2.2082390785217285</v>
      </c>
      <c r="N459" s="230"/>
    </row>
    <row r="460" spans="2:14" x14ac:dyDescent="0.2">
      <c r="B460" s="230">
        <v>42296.958333333336</v>
      </c>
      <c r="C460">
        <v>354.86353836448245</v>
      </c>
      <c r="D460">
        <v>1070.8084093215602</v>
      </c>
      <c r="E460">
        <v>53.160011291503906</v>
      </c>
      <c r="F460">
        <v>12.606245551280711</v>
      </c>
      <c r="G460">
        <v>2.3180346488952637</v>
      </c>
      <c r="H460">
        <f t="shared" si="14"/>
        <v>1425.6719476860426</v>
      </c>
      <c r="K460" s="230">
        <v>42296.958333333336</v>
      </c>
      <c r="L460" t="str">
        <v>Null</v>
      </c>
      <c r="M460">
        <f t="shared" si="15"/>
        <v>2.2082390785217285</v>
      </c>
      <c r="N460" s="230"/>
    </row>
    <row r="461" spans="2:14" x14ac:dyDescent="0.2">
      <c r="B461" s="230">
        <v>42297</v>
      </c>
      <c r="C461">
        <v>358.58127119902292</v>
      </c>
      <c r="D461">
        <v>1076.0475873970033</v>
      </c>
      <c r="E461">
        <v>53.160011291503906</v>
      </c>
      <c r="F461">
        <v>12.622194717917443</v>
      </c>
      <c r="G461">
        <v>2.3180346488952637</v>
      </c>
      <c r="H461">
        <f t="shared" si="14"/>
        <v>1434.6288585960262</v>
      </c>
      <c r="K461" s="230">
        <v>42297</v>
      </c>
      <c r="L461" t="str">
        <v>Null</v>
      </c>
      <c r="M461">
        <f t="shared" si="15"/>
        <v>2.2082390785217285</v>
      </c>
      <c r="N461" s="230"/>
    </row>
    <row r="462" spans="2:14" x14ac:dyDescent="0.2">
      <c r="B462" s="230">
        <v>42297.041666666664</v>
      </c>
      <c r="C462">
        <v>199.37268105849083</v>
      </c>
      <c r="D462">
        <v>1090.3475458991156</v>
      </c>
      <c r="E462">
        <v>53.160011291503906</v>
      </c>
      <c r="F462">
        <v>12.597207089993955</v>
      </c>
      <c r="G462">
        <v>2.3180346488952637</v>
      </c>
      <c r="H462">
        <f t="shared" si="14"/>
        <v>1289.7202269576064</v>
      </c>
      <c r="K462" s="230">
        <v>42297.041666666664</v>
      </c>
      <c r="L462" t="str">
        <v>Null</v>
      </c>
      <c r="M462">
        <f t="shared" si="15"/>
        <v>2.2082390785217285</v>
      </c>
      <c r="N462" s="230"/>
    </row>
    <row r="463" spans="2:14" x14ac:dyDescent="0.2">
      <c r="B463" s="230">
        <v>42297.083333333336</v>
      </c>
      <c r="C463">
        <v>0.31459331512451172</v>
      </c>
      <c r="D463">
        <v>1072.2658684653727</v>
      </c>
      <c r="E463">
        <v>53.160011291503906</v>
      </c>
      <c r="F463">
        <v>12.599645756430098</v>
      </c>
      <c r="G463">
        <v>2.3273494804016748</v>
      </c>
      <c r="H463">
        <f t="shared" si="14"/>
        <v>1072.5804617804972</v>
      </c>
      <c r="K463" s="230">
        <v>42297.083333333336</v>
      </c>
      <c r="L463">
        <v>2.3042299747467041</v>
      </c>
      <c r="M463">
        <f t="shared" si="15"/>
        <v>2.3042299747467041</v>
      </c>
      <c r="N463" s="230"/>
    </row>
    <row r="464" spans="2:14" x14ac:dyDescent="0.2">
      <c r="B464" s="230">
        <v>42297.125</v>
      </c>
      <c r="C464">
        <v>0.31459331512451172</v>
      </c>
      <c r="D464">
        <v>1061.9107149540707</v>
      </c>
      <c r="E464">
        <v>53.160011291503906</v>
      </c>
      <c r="F464">
        <v>12.597297554359701</v>
      </c>
      <c r="G464">
        <v>2.3385813236236572</v>
      </c>
      <c r="H464">
        <f t="shared" si="14"/>
        <v>1062.2253082691952</v>
      </c>
      <c r="K464" s="230">
        <v>42297.125</v>
      </c>
      <c r="L464" t="str">
        <v>Null</v>
      </c>
      <c r="M464">
        <f t="shared" si="15"/>
        <v>2.3042299747467041</v>
      </c>
      <c r="N464" s="230"/>
    </row>
    <row r="465" spans="2:14" x14ac:dyDescent="0.2">
      <c r="B465" s="230">
        <v>42297.166666666664</v>
      </c>
      <c r="C465">
        <v>0.31459331512451172</v>
      </c>
      <c r="D465">
        <v>1061.0627901355999</v>
      </c>
      <c r="E465">
        <v>53.133826020745168</v>
      </c>
      <c r="F465">
        <v>12.590567801713147</v>
      </c>
      <c r="G465">
        <v>2.3385813236236572</v>
      </c>
      <c r="H465">
        <f t="shared" si="14"/>
        <v>1061.3773834507244</v>
      </c>
      <c r="K465" s="230">
        <v>42297.166666666664</v>
      </c>
      <c r="L465" t="str">
        <v>Null</v>
      </c>
      <c r="M465">
        <f t="shared" si="15"/>
        <v>2.3042299747467041</v>
      </c>
      <c r="N465" s="230"/>
    </row>
    <row r="466" spans="2:14" x14ac:dyDescent="0.2">
      <c r="B466" s="230">
        <v>42297.208333333336</v>
      </c>
      <c r="C466">
        <v>0.31459331512451172</v>
      </c>
      <c r="D466">
        <v>1062.8257552093507</v>
      </c>
      <c r="E466">
        <v>53.096412658691406</v>
      </c>
      <c r="F466">
        <v>12.596345366998246</v>
      </c>
      <c r="G466">
        <v>2.3385813236236572</v>
      </c>
      <c r="H466">
        <f t="shared" si="14"/>
        <v>1063.1403485244753</v>
      </c>
      <c r="K466" s="230">
        <v>42297.208333333336</v>
      </c>
      <c r="L466" t="str">
        <v>Null</v>
      </c>
      <c r="M466">
        <f t="shared" si="15"/>
        <v>2.3042299747467041</v>
      </c>
      <c r="N466" s="230"/>
    </row>
    <row r="467" spans="2:14" x14ac:dyDescent="0.2">
      <c r="B467" s="230">
        <v>42297.25</v>
      </c>
      <c r="C467">
        <v>0.31459331512451172</v>
      </c>
      <c r="D467">
        <v>1061.2824672251388</v>
      </c>
      <c r="E467">
        <v>53.096412658691406</v>
      </c>
      <c r="F467">
        <v>12.598302653449108</v>
      </c>
      <c r="G467">
        <v>2.3385813236236572</v>
      </c>
      <c r="H467">
        <f t="shared" si="14"/>
        <v>1061.5970605402633</v>
      </c>
      <c r="K467" s="230">
        <v>42297.25</v>
      </c>
      <c r="L467" t="str">
        <v>Null</v>
      </c>
      <c r="M467">
        <f t="shared" si="15"/>
        <v>2.3042299747467041</v>
      </c>
      <c r="N467" s="230"/>
    </row>
    <row r="468" spans="2:14" x14ac:dyDescent="0.2">
      <c r="B468" s="230">
        <v>42297.291666666664</v>
      </c>
      <c r="C468">
        <v>0.31459331512451172</v>
      </c>
      <c r="D468">
        <v>540.77809443745923</v>
      </c>
      <c r="E468">
        <v>53.096412658691406</v>
      </c>
      <c r="F468">
        <v>12.682044838236967</v>
      </c>
      <c r="G468">
        <v>2.3385813236236572</v>
      </c>
      <c r="H468">
        <f t="shared" si="14"/>
        <v>541.09268775258374</v>
      </c>
      <c r="K468" s="230">
        <v>42297.291666666664</v>
      </c>
      <c r="L468" t="str">
        <v>Null</v>
      </c>
      <c r="M468">
        <f t="shared" si="15"/>
        <v>2.3042299747467041</v>
      </c>
      <c r="N468" s="230"/>
    </row>
    <row r="469" spans="2:14" x14ac:dyDescent="0.2">
      <c r="B469" s="230">
        <v>42297.333333333336</v>
      </c>
      <c r="C469">
        <v>0.31459331512451172</v>
      </c>
      <c r="D469">
        <v>0</v>
      </c>
      <c r="E469">
        <v>53.337566810855861</v>
      </c>
      <c r="F469">
        <v>13.044571647404565</v>
      </c>
      <c r="G469">
        <v>2.3385813236236572</v>
      </c>
      <c r="H469">
        <f t="shared" si="14"/>
        <v>0</v>
      </c>
      <c r="K469" s="230">
        <v>42297.333333333336</v>
      </c>
      <c r="L469" t="str">
        <v>Null</v>
      </c>
      <c r="M469">
        <f t="shared" si="15"/>
        <v>2.3042299747467041</v>
      </c>
      <c r="N469" s="230"/>
    </row>
    <row r="470" spans="2:14" x14ac:dyDescent="0.2">
      <c r="B470" s="230">
        <v>42297.375</v>
      </c>
      <c r="C470">
        <v>0.31459331512451172</v>
      </c>
      <c r="D470">
        <v>0</v>
      </c>
      <c r="E470">
        <v>53.583999633789063</v>
      </c>
      <c r="F470">
        <v>13.104496002197266</v>
      </c>
      <c r="G470">
        <v>2.3539876975151568</v>
      </c>
      <c r="H470">
        <f t="shared" si="14"/>
        <v>0</v>
      </c>
      <c r="K470" s="230">
        <v>42297.375</v>
      </c>
      <c r="L470">
        <v>2.3384742736816406</v>
      </c>
      <c r="M470">
        <f t="shared" si="15"/>
        <v>2.3384742736816406</v>
      </c>
      <c r="N470" s="230"/>
    </row>
    <row r="471" spans="2:14" x14ac:dyDescent="0.2">
      <c r="B471" s="230">
        <v>42297.416666666664</v>
      </c>
      <c r="C471">
        <v>0.31459331512451172</v>
      </c>
      <c r="D471">
        <v>617.0752731730397</v>
      </c>
      <c r="E471">
        <v>53.303473098903233</v>
      </c>
      <c r="F471">
        <v>12.689084983192551</v>
      </c>
      <c r="G471">
        <v>2.3384742736816406</v>
      </c>
      <c r="H471">
        <f t="shared" si="14"/>
        <v>617.38986648816422</v>
      </c>
      <c r="K471" s="230">
        <v>42297.416666666664</v>
      </c>
      <c r="L471" t="str">
        <v>Null</v>
      </c>
      <c r="M471">
        <f t="shared" si="15"/>
        <v>2.3384742736816406</v>
      </c>
      <c r="N471" s="230"/>
    </row>
    <row r="472" spans="2:14" x14ac:dyDescent="0.2">
      <c r="B472" s="230">
        <v>42297.458333333336</v>
      </c>
      <c r="C472">
        <v>0.31459331512451172</v>
      </c>
      <c r="D472">
        <v>993.21749566491019</v>
      </c>
      <c r="E472">
        <v>53.177677154541016</v>
      </c>
      <c r="F472">
        <v>12.585110649483999</v>
      </c>
      <c r="G472">
        <v>2.348669613608056</v>
      </c>
      <c r="H472">
        <f t="shared" si="14"/>
        <v>993.5320889800347</v>
      </c>
      <c r="K472" s="230">
        <v>42297.458333333336</v>
      </c>
      <c r="L472">
        <v>2.2562882900238037</v>
      </c>
      <c r="M472">
        <f t="shared" si="15"/>
        <v>2.2562882900238037</v>
      </c>
      <c r="N472" s="230"/>
    </row>
    <row r="473" spans="2:14" x14ac:dyDescent="0.2">
      <c r="B473" s="230">
        <v>42297.5</v>
      </c>
      <c r="C473">
        <v>0.31459331512451172</v>
      </c>
      <c r="D473">
        <v>1066.5266968113879</v>
      </c>
      <c r="E473">
        <v>53.28620535616345</v>
      </c>
      <c r="F473">
        <v>12.608185570828649</v>
      </c>
      <c r="G473">
        <v>2.3660838603973389</v>
      </c>
      <c r="H473">
        <f t="shared" si="14"/>
        <v>1066.8412901265124</v>
      </c>
      <c r="K473" s="230">
        <v>42297.5</v>
      </c>
      <c r="L473" t="str">
        <v>Null</v>
      </c>
      <c r="M473">
        <f t="shared" si="15"/>
        <v>2.2562882900238037</v>
      </c>
      <c r="N473" s="230"/>
    </row>
    <row r="474" spans="2:14" x14ac:dyDescent="0.2">
      <c r="B474" s="230">
        <v>42297.541666666664</v>
      </c>
      <c r="C474">
        <v>0.31459331512451172</v>
      </c>
      <c r="D474">
        <v>1068.3383309419758</v>
      </c>
      <c r="E474">
        <v>53.442672729492187</v>
      </c>
      <c r="F474">
        <v>12.599214657862186</v>
      </c>
      <c r="G474">
        <v>2.3660838603973389</v>
      </c>
      <c r="H474">
        <f t="shared" si="14"/>
        <v>1068.6529242571003</v>
      </c>
      <c r="K474" s="230">
        <v>42297.541666666664</v>
      </c>
      <c r="L474" t="str">
        <v>Null</v>
      </c>
      <c r="M474">
        <f t="shared" si="15"/>
        <v>2.2562882900238037</v>
      </c>
      <c r="N474" s="230"/>
    </row>
    <row r="475" spans="2:14" x14ac:dyDescent="0.2">
      <c r="B475" s="230">
        <v>42297.583333333336</v>
      </c>
      <c r="C475">
        <v>0.31459331512451172</v>
      </c>
      <c r="D475">
        <v>1066.8618870734831</v>
      </c>
      <c r="E475">
        <v>53.575953772299023</v>
      </c>
      <c r="F475">
        <v>12.601770561327669</v>
      </c>
      <c r="G475">
        <v>2.3660838603973389</v>
      </c>
      <c r="H475">
        <f t="shared" si="14"/>
        <v>1067.1764803886076</v>
      </c>
      <c r="K475" s="230">
        <v>42297.583333333336</v>
      </c>
      <c r="L475" t="str">
        <v>Null</v>
      </c>
      <c r="M475">
        <f t="shared" si="15"/>
        <v>2.2562882900238037</v>
      </c>
      <c r="N475" s="230"/>
    </row>
    <row r="476" spans="2:14" x14ac:dyDescent="0.2">
      <c r="B476" s="230">
        <v>42297.625</v>
      </c>
      <c r="C476">
        <v>0.31459331512451172</v>
      </c>
      <c r="D476">
        <v>1064.6456113372972</v>
      </c>
      <c r="E476">
        <v>54.492042541503906</v>
      </c>
      <c r="F476">
        <v>12.604962990224625</v>
      </c>
      <c r="G476">
        <v>2.3660838603973389</v>
      </c>
      <c r="H476">
        <f t="shared" si="14"/>
        <v>1064.9602046524217</v>
      </c>
      <c r="K476" s="230">
        <v>42297.625</v>
      </c>
      <c r="L476" t="str">
        <v>Null</v>
      </c>
      <c r="M476">
        <f t="shared" si="15"/>
        <v>2.2562882900238037</v>
      </c>
      <c r="N476" s="230"/>
    </row>
    <row r="477" spans="2:14" x14ac:dyDescent="0.2">
      <c r="B477" s="230">
        <v>42297.666666666664</v>
      </c>
      <c r="C477">
        <v>0.31459331512451172</v>
      </c>
      <c r="D477">
        <v>1069.9432991136509</v>
      </c>
      <c r="E477">
        <v>54.492042541503906</v>
      </c>
      <c r="F477">
        <v>12.603143613026408</v>
      </c>
      <c r="G477">
        <v>2.3686240961998699</v>
      </c>
      <c r="H477">
        <f t="shared" si="14"/>
        <v>1070.2578924287754</v>
      </c>
      <c r="K477" s="230">
        <v>42297.666666666664</v>
      </c>
      <c r="L477">
        <v>2.3868441581726074</v>
      </c>
      <c r="M477">
        <f t="shared" si="15"/>
        <v>2.3868441581726074</v>
      </c>
      <c r="N477" s="230"/>
    </row>
    <row r="478" spans="2:14" x14ac:dyDescent="0.2">
      <c r="B478" s="230">
        <v>42297.708333333336</v>
      </c>
      <c r="C478">
        <v>0.31459331512451172</v>
      </c>
      <c r="D478">
        <v>1067.760162966495</v>
      </c>
      <c r="E478">
        <v>54.492042541503906</v>
      </c>
      <c r="F478">
        <v>12.598725554382005</v>
      </c>
      <c r="G478">
        <v>2.3868441581726074</v>
      </c>
      <c r="H478">
        <f t="shared" si="14"/>
        <v>1068.0747562816196</v>
      </c>
      <c r="K478" s="230">
        <v>42297.708333333336</v>
      </c>
      <c r="L478" t="str">
        <v>Null</v>
      </c>
      <c r="M478">
        <f t="shared" si="15"/>
        <v>2.3868441581726074</v>
      </c>
      <c r="N478" s="230"/>
    </row>
    <row r="479" spans="2:14" x14ac:dyDescent="0.2">
      <c r="B479" s="230">
        <v>42297.75</v>
      </c>
      <c r="C479">
        <v>0.31459331512451172</v>
      </c>
      <c r="D479">
        <v>1061.7384289254589</v>
      </c>
      <c r="E479">
        <v>54.492042541503906</v>
      </c>
      <c r="F479">
        <v>12.596286704390844</v>
      </c>
      <c r="G479">
        <v>2.3868441581726074</v>
      </c>
      <c r="H479">
        <f t="shared" si="14"/>
        <v>1062.0530222405835</v>
      </c>
      <c r="K479" s="230">
        <v>42297.75</v>
      </c>
      <c r="L479" t="str">
        <v>Null</v>
      </c>
      <c r="M479">
        <f t="shared" si="15"/>
        <v>2.3868441581726074</v>
      </c>
      <c r="N479" s="230"/>
    </row>
    <row r="480" spans="2:14" x14ac:dyDescent="0.2">
      <c r="B480" s="230">
        <v>42297.791666666664</v>
      </c>
      <c r="C480">
        <v>0.31459331512451172</v>
      </c>
      <c r="D480">
        <v>1066.6578643433638</v>
      </c>
      <c r="E480">
        <v>54.492042541503906</v>
      </c>
      <c r="F480">
        <v>12.600036587216589</v>
      </c>
      <c r="G480">
        <v>2.4388215402743549</v>
      </c>
      <c r="H480">
        <f t="shared" si="14"/>
        <v>1066.9724576584883</v>
      </c>
      <c r="K480" s="230">
        <v>42297.791666666664</v>
      </c>
      <c r="L480">
        <v>2.4623956680297852</v>
      </c>
      <c r="M480">
        <f t="shared" si="15"/>
        <v>2.4623956680297852</v>
      </c>
      <c r="N480" s="230"/>
    </row>
    <row r="481" spans="2:14" x14ac:dyDescent="0.2">
      <c r="B481" s="230">
        <v>42297.833333333336</v>
      </c>
      <c r="C481">
        <v>0.31459331512451172</v>
      </c>
      <c r="D481">
        <v>1062.8482118685065</v>
      </c>
      <c r="E481">
        <v>54.492042541503906</v>
      </c>
      <c r="F481">
        <v>12.60145154995309</v>
      </c>
      <c r="G481">
        <v>2.4623956680297852</v>
      </c>
      <c r="H481">
        <f t="shared" si="14"/>
        <v>1063.162805183631</v>
      </c>
      <c r="K481" s="230">
        <v>42297.833333333336</v>
      </c>
      <c r="L481" t="str">
        <v>Null</v>
      </c>
      <c r="M481">
        <f t="shared" si="15"/>
        <v>2.4623956680297852</v>
      </c>
      <c r="N481" s="230"/>
    </row>
    <row r="482" spans="2:14" x14ac:dyDescent="0.2">
      <c r="B482" s="230">
        <v>42297.875</v>
      </c>
      <c r="C482">
        <v>0.31459331512451172</v>
      </c>
      <c r="D482">
        <v>1074.310083217604</v>
      </c>
      <c r="E482">
        <v>54.492042541503906</v>
      </c>
      <c r="F482">
        <v>12.605729801233348</v>
      </c>
      <c r="G482">
        <v>2.4623956680297852</v>
      </c>
      <c r="H482">
        <f t="shared" si="14"/>
        <v>1074.6246765327285</v>
      </c>
      <c r="K482" s="230">
        <v>42297.875</v>
      </c>
      <c r="L482" t="str">
        <v>Null</v>
      </c>
      <c r="M482">
        <f t="shared" si="15"/>
        <v>2.4623956680297852</v>
      </c>
      <c r="N482" s="230"/>
    </row>
    <row r="483" spans="2:14" x14ac:dyDescent="0.2">
      <c r="B483" s="230">
        <v>42297.916666666664</v>
      </c>
      <c r="C483">
        <v>0.31459331512451172</v>
      </c>
      <c r="D483">
        <v>1060.2688616530861</v>
      </c>
      <c r="E483">
        <v>52.979980819738181</v>
      </c>
      <c r="F483">
        <v>12.605591941200894</v>
      </c>
      <c r="G483">
        <v>2.4623956680297852</v>
      </c>
      <c r="H483">
        <f t="shared" si="14"/>
        <v>1060.5834549682106</v>
      </c>
      <c r="K483" s="230">
        <v>42297.916666666664</v>
      </c>
      <c r="L483" t="str">
        <v>Null</v>
      </c>
      <c r="M483">
        <f t="shared" si="15"/>
        <v>2.4623956680297852</v>
      </c>
      <c r="N483" s="230"/>
    </row>
    <row r="484" spans="2:14" x14ac:dyDescent="0.2">
      <c r="B484" s="230">
        <v>42297.958333333336</v>
      </c>
      <c r="C484">
        <v>0.31459331512451172</v>
      </c>
      <c r="D484">
        <v>1064.6936060489568</v>
      </c>
      <c r="E484">
        <v>52.495761871337891</v>
      </c>
      <c r="F484">
        <v>12.603845576380623</v>
      </c>
      <c r="G484">
        <v>2.4575694012390903</v>
      </c>
      <c r="H484">
        <f t="shared" si="14"/>
        <v>1065.0081993640813</v>
      </c>
      <c r="K484" s="230">
        <v>42297.958333333336</v>
      </c>
      <c r="L484">
        <v>2.4141325950622559</v>
      </c>
      <c r="M484">
        <f t="shared" si="15"/>
        <v>2.4141325950622559</v>
      </c>
      <c r="N484" s="230"/>
    </row>
    <row r="485" spans="2:14" x14ac:dyDescent="0.2">
      <c r="B485" s="230">
        <v>42298</v>
      </c>
      <c r="C485">
        <v>0.31459331512451172</v>
      </c>
      <c r="D485">
        <v>1060.3771451016742</v>
      </c>
      <c r="E485">
        <v>52.495761871337891</v>
      </c>
      <c r="F485">
        <v>12.603485886418024</v>
      </c>
      <c r="G485">
        <v>2.4568473280960981</v>
      </c>
      <c r="H485">
        <f t="shared" si="14"/>
        <v>1060.6917384167987</v>
      </c>
      <c r="K485" s="230">
        <v>42298</v>
      </c>
      <c r="L485">
        <v>2.1462786197662354</v>
      </c>
      <c r="M485">
        <f t="shared" si="15"/>
        <v>2.1462786197662354</v>
      </c>
      <c r="N485" s="230"/>
    </row>
    <row r="486" spans="2:14" x14ac:dyDescent="0.2">
      <c r="B486" s="230">
        <v>42298.041666666664</v>
      </c>
      <c r="C486">
        <v>0.31459331512451172</v>
      </c>
      <c r="D486">
        <v>1070.2225482031424</v>
      </c>
      <c r="E486">
        <v>52.495761871337891</v>
      </c>
      <c r="F486">
        <v>12.590054438289801</v>
      </c>
      <c r="G486">
        <v>2.434786319732666</v>
      </c>
      <c r="H486">
        <f t="shared" si="14"/>
        <v>1070.5371415182669</v>
      </c>
      <c r="K486" s="230">
        <v>42298.041666666664</v>
      </c>
      <c r="L486" t="str">
        <v>Null</v>
      </c>
      <c r="M486">
        <f t="shared" si="15"/>
        <v>2.1462786197662354</v>
      </c>
      <c r="N486" s="230"/>
    </row>
    <row r="487" spans="2:14" x14ac:dyDescent="0.2">
      <c r="B487" s="230">
        <v>42298.083333333336</v>
      </c>
      <c r="C487">
        <v>0.31459331512451172</v>
      </c>
      <c r="D487">
        <v>1066.071110230967</v>
      </c>
      <c r="E487">
        <v>52.495761871337891</v>
      </c>
      <c r="F487">
        <v>12.600920884164704</v>
      </c>
      <c r="G487">
        <v>2.434786319732666</v>
      </c>
      <c r="H487">
        <f t="shared" si="14"/>
        <v>1066.3857035460915</v>
      </c>
      <c r="K487" s="230">
        <v>42298.083333333336</v>
      </c>
      <c r="L487" t="str">
        <v>Null</v>
      </c>
      <c r="M487">
        <f t="shared" si="15"/>
        <v>2.1462786197662354</v>
      </c>
      <c r="N487" s="230"/>
    </row>
    <row r="488" spans="2:14" x14ac:dyDescent="0.2">
      <c r="B488" s="230">
        <v>42298.125</v>
      </c>
      <c r="C488">
        <v>0.31459331512451172</v>
      </c>
      <c r="D488">
        <v>1067.7004948366462</v>
      </c>
      <c r="E488">
        <v>52.495761871337891</v>
      </c>
      <c r="F488">
        <v>12.608269589824411</v>
      </c>
      <c r="G488">
        <v>2.434786319732666</v>
      </c>
      <c r="H488">
        <f t="shared" si="14"/>
        <v>1068.0150881517707</v>
      </c>
      <c r="K488" s="230">
        <v>42298.125</v>
      </c>
      <c r="L488" t="str">
        <v>Null</v>
      </c>
      <c r="M488">
        <f t="shared" si="15"/>
        <v>2.1462786197662354</v>
      </c>
      <c r="N488" s="230"/>
    </row>
    <row r="489" spans="2:14" x14ac:dyDescent="0.2">
      <c r="B489" s="230">
        <v>42298.166666666664</v>
      </c>
      <c r="C489">
        <v>0.31459331512451172</v>
      </c>
      <c r="D489">
        <v>1062.0229515134176</v>
      </c>
      <c r="E489">
        <v>52.495761871337891</v>
      </c>
      <c r="F489">
        <v>12.603549766689936</v>
      </c>
      <c r="G489">
        <v>2.434786319732666</v>
      </c>
      <c r="H489">
        <f t="shared" si="14"/>
        <v>1062.3375448285421</v>
      </c>
      <c r="K489" s="230">
        <v>42298.166666666664</v>
      </c>
      <c r="L489" t="str">
        <v>Null</v>
      </c>
      <c r="M489">
        <f t="shared" si="15"/>
        <v>2.1462786197662354</v>
      </c>
      <c r="N489" s="230"/>
    </row>
    <row r="490" spans="2:14" x14ac:dyDescent="0.2">
      <c r="B490" s="230">
        <v>42298.208333333336</v>
      </c>
      <c r="C490">
        <v>0.31459331512451172</v>
      </c>
      <c r="D490">
        <v>1067.6850057960678</v>
      </c>
      <c r="E490">
        <v>52.495761871337891</v>
      </c>
      <c r="F490">
        <v>12.588695479390621</v>
      </c>
      <c r="G490">
        <v>2.434786319732666</v>
      </c>
      <c r="H490">
        <f t="shared" si="14"/>
        <v>1067.9995991111923</v>
      </c>
      <c r="K490" s="230">
        <v>42298.208333333336</v>
      </c>
      <c r="L490" t="str">
        <v>Null</v>
      </c>
      <c r="M490">
        <f t="shared" si="15"/>
        <v>2.1462786197662354</v>
      </c>
      <c r="N490" s="230"/>
    </row>
    <row r="491" spans="2:14" x14ac:dyDescent="0.2">
      <c r="B491" s="230">
        <v>42298.25</v>
      </c>
      <c r="C491">
        <v>0.31459331512451172</v>
      </c>
      <c r="D491">
        <v>1064.0266395608858</v>
      </c>
      <c r="E491">
        <v>53.096780219917306</v>
      </c>
      <c r="F491">
        <v>12.597597526117429</v>
      </c>
      <c r="G491">
        <v>2.434786319732666</v>
      </c>
      <c r="H491">
        <f t="shared" si="14"/>
        <v>1064.3412328760103</v>
      </c>
      <c r="K491" s="230">
        <v>42298.25</v>
      </c>
      <c r="L491" t="str">
        <v>Null</v>
      </c>
      <c r="M491">
        <f t="shared" si="15"/>
        <v>2.1462786197662354</v>
      </c>
      <c r="N491" s="230"/>
    </row>
    <row r="492" spans="2:14" x14ac:dyDescent="0.2">
      <c r="B492" s="230">
        <v>42298.291666666664</v>
      </c>
      <c r="C492">
        <v>0.31459331512451172</v>
      </c>
      <c r="D492">
        <v>1068.110191374783</v>
      </c>
      <c r="E492">
        <v>53.269542694091797</v>
      </c>
      <c r="F492">
        <v>12.602810246215661</v>
      </c>
      <c r="G492">
        <v>2.4348440876473321</v>
      </c>
      <c r="H492">
        <f t="shared" si="14"/>
        <v>1068.4247846899075</v>
      </c>
      <c r="K492" s="230">
        <v>42298.291666666664</v>
      </c>
      <c r="L492">
        <v>2.4348931312561035</v>
      </c>
      <c r="M492">
        <f t="shared" si="15"/>
        <v>2.4348931312561035</v>
      </c>
      <c r="N492" s="230"/>
    </row>
    <row r="493" spans="2:14" x14ac:dyDescent="0.2">
      <c r="B493" s="230">
        <v>42298.333333333336</v>
      </c>
      <c r="C493">
        <v>0.31459331512451172</v>
      </c>
      <c r="D493">
        <v>975.56088588761236</v>
      </c>
      <c r="E493">
        <v>53.269542694091797</v>
      </c>
      <c r="F493">
        <v>12.615476398630937</v>
      </c>
      <c r="G493">
        <v>2.4348931312561035</v>
      </c>
      <c r="H493">
        <f t="shared" si="14"/>
        <v>975.87547920273687</v>
      </c>
      <c r="K493" s="230">
        <v>42298.333333333336</v>
      </c>
      <c r="L493" t="str">
        <v>Null</v>
      </c>
      <c r="M493">
        <f t="shared" si="15"/>
        <v>2.4348931312561035</v>
      </c>
      <c r="N493" s="230"/>
    </row>
    <row r="494" spans="2:14" x14ac:dyDescent="0.2">
      <c r="B494" s="230">
        <v>42298.375</v>
      </c>
      <c r="C494">
        <v>0.31459331512451172</v>
      </c>
      <c r="D494">
        <v>1066.776634223633</v>
      </c>
      <c r="E494">
        <v>53.269542694091797</v>
      </c>
      <c r="F494">
        <v>12.591688751007451</v>
      </c>
      <c r="G494">
        <v>2.4348931312561035</v>
      </c>
      <c r="H494">
        <f t="shared" si="14"/>
        <v>1067.0912275387575</v>
      </c>
      <c r="K494" s="230">
        <v>42298.375</v>
      </c>
      <c r="L494" t="str">
        <v>Null</v>
      </c>
      <c r="M494">
        <f t="shared" si="15"/>
        <v>2.4348931312561035</v>
      </c>
      <c r="N494" s="230"/>
    </row>
    <row r="495" spans="2:14" x14ac:dyDescent="0.2">
      <c r="B495" s="230">
        <v>42298.416666666664</v>
      </c>
      <c r="C495">
        <v>0.31459331512451172</v>
      </c>
      <c r="D495">
        <v>1063.304324097697</v>
      </c>
      <c r="E495">
        <v>53.269542694091797</v>
      </c>
      <c r="F495">
        <v>12.597685148716769</v>
      </c>
      <c r="G495">
        <v>2.4348931312561035</v>
      </c>
      <c r="H495">
        <f t="shared" si="14"/>
        <v>1063.6189174128215</v>
      </c>
      <c r="K495" s="230">
        <v>42298.416666666664</v>
      </c>
      <c r="L495" t="str">
        <v>Null</v>
      </c>
      <c r="M495">
        <f t="shared" si="15"/>
        <v>2.4348931312561035</v>
      </c>
      <c r="N495" s="230"/>
    </row>
    <row r="496" spans="2:14" x14ac:dyDescent="0.2">
      <c r="B496" s="230">
        <v>42298.458333333336</v>
      </c>
      <c r="C496">
        <v>0.31459331512451172</v>
      </c>
      <c r="D496">
        <v>1062.5295212036472</v>
      </c>
      <c r="E496">
        <v>53.269542694091797</v>
      </c>
      <c r="F496">
        <v>12.606468524219988</v>
      </c>
      <c r="G496">
        <v>2.4348931312561035</v>
      </c>
      <c r="H496">
        <f t="shared" si="14"/>
        <v>1062.8441145187717</v>
      </c>
      <c r="K496" s="230">
        <v>42298.458333333336</v>
      </c>
      <c r="L496" t="str">
        <v>Null</v>
      </c>
      <c r="M496">
        <f t="shared" si="15"/>
        <v>2.4348931312561035</v>
      </c>
      <c r="N496" s="230"/>
    </row>
    <row r="497" spans="2:14" x14ac:dyDescent="0.2">
      <c r="B497" s="230">
        <v>42298.5</v>
      </c>
      <c r="C497">
        <v>0.31459331512451172</v>
      </c>
      <c r="D497">
        <v>176.4414535369873</v>
      </c>
      <c r="E497">
        <v>53.16218314097722</v>
      </c>
      <c r="F497">
        <v>12.907879165770211</v>
      </c>
      <c r="G497">
        <v>2.4281447322135503</v>
      </c>
      <c r="H497">
        <f t="shared" si="14"/>
        <v>176.75604685211181</v>
      </c>
      <c r="K497" s="230">
        <v>42298.5</v>
      </c>
      <c r="L497">
        <v>2.3455371856689453</v>
      </c>
      <c r="M497">
        <f t="shared" si="15"/>
        <v>2.3455371856689453</v>
      </c>
      <c r="N497" s="230"/>
    </row>
    <row r="498" spans="2:14" x14ac:dyDescent="0.2">
      <c r="B498" s="230">
        <v>42298.541666666664</v>
      </c>
      <c r="C498">
        <v>0.31459331512451172</v>
      </c>
      <c r="D498">
        <v>1035.8222298009744</v>
      </c>
      <c r="E498">
        <v>52.916221618652344</v>
      </c>
      <c r="F498">
        <v>12.584707078697152</v>
      </c>
      <c r="G498">
        <v>2.3396153758308622</v>
      </c>
      <c r="H498">
        <f t="shared" si="14"/>
        <v>1036.1368231160989</v>
      </c>
      <c r="K498" s="230">
        <v>42298.541666666664</v>
      </c>
      <c r="L498">
        <v>2.3180346488952637</v>
      </c>
      <c r="M498">
        <f t="shared" si="15"/>
        <v>2.3180346488952637</v>
      </c>
      <c r="N498" s="230"/>
    </row>
    <row r="499" spans="2:14" x14ac:dyDescent="0.2">
      <c r="B499" s="230">
        <v>42298.583333333336</v>
      </c>
      <c r="C499">
        <v>0.31459331512451172</v>
      </c>
      <c r="D499">
        <v>803.9389535812038</v>
      </c>
      <c r="E499">
        <v>52.916221618652344</v>
      </c>
      <c r="F499">
        <v>12.774797422868675</v>
      </c>
      <c r="G499">
        <v>1.7866825405107274</v>
      </c>
      <c r="H499">
        <f t="shared" si="14"/>
        <v>804.25354689632832</v>
      </c>
      <c r="K499" s="230">
        <v>42298.583333333336</v>
      </c>
      <c r="L499">
        <v>0</v>
      </c>
      <c r="M499">
        <f t="shared" si="15"/>
        <v>0</v>
      </c>
      <c r="N499" s="230"/>
    </row>
    <row r="500" spans="2:14" x14ac:dyDescent="0.2">
      <c r="B500" s="230">
        <v>42298.625</v>
      </c>
      <c r="C500">
        <v>0.31459331512451172</v>
      </c>
      <c r="D500">
        <v>1069.1607213113227</v>
      </c>
      <c r="E500">
        <v>52.916221618652344</v>
      </c>
      <c r="F500">
        <v>12.605157598950598</v>
      </c>
      <c r="G500">
        <v>2.4472956978686651</v>
      </c>
      <c r="H500">
        <f t="shared" si="14"/>
        <v>1069.4753146264472</v>
      </c>
      <c r="K500" s="230">
        <v>42298.625</v>
      </c>
      <c r="L500">
        <v>2.434786319732666</v>
      </c>
      <c r="M500">
        <f t="shared" si="15"/>
        <v>2.434786319732666</v>
      </c>
      <c r="N500" s="230"/>
    </row>
    <row r="501" spans="2:14" x14ac:dyDescent="0.2">
      <c r="B501" s="230">
        <v>42298.666666666664</v>
      </c>
      <c r="C501">
        <v>0.29443066210382512</v>
      </c>
      <c r="D501">
        <v>1064.4276504946388</v>
      </c>
      <c r="E501">
        <v>52.916221618652344</v>
      </c>
      <c r="F501">
        <v>12.588824884670837</v>
      </c>
      <c r="G501">
        <v>2.434786319732666</v>
      </c>
      <c r="H501">
        <f t="shared" si="14"/>
        <v>1064.7220811567427</v>
      </c>
      <c r="K501" s="230">
        <v>42298.666666666664</v>
      </c>
      <c r="L501" t="str">
        <v>Null</v>
      </c>
      <c r="M501">
        <f t="shared" si="15"/>
        <v>2.434786319732666</v>
      </c>
      <c r="N501" s="230"/>
    </row>
    <row r="502" spans="2:14" x14ac:dyDescent="0.2">
      <c r="B502" s="230">
        <v>42298.708333333336</v>
      </c>
      <c r="C502">
        <v>0.2397000789642334</v>
      </c>
      <c r="D502">
        <v>1052.2783352409024</v>
      </c>
      <c r="E502">
        <v>52.916221618652344</v>
      </c>
      <c r="F502">
        <v>12.588473666611778</v>
      </c>
      <c r="G502">
        <v>2.478519543466303</v>
      </c>
      <c r="H502">
        <f t="shared" si="14"/>
        <v>1052.5180353198666</v>
      </c>
      <c r="K502" s="230">
        <v>42298.708333333336</v>
      </c>
      <c r="L502">
        <v>2.2148740291595459</v>
      </c>
      <c r="M502">
        <f t="shared" si="15"/>
        <v>2.2148740291595459</v>
      </c>
      <c r="N502" s="230"/>
    </row>
    <row r="503" spans="2:14" x14ac:dyDescent="0.2">
      <c r="B503" s="230">
        <v>42298.75</v>
      </c>
      <c r="C503">
        <v>0.2397000789642334</v>
      </c>
      <c r="D503">
        <v>1044.6438542101369</v>
      </c>
      <c r="E503">
        <v>52.916221618652344</v>
      </c>
      <c r="F503">
        <v>12.591853134344683</v>
      </c>
      <c r="G503">
        <v>2.5377330780029297</v>
      </c>
      <c r="H503">
        <f t="shared" si="14"/>
        <v>1044.8835542891011</v>
      </c>
      <c r="K503" s="230">
        <v>42298.75</v>
      </c>
      <c r="L503" t="str">
        <v>Null</v>
      </c>
      <c r="M503">
        <f t="shared" si="15"/>
        <v>2.2148740291595459</v>
      </c>
      <c r="N503" s="230"/>
    </row>
    <row r="504" spans="2:14" x14ac:dyDescent="0.2">
      <c r="B504" s="230">
        <v>42298.791666666664</v>
      </c>
      <c r="C504">
        <v>0.2397000789642334</v>
      </c>
      <c r="D504">
        <v>1064.5176799029541</v>
      </c>
      <c r="E504">
        <v>52.916221618652344</v>
      </c>
      <c r="F504">
        <v>12.591730801632405</v>
      </c>
      <c r="G504">
        <v>2.5319408012655047</v>
      </c>
      <c r="H504">
        <f t="shared" si="14"/>
        <v>1064.7573799819183</v>
      </c>
      <c r="K504" s="230">
        <v>42298.791666666664</v>
      </c>
      <c r="L504">
        <v>2.5033817291259766</v>
      </c>
      <c r="M504">
        <f t="shared" si="15"/>
        <v>2.5033817291259766</v>
      </c>
      <c r="N504" s="230"/>
    </row>
    <row r="505" spans="2:14" x14ac:dyDescent="0.2">
      <c r="B505" s="230">
        <v>42298.833333333336</v>
      </c>
      <c r="C505">
        <v>0.2397000789642334</v>
      </c>
      <c r="D505">
        <v>1070.7657471899752</v>
      </c>
      <c r="E505">
        <v>52.553542496388751</v>
      </c>
      <c r="F505">
        <v>12.599999807561769</v>
      </c>
      <c r="G505">
        <v>2.5014949077292945</v>
      </c>
      <c r="H505">
        <f t="shared" si="14"/>
        <v>1071.0054472689394</v>
      </c>
      <c r="K505" s="230">
        <v>42298.833333333336</v>
      </c>
      <c r="L505">
        <v>2.4278304576873779</v>
      </c>
      <c r="M505">
        <f t="shared" si="15"/>
        <v>2.4278304576873779</v>
      </c>
      <c r="N505" s="230"/>
    </row>
    <row r="506" spans="2:14" x14ac:dyDescent="0.2">
      <c r="B506" s="230">
        <v>42298.875</v>
      </c>
      <c r="C506">
        <v>0.2397000789642334</v>
      </c>
      <c r="D506">
        <v>1070.651131429782</v>
      </c>
      <c r="E506">
        <v>51.785575866699219</v>
      </c>
      <c r="F506">
        <v>12.599997719522847</v>
      </c>
      <c r="G506">
        <v>2.50327467918396</v>
      </c>
      <c r="H506">
        <f t="shared" si="14"/>
        <v>1070.8908315087463</v>
      </c>
      <c r="K506" s="230">
        <v>42298.875</v>
      </c>
      <c r="L506" t="str">
        <v>Null</v>
      </c>
      <c r="M506">
        <f t="shared" si="15"/>
        <v>2.4278304576873779</v>
      </c>
      <c r="N506" s="230"/>
    </row>
    <row r="507" spans="2:14" x14ac:dyDescent="0.2">
      <c r="B507" s="230">
        <v>42298.916666666664</v>
      </c>
      <c r="C507">
        <v>0.2397000789642334</v>
      </c>
      <c r="D507">
        <v>1067.1563438033043</v>
      </c>
      <c r="E507">
        <v>51.785575866699219</v>
      </c>
      <c r="F507">
        <v>12.599325615553328</v>
      </c>
      <c r="G507">
        <v>2.50327467918396</v>
      </c>
      <c r="H507">
        <f t="shared" si="14"/>
        <v>1067.3960438822685</v>
      </c>
      <c r="K507" s="230">
        <v>42298.916666666664</v>
      </c>
      <c r="L507" t="str">
        <v>Null</v>
      </c>
      <c r="M507">
        <f t="shared" si="15"/>
        <v>2.4278304576873779</v>
      </c>
      <c r="N507" s="230"/>
    </row>
    <row r="508" spans="2:14" x14ac:dyDescent="0.2">
      <c r="B508" s="230">
        <v>42298.958333333336</v>
      </c>
      <c r="C508">
        <v>0.2397000789642334</v>
      </c>
      <c r="D508">
        <v>1066.2969082962036</v>
      </c>
      <c r="E508">
        <v>51.785575866699219</v>
      </c>
      <c r="F508">
        <v>12.596843643784522</v>
      </c>
      <c r="G508">
        <v>2.50327467918396</v>
      </c>
      <c r="H508">
        <f t="shared" si="14"/>
        <v>1066.5366083751678</v>
      </c>
      <c r="K508" s="230">
        <v>42298.958333333336</v>
      </c>
      <c r="L508" t="str">
        <v>Null</v>
      </c>
      <c r="M508">
        <f t="shared" si="15"/>
        <v>2.4278304576873779</v>
      </c>
      <c r="N508" s="230"/>
    </row>
    <row r="509" spans="2:14" x14ac:dyDescent="0.2">
      <c r="B509" s="230">
        <v>42299</v>
      </c>
      <c r="C509">
        <v>0.2397000789642334</v>
      </c>
      <c r="D509">
        <v>1063.0577175504557</v>
      </c>
      <c r="E509">
        <v>51.785575866699219</v>
      </c>
      <c r="F509">
        <v>12.586782011384962</v>
      </c>
      <c r="G509">
        <v>2.50327467918396</v>
      </c>
      <c r="H509">
        <f t="shared" si="14"/>
        <v>1063.2974176294199</v>
      </c>
      <c r="K509" s="230">
        <v>42299</v>
      </c>
      <c r="L509" t="str">
        <v>Null</v>
      </c>
      <c r="M509">
        <f t="shared" si="15"/>
        <v>2.4278304576873779</v>
      </c>
      <c r="N509" s="230"/>
    </row>
    <row r="510" spans="2:14" x14ac:dyDescent="0.2">
      <c r="B510" s="230">
        <v>42299.041666666664</v>
      </c>
      <c r="C510">
        <v>0.2397000789642334</v>
      </c>
      <c r="D510">
        <v>1059.6447337637667</v>
      </c>
      <c r="E510">
        <v>51.785575866699219</v>
      </c>
      <c r="F510">
        <v>12.600792026147843</v>
      </c>
      <c r="G510">
        <v>2.4627540961613921</v>
      </c>
      <c r="H510">
        <f t="shared" si="14"/>
        <v>1059.8844338427309</v>
      </c>
      <c r="K510" s="230">
        <v>42299.041666666664</v>
      </c>
      <c r="L510">
        <v>2.4071767330169678</v>
      </c>
      <c r="M510">
        <f t="shared" si="15"/>
        <v>2.4071767330169678</v>
      </c>
      <c r="N510" s="230"/>
    </row>
    <row r="511" spans="2:14" x14ac:dyDescent="0.2">
      <c r="B511" s="230">
        <v>42299.083333333336</v>
      </c>
      <c r="C511">
        <v>0.2397000789642334</v>
      </c>
      <c r="D511">
        <v>1058.8258868509761</v>
      </c>
      <c r="E511">
        <v>51.785575866699219</v>
      </c>
      <c r="F511">
        <v>12.590681366006267</v>
      </c>
      <c r="G511">
        <v>2.4622888565063477</v>
      </c>
      <c r="H511">
        <f t="shared" si="14"/>
        <v>1059.0655869299403</v>
      </c>
      <c r="K511" s="230">
        <v>42299.083333333336</v>
      </c>
      <c r="L511" t="str">
        <v>Null</v>
      </c>
      <c r="M511">
        <f t="shared" si="15"/>
        <v>2.4071767330169678</v>
      </c>
      <c r="N511" s="230"/>
    </row>
    <row r="512" spans="2:14" x14ac:dyDescent="0.2">
      <c r="B512" s="230">
        <v>42299.125</v>
      </c>
      <c r="C512">
        <v>0.2397000789642334</v>
      </c>
      <c r="D512">
        <v>1061.7520836579895</v>
      </c>
      <c r="E512">
        <v>51.785575866699219</v>
      </c>
      <c r="F512">
        <v>12.596744576328065</v>
      </c>
      <c r="G512">
        <v>2.4622888565063477</v>
      </c>
      <c r="H512">
        <f t="shared" si="14"/>
        <v>1061.9917837369537</v>
      </c>
      <c r="K512" s="230">
        <v>42299.125</v>
      </c>
      <c r="L512" t="str">
        <v>Null</v>
      </c>
      <c r="M512">
        <f t="shared" si="15"/>
        <v>2.4071767330169678</v>
      </c>
      <c r="N512" s="230"/>
    </row>
    <row r="513" spans="2:14" x14ac:dyDescent="0.2">
      <c r="B513" s="230">
        <v>42299.166666666664</v>
      </c>
      <c r="C513">
        <v>0.2397000789642334</v>
      </c>
      <c r="D513">
        <v>1060.5564768742709</v>
      </c>
      <c r="E513">
        <v>52.001206315930688</v>
      </c>
      <c r="F513">
        <v>12.608852505531047</v>
      </c>
      <c r="G513">
        <v>2.4622888565063477</v>
      </c>
      <c r="H513">
        <f t="shared" si="14"/>
        <v>1060.7961769532351</v>
      </c>
      <c r="K513" s="230">
        <v>42299.166666666664</v>
      </c>
      <c r="L513" t="str">
        <v>Null</v>
      </c>
      <c r="M513">
        <f t="shared" si="15"/>
        <v>2.4071767330169678</v>
      </c>
      <c r="N513" s="230"/>
    </row>
    <row r="514" spans="2:14" x14ac:dyDescent="0.2">
      <c r="B514" s="230">
        <v>42299.208333333336</v>
      </c>
      <c r="C514">
        <v>0.2397000789642334</v>
      </c>
      <c r="D514">
        <v>1066.4357355217319</v>
      </c>
      <c r="E514">
        <v>52.400360107421875</v>
      </c>
      <c r="F514">
        <v>12.606460014879968</v>
      </c>
      <c r="G514">
        <v>2.4622888565063477</v>
      </c>
      <c r="H514">
        <f t="shared" si="14"/>
        <v>1066.6754356006961</v>
      </c>
      <c r="K514" s="230">
        <v>42299.208333333336</v>
      </c>
      <c r="L514" t="str">
        <v>Null</v>
      </c>
      <c r="M514">
        <f t="shared" si="15"/>
        <v>2.4071767330169678</v>
      </c>
      <c r="N514" s="230"/>
    </row>
    <row r="515" spans="2:14" x14ac:dyDescent="0.2">
      <c r="B515" s="230">
        <v>42299.25</v>
      </c>
      <c r="C515">
        <v>0.2397000789642334</v>
      </c>
      <c r="D515">
        <v>1074.0461460043164</v>
      </c>
      <c r="E515">
        <v>52.400360107421875</v>
      </c>
      <c r="F515">
        <v>12.593459419909053</v>
      </c>
      <c r="G515">
        <v>2.4316905115824277</v>
      </c>
      <c r="H515">
        <f t="shared" si="14"/>
        <v>1074.2858460832806</v>
      </c>
      <c r="K515" s="230">
        <v>42299.25</v>
      </c>
      <c r="L515">
        <v>2.3590207099914551</v>
      </c>
      <c r="M515">
        <f t="shared" si="15"/>
        <v>2.3590207099914551</v>
      </c>
      <c r="N515" s="230"/>
    </row>
    <row r="516" spans="2:14" x14ac:dyDescent="0.2">
      <c r="B516" s="230">
        <v>42299.291666666664</v>
      </c>
      <c r="C516">
        <v>0.2397000789642334</v>
      </c>
      <c r="D516">
        <v>1064.3470624458314</v>
      </c>
      <c r="E516">
        <v>52.400360107421875</v>
      </c>
      <c r="F516">
        <v>12.596659790270328</v>
      </c>
      <c r="G516">
        <v>2.4279375076293945</v>
      </c>
      <c r="H516">
        <f t="shared" si="14"/>
        <v>1064.5867625247956</v>
      </c>
      <c r="K516" s="230">
        <v>42299.291666666664</v>
      </c>
      <c r="L516" t="str">
        <v>Null</v>
      </c>
      <c r="M516">
        <f t="shared" si="15"/>
        <v>2.3590207099914551</v>
      </c>
      <c r="N516" s="230"/>
    </row>
    <row r="517" spans="2:14" x14ac:dyDescent="0.2">
      <c r="B517" s="230">
        <v>42299.333333333336</v>
      </c>
      <c r="C517">
        <v>0.27332943040463659</v>
      </c>
      <c r="D517">
        <v>1066.0145028202144</v>
      </c>
      <c r="E517">
        <v>52.400360107421875</v>
      </c>
      <c r="F517">
        <v>12.593975526912743</v>
      </c>
      <c r="G517">
        <v>2.4279375076293945</v>
      </c>
      <c r="H517">
        <f t="shared" si="14"/>
        <v>1066.287832250619</v>
      </c>
      <c r="K517" s="230">
        <v>42299.333333333336</v>
      </c>
      <c r="L517" t="str">
        <v>Null</v>
      </c>
      <c r="M517">
        <f t="shared" si="15"/>
        <v>2.3590207099914551</v>
      </c>
      <c r="N517" s="230"/>
    </row>
    <row r="518" spans="2:14" x14ac:dyDescent="0.2">
      <c r="B518" s="230">
        <v>42299.375</v>
      </c>
      <c r="C518">
        <v>0.31459331512451172</v>
      </c>
      <c r="D518">
        <v>1029.2853470648702</v>
      </c>
      <c r="E518">
        <v>52.400360107421875</v>
      </c>
      <c r="F518">
        <v>12.591427204809454</v>
      </c>
      <c r="G518">
        <v>2.4412819793787266</v>
      </c>
      <c r="H518">
        <f t="shared" ref="H518:H581" si="16">IF(C518+D518&gt;2,C518+D518,0)</f>
        <v>1029.5999403799947</v>
      </c>
      <c r="K518" s="230">
        <v>42299.375</v>
      </c>
      <c r="L518">
        <v>2.2012832164764404</v>
      </c>
      <c r="M518">
        <f t="shared" ref="M518:M581" si="17">IF(L518="Null",M517,L518)</f>
        <v>2.2012832164764404</v>
      </c>
      <c r="N518" s="230"/>
    </row>
    <row r="519" spans="2:14" x14ac:dyDescent="0.2">
      <c r="B519" s="230">
        <v>42299.416666666664</v>
      </c>
      <c r="C519">
        <v>0.31459331512451172</v>
      </c>
      <c r="D519">
        <v>1038.128931377767</v>
      </c>
      <c r="E519">
        <v>52.400360107421875</v>
      </c>
      <c r="F519">
        <v>12.584379473540785</v>
      </c>
      <c r="G519">
        <v>2.4932528692066671</v>
      </c>
      <c r="H519">
        <f t="shared" si="16"/>
        <v>1038.4435246928915</v>
      </c>
      <c r="K519" s="230">
        <v>42299.416666666664</v>
      </c>
      <c r="L519">
        <v>2.4965329170227051</v>
      </c>
      <c r="M519">
        <f t="shared" si="17"/>
        <v>2.4965329170227051</v>
      </c>
      <c r="N519" s="230"/>
    </row>
    <row r="520" spans="2:14" x14ac:dyDescent="0.2">
      <c r="B520" s="230">
        <v>42299.458333333336</v>
      </c>
      <c r="C520">
        <v>0.31459331512451172</v>
      </c>
      <c r="D520">
        <v>1057.4312778617179</v>
      </c>
      <c r="E520">
        <v>52.400360107421875</v>
      </c>
      <c r="F520">
        <v>12.606086276785266</v>
      </c>
      <c r="G520">
        <v>2.4965329170227051</v>
      </c>
      <c r="H520">
        <f t="shared" si="16"/>
        <v>1057.7458711768425</v>
      </c>
      <c r="K520" s="230">
        <v>42299.458333333336</v>
      </c>
      <c r="L520" t="str">
        <v>Null</v>
      </c>
      <c r="M520">
        <f t="shared" si="17"/>
        <v>2.4965329170227051</v>
      </c>
      <c r="N520" s="230"/>
    </row>
    <row r="521" spans="2:14" x14ac:dyDescent="0.2">
      <c r="B521" s="230">
        <v>42299.5</v>
      </c>
      <c r="C521">
        <v>0.31459331512451172</v>
      </c>
      <c r="D521">
        <v>1036.7904115112815</v>
      </c>
      <c r="E521">
        <v>52.233010619794001</v>
      </c>
      <c r="F521">
        <v>12.59228594536993</v>
      </c>
      <c r="G521">
        <v>2.4965329170227051</v>
      </c>
      <c r="H521">
        <f t="shared" si="16"/>
        <v>1037.105004826406</v>
      </c>
      <c r="K521" s="230">
        <v>42299.5</v>
      </c>
      <c r="L521" t="str">
        <v>Null</v>
      </c>
      <c r="M521">
        <f t="shared" si="17"/>
        <v>2.4965329170227051</v>
      </c>
      <c r="N521" s="230"/>
    </row>
    <row r="522" spans="2:14" x14ac:dyDescent="0.2">
      <c r="B522" s="230">
        <v>42299.541666666664</v>
      </c>
      <c r="C522">
        <v>0.31459331512451172</v>
      </c>
      <c r="D522">
        <v>799.04066345161425</v>
      </c>
      <c r="E522">
        <v>51.948108673095703</v>
      </c>
      <c r="F522">
        <v>12.639583729733099</v>
      </c>
      <c r="G522">
        <v>2.4248051732739477</v>
      </c>
      <c r="H522">
        <f t="shared" si="16"/>
        <v>799.35525676673876</v>
      </c>
      <c r="K522" s="230">
        <v>42299.541666666664</v>
      </c>
      <c r="L522">
        <v>2.2012832164764404</v>
      </c>
      <c r="M522">
        <f t="shared" si="17"/>
        <v>2.2012832164764404</v>
      </c>
      <c r="N522" s="230"/>
    </row>
    <row r="523" spans="2:14" x14ac:dyDescent="0.2">
      <c r="B523" s="230">
        <v>42299.583333333336</v>
      </c>
      <c r="C523">
        <v>0.31459331512451172</v>
      </c>
      <c r="D523">
        <v>1043.3396620352512</v>
      </c>
      <c r="E523">
        <v>51.948108673095703</v>
      </c>
      <c r="F523">
        <v>12.614231369617778</v>
      </c>
      <c r="G523">
        <v>2.2405624665221904</v>
      </c>
      <c r="H523">
        <f t="shared" si="16"/>
        <v>1043.6542553503757</v>
      </c>
      <c r="K523" s="230">
        <v>42299.583333333336</v>
      </c>
      <c r="L523">
        <v>2.2836833000183105</v>
      </c>
      <c r="M523">
        <f t="shared" si="17"/>
        <v>2.2836833000183105</v>
      </c>
      <c r="N523" s="230"/>
    </row>
    <row r="524" spans="2:14" x14ac:dyDescent="0.2">
      <c r="B524" s="230">
        <v>42299.625</v>
      </c>
      <c r="C524">
        <v>150.87590476422773</v>
      </c>
      <c r="D524">
        <v>1066.5393485160316</v>
      </c>
      <c r="E524">
        <v>51.948108673095703</v>
      </c>
      <c r="F524">
        <v>12.594460413039526</v>
      </c>
      <c r="G524">
        <v>2.4320960407421324</v>
      </c>
      <c r="H524">
        <f t="shared" si="16"/>
        <v>1217.4152532802593</v>
      </c>
      <c r="K524" s="230">
        <v>42299.625</v>
      </c>
      <c r="L524">
        <v>2.2424836158752441</v>
      </c>
      <c r="M524">
        <f t="shared" si="17"/>
        <v>2.2424836158752441</v>
      </c>
      <c r="N524" s="230"/>
    </row>
    <row r="525" spans="2:14" x14ac:dyDescent="0.2">
      <c r="B525" s="230">
        <v>42299.666666666664</v>
      </c>
      <c r="C525">
        <v>359.50275839597487</v>
      </c>
      <c r="D525">
        <v>1076.8616626078965</v>
      </c>
      <c r="E525">
        <v>51.948108673095703</v>
      </c>
      <c r="F525">
        <v>12.598674680173662</v>
      </c>
      <c r="G525">
        <v>2.4718127250671387</v>
      </c>
      <c r="H525">
        <f t="shared" si="16"/>
        <v>1436.3644210038715</v>
      </c>
      <c r="K525" s="230">
        <v>42299.666666666664</v>
      </c>
      <c r="L525" t="str">
        <v>Null</v>
      </c>
      <c r="M525">
        <f t="shared" si="17"/>
        <v>2.2424836158752441</v>
      </c>
      <c r="N525" s="230"/>
    </row>
    <row r="526" spans="2:14" x14ac:dyDescent="0.2">
      <c r="B526" s="230">
        <v>42299.708333333336</v>
      </c>
      <c r="C526">
        <v>361.30508087729982</v>
      </c>
      <c r="D526">
        <v>1087.8417466775004</v>
      </c>
      <c r="E526">
        <v>51.563289524947272</v>
      </c>
      <c r="F526">
        <v>12.592624670924875</v>
      </c>
      <c r="G526">
        <v>2.4718127250671387</v>
      </c>
      <c r="H526">
        <f t="shared" si="16"/>
        <v>1449.1468275548002</v>
      </c>
      <c r="K526" s="230">
        <v>42299.708333333336</v>
      </c>
      <c r="L526" t="str">
        <v>Null</v>
      </c>
      <c r="M526">
        <f t="shared" si="17"/>
        <v>2.2424836158752441</v>
      </c>
      <c r="N526" s="230"/>
    </row>
    <row r="527" spans="2:14" x14ac:dyDescent="0.2">
      <c r="B527" s="230">
        <v>42299.75</v>
      </c>
      <c r="C527">
        <v>291.79923820507599</v>
      </c>
      <c r="D527">
        <v>1087.2603135540774</v>
      </c>
      <c r="E527">
        <v>50.439414978027344</v>
      </c>
      <c r="F527">
        <v>12.621202700745529</v>
      </c>
      <c r="G527">
        <v>2.4726322301393084</v>
      </c>
      <c r="H527">
        <f t="shared" si="16"/>
        <v>1379.0595517591532</v>
      </c>
      <c r="K527" s="230">
        <v>42299.75</v>
      </c>
      <c r="L527">
        <v>2.4760932922363281</v>
      </c>
      <c r="M527">
        <f t="shared" si="17"/>
        <v>2.4760932922363281</v>
      </c>
      <c r="N527" s="230"/>
    </row>
    <row r="528" spans="2:14" x14ac:dyDescent="0.2">
      <c r="B528" s="230">
        <v>42299.791666666664</v>
      </c>
      <c r="C528">
        <v>0.2397000789642334</v>
      </c>
      <c r="D528">
        <v>1071.59620832684</v>
      </c>
      <c r="E528">
        <v>50.439414978027344</v>
      </c>
      <c r="F528">
        <v>12.600118606311215</v>
      </c>
      <c r="G528">
        <v>2.4760932922363281</v>
      </c>
      <c r="H528">
        <f t="shared" si="16"/>
        <v>1071.8359084058043</v>
      </c>
      <c r="K528" s="230">
        <v>42299.791666666664</v>
      </c>
      <c r="L528" t="str">
        <v>Null</v>
      </c>
      <c r="M528">
        <f t="shared" si="17"/>
        <v>2.4760932922363281</v>
      </c>
      <c r="N528" s="230"/>
    </row>
    <row r="529" spans="2:14" x14ac:dyDescent="0.2">
      <c r="B529" s="230">
        <v>42299.833333333336</v>
      </c>
      <c r="C529">
        <v>0.2397000789642334</v>
      </c>
      <c r="D529">
        <v>1071.2077850915696</v>
      </c>
      <c r="E529">
        <v>50.439414978027344</v>
      </c>
      <c r="F529">
        <v>12.597580454193489</v>
      </c>
      <c r="G529">
        <v>2.462549480880234</v>
      </c>
      <c r="H529">
        <f t="shared" si="16"/>
        <v>1071.4474851705338</v>
      </c>
      <c r="K529" s="230">
        <v>42299.833333333336</v>
      </c>
      <c r="L529">
        <v>2.2562882900238037</v>
      </c>
      <c r="M529">
        <f t="shared" si="17"/>
        <v>2.2562882900238037</v>
      </c>
      <c r="N529" s="230"/>
    </row>
    <row r="530" spans="2:14" x14ac:dyDescent="0.2">
      <c r="B530" s="230">
        <v>42299.875</v>
      </c>
      <c r="C530">
        <v>0.2397000789642334</v>
      </c>
      <c r="D530">
        <v>1064.2230328000726</v>
      </c>
      <c r="E530">
        <v>50.439414978027344</v>
      </c>
      <c r="F530">
        <v>12.592795171242289</v>
      </c>
      <c r="G530">
        <v>2.4691371917724609</v>
      </c>
      <c r="H530">
        <f t="shared" si="16"/>
        <v>1064.4627328790368</v>
      </c>
      <c r="K530" s="230">
        <v>42299.875</v>
      </c>
      <c r="L530" t="str">
        <v>Null</v>
      </c>
      <c r="M530">
        <f t="shared" si="17"/>
        <v>2.2562882900238037</v>
      </c>
      <c r="N530" s="230"/>
    </row>
    <row r="531" spans="2:14" x14ac:dyDescent="0.2">
      <c r="B531" s="230">
        <v>42299.916666666664</v>
      </c>
      <c r="C531">
        <v>0.2397000789642334</v>
      </c>
      <c r="D531">
        <v>1066.9981819921027</v>
      </c>
      <c r="E531">
        <v>50.439414978027344</v>
      </c>
      <c r="F531">
        <v>12.600300776051416</v>
      </c>
      <c r="G531">
        <v>2.4691371917724609</v>
      </c>
      <c r="H531">
        <f t="shared" si="16"/>
        <v>1067.2378820710669</v>
      </c>
      <c r="K531" s="230">
        <v>42299.916666666664</v>
      </c>
      <c r="L531" t="str">
        <v>Null</v>
      </c>
      <c r="M531">
        <f t="shared" si="17"/>
        <v>2.2562882900238037</v>
      </c>
      <c r="N531" s="230"/>
    </row>
    <row r="532" spans="2:14" x14ac:dyDescent="0.2">
      <c r="B532" s="230">
        <v>42299.958333333336</v>
      </c>
      <c r="C532">
        <v>0.2397000789642334</v>
      </c>
      <c r="D532">
        <v>1068.4085655686274</v>
      </c>
      <c r="E532">
        <v>50.439414978027344</v>
      </c>
      <c r="F532">
        <v>12.604341884716616</v>
      </c>
      <c r="G532">
        <v>2.4691371917724609</v>
      </c>
      <c r="H532">
        <f t="shared" si="16"/>
        <v>1068.6482656475916</v>
      </c>
      <c r="K532" s="230">
        <v>42299.958333333336</v>
      </c>
      <c r="L532" t="str">
        <v>Null</v>
      </c>
      <c r="M532">
        <f t="shared" si="17"/>
        <v>2.2562882900238037</v>
      </c>
      <c r="N532" s="230"/>
    </row>
    <row r="533" spans="2:14" x14ac:dyDescent="0.2">
      <c r="B533" s="230">
        <v>42300</v>
      </c>
      <c r="C533">
        <v>0.2397000789642334</v>
      </c>
      <c r="D533">
        <v>1062.715296256544</v>
      </c>
      <c r="E533">
        <v>50.439414978027344</v>
      </c>
      <c r="F533">
        <v>12.594550587121645</v>
      </c>
      <c r="G533">
        <v>2.4691371917724609</v>
      </c>
      <c r="H533">
        <f t="shared" si="16"/>
        <v>1062.9549963355082</v>
      </c>
      <c r="K533" s="230">
        <v>42300</v>
      </c>
      <c r="L533" t="str">
        <v>Null</v>
      </c>
      <c r="M533">
        <f t="shared" si="17"/>
        <v>2.2562882900238037</v>
      </c>
      <c r="N533" s="230"/>
    </row>
    <row r="534" spans="2:14" x14ac:dyDescent="0.2">
      <c r="B534" s="230">
        <v>42300.041666666664</v>
      </c>
      <c r="C534">
        <v>0.2397000789642334</v>
      </c>
      <c r="D534">
        <v>1068.2977312536618</v>
      </c>
      <c r="E534">
        <v>50.899971970782808</v>
      </c>
      <c r="F534">
        <v>12.60004408131255</v>
      </c>
      <c r="G534">
        <v>2.4691371917724609</v>
      </c>
      <c r="H534">
        <f t="shared" si="16"/>
        <v>1068.5374313326261</v>
      </c>
      <c r="K534" s="230">
        <v>42300.041666666664</v>
      </c>
      <c r="L534" t="str">
        <v>Null</v>
      </c>
      <c r="M534">
        <f t="shared" si="17"/>
        <v>2.2562882900238037</v>
      </c>
      <c r="N534" s="230"/>
    </row>
    <row r="535" spans="2:14" x14ac:dyDescent="0.2">
      <c r="B535" s="230">
        <v>42300.083333333336</v>
      </c>
      <c r="C535">
        <v>0.25678541051844755</v>
      </c>
      <c r="D535">
        <v>1072.728969733005</v>
      </c>
      <c r="E535">
        <v>52.078842163085937</v>
      </c>
      <c r="F535">
        <v>12.600387562419572</v>
      </c>
      <c r="G535">
        <v>2.4281579447786008</v>
      </c>
      <c r="H535">
        <f t="shared" si="16"/>
        <v>1072.9857551435234</v>
      </c>
      <c r="K535" s="230">
        <v>42300.083333333336</v>
      </c>
      <c r="L535">
        <v>2.1736741065979004</v>
      </c>
      <c r="M535">
        <f t="shared" si="17"/>
        <v>2.1736741065979004</v>
      </c>
      <c r="N535" s="230"/>
    </row>
    <row r="536" spans="2:14" x14ac:dyDescent="0.2">
      <c r="B536" s="230">
        <v>42300.125</v>
      </c>
      <c r="C536">
        <v>0.31459331512451172</v>
      </c>
      <c r="D536">
        <v>1077.8704448069761</v>
      </c>
      <c r="E536">
        <v>52.078842163085937</v>
      </c>
      <c r="F536">
        <v>12.596176969236003</v>
      </c>
      <c r="G536">
        <v>2.3522791862487793</v>
      </c>
      <c r="H536">
        <f t="shared" si="16"/>
        <v>1078.1850381221007</v>
      </c>
      <c r="K536" s="230">
        <v>42300.125</v>
      </c>
      <c r="L536" t="str">
        <v>Null</v>
      </c>
      <c r="M536">
        <f t="shared" si="17"/>
        <v>2.1736741065979004</v>
      </c>
      <c r="N536" s="230"/>
    </row>
    <row r="537" spans="2:14" x14ac:dyDescent="0.2">
      <c r="B537" s="230">
        <v>42300.166666666664</v>
      </c>
      <c r="C537">
        <v>0.31459331512451172</v>
      </c>
      <c r="D537">
        <v>1062.7885960184562</v>
      </c>
      <c r="E537">
        <v>52.078842163085937</v>
      </c>
      <c r="F537">
        <v>12.595421276108423</v>
      </c>
      <c r="G537">
        <v>2.3522791862487793</v>
      </c>
      <c r="H537">
        <f t="shared" si="16"/>
        <v>1063.1031893335808</v>
      </c>
      <c r="K537" s="230">
        <v>42300.166666666664</v>
      </c>
      <c r="L537" t="str">
        <v>Null</v>
      </c>
      <c r="M537">
        <f t="shared" si="17"/>
        <v>2.1736741065979004</v>
      </c>
      <c r="N537" s="230"/>
    </row>
    <row r="538" spans="2:14" x14ac:dyDescent="0.2">
      <c r="B538" s="230">
        <v>42300.208333333336</v>
      </c>
      <c r="C538">
        <v>0.31459331512451172</v>
      </c>
      <c r="D538">
        <v>1072.5153391444228</v>
      </c>
      <c r="E538">
        <v>52.078842163085937</v>
      </c>
      <c r="F538">
        <v>12.602098237315813</v>
      </c>
      <c r="G538">
        <v>2.3522791862487793</v>
      </c>
      <c r="H538">
        <f t="shared" si="16"/>
        <v>1072.8299324595473</v>
      </c>
      <c r="K538" s="230">
        <v>42300.208333333336</v>
      </c>
      <c r="L538" t="str">
        <v>Null</v>
      </c>
      <c r="M538">
        <f t="shared" si="17"/>
        <v>2.1736741065979004</v>
      </c>
      <c r="N538" s="230"/>
    </row>
    <row r="539" spans="2:14" x14ac:dyDescent="0.2">
      <c r="B539" s="230">
        <v>42300.25</v>
      </c>
      <c r="C539">
        <v>0.31459331512451172</v>
      </c>
      <c r="D539">
        <v>1068.3788787110898</v>
      </c>
      <c r="E539">
        <v>52.078842163085937</v>
      </c>
      <c r="F539">
        <v>12.590127015831737</v>
      </c>
      <c r="G539">
        <v>2.3522791862487793</v>
      </c>
      <c r="H539">
        <f t="shared" si="16"/>
        <v>1068.6934720262143</v>
      </c>
      <c r="K539" s="230">
        <v>42300.25</v>
      </c>
      <c r="L539" t="str">
        <v>Null</v>
      </c>
      <c r="M539">
        <f t="shared" si="17"/>
        <v>2.1736741065979004</v>
      </c>
      <c r="N539" s="230"/>
    </row>
    <row r="540" spans="2:14" x14ac:dyDescent="0.2">
      <c r="B540" s="230">
        <v>42300.291666666664</v>
      </c>
      <c r="C540">
        <v>0.31459331512451172</v>
      </c>
      <c r="D540">
        <v>1059.516711524743</v>
      </c>
      <c r="E540">
        <v>52.078842163085937</v>
      </c>
      <c r="F540">
        <v>12.601743328026137</v>
      </c>
      <c r="G540">
        <v>2.3536286159181596</v>
      </c>
      <c r="H540">
        <f t="shared" si="16"/>
        <v>1059.8313048398675</v>
      </c>
      <c r="K540" s="230">
        <v>42300.291666666664</v>
      </c>
      <c r="L540">
        <v>2.3660838603973389</v>
      </c>
      <c r="M540">
        <f t="shared" si="17"/>
        <v>2.3660838603973389</v>
      </c>
      <c r="N540" s="230"/>
    </row>
    <row r="541" spans="2:14" x14ac:dyDescent="0.2">
      <c r="B541" s="230">
        <v>42300.333333333336</v>
      </c>
      <c r="C541">
        <v>0.31459331512451172</v>
      </c>
      <c r="D541">
        <v>1050.1539772774081</v>
      </c>
      <c r="E541">
        <v>52.078842163085937</v>
      </c>
      <c r="F541">
        <v>12.589621494039427</v>
      </c>
      <c r="G541">
        <v>2.430758655574123</v>
      </c>
      <c r="H541">
        <f t="shared" si="16"/>
        <v>1050.4685705925326</v>
      </c>
      <c r="K541" s="230">
        <v>42300.333333333336</v>
      </c>
      <c r="L541">
        <v>2.4211955070495605</v>
      </c>
      <c r="M541">
        <f t="shared" si="17"/>
        <v>2.4211955070495605</v>
      </c>
      <c r="N541" s="230"/>
    </row>
    <row r="542" spans="2:14" x14ac:dyDescent="0.2">
      <c r="B542" s="230">
        <v>42300.375</v>
      </c>
      <c r="C542">
        <v>0.31459331512451172</v>
      </c>
      <c r="D542">
        <v>1072.2183330078465</v>
      </c>
      <c r="E542">
        <v>51.822381501890817</v>
      </c>
      <c r="F542">
        <v>12.590260213337475</v>
      </c>
      <c r="G542">
        <v>2.4211955070495605</v>
      </c>
      <c r="H542">
        <f t="shared" si="16"/>
        <v>1072.532926322971</v>
      </c>
      <c r="K542" s="230">
        <v>42300.375</v>
      </c>
      <c r="L542" t="str">
        <v>Null</v>
      </c>
      <c r="M542">
        <f t="shared" si="17"/>
        <v>2.4211955070495605</v>
      </c>
      <c r="N542" s="230"/>
    </row>
    <row r="543" spans="2:14" x14ac:dyDescent="0.2">
      <c r="B543" s="230">
        <v>42300.416666666664</v>
      </c>
      <c r="C543">
        <v>0.29638918264044656</v>
      </c>
      <c r="D543">
        <v>1061.5562910363767</v>
      </c>
      <c r="E543">
        <v>51.478187561035156</v>
      </c>
      <c r="F543">
        <v>12.59681576710118</v>
      </c>
      <c r="G543">
        <v>2.4211955070495605</v>
      </c>
      <c r="H543">
        <f t="shared" si="16"/>
        <v>1061.8526802190172</v>
      </c>
      <c r="K543" s="230">
        <v>42300.416666666664</v>
      </c>
      <c r="L543" t="str">
        <v>Null</v>
      </c>
      <c r="M543">
        <f t="shared" si="17"/>
        <v>2.4211955070495605</v>
      </c>
      <c r="N543" s="230"/>
    </row>
    <row r="544" spans="2:14" x14ac:dyDescent="0.2">
      <c r="B544" s="230">
        <v>42300.458333333336</v>
      </c>
      <c r="C544">
        <v>0.2397000789642334</v>
      </c>
      <c r="D544">
        <v>1056.9117609581333</v>
      </c>
      <c r="E544">
        <v>51.478187561035156</v>
      </c>
      <c r="F544">
        <v>12.586917902480495</v>
      </c>
      <c r="G544">
        <v>2.4211955070495605</v>
      </c>
      <c r="H544">
        <f t="shared" si="16"/>
        <v>1057.1514610370975</v>
      </c>
      <c r="K544" s="230">
        <v>42300.458333333336</v>
      </c>
      <c r="L544" t="str">
        <v>Null</v>
      </c>
      <c r="M544">
        <f t="shared" si="17"/>
        <v>2.4211955070495605</v>
      </c>
      <c r="N544" s="230"/>
    </row>
    <row r="545" spans="2:14" x14ac:dyDescent="0.2">
      <c r="B545" s="230">
        <v>42300.5</v>
      </c>
      <c r="C545">
        <v>0.2397000789642334</v>
      </c>
      <c r="D545">
        <v>1045.0275544011433</v>
      </c>
      <c r="E545">
        <v>51.478187561035156</v>
      </c>
      <c r="F545">
        <v>12.600370172627239</v>
      </c>
      <c r="G545">
        <v>2.4604531574338675</v>
      </c>
      <c r="H545">
        <f t="shared" si="16"/>
        <v>1045.2672544801076</v>
      </c>
      <c r="K545" s="230">
        <v>42300.5</v>
      </c>
      <c r="L545">
        <v>2.4625027179718018</v>
      </c>
      <c r="M545">
        <f t="shared" si="17"/>
        <v>2.4625027179718018</v>
      </c>
      <c r="N545" s="230"/>
    </row>
    <row r="546" spans="2:14" x14ac:dyDescent="0.2">
      <c r="B546" s="230">
        <v>42300.541666666664</v>
      </c>
      <c r="C546">
        <v>0.2397000789642334</v>
      </c>
      <c r="D546">
        <v>1061.1348725228202</v>
      </c>
      <c r="E546">
        <v>51.478187561035156</v>
      </c>
      <c r="F546">
        <v>12.59998832811541</v>
      </c>
      <c r="G546">
        <v>2.4625027179718018</v>
      </c>
      <c r="H546">
        <f t="shared" si="16"/>
        <v>1061.3745726017844</v>
      </c>
      <c r="K546" s="230">
        <v>42300.541666666664</v>
      </c>
      <c r="L546" t="str">
        <v>Null</v>
      </c>
      <c r="M546">
        <f t="shared" si="17"/>
        <v>2.4625027179718018</v>
      </c>
      <c r="N546" s="230"/>
    </row>
    <row r="547" spans="2:14" x14ac:dyDescent="0.2">
      <c r="B547" s="230">
        <v>42300.583333333336</v>
      </c>
      <c r="C547">
        <v>0.2397000789642334</v>
      </c>
      <c r="D547">
        <v>1064.1397310039267</v>
      </c>
      <c r="E547">
        <v>51.478187561035156</v>
      </c>
      <c r="F547">
        <v>12.598625101919174</v>
      </c>
      <c r="G547">
        <v>2.4625027179718018</v>
      </c>
      <c r="H547">
        <f t="shared" si="16"/>
        <v>1064.379431082891</v>
      </c>
      <c r="K547" s="230">
        <v>42300.583333333336</v>
      </c>
      <c r="L547" t="str">
        <v>Null</v>
      </c>
      <c r="M547">
        <f t="shared" si="17"/>
        <v>2.4625027179718018</v>
      </c>
      <c r="N547" s="230"/>
    </row>
    <row r="548" spans="2:14" x14ac:dyDescent="0.2">
      <c r="B548" s="230">
        <v>42300.625</v>
      </c>
      <c r="C548">
        <v>0.2397000789642334</v>
      </c>
      <c r="D548">
        <v>1061.3403056993441</v>
      </c>
      <c r="E548">
        <v>51.478187561035156</v>
      </c>
      <c r="F548">
        <v>12.589913659499222</v>
      </c>
      <c r="G548">
        <v>2.4625027179718018</v>
      </c>
      <c r="H548">
        <f t="shared" si="16"/>
        <v>1061.5800057783083</v>
      </c>
      <c r="K548" s="230">
        <v>42300.625</v>
      </c>
      <c r="L548" t="str">
        <v>Null</v>
      </c>
      <c r="M548">
        <f t="shared" si="17"/>
        <v>2.4625027179718018</v>
      </c>
      <c r="N548" s="230"/>
    </row>
    <row r="549" spans="2:14" x14ac:dyDescent="0.2">
      <c r="B549" s="230">
        <v>42300.666666666664</v>
      </c>
      <c r="C549">
        <v>0.2397000789642334</v>
      </c>
      <c r="D549">
        <v>1065.9347457614983</v>
      </c>
      <c r="E549">
        <v>51.478187561035156</v>
      </c>
      <c r="F549">
        <v>12.589775459794467</v>
      </c>
      <c r="G549">
        <v>2.4625027179718018</v>
      </c>
      <c r="H549">
        <f t="shared" si="16"/>
        <v>1066.1744458404626</v>
      </c>
      <c r="K549" s="230">
        <v>42300.666666666664</v>
      </c>
      <c r="L549" t="str">
        <v>Null</v>
      </c>
      <c r="M549">
        <f t="shared" si="17"/>
        <v>2.4625027179718018</v>
      </c>
      <c r="N549" s="230"/>
    </row>
    <row r="550" spans="2:14" x14ac:dyDescent="0.2">
      <c r="B550" s="230">
        <v>42300.708333333336</v>
      </c>
      <c r="C550">
        <v>0.2397000789642334</v>
      </c>
      <c r="D550">
        <v>1064.627245597653</v>
      </c>
      <c r="E550">
        <v>50.89835979164971</v>
      </c>
      <c r="F550">
        <v>12.591581807416807</v>
      </c>
      <c r="G550">
        <v>2.5534487329469124</v>
      </c>
      <c r="H550">
        <f t="shared" si="16"/>
        <v>1064.8669456766172</v>
      </c>
      <c r="K550" s="230">
        <v>42300.708333333336</v>
      </c>
      <c r="L550">
        <v>2.4622888565063477</v>
      </c>
      <c r="M550">
        <f t="shared" si="17"/>
        <v>2.4622888565063477</v>
      </c>
      <c r="N550" s="230"/>
    </row>
    <row r="551" spans="2:14" x14ac:dyDescent="0.2">
      <c r="B551" s="230">
        <v>42300.75</v>
      </c>
      <c r="C551">
        <v>0.2397000789642334</v>
      </c>
      <c r="D551">
        <v>1066.4881011193336</v>
      </c>
      <c r="E551">
        <v>50.128486633300781</v>
      </c>
      <c r="F551">
        <v>12.606250185919867</v>
      </c>
      <c r="G551">
        <v>2.5651283264160156</v>
      </c>
      <c r="H551">
        <f t="shared" si="16"/>
        <v>1066.7278011982978</v>
      </c>
      <c r="K551" s="230">
        <v>42300.75</v>
      </c>
      <c r="L551" t="str">
        <v>Null</v>
      </c>
      <c r="M551">
        <f t="shared" si="17"/>
        <v>2.4622888565063477</v>
      </c>
      <c r="N551" s="230"/>
    </row>
    <row r="552" spans="2:14" x14ac:dyDescent="0.2">
      <c r="B552" s="230">
        <v>42300.791666666664</v>
      </c>
      <c r="C552">
        <v>0.2397000789642334</v>
      </c>
      <c r="D552">
        <v>1068.3385115382725</v>
      </c>
      <c r="E552">
        <v>50.128486633300781</v>
      </c>
      <c r="F552">
        <v>12.602316269953516</v>
      </c>
      <c r="G552">
        <v>2.5473042639700574</v>
      </c>
      <c r="H552">
        <f t="shared" si="16"/>
        <v>1068.5782116172368</v>
      </c>
      <c r="K552" s="230">
        <v>42300.791666666664</v>
      </c>
      <c r="L552">
        <v>2.4414210319519043</v>
      </c>
      <c r="M552">
        <f t="shared" si="17"/>
        <v>2.4414210319519043</v>
      </c>
      <c r="N552" s="230"/>
    </row>
    <row r="553" spans="2:14" x14ac:dyDescent="0.2">
      <c r="B553" s="230">
        <v>42300.833333333336</v>
      </c>
      <c r="C553">
        <v>0.2397000789642334</v>
      </c>
      <c r="D553">
        <v>1074.6436005816142</v>
      </c>
      <c r="E553">
        <v>50.128486633300781</v>
      </c>
      <c r="F553">
        <v>12.592496098346446</v>
      </c>
      <c r="G553">
        <v>2.5101234912872314</v>
      </c>
      <c r="H553">
        <f t="shared" si="16"/>
        <v>1074.8833006605785</v>
      </c>
      <c r="K553" s="230">
        <v>42300.833333333336</v>
      </c>
      <c r="L553" t="str">
        <v>Null</v>
      </c>
      <c r="M553">
        <f t="shared" si="17"/>
        <v>2.4414210319519043</v>
      </c>
      <c r="N553" s="230"/>
    </row>
    <row r="554" spans="2:14" x14ac:dyDescent="0.2">
      <c r="B554" s="230">
        <v>42300.875</v>
      </c>
      <c r="C554">
        <v>0.2397000789642334</v>
      </c>
      <c r="D554">
        <v>1062.2606487358432</v>
      </c>
      <c r="E554">
        <v>50.128486633300781</v>
      </c>
      <c r="F554">
        <v>12.601004884980259</v>
      </c>
      <c r="G554">
        <v>2.5101234912872314</v>
      </c>
      <c r="H554">
        <f t="shared" si="16"/>
        <v>1062.5003488148075</v>
      </c>
      <c r="K554" s="230">
        <v>42300.875</v>
      </c>
      <c r="L554" t="str">
        <v>Null</v>
      </c>
      <c r="M554">
        <f t="shared" si="17"/>
        <v>2.4414210319519043</v>
      </c>
      <c r="N554" s="230"/>
    </row>
    <row r="555" spans="2:14" x14ac:dyDescent="0.2">
      <c r="B555" s="230">
        <v>42300.916666666664</v>
      </c>
      <c r="C555">
        <v>0.2397000789642334</v>
      </c>
      <c r="D555">
        <v>1066.3828647678122</v>
      </c>
      <c r="E555">
        <v>50.128486633300781</v>
      </c>
      <c r="F555">
        <v>12.601370250197252</v>
      </c>
      <c r="G555">
        <v>2.5101234912872314</v>
      </c>
      <c r="H555">
        <f t="shared" si="16"/>
        <v>1066.6225648467764</v>
      </c>
      <c r="K555" s="230">
        <v>42300.916666666664</v>
      </c>
      <c r="L555" t="str">
        <v>Null</v>
      </c>
      <c r="M555">
        <f t="shared" si="17"/>
        <v>2.4414210319519043</v>
      </c>
      <c r="N555" s="230"/>
    </row>
    <row r="556" spans="2:14" x14ac:dyDescent="0.2">
      <c r="B556" s="230">
        <v>42300.958333333336</v>
      </c>
      <c r="C556">
        <v>0.2397000789642334</v>
      </c>
      <c r="D556">
        <v>1059.8292861479188</v>
      </c>
      <c r="E556">
        <v>50.128486633300781</v>
      </c>
      <c r="F556">
        <v>12.603729265936479</v>
      </c>
      <c r="G556">
        <v>2.5101234912872314</v>
      </c>
      <c r="H556">
        <f t="shared" si="16"/>
        <v>1060.068986226883</v>
      </c>
      <c r="K556" s="230">
        <v>42300.958333333336</v>
      </c>
      <c r="L556" t="str">
        <v>Null</v>
      </c>
      <c r="M556">
        <f t="shared" si="17"/>
        <v>2.4414210319519043</v>
      </c>
      <c r="N556" s="230"/>
    </row>
    <row r="557" spans="2:14" x14ac:dyDescent="0.2">
      <c r="B557" s="230">
        <v>42301</v>
      </c>
      <c r="C557">
        <v>0.24642388968831963</v>
      </c>
      <c r="D557">
        <v>1064.3071235939196</v>
      </c>
      <c r="E557">
        <v>50.128486633300781</v>
      </c>
      <c r="F557">
        <v>12.595467634561857</v>
      </c>
      <c r="G557">
        <v>2.5101234912872314</v>
      </c>
      <c r="H557">
        <f t="shared" si="16"/>
        <v>1064.5535474836079</v>
      </c>
      <c r="K557" s="230">
        <v>42301</v>
      </c>
      <c r="L557" t="str">
        <v>Null</v>
      </c>
      <c r="M557">
        <f t="shared" si="17"/>
        <v>2.4414210319519043</v>
      </c>
      <c r="N557" s="230"/>
    </row>
    <row r="558" spans="2:14" x14ac:dyDescent="0.2">
      <c r="B558" s="230">
        <v>42301.041666666664</v>
      </c>
      <c r="C558">
        <v>0.31459331512451172</v>
      </c>
      <c r="D558">
        <v>1062.2573089614532</v>
      </c>
      <c r="E558">
        <v>50.708441508585615</v>
      </c>
      <c r="F558">
        <v>12.606330547475288</v>
      </c>
      <c r="G558">
        <v>2.5101234912872314</v>
      </c>
      <c r="H558">
        <f t="shared" si="16"/>
        <v>1062.5719022765777</v>
      </c>
      <c r="K558" s="230">
        <v>42301.041666666664</v>
      </c>
      <c r="L558" t="str">
        <v>Null</v>
      </c>
      <c r="M558">
        <f t="shared" si="17"/>
        <v>2.4414210319519043</v>
      </c>
      <c r="N558" s="230"/>
    </row>
    <row r="559" spans="2:14" x14ac:dyDescent="0.2">
      <c r="B559" s="230">
        <v>42301.083333333336</v>
      </c>
      <c r="C559">
        <v>0.31459331512451172</v>
      </c>
      <c r="D559">
        <v>1068.8828124529689</v>
      </c>
      <c r="E559">
        <v>51.396919250488281</v>
      </c>
      <c r="F559">
        <v>12.606629220020508</v>
      </c>
      <c r="G559">
        <v>2.5101234912872314</v>
      </c>
      <c r="H559">
        <f t="shared" si="16"/>
        <v>1069.1974057680934</v>
      </c>
      <c r="K559" s="230">
        <v>42301.083333333336</v>
      </c>
      <c r="L559" t="str">
        <v>Null</v>
      </c>
      <c r="M559">
        <f t="shared" si="17"/>
        <v>2.4414210319519043</v>
      </c>
      <c r="N559" s="230"/>
    </row>
    <row r="560" spans="2:14" x14ac:dyDescent="0.2">
      <c r="B560" s="230">
        <v>42301.125</v>
      </c>
      <c r="C560">
        <v>0.31459331512451172</v>
      </c>
      <c r="D560">
        <v>1062.2846443719989</v>
      </c>
      <c r="E560">
        <v>51.396919250488281</v>
      </c>
      <c r="F560">
        <v>12.584462658581204</v>
      </c>
      <c r="G560">
        <v>2.4751033388551078</v>
      </c>
      <c r="H560">
        <f t="shared" si="16"/>
        <v>1062.5992376871234</v>
      </c>
      <c r="K560" s="230">
        <v>42301.125</v>
      </c>
      <c r="L560">
        <v>2.3795673847198486</v>
      </c>
      <c r="M560">
        <f t="shared" si="17"/>
        <v>2.3795673847198486</v>
      </c>
      <c r="N560" s="230"/>
    </row>
    <row r="561" spans="2:14" x14ac:dyDescent="0.2">
      <c r="B561" s="230">
        <v>42301.166666666664</v>
      </c>
      <c r="C561">
        <v>0.31459331512451172</v>
      </c>
      <c r="D561">
        <v>1059.1667072951936</v>
      </c>
      <c r="E561">
        <v>51.396919250488281</v>
      </c>
      <c r="F561">
        <v>12.597670896944734</v>
      </c>
      <c r="G561">
        <v>2.3795673847198486</v>
      </c>
      <c r="H561">
        <f t="shared" si="16"/>
        <v>1059.4813006103182</v>
      </c>
      <c r="K561" s="230">
        <v>42301.166666666664</v>
      </c>
      <c r="L561" t="str">
        <v>Null</v>
      </c>
      <c r="M561">
        <f t="shared" si="17"/>
        <v>2.3795673847198486</v>
      </c>
      <c r="N561" s="230"/>
    </row>
    <row r="562" spans="2:14" x14ac:dyDescent="0.2">
      <c r="B562" s="230">
        <v>42301.208333333336</v>
      </c>
      <c r="C562">
        <v>0.31459331512451172</v>
      </c>
      <c r="D562">
        <v>1064.6106945687527</v>
      </c>
      <c r="E562">
        <v>51.396919250488281</v>
      </c>
      <c r="F562">
        <v>12.6101964702736</v>
      </c>
      <c r="G562">
        <v>2.3795673847198486</v>
      </c>
      <c r="H562">
        <f t="shared" si="16"/>
        <v>1064.9252878838772</v>
      </c>
      <c r="K562" s="230">
        <v>42301.208333333336</v>
      </c>
      <c r="L562" t="str">
        <v>Null</v>
      </c>
      <c r="M562">
        <f t="shared" si="17"/>
        <v>2.3795673847198486</v>
      </c>
      <c r="N562" s="230"/>
    </row>
    <row r="563" spans="2:14" x14ac:dyDescent="0.2">
      <c r="B563" s="230">
        <v>42301.25</v>
      </c>
      <c r="C563">
        <v>0.31459331512451172</v>
      </c>
      <c r="D563">
        <v>1062.0979696518959</v>
      </c>
      <c r="E563">
        <v>51.396919250488281</v>
      </c>
      <c r="F563">
        <v>12.600726171451411</v>
      </c>
      <c r="G563">
        <v>2.3795673847198486</v>
      </c>
      <c r="H563">
        <f t="shared" si="16"/>
        <v>1062.4125629670204</v>
      </c>
      <c r="K563" s="230">
        <v>42301.25</v>
      </c>
      <c r="L563" t="str">
        <v>Null</v>
      </c>
      <c r="M563">
        <f t="shared" si="17"/>
        <v>2.3795673847198486</v>
      </c>
      <c r="N563" s="230"/>
    </row>
    <row r="564" spans="2:14" x14ac:dyDescent="0.2">
      <c r="B564" s="230">
        <v>42301.291666666664</v>
      </c>
      <c r="C564">
        <v>0.31459331512451172</v>
      </c>
      <c r="D564">
        <v>893.19968737998113</v>
      </c>
      <c r="E564">
        <v>51.694478201990123</v>
      </c>
      <c r="F564">
        <v>12.604955911873446</v>
      </c>
      <c r="G564">
        <v>2.3795673847198486</v>
      </c>
      <c r="H564">
        <f t="shared" si="16"/>
        <v>893.51428069510564</v>
      </c>
      <c r="K564" s="230">
        <v>42301.291666666664</v>
      </c>
      <c r="L564" t="str">
        <v>Null</v>
      </c>
      <c r="M564">
        <f t="shared" si="17"/>
        <v>2.3795673847198486</v>
      </c>
      <c r="N564" s="230"/>
    </row>
    <row r="565" spans="2:14" x14ac:dyDescent="0.2">
      <c r="B565" s="230">
        <v>42301.333333333336</v>
      </c>
      <c r="C565">
        <v>0.31459331512451172</v>
      </c>
      <c r="D565">
        <v>1063.3310601110331</v>
      </c>
      <c r="E565">
        <v>51.849178314208984</v>
      </c>
      <c r="F565">
        <v>12.588407435995208</v>
      </c>
      <c r="G565">
        <v>2.3795673847198486</v>
      </c>
      <c r="H565">
        <f t="shared" si="16"/>
        <v>1063.6456534261577</v>
      </c>
      <c r="K565" s="230">
        <v>42301.333333333336</v>
      </c>
      <c r="L565" t="str">
        <v>Null</v>
      </c>
      <c r="M565">
        <f t="shared" si="17"/>
        <v>2.3795673847198486</v>
      </c>
      <c r="N565" s="230"/>
    </row>
    <row r="566" spans="2:14" x14ac:dyDescent="0.2">
      <c r="B566" s="230">
        <v>42301.375</v>
      </c>
      <c r="C566">
        <v>0.31459331512451172</v>
      </c>
      <c r="D566">
        <v>1059.7786515281337</v>
      </c>
      <c r="E566">
        <v>51.849178314208984</v>
      </c>
      <c r="F566">
        <v>12.591866706584824</v>
      </c>
      <c r="G566">
        <v>2.3795673847198486</v>
      </c>
      <c r="H566">
        <f t="shared" si="16"/>
        <v>1060.0932448432582</v>
      </c>
      <c r="K566" s="230">
        <v>42301.375</v>
      </c>
      <c r="L566" t="str">
        <v>Null</v>
      </c>
      <c r="M566">
        <f t="shared" si="17"/>
        <v>2.3795673847198486</v>
      </c>
      <c r="N566" s="230"/>
    </row>
    <row r="567" spans="2:14" x14ac:dyDescent="0.2">
      <c r="B567" s="230">
        <v>42301.416666666664</v>
      </c>
      <c r="C567">
        <v>0.31459331512451172</v>
      </c>
      <c r="D567">
        <v>1059.1497070136854</v>
      </c>
      <c r="E567">
        <v>51.849178314208984</v>
      </c>
      <c r="F567">
        <v>12.587261547388765</v>
      </c>
      <c r="G567">
        <v>2.4013593482950659</v>
      </c>
      <c r="H567">
        <f t="shared" si="16"/>
        <v>1059.4643003288099</v>
      </c>
      <c r="K567" s="230">
        <v>42301.416666666664</v>
      </c>
      <c r="L567">
        <v>2.4211955070495605</v>
      </c>
      <c r="M567">
        <f t="shared" si="17"/>
        <v>2.4211955070495605</v>
      </c>
      <c r="N567" s="230"/>
    </row>
    <row r="568" spans="2:14" x14ac:dyDescent="0.2">
      <c r="B568" s="230">
        <v>42301.458333333336</v>
      </c>
      <c r="C568">
        <v>0.31459331512451172</v>
      </c>
      <c r="D568">
        <v>1075.6962053874549</v>
      </c>
      <c r="E568">
        <v>51.849178314208984</v>
      </c>
      <c r="F568">
        <v>12.610672484275764</v>
      </c>
      <c r="G568">
        <v>2.4211955070495605</v>
      </c>
      <c r="H568">
        <f t="shared" si="16"/>
        <v>1076.0107987025795</v>
      </c>
      <c r="K568" s="230">
        <v>42301.458333333336</v>
      </c>
      <c r="L568" t="str">
        <v>Null</v>
      </c>
      <c r="M568">
        <f t="shared" si="17"/>
        <v>2.4211955070495605</v>
      </c>
      <c r="N568" s="230"/>
    </row>
    <row r="569" spans="2:14" x14ac:dyDescent="0.2">
      <c r="B569" s="230">
        <v>42301.5</v>
      </c>
      <c r="C569">
        <v>0.31459331512451172</v>
      </c>
      <c r="D569">
        <v>1050.9607776165599</v>
      </c>
      <c r="E569">
        <v>51.849178314208984</v>
      </c>
      <c r="F569">
        <v>12.582893101665178</v>
      </c>
      <c r="G569">
        <v>2.4270030065000059</v>
      </c>
      <c r="H569">
        <f t="shared" si="16"/>
        <v>1051.2753709316844</v>
      </c>
      <c r="K569" s="230">
        <v>42301.5</v>
      </c>
      <c r="L569">
        <v>2.4760932922363281</v>
      </c>
      <c r="M569">
        <f t="shared" si="17"/>
        <v>2.4760932922363281</v>
      </c>
      <c r="N569" s="230"/>
    </row>
    <row r="570" spans="2:14" x14ac:dyDescent="0.2">
      <c r="B570" s="230">
        <v>42301.541666666664</v>
      </c>
      <c r="C570">
        <v>0.31459331512451172</v>
      </c>
      <c r="D570">
        <v>1069.2485292835488</v>
      </c>
      <c r="E570">
        <v>51.849178314208984</v>
      </c>
      <c r="F570">
        <v>12.602663355114197</v>
      </c>
      <c r="G570">
        <v>2.4760932922363281</v>
      </c>
      <c r="H570">
        <f t="shared" si="16"/>
        <v>1069.5631225986733</v>
      </c>
      <c r="K570" s="230">
        <v>42301.541666666664</v>
      </c>
      <c r="L570" t="str">
        <v>Null</v>
      </c>
      <c r="M570">
        <f t="shared" si="17"/>
        <v>2.4760932922363281</v>
      </c>
      <c r="N570" s="230"/>
    </row>
    <row r="571" spans="2:14" x14ac:dyDescent="0.2">
      <c r="B571" s="230">
        <v>42301.583333333336</v>
      </c>
      <c r="C571">
        <v>0.31459331512451172</v>
      </c>
      <c r="D571">
        <v>1070.7777335946823</v>
      </c>
      <c r="E571">
        <v>51.245000633955001</v>
      </c>
      <c r="F571">
        <v>12.593261497049332</v>
      </c>
      <c r="G571">
        <v>2.4760932922363281</v>
      </c>
      <c r="H571">
        <f t="shared" si="16"/>
        <v>1071.0923269098068</v>
      </c>
      <c r="K571" s="230">
        <v>42301.583333333336</v>
      </c>
      <c r="L571" t="str">
        <v>Null</v>
      </c>
      <c r="M571">
        <f t="shared" si="17"/>
        <v>2.4760932922363281</v>
      </c>
      <c r="N571" s="230"/>
    </row>
    <row r="572" spans="2:14" x14ac:dyDescent="0.2">
      <c r="B572" s="230">
        <v>42301.625</v>
      </c>
      <c r="C572">
        <v>0.29562982763681145</v>
      </c>
      <c r="D572">
        <v>1068.36256362993</v>
      </c>
      <c r="E572">
        <v>50.83160400390625</v>
      </c>
      <c r="F572">
        <v>12.606622957633073</v>
      </c>
      <c r="G572">
        <v>2.4760932922363281</v>
      </c>
      <c r="H572">
        <f t="shared" si="16"/>
        <v>1068.6581934575668</v>
      </c>
      <c r="K572" s="230">
        <v>42301.625</v>
      </c>
      <c r="L572" t="str">
        <v>Null</v>
      </c>
      <c r="M572">
        <f t="shared" si="17"/>
        <v>2.4760932922363281</v>
      </c>
      <c r="N572" s="230"/>
    </row>
    <row r="573" spans="2:14" x14ac:dyDescent="0.2">
      <c r="B573" s="230">
        <v>42301.666666666664</v>
      </c>
      <c r="C573">
        <v>0.2397000789642334</v>
      </c>
      <c r="D573">
        <v>1055.2262179521349</v>
      </c>
      <c r="E573">
        <v>50.83160400390625</v>
      </c>
      <c r="F573">
        <v>12.586261456324523</v>
      </c>
      <c r="G573">
        <v>2.4760932922363281</v>
      </c>
      <c r="H573">
        <f t="shared" si="16"/>
        <v>1055.4659180310991</v>
      </c>
      <c r="K573" s="230">
        <v>42301.666666666664</v>
      </c>
      <c r="L573" t="str">
        <v>Null</v>
      </c>
      <c r="M573">
        <f t="shared" si="17"/>
        <v>2.4760932922363281</v>
      </c>
      <c r="N573" s="230"/>
    </row>
    <row r="574" spans="2:14" x14ac:dyDescent="0.2">
      <c r="B574" s="230">
        <v>42301.708333333336</v>
      </c>
      <c r="C574">
        <v>0.2397000789642334</v>
      </c>
      <c r="D574">
        <v>1067.5371700583903</v>
      </c>
      <c r="E574">
        <v>50.83160400390625</v>
      </c>
      <c r="F574">
        <v>12.59342358392106</v>
      </c>
      <c r="G574">
        <v>2.4760932922363281</v>
      </c>
      <c r="H574">
        <f t="shared" si="16"/>
        <v>1067.7768701373545</v>
      </c>
      <c r="K574" s="230">
        <v>42301.708333333336</v>
      </c>
      <c r="L574" t="str">
        <v>Null</v>
      </c>
      <c r="M574">
        <f t="shared" si="17"/>
        <v>2.4760932922363281</v>
      </c>
      <c r="N574" s="230"/>
    </row>
    <row r="575" spans="2:14" x14ac:dyDescent="0.2">
      <c r="B575" s="230">
        <v>42301.75</v>
      </c>
      <c r="C575">
        <v>0.2397000789642334</v>
      </c>
      <c r="D575">
        <v>1056.8379963971629</v>
      </c>
      <c r="E575">
        <v>50.83160400390625</v>
      </c>
      <c r="F575">
        <v>12.592366247471441</v>
      </c>
      <c r="G575">
        <v>2.4959551809901663</v>
      </c>
      <c r="H575">
        <f t="shared" si="16"/>
        <v>1057.0776964761271</v>
      </c>
      <c r="K575" s="230">
        <v>42301.75</v>
      </c>
      <c r="L575">
        <v>2.036268949508667</v>
      </c>
      <c r="M575">
        <f t="shared" si="17"/>
        <v>2.036268949508667</v>
      </c>
      <c r="N575" s="230"/>
    </row>
    <row r="576" spans="2:14" x14ac:dyDescent="0.2">
      <c r="B576" s="230">
        <v>42301.791666666664</v>
      </c>
      <c r="C576">
        <v>0.2397000789642334</v>
      </c>
      <c r="D576">
        <v>1061.6734174570381</v>
      </c>
      <c r="E576">
        <v>50.83160400390625</v>
      </c>
      <c r="F576">
        <v>12.604166344452171</v>
      </c>
      <c r="G576">
        <v>2.5094977194574146</v>
      </c>
      <c r="H576">
        <f t="shared" si="16"/>
        <v>1061.9131175360023</v>
      </c>
      <c r="K576" s="230">
        <v>42301.791666666664</v>
      </c>
      <c r="L576">
        <v>2.4964258670806885</v>
      </c>
      <c r="M576">
        <f t="shared" si="17"/>
        <v>2.4964258670806885</v>
      </c>
      <c r="N576" s="230"/>
    </row>
    <row r="577" spans="2:14" x14ac:dyDescent="0.2">
      <c r="B577" s="230">
        <v>42301.833333333336</v>
      </c>
      <c r="C577">
        <v>0.2397000789642334</v>
      </c>
      <c r="D577">
        <v>1062.0154382979499</v>
      </c>
      <c r="E577">
        <v>50.83160400390625</v>
      </c>
      <c r="F577">
        <v>12.585542320755323</v>
      </c>
      <c r="G577">
        <v>2.4964258670806885</v>
      </c>
      <c r="H577">
        <f t="shared" si="16"/>
        <v>1062.2551383769141</v>
      </c>
      <c r="K577" s="230">
        <v>42301.833333333336</v>
      </c>
      <c r="L577" t="str">
        <v>Null</v>
      </c>
      <c r="M577">
        <f t="shared" si="17"/>
        <v>2.4964258670806885</v>
      </c>
      <c r="N577" s="230"/>
    </row>
    <row r="578" spans="2:14" x14ac:dyDescent="0.2">
      <c r="B578" s="230">
        <v>42301.875</v>
      </c>
      <c r="C578">
        <v>0.2397000789642334</v>
      </c>
      <c r="D578">
        <v>1058.9389533197361</v>
      </c>
      <c r="E578">
        <v>50.83160400390625</v>
      </c>
      <c r="F578">
        <v>12.59143678574827</v>
      </c>
      <c r="G578">
        <v>2.4964258670806885</v>
      </c>
      <c r="H578">
        <f t="shared" si="16"/>
        <v>1059.1786533987004</v>
      </c>
      <c r="K578" s="230">
        <v>42301.875</v>
      </c>
      <c r="L578" t="str">
        <v>Null</v>
      </c>
      <c r="M578">
        <f t="shared" si="17"/>
        <v>2.4964258670806885</v>
      </c>
      <c r="N578" s="230"/>
    </row>
    <row r="579" spans="2:14" x14ac:dyDescent="0.2">
      <c r="B579" s="230">
        <v>42301.916666666664</v>
      </c>
      <c r="C579">
        <v>0.2397000789642334</v>
      </c>
      <c r="D579">
        <v>1053.8449095192634</v>
      </c>
      <c r="E579">
        <v>49.717145622787477</v>
      </c>
      <c r="F579">
        <v>12.590160403096938</v>
      </c>
      <c r="G579">
        <v>2.4964258670806885</v>
      </c>
      <c r="H579">
        <f t="shared" si="16"/>
        <v>1054.0846095982276</v>
      </c>
      <c r="K579" s="230">
        <v>42301.916666666664</v>
      </c>
      <c r="L579" t="str">
        <v>Null</v>
      </c>
      <c r="M579">
        <f t="shared" si="17"/>
        <v>2.4964258670806885</v>
      </c>
      <c r="N579" s="230"/>
    </row>
    <row r="580" spans="2:14" x14ac:dyDescent="0.2">
      <c r="B580" s="230">
        <v>42301.958333333336</v>
      </c>
      <c r="C580">
        <v>0.2397000789642334</v>
      </c>
      <c r="D580">
        <v>1059.0674219600928</v>
      </c>
      <c r="E580">
        <v>49.132110595703125</v>
      </c>
      <c r="F580">
        <v>12.589252833255397</v>
      </c>
      <c r="G580">
        <v>2.5183546896269586</v>
      </c>
      <c r="H580">
        <f t="shared" si="16"/>
        <v>1059.307122039057</v>
      </c>
      <c r="K580" s="230">
        <v>42301.958333333336</v>
      </c>
      <c r="L580">
        <v>2.2011761665344238</v>
      </c>
      <c r="M580">
        <f t="shared" si="17"/>
        <v>2.2011761665344238</v>
      </c>
      <c r="N580" s="230"/>
    </row>
    <row r="581" spans="2:14" x14ac:dyDescent="0.2">
      <c r="B581" s="230">
        <v>42302</v>
      </c>
      <c r="C581">
        <v>0.2397000789642334</v>
      </c>
      <c r="D581">
        <v>1056.9922075680543</v>
      </c>
      <c r="E581">
        <v>49.132110595703125</v>
      </c>
      <c r="F581">
        <v>12.602646126818922</v>
      </c>
      <c r="G581">
        <v>2.5444748401641846</v>
      </c>
      <c r="H581">
        <f t="shared" si="16"/>
        <v>1057.2319076470185</v>
      </c>
      <c r="K581" s="230">
        <v>42302</v>
      </c>
      <c r="L581" t="str">
        <v>Null</v>
      </c>
      <c r="M581">
        <f t="shared" si="17"/>
        <v>2.2011761665344238</v>
      </c>
      <c r="N581" s="230"/>
    </row>
    <row r="582" spans="2:14" x14ac:dyDescent="0.2">
      <c r="B582" s="230">
        <v>42302.041666666664</v>
      </c>
      <c r="C582">
        <v>0.2397000789642334</v>
      </c>
      <c r="D582">
        <v>1057.4055609314814</v>
      </c>
      <c r="E582">
        <v>49.132110595703125</v>
      </c>
      <c r="F582">
        <v>12.594674267810982</v>
      </c>
      <c r="G582">
        <v>2.5444748401641846</v>
      </c>
      <c r="H582">
        <f t="shared" ref="H582:H645" si="18">IF(C582+D582&gt;2,C582+D582,0)</f>
        <v>1057.6452610104457</v>
      </c>
      <c r="K582" s="230">
        <v>42302.041666666664</v>
      </c>
      <c r="L582" t="str">
        <v>Null</v>
      </c>
      <c r="M582">
        <f t="shared" ref="M582:M645" si="19">IF(L582="Null",M581,L582)</f>
        <v>2.2011761665344238</v>
      </c>
      <c r="N582" s="230"/>
    </row>
    <row r="583" spans="2:14" x14ac:dyDescent="0.2">
      <c r="B583" s="230">
        <v>42302.083333333336</v>
      </c>
      <c r="C583">
        <v>0.2397000789642334</v>
      </c>
      <c r="D583">
        <v>1060.160682609948</v>
      </c>
      <c r="E583">
        <v>49.132110595703125</v>
      </c>
      <c r="F583">
        <v>12.588078284622563</v>
      </c>
      <c r="G583">
        <v>2.5444748401641846</v>
      </c>
      <c r="H583">
        <f t="shared" si="18"/>
        <v>1060.4003826889123</v>
      </c>
      <c r="K583" s="230">
        <v>42302.083333333336</v>
      </c>
      <c r="L583" t="str">
        <v>Null</v>
      </c>
      <c r="M583">
        <f t="shared" si="19"/>
        <v>2.2011761665344238</v>
      </c>
      <c r="N583" s="230"/>
    </row>
    <row r="584" spans="2:14" x14ac:dyDescent="0.2">
      <c r="B584" s="230">
        <v>42302.125</v>
      </c>
      <c r="C584">
        <v>0.2397000789642334</v>
      </c>
      <c r="D584">
        <v>1065.7686743071154</v>
      </c>
      <c r="E584">
        <v>49.132110595703125</v>
      </c>
      <c r="F584">
        <v>12.597525553263296</v>
      </c>
      <c r="G584">
        <v>2.5444748401641846</v>
      </c>
      <c r="H584">
        <f t="shared" si="18"/>
        <v>1066.0083743860796</v>
      </c>
      <c r="K584" s="230">
        <v>42302.125</v>
      </c>
      <c r="L584" t="str">
        <v>Null</v>
      </c>
      <c r="M584">
        <f t="shared" si="19"/>
        <v>2.2011761665344238</v>
      </c>
      <c r="N584" s="230"/>
    </row>
    <row r="585" spans="2:14" x14ac:dyDescent="0.2">
      <c r="B585" s="230">
        <v>42302.166666666664</v>
      </c>
      <c r="C585">
        <v>0.2397000789642334</v>
      </c>
      <c r="D585">
        <v>1068.7723161328972</v>
      </c>
      <c r="E585">
        <v>48.548457615333128</v>
      </c>
      <c r="F585">
        <v>12.597903994785415</v>
      </c>
      <c r="G585">
        <v>2.5132301824214061</v>
      </c>
      <c r="H585">
        <f t="shared" si="18"/>
        <v>1069.0120162118615</v>
      </c>
      <c r="K585" s="230">
        <v>42302.166666666664</v>
      </c>
      <c r="L585">
        <v>2.4963188171386719</v>
      </c>
      <c r="M585">
        <f t="shared" si="19"/>
        <v>2.4963188171386719</v>
      </c>
      <c r="N585" s="230"/>
    </row>
    <row r="586" spans="2:14" x14ac:dyDescent="0.2">
      <c r="B586" s="230">
        <v>42302.208333333336</v>
      </c>
      <c r="C586">
        <v>0.2397000789642334</v>
      </c>
      <c r="D586">
        <v>1063.8772493758477</v>
      </c>
      <c r="E586">
        <v>48.489063262939453</v>
      </c>
      <c r="F586">
        <v>12.597883391625086</v>
      </c>
      <c r="G586">
        <v>2.4963188171386719</v>
      </c>
      <c r="H586">
        <f t="shared" si="18"/>
        <v>1064.1169494548119</v>
      </c>
      <c r="K586" s="230">
        <v>42302.208333333336</v>
      </c>
      <c r="L586" t="str">
        <v>Null</v>
      </c>
      <c r="M586">
        <f t="shared" si="19"/>
        <v>2.4963188171386719</v>
      </c>
      <c r="N586" s="230"/>
    </row>
    <row r="587" spans="2:14" x14ac:dyDescent="0.2">
      <c r="B587" s="230">
        <v>42302.25</v>
      </c>
      <c r="C587">
        <v>0.2397000789642334</v>
      </c>
      <c r="D587">
        <v>1064.9975989042834</v>
      </c>
      <c r="E587">
        <v>48.489063262939453</v>
      </c>
      <c r="F587">
        <v>12.594326016961732</v>
      </c>
      <c r="G587">
        <v>2.4963188171386719</v>
      </c>
      <c r="H587">
        <f t="shared" si="18"/>
        <v>1065.2372989832477</v>
      </c>
      <c r="K587" s="230">
        <v>42302.25</v>
      </c>
      <c r="L587" t="str">
        <v>Null</v>
      </c>
      <c r="M587">
        <f t="shared" si="19"/>
        <v>2.4963188171386719</v>
      </c>
      <c r="N587" s="230"/>
    </row>
    <row r="588" spans="2:14" x14ac:dyDescent="0.2">
      <c r="B588" s="230">
        <v>42302.291666666664</v>
      </c>
      <c r="C588">
        <v>0.27961043486992521</v>
      </c>
      <c r="D588">
        <v>1025.0926400767348</v>
      </c>
      <c r="E588">
        <v>48.489063262939453</v>
      </c>
      <c r="F588">
        <v>12.592609728276466</v>
      </c>
      <c r="G588">
        <v>2.4963188171386719</v>
      </c>
      <c r="H588">
        <f t="shared" si="18"/>
        <v>1025.3722505116048</v>
      </c>
      <c r="K588" s="230">
        <v>42302.291666666664</v>
      </c>
      <c r="L588" t="str">
        <v>Null</v>
      </c>
      <c r="M588">
        <f t="shared" si="19"/>
        <v>2.4963188171386719</v>
      </c>
      <c r="N588" s="230"/>
    </row>
    <row r="589" spans="2:14" x14ac:dyDescent="0.2">
      <c r="B589" s="230">
        <v>42302.333333333336</v>
      </c>
      <c r="C589">
        <v>0.31459331512451172</v>
      </c>
      <c r="D589">
        <v>1022.2670772126261</v>
      </c>
      <c r="E589">
        <v>48.489063262939453</v>
      </c>
      <c r="F589">
        <v>12.587777629458904</v>
      </c>
      <c r="G589">
        <v>2.4987094657023747</v>
      </c>
      <c r="H589">
        <f t="shared" si="18"/>
        <v>1022.5816705277506</v>
      </c>
      <c r="K589" s="230">
        <v>42302.333333333336</v>
      </c>
      <c r="L589">
        <v>2.5033817291259766</v>
      </c>
      <c r="M589">
        <f t="shared" si="19"/>
        <v>2.5033817291259766</v>
      </c>
      <c r="N589" s="230"/>
    </row>
    <row r="590" spans="2:14" x14ac:dyDescent="0.2">
      <c r="B590" s="230">
        <v>42302.375</v>
      </c>
      <c r="C590">
        <v>69.092016436716719</v>
      </c>
      <c r="D590">
        <v>1015.5015903312344</v>
      </c>
      <c r="E590">
        <v>48.489063262939453</v>
      </c>
      <c r="F590">
        <v>12.585145008744664</v>
      </c>
      <c r="G590">
        <v>2.5033817291259766</v>
      </c>
      <c r="H590">
        <f t="shared" si="18"/>
        <v>1084.5936067679511</v>
      </c>
      <c r="K590" s="230">
        <v>42302.375</v>
      </c>
      <c r="L590" t="str">
        <v>Null</v>
      </c>
      <c r="M590">
        <f t="shared" si="19"/>
        <v>2.5033817291259766</v>
      </c>
      <c r="N590" s="230"/>
    </row>
    <row r="591" spans="2:14" x14ac:dyDescent="0.2">
      <c r="B591" s="230">
        <v>42302.416666666664</v>
      </c>
      <c r="C591">
        <v>320.05126916661345</v>
      </c>
      <c r="D591">
        <v>957.97415553139615</v>
      </c>
      <c r="E591">
        <v>51.518219741770423</v>
      </c>
      <c r="F591">
        <v>12.600288405564626</v>
      </c>
      <c r="G591">
        <v>2.5033817291259766</v>
      </c>
      <c r="H591">
        <f t="shared" si="18"/>
        <v>1278.0254246980096</v>
      </c>
      <c r="K591" s="230">
        <v>42302.416666666664</v>
      </c>
      <c r="L591" t="str">
        <v>Null</v>
      </c>
      <c r="M591">
        <f t="shared" si="19"/>
        <v>2.5033817291259766</v>
      </c>
      <c r="N591" s="230"/>
    </row>
    <row r="592" spans="2:14" x14ac:dyDescent="0.2">
      <c r="B592" s="230">
        <v>42302.458333333336</v>
      </c>
      <c r="C592">
        <v>324.54593661718286</v>
      </c>
      <c r="D592">
        <v>993.45191127975454</v>
      </c>
      <c r="E592">
        <v>52.121234893798828</v>
      </c>
      <c r="F592">
        <v>12.61327106045008</v>
      </c>
      <c r="G592">
        <v>2.5033817291259766</v>
      </c>
      <c r="H592">
        <f t="shared" si="18"/>
        <v>1317.9978478969374</v>
      </c>
      <c r="K592" s="230">
        <v>42302.458333333336</v>
      </c>
      <c r="L592" t="str">
        <v>Null</v>
      </c>
      <c r="M592">
        <f t="shared" si="19"/>
        <v>2.5033817291259766</v>
      </c>
      <c r="N592" s="230"/>
    </row>
    <row r="593" spans="2:14" x14ac:dyDescent="0.2">
      <c r="B593" s="230">
        <v>42302.5</v>
      </c>
      <c r="C593">
        <v>329.63814224145034</v>
      </c>
      <c r="D593">
        <v>982.529996492191</v>
      </c>
      <c r="E593">
        <v>52.121234893798828</v>
      </c>
      <c r="F593">
        <v>12.603522469505998</v>
      </c>
      <c r="G593">
        <v>2.5033817291259766</v>
      </c>
      <c r="H593">
        <f t="shared" si="18"/>
        <v>1312.1681387336414</v>
      </c>
      <c r="K593" s="230">
        <v>42302.5</v>
      </c>
      <c r="L593" t="str">
        <v>Null</v>
      </c>
      <c r="M593">
        <f t="shared" si="19"/>
        <v>2.5033817291259766</v>
      </c>
      <c r="N593" s="230"/>
    </row>
    <row r="594" spans="2:14" x14ac:dyDescent="0.2">
      <c r="B594" s="230">
        <v>42302.541666666664</v>
      </c>
      <c r="C594">
        <v>19.283794240011044</v>
      </c>
      <c r="D594">
        <v>967.3859905250041</v>
      </c>
      <c r="E594">
        <v>52.121234893798828</v>
      </c>
      <c r="F594">
        <v>12.606225598998602</v>
      </c>
      <c r="G594">
        <v>2.5378010934906534</v>
      </c>
      <c r="H594">
        <f t="shared" si="18"/>
        <v>986.66978476501515</v>
      </c>
      <c r="K594" s="230">
        <v>42302.541666666664</v>
      </c>
      <c r="L594">
        <v>2.3867371082305908</v>
      </c>
      <c r="M594">
        <f t="shared" si="19"/>
        <v>2.3867371082305908</v>
      </c>
      <c r="N594" s="230"/>
    </row>
    <row r="595" spans="2:14" x14ac:dyDescent="0.2">
      <c r="B595" s="230">
        <v>42302.583333333336</v>
      </c>
      <c r="C595">
        <v>0.2397000789642334</v>
      </c>
      <c r="D595">
        <v>850.45549460047391</v>
      </c>
      <c r="E595">
        <v>52.121234893798828</v>
      </c>
      <c r="F595">
        <v>12.592497573178344</v>
      </c>
      <c r="G595">
        <v>2.6341519355773926</v>
      </c>
      <c r="H595">
        <f t="shared" si="18"/>
        <v>850.69519467943815</v>
      </c>
      <c r="K595" s="230">
        <v>42302.583333333336</v>
      </c>
      <c r="L595" t="str">
        <v>Null</v>
      </c>
      <c r="M595">
        <f t="shared" si="19"/>
        <v>2.3867371082305908</v>
      </c>
      <c r="N595" s="230"/>
    </row>
    <row r="596" spans="2:14" x14ac:dyDescent="0.2">
      <c r="B596" s="230">
        <v>42302.625</v>
      </c>
      <c r="C596">
        <v>0.2397000789642334</v>
      </c>
      <c r="D596">
        <v>864.32019981363942</v>
      </c>
      <c r="E596">
        <v>52.121234893798828</v>
      </c>
      <c r="F596">
        <v>12.5887264966525</v>
      </c>
      <c r="G596">
        <v>2.6341519355773926</v>
      </c>
      <c r="H596">
        <f t="shared" si="18"/>
        <v>864.55989989260365</v>
      </c>
      <c r="K596" s="230">
        <v>42302.625</v>
      </c>
      <c r="L596" t="str">
        <v>Null</v>
      </c>
      <c r="M596">
        <f t="shared" si="19"/>
        <v>2.3867371082305908</v>
      </c>
      <c r="N596" s="230"/>
    </row>
    <row r="597" spans="2:14" x14ac:dyDescent="0.2">
      <c r="B597" s="230">
        <v>42302.666666666664</v>
      </c>
      <c r="C597">
        <v>0.2397000789642334</v>
      </c>
      <c r="D597">
        <v>860.46091865354731</v>
      </c>
      <c r="E597">
        <v>52.121234893798828</v>
      </c>
      <c r="F597">
        <v>12.595708815271589</v>
      </c>
      <c r="G597">
        <v>2.6341519355773926</v>
      </c>
      <c r="H597">
        <f t="shared" si="18"/>
        <v>860.70061873251154</v>
      </c>
      <c r="K597" s="230">
        <v>42302.666666666664</v>
      </c>
      <c r="L597" t="str">
        <v>Null</v>
      </c>
      <c r="M597">
        <f t="shared" si="19"/>
        <v>2.3867371082305908</v>
      </c>
      <c r="N597" s="230"/>
    </row>
    <row r="598" spans="2:14" x14ac:dyDescent="0.2">
      <c r="B598" s="230">
        <v>42302.708333333336</v>
      </c>
      <c r="C598">
        <v>0.2397000789642334</v>
      </c>
      <c r="D598">
        <v>864.34750665701995</v>
      </c>
      <c r="E598">
        <v>52.121234893798828</v>
      </c>
      <c r="F598">
        <v>12.599099677943387</v>
      </c>
      <c r="G598">
        <v>2.6002883758775392</v>
      </c>
      <c r="H598">
        <f t="shared" si="18"/>
        <v>864.58720673598418</v>
      </c>
      <c r="K598" s="230">
        <v>42302.708333333336</v>
      </c>
      <c r="L598">
        <v>2.5035955905914307</v>
      </c>
      <c r="M598">
        <f t="shared" si="19"/>
        <v>2.5035955905914307</v>
      </c>
      <c r="N598" s="230"/>
    </row>
    <row r="599" spans="2:14" x14ac:dyDescent="0.2">
      <c r="B599" s="230">
        <v>42302.75</v>
      </c>
      <c r="C599">
        <v>0.2397000789642334</v>
      </c>
      <c r="D599">
        <v>856.20473370917466</v>
      </c>
      <c r="E599">
        <v>51.071658258501685</v>
      </c>
      <c r="F599">
        <v>12.590773821843994</v>
      </c>
      <c r="G599">
        <v>2.5035955905914307</v>
      </c>
      <c r="H599">
        <f t="shared" si="18"/>
        <v>856.44443378813889</v>
      </c>
      <c r="K599" s="230">
        <v>42302.75</v>
      </c>
      <c r="L599" t="str">
        <v>Null</v>
      </c>
      <c r="M599">
        <f t="shared" si="19"/>
        <v>2.5035955905914307</v>
      </c>
      <c r="N599" s="230"/>
    </row>
    <row r="600" spans="2:14" x14ac:dyDescent="0.2">
      <c r="B600" s="230">
        <v>42302.791666666664</v>
      </c>
      <c r="C600">
        <v>0.2397000789642334</v>
      </c>
      <c r="D600">
        <v>860.12195673468693</v>
      </c>
      <c r="E600">
        <v>50.866935729980469</v>
      </c>
      <c r="F600">
        <v>12.587249502080811</v>
      </c>
      <c r="G600">
        <v>2.5035955905914307</v>
      </c>
      <c r="H600">
        <f t="shared" si="18"/>
        <v>860.36165681365117</v>
      </c>
      <c r="K600" s="230">
        <v>42302.791666666664</v>
      </c>
      <c r="L600" t="str">
        <v>Null</v>
      </c>
      <c r="M600">
        <f t="shared" si="19"/>
        <v>2.5035955905914307</v>
      </c>
      <c r="N600" s="230"/>
    </row>
    <row r="601" spans="2:14" x14ac:dyDescent="0.2">
      <c r="B601" s="230">
        <v>42302.833333333336</v>
      </c>
      <c r="C601">
        <v>0.24443106388880148</v>
      </c>
      <c r="D601">
        <v>866.08218542741565</v>
      </c>
      <c r="E601">
        <v>50.866935729980469</v>
      </c>
      <c r="F601">
        <v>12.585186272319159</v>
      </c>
      <c r="G601">
        <v>2.5035955905914307</v>
      </c>
      <c r="H601">
        <f t="shared" si="18"/>
        <v>866.32661649130443</v>
      </c>
      <c r="K601" s="230">
        <v>42302.833333333336</v>
      </c>
      <c r="L601" t="str">
        <v>Null</v>
      </c>
      <c r="M601">
        <f t="shared" si="19"/>
        <v>2.5035955905914307</v>
      </c>
      <c r="N601" s="230"/>
    </row>
    <row r="602" spans="2:14" x14ac:dyDescent="0.2">
      <c r="B602" s="230">
        <v>42302.875</v>
      </c>
      <c r="C602">
        <v>0.31459331512451172</v>
      </c>
      <c r="D602">
        <v>866.00288738394852</v>
      </c>
      <c r="E602">
        <v>50.866935729980469</v>
      </c>
      <c r="F602">
        <v>12.590187664174238</v>
      </c>
      <c r="G602">
        <v>2.5035955905914307</v>
      </c>
      <c r="H602">
        <f t="shared" si="18"/>
        <v>866.31748069907303</v>
      </c>
      <c r="K602" s="230">
        <v>42302.875</v>
      </c>
      <c r="L602" t="str">
        <v>Null</v>
      </c>
      <c r="M602">
        <f t="shared" si="19"/>
        <v>2.5035955905914307</v>
      </c>
      <c r="N602" s="230"/>
    </row>
    <row r="603" spans="2:14" x14ac:dyDescent="0.2">
      <c r="B603" s="230">
        <v>42302.916666666664</v>
      </c>
      <c r="C603">
        <v>0.31459331512451172</v>
      </c>
      <c r="D603">
        <v>867.60238921201926</v>
      </c>
      <c r="E603">
        <v>50.866935729980469</v>
      </c>
      <c r="F603">
        <v>12.583703977423244</v>
      </c>
      <c r="G603">
        <v>2.5035955905914307</v>
      </c>
      <c r="H603">
        <f t="shared" si="18"/>
        <v>867.91698252714377</v>
      </c>
      <c r="K603" s="230">
        <v>42302.916666666664</v>
      </c>
      <c r="L603" t="str">
        <v>Null</v>
      </c>
      <c r="M603">
        <f t="shared" si="19"/>
        <v>2.5035955905914307</v>
      </c>
      <c r="N603" s="230"/>
    </row>
    <row r="604" spans="2:14" x14ac:dyDescent="0.2">
      <c r="B604" s="230">
        <v>42302.958333333336</v>
      </c>
      <c r="C604">
        <v>0.31459331512451172</v>
      </c>
      <c r="D604">
        <v>864.35306676501818</v>
      </c>
      <c r="E604">
        <v>50.866935729980469</v>
      </c>
      <c r="F604">
        <v>12.592961603241761</v>
      </c>
      <c r="G604">
        <v>2.5056102864293255</v>
      </c>
      <c r="H604">
        <f t="shared" si="18"/>
        <v>864.6676600801427</v>
      </c>
      <c r="K604" s="230">
        <v>42302.958333333336</v>
      </c>
      <c r="L604">
        <v>2.4485909938812256</v>
      </c>
      <c r="M604">
        <f t="shared" si="19"/>
        <v>2.4485909938812256</v>
      </c>
      <c r="N604" s="230"/>
    </row>
    <row r="605" spans="2:14" x14ac:dyDescent="0.2">
      <c r="B605" s="230">
        <v>42303</v>
      </c>
      <c r="C605">
        <v>0.31459331512451172</v>
      </c>
      <c r="D605">
        <v>859.52010275144812</v>
      </c>
      <c r="E605">
        <v>50.866935729980469</v>
      </c>
      <c r="F605">
        <v>12.582325211131042</v>
      </c>
      <c r="G605">
        <v>2.5103375911712646</v>
      </c>
      <c r="H605">
        <f t="shared" si="18"/>
        <v>859.83469606657263</v>
      </c>
      <c r="K605" s="230">
        <v>42303</v>
      </c>
      <c r="L605" t="str">
        <v>Null</v>
      </c>
      <c r="M605">
        <f t="shared" si="19"/>
        <v>2.4485909938812256</v>
      </c>
      <c r="N605" s="230"/>
    </row>
    <row r="606" spans="2:14" x14ac:dyDescent="0.2">
      <c r="B606" s="230">
        <v>42303.041666666664</v>
      </c>
      <c r="C606">
        <v>0.31459331512451172</v>
      </c>
      <c r="D606">
        <v>860.41415073011615</v>
      </c>
      <c r="E606">
        <v>50.866935729980469</v>
      </c>
      <c r="F606">
        <v>12.587918250068295</v>
      </c>
      <c r="G606">
        <v>2.5103375911712646</v>
      </c>
      <c r="H606">
        <f t="shared" si="18"/>
        <v>860.72874404524066</v>
      </c>
      <c r="K606" s="230">
        <v>42303.041666666664</v>
      </c>
      <c r="L606" t="str">
        <v>Null</v>
      </c>
      <c r="M606">
        <f t="shared" si="19"/>
        <v>2.4485909938812256</v>
      </c>
      <c r="N606" s="230"/>
    </row>
    <row r="607" spans="2:14" x14ac:dyDescent="0.2">
      <c r="B607" s="230">
        <v>42303.083333333336</v>
      </c>
      <c r="C607">
        <v>0.31459331512451172</v>
      </c>
      <c r="D607">
        <v>864.06178929128021</v>
      </c>
      <c r="E607">
        <v>49.713074319314956</v>
      </c>
      <c r="F607">
        <v>12.57296909665982</v>
      </c>
      <c r="G607">
        <v>2.5103375911712646</v>
      </c>
      <c r="H607">
        <f t="shared" si="18"/>
        <v>864.37638260640472</v>
      </c>
      <c r="K607" s="230">
        <v>42303.083333333336</v>
      </c>
      <c r="L607" t="str">
        <v>Null</v>
      </c>
      <c r="M607">
        <f t="shared" si="19"/>
        <v>2.4485909938812256</v>
      </c>
      <c r="N607" s="230"/>
    </row>
    <row r="608" spans="2:14" x14ac:dyDescent="0.2">
      <c r="B608" s="230">
        <v>42303.125</v>
      </c>
      <c r="C608">
        <v>0.31459331512451172</v>
      </c>
      <c r="D608">
        <v>869.28192159656078</v>
      </c>
      <c r="E608">
        <v>49.506633758544922</v>
      </c>
      <c r="F608">
        <v>12.58815256063011</v>
      </c>
      <c r="G608">
        <v>2.5261345957506367</v>
      </c>
      <c r="H608">
        <f t="shared" si="18"/>
        <v>869.59651491168529</v>
      </c>
      <c r="K608" s="230">
        <v>42303.125</v>
      </c>
      <c r="L608">
        <v>2.0705132484436035</v>
      </c>
      <c r="M608">
        <f t="shared" si="19"/>
        <v>2.0705132484436035</v>
      </c>
      <c r="N608" s="230"/>
    </row>
    <row r="609" spans="2:14" x14ac:dyDescent="0.2">
      <c r="B609" s="230">
        <v>42303.166666666664</v>
      </c>
      <c r="C609">
        <v>0.30750256915059354</v>
      </c>
      <c r="D609">
        <v>859.27808244639925</v>
      </c>
      <c r="E609">
        <v>49.506633758544922</v>
      </c>
      <c r="F609">
        <v>12.592550803572601</v>
      </c>
      <c r="G609">
        <v>2.5127535192668442</v>
      </c>
      <c r="H609">
        <f t="shared" si="18"/>
        <v>859.5855850155499</v>
      </c>
      <c r="K609" s="230">
        <v>42303.166666666664</v>
      </c>
      <c r="L609">
        <v>2.5033817291259766</v>
      </c>
      <c r="M609">
        <f t="shared" si="19"/>
        <v>2.5033817291259766</v>
      </c>
      <c r="N609" s="230"/>
    </row>
    <row r="610" spans="2:14" x14ac:dyDescent="0.2">
      <c r="B610" s="230">
        <v>42303.208333333336</v>
      </c>
      <c r="C610">
        <v>0.2397000789642334</v>
      </c>
      <c r="D610">
        <v>863.43671288277517</v>
      </c>
      <c r="E610">
        <v>49.506633758544922</v>
      </c>
      <c r="F610">
        <v>12.579402921012241</v>
      </c>
      <c r="G610">
        <v>2.5033817291259766</v>
      </c>
      <c r="H610">
        <f t="shared" si="18"/>
        <v>863.6764129617394</v>
      </c>
      <c r="K610" s="230">
        <v>42303.208333333336</v>
      </c>
      <c r="L610" t="str">
        <v>Null</v>
      </c>
      <c r="M610">
        <f t="shared" si="19"/>
        <v>2.5033817291259766</v>
      </c>
      <c r="N610" s="230"/>
    </row>
    <row r="611" spans="2:14" x14ac:dyDescent="0.2">
      <c r="B611" s="230">
        <v>42303.25</v>
      </c>
      <c r="C611">
        <v>0.2397000789642334</v>
      </c>
      <c r="D611">
        <v>860.32693086405425</v>
      </c>
      <c r="E611">
        <v>49.506633758544922</v>
      </c>
      <c r="F611">
        <v>12.590849527937042</v>
      </c>
      <c r="G611">
        <v>2.5033817291259766</v>
      </c>
      <c r="H611">
        <f t="shared" si="18"/>
        <v>860.56663094301848</v>
      </c>
      <c r="K611" s="230">
        <v>42303.25</v>
      </c>
      <c r="L611" t="str">
        <v>Null</v>
      </c>
      <c r="M611">
        <f t="shared" si="19"/>
        <v>2.5033817291259766</v>
      </c>
      <c r="N611" s="230"/>
    </row>
    <row r="612" spans="2:14" x14ac:dyDescent="0.2">
      <c r="B612" s="230">
        <v>42303.291666666664</v>
      </c>
      <c r="C612">
        <v>0.2397000789642334</v>
      </c>
      <c r="D612">
        <v>858.85531897418559</v>
      </c>
      <c r="E612">
        <v>49.320624546623229</v>
      </c>
      <c r="F612">
        <v>12.592550118973522</v>
      </c>
      <c r="G612">
        <v>2.5033817291259766</v>
      </c>
      <c r="H612">
        <f t="shared" si="18"/>
        <v>859.09501905314983</v>
      </c>
      <c r="K612" s="230">
        <v>42303.291666666664</v>
      </c>
      <c r="L612" t="str">
        <v>Null</v>
      </c>
      <c r="M612">
        <f t="shared" si="19"/>
        <v>2.5033817291259766</v>
      </c>
      <c r="N612" s="230"/>
    </row>
    <row r="613" spans="2:14" x14ac:dyDescent="0.2">
      <c r="B613" s="230">
        <v>42303.333333333336</v>
      </c>
      <c r="C613">
        <v>0.2397000789642334</v>
      </c>
      <c r="D613">
        <v>854.19345750467949</v>
      </c>
      <c r="E613">
        <v>49.220443725585938</v>
      </c>
      <c r="F613">
        <v>12.581425517456003</v>
      </c>
      <c r="G613">
        <v>2.5033817291259766</v>
      </c>
      <c r="H613">
        <f t="shared" si="18"/>
        <v>854.43315758364372</v>
      </c>
      <c r="K613" s="230">
        <v>42303.333333333336</v>
      </c>
      <c r="L613" t="str">
        <v>Null</v>
      </c>
      <c r="M613">
        <f t="shared" si="19"/>
        <v>2.5033817291259766</v>
      </c>
      <c r="N613" s="230"/>
    </row>
    <row r="614" spans="2:14" x14ac:dyDescent="0.2">
      <c r="B614" s="230">
        <v>42303.375</v>
      </c>
      <c r="C614">
        <v>0.2397000789642334</v>
      </c>
      <c r="D614">
        <v>861.53492804541702</v>
      </c>
      <c r="E614">
        <v>49.220443725585938</v>
      </c>
      <c r="F614">
        <v>12.577894508394667</v>
      </c>
      <c r="G614">
        <v>2.5033817291259766</v>
      </c>
      <c r="H614">
        <f t="shared" si="18"/>
        <v>861.77462812438125</v>
      </c>
      <c r="K614" s="230">
        <v>42303.375</v>
      </c>
      <c r="L614" t="str">
        <v>Null</v>
      </c>
      <c r="M614">
        <f t="shared" si="19"/>
        <v>2.5033817291259766</v>
      </c>
      <c r="N614" s="230"/>
    </row>
    <row r="615" spans="2:14" x14ac:dyDescent="0.2">
      <c r="B615" s="230">
        <v>42303.416666666664</v>
      </c>
      <c r="C615">
        <v>0.2397000789642334</v>
      </c>
      <c r="D615">
        <v>863.87120902708239</v>
      </c>
      <c r="E615">
        <v>49.220443725585938</v>
      </c>
      <c r="F615">
        <v>12.59759088502725</v>
      </c>
      <c r="G615">
        <v>2.5033817291259766</v>
      </c>
      <c r="H615">
        <f t="shared" si="18"/>
        <v>864.11090910604662</v>
      </c>
      <c r="K615" s="230">
        <v>42303.416666666664</v>
      </c>
      <c r="L615" t="str">
        <v>Null</v>
      </c>
      <c r="M615">
        <f t="shared" si="19"/>
        <v>2.5033817291259766</v>
      </c>
      <c r="N615" s="230"/>
    </row>
    <row r="616" spans="2:14" x14ac:dyDescent="0.2">
      <c r="B616" s="230">
        <v>42303.458333333336</v>
      </c>
      <c r="C616">
        <v>0.2397000789642334</v>
      </c>
      <c r="D616">
        <v>865.44126135940564</v>
      </c>
      <c r="E616">
        <v>49.220443725585938</v>
      </c>
      <c r="F616">
        <v>12.58164530313174</v>
      </c>
      <c r="G616">
        <v>2.5033817291259766</v>
      </c>
      <c r="H616">
        <f t="shared" si="18"/>
        <v>865.68096143836988</v>
      </c>
      <c r="K616" s="230">
        <v>42303.458333333336</v>
      </c>
      <c r="L616" t="str">
        <v>Null</v>
      </c>
      <c r="M616">
        <f t="shared" si="19"/>
        <v>2.5033817291259766</v>
      </c>
      <c r="N616" s="230"/>
    </row>
    <row r="617" spans="2:14" x14ac:dyDescent="0.2">
      <c r="B617" s="230">
        <v>42303.5</v>
      </c>
      <c r="C617">
        <v>0.25914007466700339</v>
      </c>
      <c r="D617">
        <v>863.84839557467967</v>
      </c>
      <c r="E617">
        <v>50.427068868360521</v>
      </c>
      <c r="F617">
        <v>12.599105885203679</v>
      </c>
      <c r="G617">
        <v>2.4593840679045522</v>
      </c>
      <c r="H617">
        <f t="shared" si="18"/>
        <v>864.10753564934669</v>
      </c>
      <c r="K617" s="230">
        <v>42303.5</v>
      </c>
      <c r="L617">
        <v>2.4554398059844971</v>
      </c>
      <c r="M617">
        <f t="shared" si="19"/>
        <v>2.4554398059844971</v>
      </c>
      <c r="N617" s="230"/>
    </row>
    <row r="618" spans="2:14" x14ac:dyDescent="0.2">
      <c r="B618" s="230">
        <v>42303.541666666664</v>
      </c>
      <c r="C618">
        <v>0.31459331512451172</v>
      </c>
      <c r="D618">
        <v>859.41394683775138</v>
      </c>
      <c r="E618">
        <v>51.096599578857422</v>
      </c>
      <c r="F618">
        <v>12.588085787109799</v>
      </c>
      <c r="G618">
        <v>2.4554398059844971</v>
      </c>
      <c r="H618">
        <f t="shared" si="18"/>
        <v>859.72854015287589</v>
      </c>
      <c r="K618" s="230">
        <v>42303.541666666664</v>
      </c>
      <c r="L618" t="str">
        <v>Null</v>
      </c>
      <c r="M618">
        <f t="shared" si="19"/>
        <v>2.4554398059844971</v>
      </c>
      <c r="N618" s="230"/>
    </row>
    <row r="619" spans="2:14" x14ac:dyDescent="0.2">
      <c r="B619" s="230">
        <v>42303.583333333336</v>
      </c>
      <c r="C619">
        <v>0.31459331512451172</v>
      </c>
      <c r="D619">
        <v>858.01716268554696</v>
      </c>
      <c r="E619">
        <v>51.096599578857422</v>
      </c>
      <c r="F619">
        <v>12.596075482963455</v>
      </c>
      <c r="G619">
        <v>2.4554398059844971</v>
      </c>
      <c r="H619">
        <f t="shared" si="18"/>
        <v>858.33175600067148</v>
      </c>
      <c r="K619" s="230">
        <v>42303.583333333336</v>
      </c>
      <c r="L619" t="str">
        <v>Null</v>
      </c>
      <c r="M619">
        <f t="shared" si="19"/>
        <v>2.4554398059844971</v>
      </c>
      <c r="N619" s="230"/>
    </row>
    <row r="620" spans="2:14" x14ac:dyDescent="0.2">
      <c r="B620" s="230">
        <v>42303.625</v>
      </c>
      <c r="C620">
        <v>0.31459331512451172</v>
      </c>
      <c r="D620">
        <v>865.02106819020582</v>
      </c>
      <c r="E620">
        <v>51.096599578857422</v>
      </c>
      <c r="F620">
        <v>12.589586465321116</v>
      </c>
      <c r="G620">
        <v>2.4554398059844971</v>
      </c>
      <c r="H620">
        <f t="shared" si="18"/>
        <v>865.33566150533034</v>
      </c>
      <c r="K620" s="230">
        <v>42303.625</v>
      </c>
      <c r="L620" t="str">
        <v>Null</v>
      </c>
      <c r="M620">
        <f t="shared" si="19"/>
        <v>2.4554398059844971</v>
      </c>
      <c r="N620" s="230"/>
    </row>
    <row r="621" spans="2:14" x14ac:dyDescent="0.2">
      <c r="B621" s="230">
        <v>42303.666666666664</v>
      </c>
      <c r="C621">
        <v>0.31459331512451172</v>
      </c>
      <c r="D621">
        <v>863.05882288333464</v>
      </c>
      <c r="E621">
        <v>51.096599578857422</v>
      </c>
      <c r="F621">
        <v>12.58564297541645</v>
      </c>
      <c r="G621">
        <v>2.4554398059844971</v>
      </c>
      <c r="H621">
        <f t="shared" si="18"/>
        <v>863.37341619845915</v>
      </c>
      <c r="K621" s="230">
        <v>42303.666666666664</v>
      </c>
      <c r="L621" t="str">
        <v>Null</v>
      </c>
      <c r="M621">
        <f t="shared" si="19"/>
        <v>2.4554398059844971</v>
      </c>
      <c r="N621" s="230"/>
    </row>
    <row r="622" spans="2:14" x14ac:dyDescent="0.2">
      <c r="B622" s="230">
        <v>42303.708333333336</v>
      </c>
      <c r="C622">
        <v>0.31459331512451172</v>
      </c>
      <c r="D622">
        <v>858.6495483212791</v>
      </c>
      <c r="E622">
        <v>51.096599578857422</v>
      </c>
      <c r="F622">
        <v>12.579426774648296</v>
      </c>
      <c r="G622">
        <v>2.4554398059844971</v>
      </c>
      <c r="H622">
        <f t="shared" si="18"/>
        <v>858.96414163640361</v>
      </c>
      <c r="K622" s="230">
        <v>42303.708333333336</v>
      </c>
      <c r="L622" t="str">
        <v>Null</v>
      </c>
      <c r="M622">
        <f t="shared" si="19"/>
        <v>2.4554398059844971</v>
      </c>
      <c r="N622" s="230"/>
    </row>
    <row r="623" spans="2:14" x14ac:dyDescent="0.2">
      <c r="B623" s="230">
        <v>42303.75</v>
      </c>
      <c r="C623">
        <v>0.29525238653024038</v>
      </c>
      <c r="D623">
        <v>855.20631784355999</v>
      </c>
      <c r="E623">
        <v>51.096599578857422</v>
      </c>
      <c r="F623">
        <v>12.590348815742068</v>
      </c>
      <c r="G623">
        <v>2.4567504625638992</v>
      </c>
      <c r="H623">
        <f t="shared" si="18"/>
        <v>855.50157023009024</v>
      </c>
      <c r="K623" s="230">
        <v>42303.75</v>
      </c>
      <c r="L623">
        <v>2.4279375076293945</v>
      </c>
      <c r="M623">
        <f t="shared" si="19"/>
        <v>2.4279375076293945</v>
      </c>
      <c r="N623" s="230"/>
    </row>
    <row r="624" spans="2:14" x14ac:dyDescent="0.2">
      <c r="B624" s="230">
        <v>42303.791666666664</v>
      </c>
      <c r="C624">
        <v>0.2397000789642334</v>
      </c>
      <c r="D624">
        <v>863.356760005561</v>
      </c>
      <c r="E624">
        <v>51.096599578857422</v>
      </c>
      <c r="F624">
        <v>12.594828354676565</v>
      </c>
      <c r="G624">
        <v>2.482835054397583</v>
      </c>
      <c r="H624">
        <f t="shared" si="18"/>
        <v>863.59646008452523</v>
      </c>
      <c r="K624" s="230">
        <v>42303.791666666664</v>
      </c>
      <c r="L624" t="str">
        <v>Null</v>
      </c>
      <c r="M624">
        <f t="shared" si="19"/>
        <v>2.4279375076293945</v>
      </c>
      <c r="N624" s="230"/>
    </row>
    <row r="625" spans="2:14" x14ac:dyDescent="0.2">
      <c r="B625" s="230">
        <v>42303.833333333336</v>
      </c>
      <c r="C625">
        <v>0.2397000789642334</v>
      </c>
      <c r="D625">
        <v>858.53123151918203</v>
      </c>
      <c r="E625">
        <v>50.543681521815195</v>
      </c>
      <c r="F625">
        <v>12.573778918605381</v>
      </c>
      <c r="G625">
        <v>2.482835054397583</v>
      </c>
      <c r="H625">
        <f t="shared" si="18"/>
        <v>858.77093159814626</v>
      </c>
      <c r="K625" s="230">
        <v>42303.833333333336</v>
      </c>
      <c r="L625" t="str">
        <v>Null</v>
      </c>
      <c r="M625">
        <f t="shared" si="19"/>
        <v>2.4279375076293945</v>
      </c>
      <c r="N625" s="230"/>
    </row>
    <row r="626" spans="2:14" x14ac:dyDescent="0.2">
      <c r="B626" s="230">
        <v>42303.875</v>
      </c>
      <c r="C626">
        <v>0.2397000789642334</v>
      </c>
      <c r="D626">
        <v>862.29789595887939</v>
      </c>
      <c r="E626">
        <v>50.467681884765625</v>
      </c>
      <c r="F626">
        <v>12.595565627279283</v>
      </c>
      <c r="G626">
        <v>2.482835054397583</v>
      </c>
      <c r="H626">
        <f t="shared" si="18"/>
        <v>862.53759603784363</v>
      </c>
      <c r="K626" s="230">
        <v>42303.875</v>
      </c>
      <c r="L626" t="str">
        <v>Null</v>
      </c>
      <c r="M626">
        <f t="shared" si="19"/>
        <v>2.4279375076293945</v>
      </c>
      <c r="N626" s="230"/>
    </row>
    <row r="627" spans="2:14" x14ac:dyDescent="0.2">
      <c r="B627" s="230">
        <v>42303.916666666664</v>
      </c>
      <c r="C627">
        <v>0.2397000789642334</v>
      </c>
      <c r="D627">
        <v>1009.9731113553366</v>
      </c>
      <c r="E627">
        <v>50.467681884765625</v>
      </c>
      <c r="F627">
        <v>12.590641554775504</v>
      </c>
      <c r="G627">
        <v>2.482835054397583</v>
      </c>
      <c r="H627">
        <f t="shared" si="18"/>
        <v>1010.2128114343009</v>
      </c>
      <c r="K627" s="230">
        <v>42303.916666666664</v>
      </c>
      <c r="L627" t="str">
        <v>Null</v>
      </c>
      <c r="M627">
        <f t="shared" si="19"/>
        <v>2.4279375076293945</v>
      </c>
      <c r="N627" s="230"/>
    </row>
    <row r="628" spans="2:14" x14ac:dyDescent="0.2">
      <c r="B628" s="230">
        <v>42303.958333333336</v>
      </c>
      <c r="C628">
        <v>0.2397000789642334</v>
      </c>
      <c r="D628">
        <v>1067.5799703293521</v>
      </c>
      <c r="E628">
        <v>50.467681884765625</v>
      </c>
      <c r="F628">
        <v>12.597926462479698</v>
      </c>
      <c r="G628">
        <v>2.482835054397583</v>
      </c>
      <c r="H628">
        <f t="shared" si="18"/>
        <v>1067.8196704083164</v>
      </c>
      <c r="K628" s="230">
        <v>42303.958333333336</v>
      </c>
      <c r="L628" t="str">
        <v>Null</v>
      </c>
      <c r="M628">
        <f t="shared" si="19"/>
        <v>2.4279375076293945</v>
      </c>
      <c r="N628" s="230"/>
    </row>
    <row r="629" spans="2:14" x14ac:dyDescent="0.2">
      <c r="B629" s="230">
        <v>42304</v>
      </c>
      <c r="C629">
        <v>0.2397000789642334</v>
      </c>
      <c r="D629">
        <v>1066.2446743145751</v>
      </c>
      <c r="E629">
        <v>50.467681884765625</v>
      </c>
      <c r="F629">
        <v>12.594836104558837</v>
      </c>
      <c r="G629">
        <v>2.482835054397583</v>
      </c>
      <c r="H629">
        <f t="shared" si="18"/>
        <v>1066.4843743935394</v>
      </c>
      <c r="K629" s="230">
        <v>42304</v>
      </c>
      <c r="L629" t="str">
        <v>Null</v>
      </c>
      <c r="M629">
        <f t="shared" si="19"/>
        <v>2.4279375076293945</v>
      </c>
      <c r="N629" s="230"/>
    </row>
    <row r="630" spans="2:14" x14ac:dyDescent="0.2">
      <c r="B630" s="230">
        <v>42304.041666666664</v>
      </c>
      <c r="C630">
        <v>0.2397000789642334</v>
      </c>
      <c r="D630">
        <v>1060.0667762915884</v>
      </c>
      <c r="E630">
        <v>50.467681884765625</v>
      </c>
      <c r="F630">
        <v>12.593583196740944</v>
      </c>
      <c r="G630">
        <v>2.4615165458902384</v>
      </c>
      <c r="H630">
        <f t="shared" si="18"/>
        <v>1060.3064763705527</v>
      </c>
      <c r="K630" s="230">
        <v>42304.041666666664</v>
      </c>
      <c r="L630">
        <v>2.2834694385528564</v>
      </c>
      <c r="M630">
        <f t="shared" si="19"/>
        <v>2.2834694385528564</v>
      </c>
      <c r="N630" s="230"/>
    </row>
    <row r="631" spans="2:14" x14ac:dyDescent="0.2">
      <c r="B631" s="230">
        <v>42304.083333333336</v>
      </c>
      <c r="C631">
        <v>0.266394233521488</v>
      </c>
      <c r="D631">
        <v>1173.6396547025724</v>
      </c>
      <c r="E631">
        <v>50.467681884765625</v>
      </c>
      <c r="F631">
        <v>12.593277785876595</v>
      </c>
      <c r="G631">
        <v>2.4002208709716797</v>
      </c>
      <c r="H631">
        <f t="shared" si="18"/>
        <v>1173.9060489360938</v>
      </c>
      <c r="K631" s="230">
        <v>42304.083333333336</v>
      </c>
      <c r="L631" t="str">
        <v>Null</v>
      </c>
      <c r="M631">
        <f t="shared" si="19"/>
        <v>2.2834694385528564</v>
      </c>
      <c r="N631" s="230"/>
    </row>
    <row r="632" spans="2:14" x14ac:dyDescent="0.2">
      <c r="B632" s="230">
        <v>42304.125</v>
      </c>
      <c r="C632">
        <v>0.31459331512451172</v>
      </c>
      <c r="D632">
        <v>1253.3682566820778</v>
      </c>
      <c r="E632">
        <v>50.218637298647565</v>
      </c>
      <c r="F632">
        <v>12.601109780347612</v>
      </c>
      <c r="G632">
        <v>2.4002208709716797</v>
      </c>
      <c r="H632">
        <f t="shared" si="18"/>
        <v>1253.6828499972023</v>
      </c>
      <c r="K632" s="230">
        <v>42304.125</v>
      </c>
      <c r="L632" t="str">
        <v>Null</v>
      </c>
      <c r="M632">
        <f t="shared" si="19"/>
        <v>2.2834694385528564</v>
      </c>
      <c r="N632" s="230"/>
    </row>
    <row r="633" spans="2:14" x14ac:dyDescent="0.2">
      <c r="B633" s="230">
        <v>42304.166666666664</v>
      </c>
      <c r="C633">
        <v>0.31459331512451172</v>
      </c>
      <c r="D633">
        <v>1251.8955338182407</v>
      </c>
      <c r="E633">
        <v>50.202682495117187</v>
      </c>
      <c r="F633">
        <v>12.597568642549513</v>
      </c>
      <c r="G633">
        <v>2.4002208709716797</v>
      </c>
      <c r="H633">
        <f t="shared" si="18"/>
        <v>1252.2101271333652</v>
      </c>
      <c r="K633" s="230">
        <v>42304.166666666664</v>
      </c>
      <c r="L633" t="str">
        <v>Null</v>
      </c>
      <c r="M633">
        <f t="shared" si="19"/>
        <v>2.2834694385528564</v>
      </c>
      <c r="N633" s="230"/>
    </row>
    <row r="634" spans="2:14" x14ac:dyDescent="0.2">
      <c r="B634" s="230">
        <v>42304.208333333336</v>
      </c>
      <c r="C634">
        <v>0.31459331512451172</v>
      </c>
      <c r="D634">
        <v>1248.8425312490335</v>
      </c>
      <c r="E634">
        <v>50.202682495117187</v>
      </c>
      <c r="F634">
        <v>12.602418455306688</v>
      </c>
      <c r="G634">
        <v>2.4002208709716797</v>
      </c>
      <c r="H634">
        <f t="shared" si="18"/>
        <v>1249.157124564158</v>
      </c>
      <c r="K634" s="230">
        <v>42304.208333333336</v>
      </c>
      <c r="L634" t="str">
        <v>Null</v>
      </c>
      <c r="M634">
        <f t="shared" si="19"/>
        <v>2.2834694385528564</v>
      </c>
      <c r="N634" s="230"/>
    </row>
    <row r="635" spans="2:14" x14ac:dyDescent="0.2">
      <c r="B635" s="230">
        <v>42304.25</v>
      </c>
      <c r="C635">
        <v>0.31459331512451172</v>
      </c>
      <c r="D635">
        <v>1238.9364964964809</v>
      </c>
      <c r="E635">
        <v>50.202682495117187</v>
      </c>
      <c r="F635">
        <v>12.609835704891154</v>
      </c>
      <c r="G635">
        <v>2.4002208709716797</v>
      </c>
      <c r="H635">
        <f t="shared" si="18"/>
        <v>1239.2510898116054</v>
      </c>
      <c r="K635" s="230">
        <v>42304.25</v>
      </c>
      <c r="L635" t="str">
        <v>Null</v>
      </c>
      <c r="M635">
        <f t="shared" si="19"/>
        <v>2.2834694385528564</v>
      </c>
      <c r="N635" s="230"/>
    </row>
    <row r="636" spans="2:14" x14ac:dyDescent="0.2">
      <c r="B636" s="230">
        <v>42304.291666666664</v>
      </c>
      <c r="C636">
        <v>0.31459331512451172</v>
      </c>
      <c r="D636">
        <v>1227.0176337091063</v>
      </c>
      <c r="E636">
        <v>50.202682495117187</v>
      </c>
      <c r="F636">
        <v>12.594181110819449</v>
      </c>
      <c r="G636">
        <v>2.4002208709716797</v>
      </c>
      <c r="H636">
        <f t="shared" si="18"/>
        <v>1227.3322270242309</v>
      </c>
      <c r="K636" s="230">
        <v>42304.291666666664</v>
      </c>
      <c r="L636" t="str">
        <v>Null</v>
      </c>
      <c r="M636">
        <f t="shared" si="19"/>
        <v>2.2834694385528564</v>
      </c>
      <c r="N636" s="230"/>
    </row>
    <row r="637" spans="2:14" x14ac:dyDescent="0.2">
      <c r="B637" s="230">
        <v>42304.333333333336</v>
      </c>
      <c r="C637">
        <v>0.31459331512451172</v>
      </c>
      <c r="D637">
        <v>1249.8714126952614</v>
      </c>
      <c r="E637">
        <v>50.202682495117187</v>
      </c>
      <c r="F637">
        <v>12.596911378115546</v>
      </c>
      <c r="G637">
        <v>2.4022938570147754</v>
      </c>
      <c r="H637">
        <f t="shared" si="18"/>
        <v>1250.1860060103859</v>
      </c>
      <c r="K637" s="230">
        <v>42304.333333333336</v>
      </c>
      <c r="L637">
        <v>2.4417421817779541</v>
      </c>
      <c r="M637">
        <f t="shared" si="19"/>
        <v>2.4417421817779541</v>
      </c>
      <c r="N637" s="230"/>
    </row>
    <row r="638" spans="2:14" x14ac:dyDescent="0.2">
      <c r="B638" s="230">
        <v>42304.375</v>
      </c>
      <c r="C638">
        <v>0.31459331512451172</v>
      </c>
      <c r="D638">
        <v>1258.2851878562587</v>
      </c>
      <c r="E638">
        <v>50.202682495117187</v>
      </c>
      <c r="F638">
        <v>12.598839038691256</v>
      </c>
      <c r="G638">
        <v>2.4379376173993617</v>
      </c>
      <c r="H638">
        <f t="shared" si="18"/>
        <v>1258.5997811713833</v>
      </c>
      <c r="K638" s="230">
        <v>42304.375</v>
      </c>
      <c r="L638">
        <v>2.3385813236236572</v>
      </c>
      <c r="M638">
        <f t="shared" si="19"/>
        <v>2.3385813236236572</v>
      </c>
      <c r="N638" s="230"/>
    </row>
    <row r="639" spans="2:14" x14ac:dyDescent="0.2">
      <c r="B639" s="230">
        <v>42304.416666666664</v>
      </c>
      <c r="C639">
        <v>0.31459331512451172</v>
      </c>
      <c r="D639">
        <v>1250.4889994572616</v>
      </c>
      <c r="E639">
        <v>50.211977585466173</v>
      </c>
      <c r="F639">
        <v>12.597251384319197</v>
      </c>
      <c r="G639">
        <v>2.4408279473283554</v>
      </c>
      <c r="H639">
        <f t="shared" si="18"/>
        <v>1250.8035927723861</v>
      </c>
      <c r="K639" s="230">
        <v>42304.416666666664</v>
      </c>
      <c r="L639">
        <v>2.4417421817779541</v>
      </c>
      <c r="M639">
        <f t="shared" si="19"/>
        <v>2.4417421817779541</v>
      </c>
      <c r="N639" s="230"/>
    </row>
    <row r="640" spans="2:14" x14ac:dyDescent="0.2">
      <c r="B640" s="230">
        <v>42304.458333333336</v>
      </c>
      <c r="C640">
        <v>0.31459331512451172</v>
      </c>
      <c r="D640">
        <v>1245.369015406545</v>
      </c>
      <c r="E640">
        <v>50.234481811523438</v>
      </c>
      <c r="F640">
        <v>12.583591515928109</v>
      </c>
      <c r="G640">
        <v>2.4417421817779541</v>
      </c>
      <c r="H640">
        <f t="shared" si="18"/>
        <v>1245.6836087216695</v>
      </c>
      <c r="K640" s="230">
        <v>42304.458333333336</v>
      </c>
      <c r="L640" t="str">
        <v>Null</v>
      </c>
      <c r="M640">
        <f t="shared" si="19"/>
        <v>2.4417421817779541</v>
      </c>
      <c r="N640" s="230"/>
    </row>
    <row r="641" spans="2:14" x14ac:dyDescent="0.2">
      <c r="B641" s="230">
        <v>42304.5</v>
      </c>
      <c r="C641">
        <v>0.31459331512451172</v>
      </c>
      <c r="D641">
        <v>1246.0624295273167</v>
      </c>
      <c r="E641">
        <v>50.234481811523438</v>
      </c>
      <c r="F641">
        <v>12.589368162538475</v>
      </c>
      <c r="G641">
        <v>2.4417421817779541</v>
      </c>
      <c r="H641">
        <f t="shared" si="18"/>
        <v>1246.3770228424412</v>
      </c>
      <c r="K641" s="230">
        <v>42304.5</v>
      </c>
      <c r="L641" t="str">
        <v>Null</v>
      </c>
      <c r="M641">
        <f t="shared" si="19"/>
        <v>2.4417421817779541</v>
      </c>
      <c r="N641" s="230"/>
    </row>
    <row r="642" spans="2:14" x14ac:dyDescent="0.2">
      <c r="B642" s="230">
        <v>42304.541666666664</v>
      </c>
      <c r="C642">
        <v>0.31459331512451172</v>
      </c>
      <c r="D642">
        <v>1264.8111536739432</v>
      </c>
      <c r="E642">
        <v>50.186270224753486</v>
      </c>
      <c r="F642">
        <v>12.595846736699473</v>
      </c>
      <c r="G642">
        <v>2.4403868276628518</v>
      </c>
      <c r="H642">
        <f t="shared" si="18"/>
        <v>1265.1257469890677</v>
      </c>
      <c r="K642" s="230">
        <v>42304.541666666664</v>
      </c>
      <c r="L642">
        <v>2.4072837829589844</v>
      </c>
      <c r="M642">
        <f t="shared" si="19"/>
        <v>2.4072837829589844</v>
      </c>
      <c r="N642" s="230"/>
    </row>
    <row r="643" spans="2:14" x14ac:dyDescent="0.2">
      <c r="B643" s="230">
        <v>42304.583333333336</v>
      </c>
      <c r="C643">
        <v>0.31459331512451172</v>
      </c>
      <c r="D643">
        <v>1261.254224039968</v>
      </c>
      <c r="E643">
        <v>50.181488037109375</v>
      </c>
      <c r="F643">
        <v>12.600140906049146</v>
      </c>
      <c r="G643">
        <v>2.4088107870118485</v>
      </c>
      <c r="H643">
        <f t="shared" si="18"/>
        <v>1261.5688173550925</v>
      </c>
      <c r="K643" s="230">
        <v>42304.583333333336</v>
      </c>
      <c r="L643">
        <v>2.2011761665344238</v>
      </c>
      <c r="M643">
        <f t="shared" si="19"/>
        <v>2.2011761665344238</v>
      </c>
      <c r="N643" s="230"/>
    </row>
    <row r="644" spans="2:14" x14ac:dyDescent="0.2">
      <c r="B644" s="230">
        <v>42304.625</v>
      </c>
      <c r="C644">
        <v>0.31459331512451172</v>
      </c>
      <c r="D644">
        <v>1228.5435265961371</v>
      </c>
      <c r="E644">
        <v>50.181488037109375</v>
      </c>
      <c r="F644">
        <v>12.624999072204963</v>
      </c>
      <c r="G644">
        <v>2.482835054397583</v>
      </c>
      <c r="H644">
        <f t="shared" si="18"/>
        <v>1228.8581199112616</v>
      </c>
      <c r="K644" s="230">
        <v>42304.625</v>
      </c>
      <c r="L644" t="str">
        <v>Null</v>
      </c>
      <c r="M644">
        <f t="shared" si="19"/>
        <v>2.2011761665344238</v>
      </c>
      <c r="N644" s="230"/>
    </row>
    <row r="645" spans="2:14" x14ac:dyDescent="0.2">
      <c r="B645" s="230">
        <v>42304.666666666664</v>
      </c>
      <c r="C645">
        <v>0.31459331512451172</v>
      </c>
      <c r="D645">
        <v>1244.7631952236263</v>
      </c>
      <c r="E645">
        <v>49.80134814628601</v>
      </c>
      <c r="F645">
        <v>12.585988054988649</v>
      </c>
      <c r="G645">
        <v>2.416977325881521</v>
      </c>
      <c r="H645">
        <f t="shared" si="18"/>
        <v>1245.0777885387508</v>
      </c>
      <c r="K645" s="230">
        <v>42304.666666666664</v>
      </c>
      <c r="L645">
        <v>2.4072837829589844</v>
      </c>
      <c r="M645">
        <f t="shared" si="19"/>
        <v>2.4072837829589844</v>
      </c>
      <c r="N645" s="230"/>
    </row>
    <row r="646" spans="2:14" x14ac:dyDescent="0.2">
      <c r="B646" s="230">
        <v>42304.708333333336</v>
      </c>
      <c r="C646">
        <v>0.31459331512451172</v>
      </c>
      <c r="D646">
        <v>1249.7913741827049</v>
      </c>
      <c r="E646">
        <v>48.958984375</v>
      </c>
      <c r="F646">
        <v>12.59930160224676</v>
      </c>
      <c r="G646">
        <v>2.4023152199463054</v>
      </c>
      <c r="H646">
        <f t="shared" ref="H646:H709" si="20">IF(C646+D646&gt;2,C646+D646,0)</f>
        <v>1250.1059674978294</v>
      </c>
      <c r="K646" s="230">
        <v>42304.708333333336</v>
      </c>
      <c r="L646">
        <v>2.2354207038879395</v>
      </c>
      <c r="M646">
        <f t="shared" ref="M646:M709" si="21">IF(L646="Null",M645,L646)</f>
        <v>2.2354207038879395</v>
      </c>
      <c r="N646" s="230"/>
    </row>
    <row r="647" spans="2:14" x14ac:dyDescent="0.2">
      <c r="B647" s="230">
        <v>42304.75</v>
      </c>
      <c r="C647">
        <v>0.27818143031663367</v>
      </c>
      <c r="D647">
        <v>1244.7876629746331</v>
      </c>
      <c r="E647">
        <v>48.958984375</v>
      </c>
      <c r="F647">
        <v>12.607816796218025</v>
      </c>
      <c r="G647">
        <v>2.4306536674873036</v>
      </c>
      <c r="H647">
        <f t="shared" si="20"/>
        <v>1245.0658444049498</v>
      </c>
      <c r="K647" s="230">
        <v>42304.75</v>
      </c>
      <c r="L647">
        <v>2.4139187335968018</v>
      </c>
      <c r="M647">
        <f t="shared" si="21"/>
        <v>2.4139187335968018</v>
      </c>
      <c r="N647" s="230"/>
    </row>
    <row r="648" spans="2:14" x14ac:dyDescent="0.2">
      <c r="B648" s="230">
        <v>42304.791666666664</v>
      </c>
      <c r="C648">
        <v>0.2397000789642334</v>
      </c>
      <c r="D648">
        <v>1251.4314138279897</v>
      </c>
      <c r="E648">
        <v>48.958984375</v>
      </c>
      <c r="F648">
        <v>12.594416704578133</v>
      </c>
      <c r="G648">
        <v>2.4139187335968018</v>
      </c>
      <c r="H648">
        <f t="shared" si="20"/>
        <v>1251.6711139069539</v>
      </c>
      <c r="K648" s="230">
        <v>42304.791666666664</v>
      </c>
      <c r="L648" t="str">
        <v>Null</v>
      </c>
      <c r="M648">
        <f t="shared" si="21"/>
        <v>2.4139187335968018</v>
      </c>
      <c r="N648" s="230"/>
    </row>
    <row r="649" spans="2:14" x14ac:dyDescent="0.2">
      <c r="B649" s="230">
        <v>42304.833333333336</v>
      </c>
      <c r="C649">
        <v>0.2397000789642334</v>
      </c>
      <c r="D649">
        <v>1262.4839954488798</v>
      </c>
      <c r="E649">
        <v>48.958984375</v>
      </c>
      <c r="F649">
        <v>12.596190331473085</v>
      </c>
      <c r="G649">
        <v>2.4139187335968018</v>
      </c>
      <c r="H649">
        <f t="shared" si="20"/>
        <v>1262.723695527844</v>
      </c>
      <c r="K649" s="230">
        <v>42304.833333333336</v>
      </c>
      <c r="L649" t="str">
        <v>Null</v>
      </c>
      <c r="M649">
        <f t="shared" si="21"/>
        <v>2.4139187335968018</v>
      </c>
      <c r="N649" s="230"/>
    </row>
    <row r="650" spans="2:14" x14ac:dyDescent="0.2">
      <c r="B650" s="230">
        <v>42304.875</v>
      </c>
      <c r="C650">
        <v>0.2397000789642334</v>
      </c>
      <c r="D650">
        <v>1330.7778969940018</v>
      </c>
      <c r="E650">
        <v>48.958984375</v>
      </c>
      <c r="F650">
        <v>12.597309166019494</v>
      </c>
      <c r="G650">
        <v>2.4226949991439448</v>
      </c>
      <c r="H650">
        <f t="shared" si="20"/>
        <v>1331.0175970729661</v>
      </c>
      <c r="K650" s="230">
        <v>42304.875</v>
      </c>
      <c r="L650">
        <v>2.2903182506561279</v>
      </c>
      <c r="M650">
        <f t="shared" si="21"/>
        <v>2.2903182506561279</v>
      </c>
      <c r="N650" s="230"/>
    </row>
    <row r="651" spans="2:14" x14ac:dyDescent="0.2">
      <c r="B651" s="230">
        <v>42304.916666666664</v>
      </c>
      <c r="C651">
        <v>0.2397000789642334</v>
      </c>
      <c r="D651">
        <v>1444.7314733644614</v>
      </c>
      <c r="E651">
        <v>48.958984375</v>
      </c>
      <c r="F651">
        <v>12.608681718173557</v>
      </c>
      <c r="G651">
        <v>2.4483771324157715</v>
      </c>
      <c r="H651">
        <f t="shared" si="20"/>
        <v>1444.9711734434256</v>
      </c>
      <c r="K651" s="230">
        <v>42304.916666666664</v>
      </c>
      <c r="L651" t="str">
        <v>Null</v>
      </c>
      <c r="M651">
        <f t="shared" si="21"/>
        <v>2.2903182506561279</v>
      </c>
      <c r="N651" s="230"/>
    </row>
    <row r="652" spans="2:14" x14ac:dyDescent="0.2">
      <c r="B652" s="230">
        <v>42304.958333333336</v>
      </c>
      <c r="C652">
        <v>0.2397000789642334</v>
      </c>
      <c r="D652">
        <v>1435.7048409993824</v>
      </c>
      <c r="E652">
        <v>48.958984375</v>
      </c>
      <c r="F652">
        <v>12.60284149050633</v>
      </c>
      <c r="G652">
        <v>2.4267798619388867</v>
      </c>
      <c r="H652">
        <f t="shared" si="20"/>
        <v>1435.9445410783467</v>
      </c>
      <c r="K652" s="230">
        <v>42304.958333333336</v>
      </c>
      <c r="L652">
        <v>2.4139187335968018</v>
      </c>
      <c r="M652">
        <f t="shared" si="21"/>
        <v>2.4139187335968018</v>
      </c>
      <c r="N652" s="230"/>
    </row>
    <row r="653" spans="2:14" x14ac:dyDescent="0.2">
      <c r="B653" s="230">
        <v>42305</v>
      </c>
      <c r="C653">
        <v>0.2397000789642334</v>
      </c>
      <c r="D653">
        <v>1433.4499907636855</v>
      </c>
      <c r="E653">
        <v>49.044222865782842</v>
      </c>
      <c r="F653">
        <v>12.602569556530053</v>
      </c>
      <c r="G653">
        <v>2.4139187335968018</v>
      </c>
      <c r="H653">
        <f t="shared" si="20"/>
        <v>1433.6896908426497</v>
      </c>
      <c r="K653" s="230">
        <v>42305</v>
      </c>
      <c r="L653" t="str">
        <v>Null</v>
      </c>
      <c r="M653">
        <f t="shared" si="21"/>
        <v>2.4139187335968018</v>
      </c>
      <c r="N653" s="230"/>
    </row>
    <row r="654" spans="2:14" x14ac:dyDescent="0.2">
      <c r="B654" s="230">
        <v>42305.041666666664</v>
      </c>
      <c r="C654">
        <v>0.2397000789642334</v>
      </c>
      <c r="D654">
        <v>1436.7262807769098</v>
      </c>
      <c r="E654">
        <v>49.146247863769531</v>
      </c>
      <c r="F654">
        <v>12.600697411096625</v>
      </c>
      <c r="G654">
        <v>2.4139187335968018</v>
      </c>
      <c r="H654">
        <f t="shared" si="20"/>
        <v>1436.965980855874</v>
      </c>
      <c r="K654" s="230">
        <v>42305.041666666664</v>
      </c>
      <c r="L654" t="str">
        <v>Null</v>
      </c>
      <c r="M654">
        <f t="shared" si="21"/>
        <v>2.4139187335968018</v>
      </c>
      <c r="N654" s="230"/>
    </row>
    <row r="655" spans="2:14" x14ac:dyDescent="0.2">
      <c r="B655" s="230">
        <v>42305.083333333336</v>
      </c>
      <c r="C655">
        <v>0.29970300030377178</v>
      </c>
      <c r="D655">
        <v>1430.0754618762551</v>
      </c>
      <c r="E655">
        <v>49.146247863769531</v>
      </c>
      <c r="F655">
        <v>12.608477042710515</v>
      </c>
      <c r="G655">
        <v>2.4139187335968018</v>
      </c>
      <c r="H655">
        <f t="shared" si="20"/>
        <v>1430.3751648765588</v>
      </c>
      <c r="K655" s="230">
        <v>42305.083333333336</v>
      </c>
      <c r="L655" t="str">
        <v>Null</v>
      </c>
      <c r="M655">
        <f t="shared" si="21"/>
        <v>2.4139187335968018</v>
      </c>
      <c r="N655" s="230"/>
    </row>
    <row r="656" spans="2:14" x14ac:dyDescent="0.2">
      <c r="B656" s="230">
        <v>42305.125</v>
      </c>
      <c r="C656">
        <v>0.31459331512451172</v>
      </c>
      <c r="D656">
        <v>1435.0121651800534</v>
      </c>
      <c r="E656">
        <v>49.146247863769531</v>
      </c>
      <c r="F656">
        <v>12.607429530029297</v>
      </c>
      <c r="G656">
        <v>2.4212005146439872</v>
      </c>
      <c r="H656">
        <f t="shared" si="20"/>
        <v>1435.326758495178</v>
      </c>
      <c r="K656" s="230">
        <v>42305.125</v>
      </c>
      <c r="L656">
        <v>2.3246695995330811</v>
      </c>
      <c r="M656">
        <f t="shared" si="21"/>
        <v>2.3246695995330811</v>
      </c>
      <c r="N656" s="230"/>
    </row>
    <row r="657" spans="2:14" x14ac:dyDescent="0.2">
      <c r="B657" s="230">
        <v>42305.166666666664</v>
      </c>
      <c r="C657">
        <v>0.31459331512451172</v>
      </c>
      <c r="D657">
        <v>1437.7082178057183</v>
      </c>
      <c r="E657">
        <v>49.146247863769531</v>
      </c>
      <c r="F657">
        <v>12.601845891844961</v>
      </c>
      <c r="G657">
        <v>2.434786319732666</v>
      </c>
      <c r="H657">
        <f t="shared" si="20"/>
        <v>1438.0228111208428</v>
      </c>
      <c r="K657" s="230">
        <v>42305.166666666664</v>
      </c>
      <c r="L657" t="str">
        <v>Null</v>
      </c>
      <c r="M657">
        <f t="shared" si="21"/>
        <v>2.3246695995330811</v>
      </c>
      <c r="N657" s="230"/>
    </row>
    <row r="658" spans="2:14" x14ac:dyDescent="0.2">
      <c r="B658" s="230">
        <v>42305.208333333336</v>
      </c>
      <c r="C658">
        <v>0.31459331512451172</v>
      </c>
      <c r="D658">
        <v>1444.7885692166815</v>
      </c>
      <c r="E658">
        <v>49.146247863769531</v>
      </c>
      <c r="F658">
        <v>12.610365816732775</v>
      </c>
      <c r="G658">
        <v>2.434786319732666</v>
      </c>
      <c r="H658">
        <f t="shared" si="20"/>
        <v>1445.103162531806</v>
      </c>
      <c r="K658" s="230">
        <v>42305.208333333336</v>
      </c>
      <c r="L658" t="str">
        <v>Null</v>
      </c>
      <c r="M658">
        <f t="shared" si="21"/>
        <v>2.3246695995330811</v>
      </c>
      <c r="N658" s="230"/>
    </row>
    <row r="659" spans="2:14" x14ac:dyDescent="0.2">
      <c r="B659" s="230">
        <v>42305.25</v>
      </c>
      <c r="C659">
        <v>0.31459331512451172</v>
      </c>
      <c r="D659">
        <v>1019.6157355929312</v>
      </c>
      <c r="E659">
        <v>49.146247863769531</v>
      </c>
      <c r="F659">
        <v>12.628364336929586</v>
      </c>
      <c r="G659">
        <v>2.434786319732666</v>
      </c>
      <c r="H659">
        <f t="shared" si="20"/>
        <v>1019.9303289080557</v>
      </c>
      <c r="K659" s="230">
        <v>42305.25</v>
      </c>
      <c r="L659" t="str">
        <v>Null</v>
      </c>
      <c r="M659">
        <f t="shared" si="21"/>
        <v>2.3246695995330811</v>
      </c>
      <c r="N659" s="230"/>
    </row>
    <row r="660" spans="2:14" x14ac:dyDescent="0.2">
      <c r="B660" s="230">
        <v>42305.291666666664</v>
      </c>
      <c r="C660">
        <v>0.31459331512451172</v>
      </c>
      <c r="D660">
        <v>142.48105498346965</v>
      </c>
      <c r="E660">
        <v>49.167815589074031</v>
      </c>
      <c r="F660">
        <v>12.648579680019219</v>
      </c>
      <c r="G660">
        <v>2.434786319732666</v>
      </c>
      <c r="H660">
        <f t="shared" si="20"/>
        <v>142.79564829859416</v>
      </c>
      <c r="K660" s="230">
        <v>42305.291666666664</v>
      </c>
      <c r="L660" t="str">
        <v>Null</v>
      </c>
      <c r="M660">
        <f t="shared" si="21"/>
        <v>2.3246695995330811</v>
      </c>
      <c r="N660" s="230"/>
    </row>
    <row r="661" spans="2:14" x14ac:dyDescent="0.2">
      <c r="B661" s="230">
        <v>42305.333333333336</v>
      </c>
      <c r="C661">
        <v>0.31459331512451172</v>
      </c>
      <c r="D661">
        <v>838.22927059085418</v>
      </c>
      <c r="E661">
        <v>48.623321533203125</v>
      </c>
      <c r="F661">
        <v>12.548079618428547</v>
      </c>
      <c r="G661">
        <v>2.4183285189616681</v>
      </c>
      <c r="H661">
        <f t="shared" si="20"/>
        <v>838.5438639059787</v>
      </c>
      <c r="K661" s="230">
        <v>42305.333333333336</v>
      </c>
      <c r="L661">
        <v>2.3659765720367432</v>
      </c>
      <c r="M661">
        <f t="shared" si="21"/>
        <v>2.3659765720367432</v>
      </c>
      <c r="N661" s="230"/>
    </row>
    <row r="662" spans="2:14" x14ac:dyDescent="0.2">
      <c r="B662" s="230">
        <v>42305.375</v>
      </c>
      <c r="C662">
        <v>0.31459331512451172</v>
      </c>
      <c r="D662">
        <v>867.56399694668255</v>
      </c>
      <c r="E662">
        <v>48.623321533203125</v>
      </c>
      <c r="F662">
        <v>12.580857225489618</v>
      </c>
      <c r="G662">
        <v>2.3659765720367432</v>
      </c>
      <c r="H662">
        <f t="shared" si="20"/>
        <v>867.87859026180706</v>
      </c>
      <c r="K662" s="230">
        <v>42305.375</v>
      </c>
      <c r="L662" t="str">
        <v>Null</v>
      </c>
      <c r="M662">
        <f t="shared" si="21"/>
        <v>2.3659765720367432</v>
      </c>
      <c r="N662" s="230"/>
    </row>
    <row r="663" spans="2:14" x14ac:dyDescent="0.2">
      <c r="B663" s="230">
        <v>42305.416666666664</v>
      </c>
      <c r="C663">
        <v>0.3795396468622817</v>
      </c>
      <c r="D663">
        <v>866.62553959596426</v>
      </c>
      <c r="E663">
        <v>48.623321533203125</v>
      </c>
      <c r="F663">
        <v>12.589657877225083</v>
      </c>
      <c r="G663">
        <v>2.3659765720367432</v>
      </c>
      <c r="H663">
        <f t="shared" si="20"/>
        <v>867.00507924282658</v>
      </c>
      <c r="K663" s="230">
        <v>42305.416666666664</v>
      </c>
      <c r="L663" t="str">
        <v>Null</v>
      </c>
      <c r="M663">
        <f t="shared" si="21"/>
        <v>2.3659765720367432</v>
      </c>
      <c r="N663" s="230"/>
    </row>
    <row r="664" spans="2:14" x14ac:dyDescent="0.2">
      <c r="B664" s="230">
        <v>42305.458333333336</v>
      </c>
      <c r="C664">
        <v>0.38959085941314697</v>
      </c>
      <c r="D664">
        <v>867.32879727420391</v>
      </c>
      <c r="E664">
        <v>48.623321533203125</v>
      </c>
      <c r="F664">
        <v>12.584404917414718</v>
      </c>
      <c r="G664">
        <v>2.3749000029853979</v>
      </c>
      <c r="H664">
        <f t="shared" si="20"/>
        <v>867.71838813361705</v>
      </c>
      <c r="K664" s="230">
        <v>42305.458333333336</v>
      </c>
      <c r="L664">
        <v>2.4348931312561035</v>
      </c>
      <c r="M664">
        <f t="shared" si="21"/>
        <v>2.4348931312561035</v>
      </c>
      <c r="N664" s="230"/>
    </row>
    <row r="665" spans="2:14" x14ac:dyDescent="0.2">
      <c r="B665" s="230">
        <v>42305.5</v>
      </c>
      <c r="C665">
        <v>0.38959085941314697</v>
      </c>
      <c r="D665">
        <v>870.32198084186143</v>
      </c>
      <c r="E665">
        <v>48.778451954689025</v>
      </c>
      <c r="F665">
        <v>12.596085027225547</v>
      </c>
      <c r="G665">
        <v>2.4348931312561035</v>
      </c>
      <c r="H665">
        <f t="shared" si="20"/>
        <v>870.71157170127458</v>
      </c>
      <c r="K665" s="230">
        <v>42305.5</v>
      </c>
      <c r="L665" t="str">
        <v>Null</v>
      </c>
      <c r="M665">
        <f t="shared" si="21"/>
        <v>2.4348931312561035</v>
      </c>
      <c r="N665" s="230"/>
    </row>
    <row r="666" spans="2:14" x14ac:dyDescent="0.2">
      <c r="B666" s="230">
        <v>42305.541666666664</v>
      </c>
      <c r="C666">
        <v>0.38959085941314697</v>
      </c>
      <c r="D666">
        <v>863.01172298907841</v>
      </c>
      <c r="E666">
        <v>49.241641998291016</v>
      </c>
      <c r="F666">
        <v>12.581017492741214</v>
      </c>
      <c r="G666">
        <v>2.4348931312561035</v>
      </c>
      <c r="H666">
        <f t="shared" si="20"/>
        <v>863.40131384849155</v>
      </c>
      <c r="K666" s="230">
        <v>42305.541666666664</v>
      </c>
      <c r="L666" t="str">
        <v>Null</v>
      </c>
      <c r="M666">
        <f t="shared" si="21"/>
        <v>2.4348931312561035</v>
      </c>
      <c r="N666" s="230"/>
    </row>
    <row r="667" spans="2:14" x14ac:dyDescent="0.2">
      <c r="B667" s="230">
        <v>42305.583333333336</v>
      </c>
      <c r="C667">
        <v>0.38959085941314697</v>
      </c>
      <c r="D667">
        <v>1406.0834457314388</v>
      </c>
      <c r="E667">
        <v>48.861807912025455</v>
      </c>
      <c r="F667">
        <v>12.599797449550893</v>
      </c>
      <c r="G667">
        <v>2.4370037767320207</v>
      </c>
      <c r="H667">
        <f t="shared" si="20"/>
        <v>1406.473036590852</v>
      </c>
      <c r="K667" s="230">
        <v>42305.583333333336</v>
      </c>
      <c r="L667">
        <v>2.4281513690948486</v>
      </c>
      <c r="M667">
        <f t="shared" si="21"/>
        <v>2.4281513690948486</v>
      </c>
      <c r="N667" s="230"/>
    </row>
    <row r="668" spans="2:14" x14ac:dyDescent="0.2">
      <c r="B668" s="230">
        <v>42305.625</v>
      </c>
      <c r="C668">
        <v>0.38959085941314697</v>
      </c>
      <c r="D668">
        <v>1800.4266065956963</v>
      </c>
      <c r="E668">
        <v>48.757591247558594</v>
      </c>
      <c r="F668">
        <v>12.617761586165162</v>
      </c>
      <c r="G668">
        <v>2.4831562042236328</v>
      </c>
      <c r="H668">
        <f t="shared" si="20"/>
        <v>1800.8161974551094</v>
      </c>
      <c r="K668" s="230">
        <v>42305.625</v>
      </c>
      <c r="L668" t="str">
        <v>Null</v>
      </c>
      <c r="M668">
        <f t="shared" si="21"/>
        <v>2.4281513690948486</v>
      </c>
      <c r="N668" s="230"/>
    </row>
    <row r="669" spans="2:14" x14ac:dyDescent="0.2">
      <c r="B669" s="230">
        <v>42305.666666666664</v>
      </c>
      <c r="C669">
        <v>0.38959085941314697</v>
      </c>
      <c r="D669">
        <v>1809.0814204466753</v>
      </c>
      <c r="E669">
        <v>48.757591247558594</v>
      </c>
      <c r="F669">
        <v>12.62952342634307</v>
      </c>
      <c r="G669">
        <v>2.4873993806350234</v>
      </c>
      <c r="H669">
        <f t="shared" si="20"/>
        <v>1809.4710113060885</v>
      </c>
      <c r="K669" s="230">
        <v>42305.666666666664</v>
      </c>
      <c r="L669">
        <v>2.4486980438232422</v>
      </c>
      <c r="M669">
        <f t="shared" si="21"/>
        <v>2.4486980438232422</v>
      </c>
      <c r="N669" s="230"/>
    </row>
    <row r="670" spans="2:14" x14ac:dyDescent="0.2">
      <c r="B670" s="230">
        <v>42305.708333333336</v>
      </c>
      <c r="C670">
        <v>0.38959085941314697</v>
      </c>
      <c r="D670">
        <v>1784.6650021869236</v>
      </c>
      <c r="E670">
        <v>48.106235200431605</v>
      </c>
      <c r="F670">
        <v>12.607624839755696</v>
      </c>
      <c r="G670">
        <v>2.5103375911712646</v>
      </c>
      <c r="H670">
        <f t="shared" si="20"/>
        <v>1785.0545930463368</v>
      </c>
      <c r="K670" s="230">
        <v>42305.708333333336</v>
      </c>
      <c r="L670" t="str">
        <v>Null</v>
      </c>
      <c r="M670">
        <f t="shared" si="21"/>
        <v>2.4486980438232422</v>
      </c>
      <c r="N670" s="230"/>
    </row>
    <row r="671" spans="2:14" x14ac:dyDescent="0.2">
      <c r="B671" s="230">
        <v>42305.75</v>
      </c>
      <c r="C671">
        <v>0.31727772722641628</v>
      </c>
      <c r="D671">
        <v>1785.1829442940605</v>
      </c>
      <c r="E671">
        <v>46.178318023681641</v>
      </c>
      <c r="F671">
        <v>12.608056500922045</v>
      </c>
      <c r="G671">
        <v>2.5103375911712646</v>
      </c>
      <c r="H671">
        <f t="shared" si="20"/>
        <v>1785.5002220212868</v>
      </c>
      <c r="K671" s="230">
        <v>42305.75</v>
      </c>
      <c r="L671" t="str">
        <v>Null</v>
      </c>
      <c r="M671">
        <f t="shared" si="21"/>
        <v>2.4486980438232422</v>
      </c>
      <c r="N671" s="230"/>
    </row>
    <row r="672" spans="2:14" x14ac:dyDescent="0.2">
      <c r="B672" s="230">
        <v>42305.791666666664</v>
      </c>
      <c r="C672">
        <v>0.31459331512451172</v>
      </c>
      <c r="D672">
        <v>1786.4245468189831</v>
      </c>
      <c r="E672">
        <v>46.178318023681641</v>
      </c>
      <c r="F672">
        <v>12.620522822397021</v>
      </c>
      <c r="G672">
        <v>2.5103375911712646</v>
      </c>
      <c r="H672">
        <f t="shared" si="20"/>
        <v>1786.7391401341076</v>
      </c>
      <c r="K672" s="230">
        <v>42305.791666666664</v>
      </c>
      <c r="L672" t="str">
        <v>Null</v>
      </c>
      <c r="M672">
        <f t="shared" si="21"/>
        <v>2.4486980438232422</v>
      </c>
      <c r="N672" s="230"/>
    </row>
    <row r="673" spans="2:14" x14ac:dyDescent="0.2">
      <c r="B673" s="230">
        <v>42305.833333333336</v>
      </c>
      <c r="C673">
        <v>0.31459331512451172</v>
      </c>
      <c r="D673">
        <v>1789.9301540798608</v>
      </c>
      <c r="E673">
        <v>46.178318023681641</v>
      </c>
      <c r="F673">
        <v>12.630114209237099</v>
      </c>
      <c r="G673">
        <v>2.4578091433906555</v>
      </c>
      <c r="H673">
        <f t="shared" si="20"/>
        <v>1790.2447473949853</v>
      </c>
      <c r="K673" s="230">
        <v>42305.833333333336</v>
      </c>
      <c r="L673">
        <v>2.4485909938812256</v>
      </c>
      <c r="M673">
        <f t="shared" si="21"/>
        <v>2.4485909938812256</v>
      </c>
      <c r="N673" s="230"/>
    </row>
    <row r="674" spans="2:14" x14ac:dyDescent="0.2">
      <c r="B674" s="230">
        <v>42305.875</v>
      </c>
      <c r="C674">
        <v>0.31459331512451172</v>
      </c>
      <c r="D674">
        <v>1794.7265394326785</v>
      </c>
      <c r="E674">
        <v>46.178318023681641</v>
      </c>
      <c r="F674">
        <v>12.629887368677192</v>
      </c>
      <c r="G674">
        <v>2.4485909938812256</v>
      </c>
      <c r="H674">
        <f t="shared" si="20"/>
        <v>1795.041132747803</v>
      </c>
      <c r="K674" s="230">
        <v>42305.875</v>
      </c>
      <c r="L674" t="str">
        <v>Null</v>
      </c>
      <c r="M674">
        <f t="shared" si="21"/>
        <v>2.4485909938812256</v>
      </c>
      <c r="N674" s="230"/>
    </row>
    <row r="675" spans="2:14" x14ac:dyDescent="0.2">
      <c r="B675" s="230">
        <v>42305.916666666664</v>
      </c>
      <c r="C675">
        <v>0.31459331512451172</v>
      </c>
      <c r="D675">
        <v>1809.4591799409993</v>
      </c>
      <c r="E675">
        <v>46.178318023681641</v>
      </c>
      <c r="F675">
        <v>12.630529044422573</v>
      </c>
      <c r="G675">
        <v>2.4485909938812256</v>
      </c>
      <c r="H675">
        <f t="shared" si="20"/>
        <v>1809.7737732561238</v>
      </c>
      <c r="K675" s="230">
        <v>42305.916666666664</v>
      </c>
      <c r="L675" t="str">
        <v>Null</v>
      </c>
      <c r="M675">
        <f t="shared" si="21"/>
        <v>2.4485909938812256</v>
      </c>
      <c r="N675" s="230"/>
    </row>
    <row r="676" spans="2:14" x14ac:dyDescent="0.2">
      <c r="B676" s="230">
        <v>42305.958333333336</v>
      </c>
      <c r="C676">
        <v>0.31459331512451172</v>
      </c>
      <c r="D676">
        <v>1796.7023153182304</v>
      </c>
      <c r="E676">
        <v>46.849844788432648</v>
      </c>
      <c r="F676">
        <v>12.619736069569322</v>
      </c>
      <c r="G676">
        <v>2.4485909938812256</v>
      </c>
      <c r="H676">
        <f t="shared" si="20"/>
        <v>1797.0169086333549</v>
      </c>
      <c r="K676" s="230">
        <v>42305.958333333336</v>
      </c>
      <c r="L676" t="str">
        <v>Null</v>
      </c>
      <c r="M676">
        <f t="shared" si="21"/>
        <v>2.4485909938812256</v>
      </c>
      <c r="N676" s="230"/>
    </row>
    <row r="677" spans="2:14" x14ac:dyDescent="0.2">
      <c r="B677" s="230">
        <v>42306</v>
      </c>
      <c r="C677">
        <v>0.31459331512451172</v>
      </c>
      <c r="D677">
        <v>1792.0046302220996</v>
      </c>
      <c r="E677">
        <v>47.679946899414063</v>
      </c>
      <c r="F677">
        <v>12.617303070751827</v>
      </c>
      <c r="G677">
        <v>2.4485909938812256</v>
      </c>
      <c r="H677">
        <f t="shared" si="20"/>
        <v>1792.3192235372242</v>
      </c>
      <c r="K677" s="230">
        <v>42306</v>
      </c>
      <c r="L677" t="str">
        <v>Null</v>
      </c>
      <c r="M677">
        <f t="shared" si="21"/>
        <v>2.4485909938812256</v>
      </c>
      <c r="N677" s="230"/>
    </row>
    <row r="678" spans="2:14" x14ac:dyDescent="0.2">
      <c r="B678" s="230">
        <v>42306.041666666664</v>
      </c>
      <c r="C678">
        <v>0.31241962215966651</v>
      </c>
      <c r="D678">
        <v>1796.2012016098367</v>
      </c>
      <c r="E678">
        <v>47.679946899414063</v>
      </c>
      <c r="F678">
        <v>12.62720778860834</v>
      </c>
      <c r="G678">
        <v>2.4648990498891803</v>
      </c>
      <c r="H678">
        <f t="shared" si="20"/>
        <v>1796.5136212319965</v>
      </c>
      <c r="K678" s="230">
        <v>42306.041666666664</v>
      </c>
      <c r="L678">
        <v>2.283576488494873</v>
      </c>
      <c r="M678">
        <f t="shared" si="21"/>
        <v>2.283576488494873</v>
      </c>
      <c r="N678" s="230"/>
    </row>
    <row r="679" spans="2:14" x14ac:dyDescent="0.2">
      <c r="B679" s="230">
        <v>42306.083333333336</v>
      </c>
      <c r="C679">
        <v>0.2397000789642334</v>
      </c>
      <c r="D679">
        <v>1788.3563269604158</v>
      </c>
      <c r="E679">
        <v>47.679946899414063</v>
      </c>
      <c r="F679">
        <v>12.621663675839105</v>
      </c>
      <c r="G679">
        <v>2.4462852441859244</v>
      </c>
      <c r="H679">
        <f t="shared" si="20"/>
        <v>1788.59602703938</v>
      </c>
      <c r="K679" s="230">
        <v>42306.083333333336</v>
      </c>
      <c r="L679">
        <v>2.4417421817779541</v>
      </c>
      <c r="M679">
        <f t="shared" si="21"/>
        <v>2.4417421817779541</v>
      </c>
      <c r="N679" s="230"/>
    </row>
    <row r="680" spans="2:14" x14ac:dyDescent="0.2">
      <c r="B680" s="230">
        <v>42306.125</v>
      </c>
      <c r="C680">
        <v>0.2397000789642334</v>
      </c>
      <c r="D680">
        <v>1785.744373889092</v>
      </c>
      <c r="E680">
        <v>47.679946899414063</v>
      </c>
      <c r="F680">
        <v>12.626641777146657</v>
      </c>
      <c r="G680">
        <v>2.4417421817779541</v>
      </c>
      <c r="H680">
        <f t="shared" si="20"/>
        <v>1785.9840739680562</v>
      </c>
      <c r="K680" s="230">
        <v>42306.125</v>
      </c>
      <c r="L680" t="str">
        <v>Null</v>
      </c>
      <c r="M680">
        <f t="shared" si="21"/>
        <v>2.4417421817779541</v>
      </c>
      <c r="N680" s="230"/>
    </row>
    <row r="681" spans="2:14" x14ac:dyDescent="0.2">
      <c r="B681" s="230">
        <v>42306.166666666664</v>
      </c>
      <c r="C681">
        <v>0.2397000789642334</v>
      </c>
      <c r="D681">
        <v>1789.3938805212397</v>
      </c>
      <c r="E681">
        <v>47.679946899414063</v>
      </c>
      <c r="F681">
        <v>12.621964536325667</v>
      </c>
      <c r="G681">
        <v>2.451473624171681</v>
      </c>
      <c r="H681">
        <f t="shared" si="20"/>
        <v>1789.6335806002039</v>
      </c>
      <c r="K681" s="230">
        <v>42306.166666666664</v>
      </c>
      <c r="L681">
        <v>2.3522791862487793</v>
      </c>
      <c r="M681">
        <f t="shared" si="21"/>
        <v>2.3522791862487793</v>
      </c>
      <c r="N681" s="230"/>
    </row>
    <row r="682" spans="2:14" x14ac:dyDescent="0.2">
      <c r="B682" s="230">
        <v>42306.208333333336</v>
      </c>
      <c r="C682">
        <v>149.76847741148637</v>
      </c>
      <c r="D682">
        <v>1502.0593800600695</v>
      </c>
      <c r="E682">
        <v>47.679946899414063</v>
      </c>
      <c r="F682">
        <v>12.604018831017019</v>
      </c>
      <c r="G682">
        <v>2.4542376394553975</v>
      </c>
      <c r="H682">
        <f t="shared" si="20"/>
        <v>1651.8278574715559</v>
      </c>
      <c r="K682" s="230">
        <v>42306.208333333336</v>
      </c>
      <c r="L682">
        <v>2.407390832901001</v>
      </c>
      <c r="M682">
        <f t="shared" si="21"/>
        <v>2.407390832901001</v>
      </c>
      <c r="N682" s="230"/>
    </row>
    <row r="683" spans="2:14" x14ac:dyDescent="0.2">
      <c r="B683" s="230">
        <v>42306.25</v>
      </c>
      <c r="C683">
        <v>349.64427673847513</v>
      </c>
      <c r="D683">
        <v>1051.3979900199554</v>
      </c>
      <c r="E683">
        <v>47.679946899414063</v>
      </c>
      <c r="F683">
        <v>12.593822934495874</v>
      </c>
      <c r="G683">
        <v>2.4693515300750732</v>
      </c>
      <c r="H683">
        <f t="shared" si="20"/>
        <v>1401.0422667584305</v>
      </c>
      <c r="K683" s="230">
        <v>42306.25</v>
      </c>
      <c r="L683" t="str">
        <v>Null</v>
      </c>
      <c r="M683">
        <f t="shared" si="21"/>
        <v>2.407390832901001</v>
      </c>
      <c r="N683" s="230"/>
    </row>
    <row r="684" spans="2:14" x14ac:dyDescent="0.2">
      <c r="B684" s="230">
        <v>42306.291666666664</v>
      </c>
      <c r="C684">
        <v>175.75546189680668</v>
      </c>
      <c r="D684">
        <v>525.17846161366776</v>
      </c>
      <c r="E684">
        <v>47.614168795438339</v>
      </c>
      <c r="F684">
        <v>12.568504470065701</v>
      </c>
      <c r="G684">
        <v>2.4693515300750732</v>
      </c>
      <c r="H684">
        <f t="shared" si="20"/>
        <v>700.93392351047441</v>
      </c>
      <c r="K684" s="230">
        <v>42306.291666666664</v>
      </c>
      <c r="L684" t="str">
        <v>Null</v>
      </c>
      <c r="M684">
        <f t="shared" si="21"/>
        <v>2.407390832901001</v>
      </c>
      <c r="N684" s="230"/>
    </row>
    <row r="685" spans="2:14" x14ac:dyDescent="0.2">
      <c r="B685" s="230">
        <v>42306.333333333336</v>
      </c>
      <c r="C685">
        <v>358.70137688402804</v>
      </c>
      <c r="D685">
        <v>1067.7975181336974</v>
      </c>
      <c r="E685">
        <v>47.538616180419922</v>
      </c>
      <c r="F685">
        <v>12.586033090924687</v>
      </c>
      <c r="G685">
        <v>2.4318602067921558</v>
      </c>
      <c r="H685">
        <f t="shared" si="20"/>
        <v>1426.4988950177253</v>
      </c>
      <c r="K685" s="230">
        <v>42306.333333333336</v>
      </c>
      <c r="L685">
        <v>2.4211955070495605</v>
      </c>
      <c r="M685">
        <f t="shared" si="21"/>
        <v>2.4211955070495605</v>
      </c>
      <c r="N685" s="230"/>
    </row>
    <row r="686" spans="2:14" x14ac:dyDescent="0.2">
      <c r="B686" s="230">
        <v>42306.375</v>
      </c>
      <c r="C686">
        <v>113.25498561629911</v>
      </c>
      <c r="D686">
        <v>1075.8241818660651</v>
      </c>
      <c r="E686">
        <v>47.465272973717582</v>
      </c>
      <c r="F686">
        <v>12.615366052061452</v>
      </c>
      <c r="G686">
        <v>2.4211955070495605</v>
      </c>
      <c r="H686">
        <f t="shared" si="20"/>
        <v>1189.0791674823643</v>
      </c>
      <c r="K686" s="230">
        <v>42306.375</v>
      </c>
      <c r="L686" t="str">
        <v>Null</v>
      </c>
      <c r="M686">
        <f t="shared" si="21"/>
        <v>2.4211955070495605</v>
      </c>
      <c r="N686" s="230"/>
    </row>
    <row r="687" spans="2:14" x14ac:dyDescent="0.2">
      <c r="B687" s="230">
        <v>42306.416666666664</v>
      </c>
      <c r="C687">
        <v>0.2397000789642334</v>
      </c>
      <c r="D687">
        <v>1064.6415729477608</v>
      </c>
      <c r="E687">
        <v>47.263023376464844</v>
      </c>
      <c r="F687">
        <v>12.600296234081851</v>
      </c>
      <c r="G687">
        <v>2.4211955070495605</v>
      </c>
      <c r="H687">
        <f t="shared" si="20"/>
        <v>1064.881273026725</v>
      </c>
      <c r="K687" s="230">
        <v>42306.416666666664</v>
      </c>
      <c r="L687" t="str">
        <v>Null</v>
      </c>
      <c r="M687">
        <f t="shared" si="21"/>
        <v>2.4211955070495605</v>
      </c>
      <c r="N687" s="230"/>
    </row>
    <row r="688" spans="2:14" x14ac:dyDescent="0.2">
      <c r="B688" s="230">
        <v>42306.458333333336</v>
      </c>
      <c r="C688">
        <v>0.2397000789642334</v>
      </c>
      <c r="D688">
        <v>1070.0256294120452</v>
      </c>
      <c r="E688">
        <v>47.263023376464844</v>
      </c>
      <c r="F688">
        <v>12.609103585473433</v>
      </c>
      <c r="G688">
        <v>2.4492721748173234</v>
      </c>
      <c r="H688">
        <f t="shared" si="20"/>
        <v>1070.2653294910094</v>
      </c>
      <c r="K688" s="230">
        <v>42306.458333333336</v>
      </c>
      <c r="L688">
        <v>2.3042299747467041</v>
      </c>
      <c r="M688">
        <f t="shared" si="21"/>
        <v>2.3042299747467041</v>
      </c>
      <c r="N688" s="230"/>
    </row>
    <row r="689" spans="2:14" x14ac:dyDescent="0.2">
      <c r="B689" s="230">
        <v>42306.5</v>
      </c>
      <c r="C689">
        <v>0.2397000789642334</v>
      </c>
      <c r="D689">
        <v>1055.7219660142007</v>
      </c>
      <c r="E689">
        <v>47.263023376464844</v>
      </c>
      <c r="F689">
        <v>12.600315203348529</v>
      </c>
      <c r="G689">
        <v>2.4692444801330566</v>
      </c>
      <c r="H689">
        <f t="shared" si="20"/>
        <v>1055.9616660931649</v>
      </c>
      <c r="K689" s="230">
        <v>42306.5</v>
      </c>
      <c r="L689" t="str">
        <v>Null</v>
      </c>
      <c r="M689">
        <f t="shared" si="21"/>
        <v>2.3042299747467041</v>
      </c>
      <c r="N689" s="230"/>
    </row>
    <row r="690" spans="2:14" x14ac:dyDescent="0.2">
      <c r="B690" s="230">
        <v>42306.541666666664</v>
      </c>
      <c r="C690">
        <v>0.2397000789642334</v>
      </c>
      <c r="D690">
        <v>1066.3520023777257</v>
      </c>
      <c r="E690">
        <v>47.263023376464844</v>
      </c>
      <c r="F690">
        <v>12.603344863216877</v>
      </c>
      <c r="G690">
        <v>2.4634540640936957</v>
      </c>
      <c r="H690">
        <f t="shared" si="20"/>
        <v>1066.59170245669</v>
      </c>
      <c r="K690" s="230">
        <v>42306.541666666664</v>
      </c>
      <c r="L690">
        <v>2.4005417823791504</v>
      </c>
      <c r="M690">
        <f t="shared" si="21"/>
        <v>2.4005417823791504</v>
      </c>
      <c r="N690" s="230"/>
    </row>
    <row r="691" spans="2:14" x14ac:dyDescent="0.2">
      <c r="B691" s="230">
        <v>42306.583333333336</v>
      </c>
      <c r="C691">
        <v>0.2397000789642334</v>
      </c>
      <c r="D691">
        <v>1075.4236459707133</v>
      </c>
      <c r="E691">
        <v>47.263023376464844</v>
      </c>
      <c r="F691">
        <v>12.579453834347195</v>
      </c>
      <c r="G691">
        <v>2.4005417823791504</v>
      </c>
      <c r="H691">
        <f t="shared" si="20"/>
        <v>1075.6633460496776</v>
      </c>
      <c r="K691" s="230">
        <v>42306.583333333336</v>
      </c>
      <c r="L691" t="str">
        <v>Null</v>
      </c>
      <c r="M691">
        <f t="shared" si="21"/>
        <v>2.4005417823791504</v>
      </c>
      <c r="N691" s="230"/>
    </row>
    <row r="692" spans="2:14" x14ac:dyDescent="0.2">
      <c r="B692" s="230">
        <v>42306.625</v>
      </c>
      <c r="C692">
        <v>0.2397000789642334</v>
      </c>
      <c r="D692">
        <v>1063.2267064690145</v>
      </c>
      <c r="E692">
        <v>47.263023376464844</v>
      </c>
      <c r="F692">
        <v>12.600437148622142</v>
      </c>
      <c r="G692">
        <v>2.4005417823791504</v>
      </c>
      <c r="H692">
        <f t="shared" si="20"/>
        <v>1063.4664065479787</v>
      </c>
      <c r="K692" s="230">
        <v>42306.625</v>
      </c>
      <c r="L692" t="str">
        <v>Null</v>
      </c>
      <c r="M692">
        <f t="shared" si="21"/>
        <v>2.4005417823791504</v>
      </c>
      <c r="N692" s="230"/>
    </row>
    <row r="693" spans="2:14" x14ac:dyDescent="0.2">
      <c r="B693" s="230">
        <v>42306.666666666664</v>
      </c>
      <c r="C693">
        <v>0.2397000789642334</v>
      </c>
      <c r="D693">
        <v>1059.9995024308269</v>
      </c>
      <c r="E693">
        <v>47.263023376464844</v>
      </c>
      <c r="F693">
        <v>12.588618123206563</v>
      </c>
      <c r="G693">
        <v>2.4005417823791504</v>
      </c>
      <c r="H693">
        <f t="shared" si="20"/>
        <v>1060.2392025097911</v>
      </c>
      <c r="K693" s="230">
        <v>42306.666666666664</v>
      </c>
      <c r="L693" t="str">
        <v>Null</v>
      </c>
      <c r="M693">
        <f t="shared" si="21"/>
        <v>2.4005417823791504</v>
      </c>
      <c r="N693" s="230"/>
    </row>
    <row r="694" spans="2:14" x14ac:dyDescent="0.2">
      <c r="B694" s="230">
        <v>42306.708333333336</v>
      </c>
      <c r="C694">
        <v>0.31027120566202537</v>
      </c>
      <c r="D694">
        <v>1059.6563482586328</v>
      </c>
      <c r="E694">
        <v>47.479492454255428</v>
      </c>
      <c r="F694">
        <v>12.592362176982297</v>
      </c>
      <c r="G694">
        <v>2.4005417823791504</v>
      </c>
      <c r="H694">
        <f t="shared" si="20"/>
        <v>1059.9666194642948</v>
      </c>
      <c r="K694" s="230">
        <v>42306.708333333336</v>
      </c>
      <c r="L694" t="str">
        <v>Null</v>
      </c>
      <c r="M694">
        <f t="shared" si="21"/>
        <v>2.4005417823791504</v>
      </c>
      <c r="N694" s="230"/>
    </row>
    <row r="695" spans="2:14" x14ac:dyDescent="0.2">
      <c r="B695" s="230">
        <v>42306.75</v>
      </c>
      <c r="C695">
        <v>0.31459331512451172</v>
      </c>
      <c r="D695">
        <v>1061.7602677767607</v>
      </c>
      <c r="E695">
        <v>47.863677978515625</v>
      </c>
      <c r="F695">
        <v>12.591747056749927</v>
      </c>
      <c r="G695">
        <v>2.4005417823791504</v>
      </c>
      <c r="H695">
        <f t="shared" si="20"/>
        <v>1062.0748610918852</v>
      </c>
      <c r="K695" s="230">
        <v>42306.75</v>
      </c>
      <c r="L695" t="str">
        <v>Null</v>
      </c>
      <c r="M695">
        <f t="shared" si="21"/>
        <v>2.4005417823791504</v>
      </c>
      <c r="N695" s="230"/>
    </row>
    <row r="696" spans="2:14" x14ac:dyDescent="0.2">
      <c r="B696" s="230">
        <v>42306.791666666664</v>
      </c>
      <c r="C696">
        <v>0.31459331512451172</v>
      </c>
      <c r="D696">
        <v>1059.0958468951756</v>
      </c>
      <c r="E696">
        <v>47.863677978515625</v>
      </c>
      <c r="F696">
        <v>12.606937834765116</v>
      </c>
      <c r="G696">
        <v>2.4005417823791504</v>
      </c>
      <c r="H696">
        <f t="shared" si="20"/>
        <v>1059.4104402103001</v>
      </c>
      <c r="K696" s="230">
        <v>42306.791666666664</v>
      </c>
      <c r="L696" t="str">
        <v>Null</v>
      </c>
      <c r="M696">
        <f t="shared" si="21"/>
        <v>2.4005417823791504</v>
      </c>
      <c r="N696" s="230"/>
    </row>
    <row r="697" spans="2:14" x14ac:dyDescent="0.2">
      <c r="B697" s="230">
        <v>42306.833333333336</v>
      </c>
      <c r="C697">
        <v>0.31459331512451172</v>
      </c>
      <c r="D697">
        <v>1057.5351343303091</v>
      </c>
      <c r="E697">
        <v>47.863677978515625</v>
      </c>
      <c r="F697">
        <v>12.593736057730252</v>
      </c>
      <c r="G697">
        <v>2.4005417823791504</v>
      </c>
      <c r="H697">
        <f t="shared" si="20"/>
        <v>1057.8497276454336</v>
      </c>
      <c r="K697" s="230">
        <v>42306.833333333336</v>
      </c>
      <c r="L697" t="str">
        <v>Null</v>
      </c>
      <c r="M697">
        <f t="shared" si="21"/>
        <v>2.4005417823791504</v>
      </c>
      <c r="N697" s="230"/>
    </row>
    <row r="698" spans="2:14" x14ac:dyDescent="0.2">
      <c r="B698" s="230">
        <v>42306.875</v>
      </c>
      <c r="C698">
        <v>0.31459331512451172</v>
      </c>
      <c r="D698">
        <v>1065.5879112876889</v>
      </c>
      <c r="E698">
        <v>47.863677978515625</v>
      </c>
      <c r="F698">
        <v>12.597313888893128</v>
      </c>
      <c r="G698">
        <v>2.4012660961070327</v>
      </c>
      <c r="H698">
        <f t="shared" si="20"/>
        <v>1065.9025046028135</v>
      </c>
      <c r="K698" s="230">
        <v>42306.875</v>
      </c>
      <c r="L698">
        <v>2.407390832901001</v>
      </c>
      <c r="M698">
        <f t="shared" si="21"/>
        <v>2.407390832901001</v>
      </c>
      <c r="N698" s="230"/>
    </row>
    <row r="699" spans="2:14" x14ac:dyDescent="0.2">
      <c r="B699" s="230">
        <v>42306.916666666664</v>
      </c>
      <c r="C699">
        <v>0.31459331512451172</v>
      </c>
      <c r="D699">
        <v>1065.6190326150684</v>
      </c>
      <c r="E699">
        <v>47.863677978515625</v>
      </c>
      <c r="F699">
        <v>12.595086321044763</v>
      </c>
      <c r="G699">
        <v>2.4159348942803671</v>
      </c>
      <c r="H699">
        <f t="shared" si="20"/>
        <v>1065.9336259301929</v>
      </c>
      <c r="K699" s="230">
        <v>42306.916666666664</v>
      </c>
      <c r="L699">
        <v>2.0500736236572266</v>
      </c>
      <c r="M699">
        <f t="shared" si="21"/>
        <v>2.0500736236572266</v>
      </c>
      <c r="N699" s="230"/>
    </row>
    <row r="700" spans="2:14" x14ac:dyDescent="0.2">
      <c r="B700" s="230">
        <v>42306.958333333336</v>
      </c>
      <c r="C700">
        <v>0.31459331512451172</v>
      </c>
      <c r="D700">
        <v>1073.1304016742281</v>
      </c>
      <c r="E700">
        <v>47.863677978515625</v>
      </c>
      <c r="F700">
        <v>12.594701533176368</v>
      </c>
      <c r="G700">
        <v>2.4348931312561035</v>
      </c>
      <c r="H700">
        <f t="shared" si="20"/>
        <v>1073.4449949893526</v>
      </c>
      <c r="K700" s="230">
        <v>42306.958333333336</v>
      </c>
      <c r="L700" t="str">
        <v>Null</v>
      </c>
      <c r="M700">
        <f t="shared" si="21"/>
        <v>2.0500736236572266</v>
      </c>
      <c r="N700" s="230"/>
    </row>
    <row r="701" spans="2:14" x14ac:dyDescent="0.2">
      <c r="B701" s="230">
        <v>42307</v>
      </c>
      <c r="C701">
        <v>0.31459331512451172</v>
      </c>
      <c r="D701">
        <v>1063.0902476732551</v>
      </c>
      <c r="E701">
        <v>47.863677978515625</v>
      </c>
      <c r="F701">
        <v>12.603969624528355</v>
      </c>
      <c r="G701">
        <v>2.4348931312561035</v>
      </c>
      <c r="H701">
        <f t="shared" si="20"/>
        <v>1063.4048409883796</v>
      </c>
      <c r="K701" s="230">
        <v>42307</v>
      </c>
      <c r="L701" t="str">
        <v>Null</v>
      </c>
      <c r="M701">
        <f t="shared" si="21"/>
        <v>2.0500736236572266</v>
      </c>
      <c r="N701" s="230"/>
    </row>
    <row r="702" spans="2:14" x14ac:dyDescent="0.2">
      <c r="B702" s="230">
        <v>42307.041666666664</v>
      </c>
      <c r="C702">
        <v>0.31459331512451172</v>
      </c>
      <c r="D702">
        <v>1068.6648074679904</v>
      </c>
      <c r="E702">
        <v>47.758648160141838</v>
      </c>
      <c r="F702">
        <v>12.602626627421907</v>
      </c>
      <c r="G702">
        <v>2.4348931312561035</v>
      </c>
      <c r="H702">
        <f t="shared" si="20"/>
        <v>1068.9794007831149</v>
      </c>
      <c r="K702" s="230">
        <v>42307.041666666664</v>
      </c>
      <c r="L702" t="str">
        <v>Null</v>
      </c>
      <c r="M702">
        <f t="shared" si="21"/>
        <v>2.0500736236572266</v>
      </c>
      <c r="N702" s="230"/>
    </row>
    <row r="703" spans="2:14" x14ac:dyDescent="0.2">
      <c r="B703" s="230">
        <v>42307.083333333336</v>
      </c>
      <c r="C703">
        <v>0.31459331512451172</v>
      </c>
      <c r="D703">
        <v>1060.6912286391703</v>
      </c>
      <c r="E703">
        <v>47.598682403564453</v>
      </c>
      <c r="F703">
        <v>12.58563474999216</v>
      </c>
      <c r="G703">
        <v>2.4348931312561035</v>
      </c>
      <c r="H703">
        <f t="shared" si="20"/>
        <v>1061.0058219542948</v>
      </c>
      <c r="K703" s="230">
        <v>42307.083333333336</v>
      </c>
      <c r="L703" t="str">
        <v>Null</v>
      </c>
      <c r="M703">
        <f t="shared" si="21"/>
        <v>2.0500736236572266</v>
      </c>
      <c r="N703" s="230"/>
    </row>
    <row r="704" spans="2:14" x14ac:dyDescent="0.2">
      <c r="B704" s="230">
        <v>42307.125</v>
      </c>
      <c r="C704">
        <v>0.31459331512451172</v>
      </c>
      <c r="D704">
        <v>1059.4543514921229</v>
      </c>
      <c r="E704">
        <v>47.598682403564453</v>
      </c>
      <c r="F704">
        <v>12.591257973545922</v>
      </c>
      <c r="G704">
        <v>2.4348931312561035</v>
      </c>
      <c r="H704">
        <f t="shared" si="20"/>
        <v>1059.7689448072474</v>
      </c>
      <c r="K704" s="230">
        <v>42307.125</v>
      </c>
      <c r="L704" t="str">
        <v>Null</v>
      </c>
      <c r="M704">
        <f t="shared" si="21"/>
        <v>2.0500736236572266</v>
      </c>
      <c r="N704" s="230"/>
    </row>
    <row r="705" spans="2:14" x14ac:dyDescent="0.2">
      <c r="B705" s="230">
        <v>42307.166666666664</v>
      </c>
      <c r="C705">
        <v>0.31459331512451172</v>
      </c>
      <c r="D705">
        <v>1059.3735553169756</v>
      </c>
      <c r="E705">
        <v>47.598682403564453</v>
      </c>
      <c r="F705">
        <v>12.597734836240873</v>
      </c>
      <c r="G705">
        <v>2.4348931312561035</v>
      </c>
      <c r="H705">
        <f t="shared" si="20"/>
        <v>1059.6881486321001</v>
      </c>
      <c r="K705" s="230">
        <v>42307.166666666664</v>
      </c>
      <c r="L705" t="str">
        <v>Null</v>
      </c>
      <c r="M705">
        <f t="shared" si="21"/>
        <v>2.0500736236572266</v>
      </c>
      <c r="N705" s="230"/>
    </row>
    <row r="706" spans="2:14" x14ac:dyDescent="0.2">
      <c r="B706" s="230">
        <v>42307.208333333336</v>
      </c>
      <c r="C706">
        <v>0.31459331512451172</v>
      </c>
      <c r="D706">
        <v>1059.5018775771584</v>
      </c>
      <c r="E706">
        <v>47.598682403564453</v>
      </c>
      <c r="F706">
        <v>12.611552332573202</v>
      </c>
      <c r="G706">
        <v>2.4348931312561035</v>
      </c>
      <c r="H706">
        <f t="shared" si="20"/>
        <v>1059.816470892283</v>
      </c>
      <c r="K706" s="230">
        <v>42307.208333333336</v>
      </c>
      <c r="L706" t="str">
        <v>Null</v>
      </c>
      <c r="M706">
        <f t="shared" si="21"/>
        <v>2.0500736236572266</v>
      </c>
      <c r="N706" s="230"/>
    </row>
    <row r="707" spans="2:14" x14ac:dyDescent="0.2">
      <c r="B707" s="230">
        <v>42307.25</v>
      </c>
      <c r="C707">
        <v>0.31459331512451172</v>
      </c>
      <c r="D707">
        <v>1058.5483131223209</v>
      </c>
      <c r="E707">
        <v>47.598682403564453</v>
      </c>
      <c r="F707">
        <v>12.596478541953033</v>
      </c>
      <c r="G707">
        <v>2.3909572449723879</v>
      </c>
      <c r="H707">
        <f t="shared" si="20"/>
        <v>1058.8629064374454</v>
      </c>
      <c r="K707" s="230">
        <v>42307.25</v>
      </c>
      <c r="L707">
        <v>2.3866300582885742</v>
      </c>
      <c r="M707">
        <f t="shared" si="21"/>
        <v>2.3866300582885742</v>
      </c>
      <c r="N707" s="230"/>
    </row>
    <row r="708" spans="2:14" x14ac:dyDescent="0.2">
      <c r="B708" s="230">
        <v>42307.291666666664</v>
      </c>
      <c r="C708">
        <v>0.31459331512451172</v>
      </c>
      <c r="D708">
        <v>1070.2933868113032</v>
      </c>
      <c r="E708">
        <v>47.598682403564453</v>
      </c>
      <c r="F708">
        <v>12.594796109377544</v>
      </c>
      <c r="G708">
        <v>2.3866300582885742</v>
      </c>
      <c r="H708">
        <f t="shared" si="20"/>
        <v>1070.6079801264277</v>
      </c>
      <c r="K708" s="230">
        <v>42307.291666666664</v>
      </c>
      <c r="L708" t="str">
        <v>Null</v>
      </c>
      <c r="M708">
        <f t="shared" si="21"/>
        <v>2.3866300582885742</v>
      </c>
      <c r="N708" s="230"/>
    </row>
    <row r="709" spans="2:14" x14ac:dyDescent="0.2">
      <c r="B709" s="230">
        <v>42307.333333333336</v>
      </c>
      <c r="C709">
        <v>0.31459331512451172</v>
      </c>
      <c r="D709">
        <v>1068.3714115184357</v>
      </c>
      <c r="E709">
        <v>47.598682403564453</v>
      </c>
      <c r="F709">
        <v>12.597978185880713</v>
      </c>
      <c r="G709">
        <v>2.3879055708546111</v>
      </c>
      <c r="H709">
        <f t="shared" si="20"/>
        <v>1068.6860048335602</v>
      </c>
      <c r="K709" s="230">
        <v>42307.333333333336</v>
      </c>
      <c r="L709">
        <v>2.4004349708557129</v>
      </c>
      <c r="M709">
        <f t="shared" si="21"/>
        <v>2.4004349708557129</v>
      </c>
      <c r="N709" s="230"/>
    </row>
    <row r="710" spans="2:14" x14ac:dyDescent="0.2">
      <c r="B710" s="230">
        <v>42307.375</v>
      </c>
      <c r="C710">
        <v>0.31459331512451172</v>
      </c>
      <c r="D710">
        <v>1062.3220695761111</v>
      </c>
      <c r="E710">
        <v>47.388573111394244</v>
      </c>
      <c r="F710">
        <v>12.591035140125484</v>
      </c>
      <c r="G710">
        <v>2.4004349708557129</v>
      </c>
      <c r="H710">
        <f t="shared" ref="H710:H748" si="22">IF(C710+D710&gt;2,C710+D710,0)</f>
        <v>1062.6366628912356</v>
      </c>
      <c r="K710" s="230">
        <v>42307.375</v>
      </c>
      <c r="L710" t="str">
        <v>Null</v>
      </c>
      <c r="M710">
        <f t="shared" ref="M710:M748" si="23">IF(L710="Null",M709,L710)</f>
        <v>2.4004349708557129</v>
      </c>
      <c r="N710" s="230"/>
    </row>
    <row r="711" spans="2:14" x14ac:dyDescent="0.2">
      <c r="B711" s="230">
        <v>42307.416666666664</v>
      </c>
      <c r="C711">
        <v>0.31459331512451172</v>
      </c>
      <c r="D711">
        <v>1066.5161172882761</v>
      </c>
      <c r="E711">
        <v>47.082828521728516</v>
      </c>
      <c r="F711">
        <v>12.594337317657999</v>
      </c>
      <c r="G711">
        <v>2.4004349708557129</v>
      </c>
      <c r="H711">
        <f t="shared" si="22"/>
        <v>1066.8307106034006</v>
      </c>
      <c r="K711" s="230">
        <v>42307.416666666664</v>
      </c>
      <c r="L711" t="str">
        <v>Null</v>
      </c>
      <c r="M711">
        <f t="shared" si="23"/>
        <v>2.4004349708557129</v>
      </c>
      <c r="N711" s="230"/>
    </row>
    <row r="712" spans="2:14" x14ac:dyDescent="0.2">
      <c r="B712" s="230">
        <v>42307.458333333336</v>
      </c>
      <c r="C712">
        <v>0.31459331512451172</v>
      </c>
      <c r="D712">
        <v>1067.0137491408286</v>
      </c>
      <c r="E712">
        <v>47.230513609924316</v>
      </c>
      <c r="F712">
        <v>12.603596848009692</v>
      </c>
      <c r="G712">
        <v>2.4004349708557129</v>
      </c>
      <c r="H712">
        <f t="shared" si="22"/>
        <v>1067.3283424559531</v>
      </c>
      <c r="K712" s="230">
        <v>42307.458333333336</v>
      </c>
      <c r="L712" t="str">
        <v>Null</v>
      </c>
      <c r="M712">
        <f t="shared" si="23"/>
        <v>2.4004349708557129</v>
      </c>
      <c r="N712" s="230"/>
    </row>
    <row r="713" spans="2:14" x14ac:dyDescent="0.2">
      <c r="B713" s="230">
        <v>42307.5</v>
      </c>
      <c r="C713">
        <v>0.31459331512451172</v>
      </c>
      <c r="D713">
        <v>1065.6891381242031</v>
      </c>
      <c r="E713">
        <v>47.655216217041016</v>
      </c>
      <c r="F713">
        <v>12.60153297577752</v>
      </c>
      <c r="G713">
        <v>2.4004349708557129</v>
      </c>
      <c r="H713">
        <f t="shared" si="22"/>
        <v>1066.0037314393276</v>
      </c>
      <c r="K713" s="230">
        <v>42307.5</v>
      </c>
      <c r="L713" t="str">
        <v>Null</v>
      </c>
      <c r="M713">
        <f t="shared" si="23"/>
        <v>2.4004349708557129</v>
      </c>
      <c r="N713" s="230"/>
    </row>
    <row r="714" spans="2:14" x14ac:dyDescent="0.2">
      <c r="B714" s="230">
        <v>42307.541666666664</v>
      </c>
      <c r="C714">
        <v>0.31459331512451172</v>
      </c>
      <c r="D714">
        <v>1064.3518282179939</v>
      </c>
      <c r="E714">
        <v>47.655216217041016</v>
      </c>
      <c r="F714">
        <v>12.608955283046564</v>
      </c>
      <c r="G714">
        <v>2.4004349708557129</v>
      </c>
      <c r="H714">
        <f t="shared" si="22"/>
        <v>1064.6664215331184</v>
      </c>
      <c r="K714" s="230">
        <v>42307.541666666664</v>
      </c>
      <c r="L714" t="str">
        <v>Null</v>
      </c>
      <c r="M714">
        <f t="shared" si="23"/>
        <v>2.4004349708557129</v>
      </c>
      <c r="N714" s="230"/>
    </row>
    <row r="715" spans="2:14" x14ac:dyDescent="0.2">
      <c r="B715" s="230">
        <v>42307.583333333336</v>
      </c>
      <c r="C715">
        <v>0.31459331512451172</v>
      </c>
      <c r="D715">
        <v>1060.4440425983685</v>
      </c>
      <c r="E715">
        <v>47.866016533671484</v>
      </c>
      <c r="F715">
        <v>12.59776145192464</v>
      </c>
      <c r="G715">
        <v>2.4004349708557129</v>
      </c>
      <c r="H715">
        <f t="shared" si="22"/>
        <v>1060.758635913493</v>
      </c>
      <c r="K715" s="230">
        <v>42307.583333333336</v>
      </c>
      <c r="L715" t="str">
        <v>Null</v>
      </c>
      <c r="M715">
        <f t="shared" si="23"/>
        <v>2.4004349708557129</v>
      </c>
      <c r="N715" s="230"/>
    </row>
    <row r="716" spans="2:14" x14ac:dyDescent="0.2">
      <c r="B716" s="230">
        <v>42307.625</v>
      </c>
      <c r="C716">
        <v>0.31459331512451172</v>
      </c>
      <c r="D716">
        <v>1057.9975942367048</v>
      </c>
      <c r="E716">
        <v>48.114540100097656</v>
      </c>
      <c r="F716">
        <v>12.589241330301762</v>
      </c>
      <c r="G716">
        <v>2.4004349708557129</v>
      </c>
      <c r="H716">
        <f t="shared" si="22"/>
        <v>1058.3121875518293</v>
      </c>
      <c r="K716" s="230">
        <v>42307.625</v>
      </c>
      <c r="L716" t="str">
        <v>Null</v>
      </c>
      <c r="M716">
        <f t="shared" si="23"/>
        <v>2.4004349708557129</v>
      </c>
      <c r="N716" s="230"/>
    </row>
    <row r="717" spans="2:14" x14ac:dyDescent="0.2">
      <c r="B717" s="230">
        <v>42307.666666666664</v>
      </c>
      <c r="C717">
        <v>0.31459331512451172</v>
      </c>
      <c r="D717">
        <v>1062.8272520345051</v>
      </c>
      <c r="E717">
        <v>48.114540100097656</v>
      </c>
      <c r="F717">
        <v>12.595566042718358</v>
      </c>
      <c r="G717">
        <v>2.3936506016805437</v>
      </c>
      <c r="H717">
        <f t="shared" si="22"/>
        <v>1063.1418453496296</v>
      </c>
      <c r="K717" s="230">
        <v>42307.666666666664</v>
      </c>
      <c r="L717">
        <v>2.3590207099914551</v>
      </c>
      <c r="M717">
        <f t="shared" si="23"/>
        <v>2.3590207099914551</v>
      </c>
      <c r="N717" s="230"/>
    </row>
    <row r="718" spans="2:14" x14ac:dyDescent="0.2">
      <c r="B718" s="230">
        <v>42307.708333333336</v>
      </c>
      <c r="C718">
        <v>0.31459331512451172</v>
      </c>
      <c r="D718">
        <v>1066.0321939276123</v>
      </c>
      <c r="E718">
        <v>48.114540100097656</v>
      </c>
      <c r="F718">
        <v>12.588538732793596</v>
      </c>
      <c r="G718">
        <v>2.3590207099914551</v>
      </c>
      <c r="H718">
        <f t="shared" si="22"/>
        <v>1066.3467872427368</v>
      </c>
      <c r="K718" s="230">
        <v>42307.708333333336</v>
      </c>
      <c r="L718" t="str">
        <v>Null</v>
      </c>
      <c r="M718">
        <f t="shared" si="23"/>
        <v>2.3590207099914551</v>
      </c>
      <c r="N718" s="230"/>
    </row>
    <row r="719" spans="2:14" x14ac:dyDescent="0.2">
      <c r="B719" s="230">
        <v>42307.75</v>
      </c>
      <c r="C719">
        <v>0.31459331512451172</v>
      </c>
      <c r="D719">
        <v>1064.9133595025635</v>
      </c>
      <c r="E719">
        <v>48.114540100097656</v>
      </c>
      <c r="F719">
        <v>12.578635338347754</v>
      </c>
      <c r="G719">
        <v>2.3590207099914551</v>
      </c>
      <c r="H719">
        <f t="shared" si="22"/>
        <v>1065.227952817688</v>
      </c>
      <c r="K719" s="230">
        <v>42307.75</v>
      </c>
      <c r="L719" t="str">
        <v>Null</v>
      </c>
      <c r="M719">
        <f t="shared" si="23"/>
        <v>2.3590207099914551</v>
      </c>
      <c r="N719" s="230"/>
    </row>
    <row r="720" spans="2:14" x14ac:dyDescent="0.2">
      <c r="B720" s="230">
        <v>42307.791666666664</v>
      </c>
      <c r="C720">
        <v>0.31459331512451172</v>
      </c>
      <c r="D720">
        <v>1059.594054506005</v>
      </c>
      <c r="E720">
        <v>48.114540100097656</v>
      </c>
      <c r="F720">
        <v>12.596025353109837</v>
      </c>
      <c r="G720">
        <v>2.3495578901273677</v>
      </c>
      <c r="H720">
        <f t="shared" si="22"/>
        <v>1059.9086478211295</v>
      </c>
      <c r="K720" s="230">
        <v>42307.791666666664</v>
      </c>
      <c r="L720">
        <v>2.0431180000305176</v>
      </c>
      <c r="M720">
        <f t="shared" si="23"/>
        <v>2.0431180000305176</v>
      </c>
      <c r="N720" s="230"/>
    </row>
    <row r="721" spans="2:14" x14ac:dyDescent="0.2">
      <c r="B721" s="230">
        <v>42307.833333333336</v>
      </c>
      <c r="C721">
        <v>0.31459331512451172</v>
      </c>
      <c r="D721">
        <v>1061.4656679844327</v>
      </c>
      <c r="E721">
        <v>48.114540100097656</v>
      </c>
      <c r="F721">
        <v>12.584490911112363</v>
      </c>
      <c r="G721">
        <v>2.3658695220947266</v>
      </c>
      <c r="H721">
        <f t="shared" si="22"/>
        <v>1061.7802612995572</v>
      </c>
      <c r="K721" s="230">
        <v>42307.833333333336</v>
      </c>
      <c r="L721" t="str">
        <v>Null</v>
      </c>
      <c r="M721">
        <f t="shared" si="23"/>
        <v>2.0431180000305176</v>
      </c>
      <c r="N721" s="230"/>
    </row>
    <row r="722" spans="2:14" x14ac:dyDescent="0.2">
      <c r="B722" s="230">
        <v>42307.875</v>
      </c>
      <c r="C722">
        <v>0.31459331512451172</v>
      </c>
      <c r="D722">
        <v>1063.1410262148031</v>
      </c>
      <c r="E722">
        <v>48.114540100097656</v>
      </c>
      <c r="F722">
        <v>12.594962975581224</v>
      </c>
      <c r="G722">
        <v>2.3658695220947266</v>
      </c>
      <c r="H722">
        <f t="shared" si="22"/>
        <v>1063.4556195299276</v>
      </c>
      <c r="K722" s="230">
        <v>42307.875</v>
      </c>
      <c r="L722" t="str">
        <v>Null</v>
      </c>
      <c r="M722">
        <f t="shared" si="23"/>
        <v>2.0431180000305176</v>
      </c>
      <c r="N722" s="230"/>
    </row>
    <row r="723" spans="2:14" x14ac:dyDescent="0.2">
      <c r="B723" s="230">
        <v>42307.916666666664</v>
      </c>
      <c r="C723">
        <v>0.31459331512451172</v>
      </c>
      <c r="D723">
        <v>1066.3833852691823</v>
      </c>
      <c r="E723">
        <v>47.662950450291106</v>
      </c>
      <c r="F723">
        <v>12.597958033065265</v>
      </c>
      <c r="G723">
        <v>2.3658695220947266</v>
      </c>
      <c r="H723">
        <f t="shared" si="22"/>
        <v>1066.6979785843068</v>
      </c>
      <c r="K723" s="230">
        <v>42307.916666666664</v>
      </c>
      <c r="L723" t="str">
        <v>Null</v>
      </c>
      <c r="M723">
        <f t="shared" si="23"/>
        <v>2.0431180000305176</v>
      </c>
      <c r="N723" s="230"/>
    </row>
    <row r="724" spans="2:14" x14ac:dyDescent="0.2">
      <c r="B724" s="230">
        <v>42307.958333333336</v>
      </c>
      <c r="C724">
        <v>0.31459331512451172</v>
      </c>
      <c r="D724">
        <v>1060.2658913886853</v>
      </c>
      <c r="E724">
        <v>47.153495788574219</v>
      </c>
      <c r="F724">
        <v>12.593423531101545</v>
      </c>
      <c r="G724">
        <v>2.3658695220947266</v>
      </c>
      <c r="H724">
        <f t="shared" si="22"/>
        <v>1060.5804847038098</v>
      </c>
      <c r="K724" s="230">
        <v>42307.958333333336</v>
      </c>
      <c r="L724" t="str">
        <v>Null</v>
      </c>
      <c r="M724">
        <f t="shared" si="23"/>
        <v>2.0431180000305176</v>
      </c>
      <c r="N724" s="230"/>
    </row>
    <row r="725" spans="2:14" x14ac:dyDescent="0.2">
      <c r="B725" s="230">
        <v>42308</v>
      </c>
      <c r="C725">
        <v>0.31459331512451172</v>
      </c>
      <c r="D725">
        <v>1059.048192457004</v>
      </c>
      <c r="E725">
        <v>47.153495788574219</v>
      </c>
      <c r="F725">
        <v>12.606317925037544</v>
      </c>
      <c r="G725">
        <v>2.3658695220947266</v>
      </c>
      <c r="H725">
        <f t="shared" si="22"/>
        <v>1059.3627857721285</v>
      </c>
      <c r="K725" s="230">
        <v>42308</v>
      </c>
      <c r="L725" t="str">
        <v>Null</v>
      </c>
      <c r="M725">
        <f t="shared" si="23"/>
        <v>2.0431180000305176</v>
      </c>
      <c r="N725" s="230"/>
    </row>
    <row r="726" spans="2:14" x14ac:dyDescent="0.2">
      <c r="B726" s="230">
        <v>42308.041666666664</v>
      </c>
      <c r="C726">
        <v>0.31459331512451172</v>
      </c>
      <c r="D726">
        <v>1063.4752804378088</v>
      </c>
      <c r="E726">
        <v>47.153495788574219</v>
      </c>
      <c r="F726">
        <v>12.597238443303375</v>
      </c>
      <c r="G726">
        <v>2.3658695220947266</v>
      </c>
      <c r="H726">
        <f t="shared" si="22"/>
        <v>1063.7898737529333</v>
      </c>
      <c r="K726" s="230">
        <v>42308.041666666664</v>
      </c>
      <c r="L726" t="str">
        <v>Null</v>
      </c>
      <c r="M726">
        <f t="shared" si="23"/>
        <v>2.0431180000305176</v>
      </c>
      <c r="N726" s="230"/>
    </row>
    <row r="727" spans="2:14" x14ac:dyDescent="0.2">
      <c r="B727" s="230">
        <v>42308.083333333336</v>
      </c>
      <c r="C727">
        <v>0.31459331512451172</v>
      </c>
      <c r="D727">
        <v>1058.9007444029744</v>
      </c>
      <c r="E727">
        <v>47.153495788574219</v>
      </c>
      <c r="F727">
        <v>12.594392514540882</v>
      </c>
      <c r="G727">
        <v>2.3658695220947266</v>
      </c>
      <c r="H727">
        <f t="shared" si="22"/>
        <v>1059.2153377180989</v>
      </c>
      <c r="K727" s="230">
        <v>42308.083333333336</v>
      </c>
      <c r="L727" t="str">
        <v>Null</v>
      </c>
      <c r="M727">
        <f t="shared" si="23"/>
        <v>2.0431180000305176</v>
      </c>
      <c r="N727" s="230"/>
    </row>
    <row r="728" spans="2:14" x14ac:dyDescent="0.2">
      <c r="B728" s="230">
        <v>42308.125</v>
      </c>
      <c r="C728">
        <v>0.31459331512451172</v>
      </c>
      <c r="D728">
        <v>1062.6834117105102</v>
      </c>
      <c r="E728">
        <v>47.153495788574219</v>
      </c>
      <c r="F728">
        <v>12.599730364040269</v>
      </c>
      <c r="G728">
        <v>2.341871809560458</v>
      </c>
      <c r="H728">
        <f t="shared" si="22"/>
        <v>1062.9980050256347</v>
      </c>
      <c r="K728" s="230">
        <v>42308.125</v>
      </c>
      <c r="L728">
        <v>2.3247766494750977</v>
      </c>
      <c r="M728">
        <f t="shared" si="23"/>
        <v>2.3247766494750977</v>
      </c>
      <c r="N728" s="230"/>
    </row>
    <row r="729" spans="2:14" x14ac:dyDescent="0.2">
      <c r="B729" s="230">
        <v>42308.166666666664</v>
      </c>
      <c r="C729">
        <v>0.31459331512451172</v>
      </c>
      <c r="D729">
        <v>1069.7772586593123</v>
      </c>
      <c r="E729">
        <v>47.153495788574219</v>
      </c>
      <c r="F729">
        <v>12.598929926836755</v>
      </c>
      <c r="G729">
        <v>2.3247766494750977</v>
      </c>
      <c r="H729">
        <f t="shared" si="22"/>
        <v>1070.0918519744368</v>
      </c>
      <c r="K729" s="230">
        <v>42308.166666666664</v>
      </c>
      <c r="L729" t="str">
        <v>Null</v>
      </c>
      <c r="M729">
        <f t="shared" si="23"/>
        <v>2.3247766494750977</v>
      </c>
      <c r="N729" s="230"/>
    </row>
    <row r="730" spans="2:14" x14ac:dyDescent="0.2">
      <c r="B730" s="230">
        <v>42308.208333333336</v>
      </c>
      <c r="C730">
        <v>0.31459331512451172</v>
      </c>
      <c r="D730">
        <v>1060.7421690449353</v>
      </c>
      <c r="E730">
        <v>47.236276102751624</v>
      </c>
      <c r="F730">
        <v>12.591910216771231</v>
      </c>
      <c r="G730">
        <v>2.3247766494750977</v>
      </c>
      <c r="H730">
        <f t="shared" si="22"/>
        <v>1061.0567623600598</v>
      </c>
      <c r="K730" s="230">
        <v>42308.208333333336</v>
      </c>
      <c r="L730" t="str">
        <v>Null</v>
      </c>
      <c r="M730">
        <f t="shared" si="23"/>
        <v>2.3247766494750977</v>
      </c>
      <c r="N730" s="230"/>
    </row>
    <row r="731" spans="2:14" x14ac:dyDescent="0.2">
      <c r="B731" s="230">
        <v>42308.25</v>
      </c>
      <c r="C731">
        <v>0.31459331512451172</v>
      </c>
      <c r="D731">
        <v>1049.8139157339135</v>
      </c>
      <c r="E731">
        <v>47.591617584228516</v>
      </c>
      <c r="F731">
        <v>12.600351583329571</v>
      </c>
      <c r="G731">
        <v>2.3247766494750977</v>
      </c>
      <c r="H731">
        <f t="shared" si="22"/>
        <v>1050.128509049038</v>
      </c>
      <c r="K731" s="230">
        <v>42308.25</v>
      </c>
      <c r="L731" t="str">
        <v>Null</v>
      </c>
      <c r="M731">
        <f t="shared" si="23"/>
        <v>2.3247766494750977</v>
      </c>
      <c r="N731" s="230"/>
    </row>
    <row r="732" spans="2:14" x14ac:dyDescent="0.2">
      <c r="B732" s="230">
        <v>42308.291666666664</v>
      </c>
      <c r="C732">
        <v>0.31459331512451172</v>
      </c>
      <c r="D732">
        <v>1053.4344079486932</v>
      </c>
      <c r="E732">
        <v>47.591617584228516</v>
      </c>
      <c r="F732">
        <v>12.593230367006992</v>
      </c>
      <c r="G732">
        <v>2.3910402207456696</v>
      </c>
      <c r="H732">
        <f t="shared" si="22"/>
        <v>1053.7490012638177</v>
      </c>
      <c r="K732" s="230">
        <v>42308.291666666664</v>
      </c>
      <c r="L732">
        <v>2.3109719753265381</v>
      </c>
      <c r="M732">
        <f t="shared" si="23"/>
        <v>2.3109719753265381</v>
      </c>
      <c r="N732" s="230"/>
    </row>
    <row r="733" spans="2:14" x14ac:dyDescent="0.2">
      <c r="B733" s="230">
        <v>42308.333333333336</v>
      </c>
      <c r="C733">
        <v>0.31459331512451172</v>
      </c>
      <c r="D733">
        <v>1059.2691168693543</v>
      </c>
      <c r="E733">
        <v>47.591617584228516</v>
      </c>
      <c r="F733">
        <v>12.59629460959408</v>
      </c>
      <c r="G733">
        <v>2.4072837829589844</v>
      </c>
      <c r="H733">
        <f t="shared" si="22"/>
        <v>1059.5837101844788</v>
      </c>
      <c r="K733" s="230">
        <v>42308.333333333336</v>
      </c>
      <c r="L733" t="str">
        <v>Null</v>
      </c>
      <c r="M733">
        <f t="shared" si="23"/>
        <v>2.3109719753265381</v>
      </c>
      <c r="N733" s="230"/>
    </row>
    <row r="734" spans="2:14" x14ac:dyDescent="0.2">
      <c r="B734" s="230">
        <v>42308.375</v>
      </c>
      <c r="C734">
        <v>0.31459331512451172</v>
      </c>
      <c r="D734">
        <v>1065.1721327115886</v>
      </c>
      <c r="E734">
        <v>47.591617584228516</v>
      </c>
      <c r="F734">
        <v>12.599574655401707</v>
      </c>
      <c r="G734">
        <v>2.4072837829589844</v>
      </c>
      <c r="H734">
        <f t="shared" si="22"/>
        <v>1065.4867260267131</v>
      </c>
      <c r="K734" s="230">
        <v>42308.375</v>
      </c>
      <c r="L734" t="str">
        <v>Null</v>
      </c>
      <c r="M734">
        <f t="shared" si="23"/>
        <v>2.3109719753265381</v>
      </c>
      <c r="N734" s="230"/>
    </row>
    <row r="735" spans="2:14" x14ac:dyDescent="0.2">
      <c r="B735" s="230">
        <v>42308.416666666664</v>
      </c>
      <c r="C735">
        <v>0.31459331512451172</v>
      </c>
      <c r="D735">
        <v>1066.2508014703199</v>
      </c>
      <c r="E735">
        <v>47.591617584228516</v>
      </c>
      <c r="F735">
        <v>12.602053709315197</v>
      </c>
      <c r="G735">
        <v>2.4072837829589844</v>
      </c>
      <c r="H735">
        <f t="shared" si="22"/>
        <v>1066.5653947854444</v>
      </c>
      <c r="K735" s="230">
        <v>42308.416666666664</v>
      </c>
      <c r="L735" t="str">
        <v>Null</v>
      </c>
      <c r="M735">
        <f t="shared" si="23"/>
        <v>2.3109719753265381</v>
      </c>
      <c r="N735" s="230"/>
    </row>
    <row r="736" spans="2:14" x14ac:dyDescent="0.2">
      <c r="B736" s="230">
        <v>42308.458333333336</v>
      </c>
      <c r="C736">
        <v>0.31459331512451172</v>
      </c>
      <c r="D736">
        <v>1062.5757348371378</v>
      </c>
      <c r="E736">
        <v>47.430506884119247</v>
      </c>
      <c r="F736">
        <v>12.600047282087802</v>
      </c>
      <c r="G736">
        <v>2.4072837829589844</v>
      </c>
      <c r="H736">
        <f t="shared" si="22"/>
        <v>1062.8903281522623</v>
      </c>
      <c r="K736" s="230">
        <v>42308.458333333336</v>
      </c>
      <c r="L736" t="str">
        <v>Null</v>
      </c>
      <c r="M736">
        <f t="shared" si="23"/>
        <v>2.3109719753265381</v>
      </c>
      <c r="N736" s="230"/>
    </row>
    <row r="737" spans="2:14" x14ac:dyDescent="0.2">
      <c r="B737" s="230">
        <v>42308.5</v>
      </c>
      <c r="C737">
        <v>0.31459331512451172</v>
      </c>
      <c r="D737">
        <v>1059.9238176587762</v>
      </c>
      <c r="E737">
        <v>47.344291687011719</v>
      </c>
      <c r="F737">
        <v>12.601145612569915</v>
      </c>
      <c r="G737">
        <v>2.4072837829589844</v>
      </c>
      <c r="H737">
        <f t="shared" si="22"/>
        <v>1060.2384109739007</v>
      </c>
      <c r="K737" s="230">
        <v>42308.5</v>
      </c>
      <c r="L737" t="str">
        <v>Null</v>
      </c>
      <c r="M737">
        <f t="shared" si="23"/>
        <v>2.3109719753265381</v>
      </c>
      <c r="N737" s="230"/>
    </row>
    <row r="738" spans="2:14" x14ac:dyDescent="0.2">
      <c r="B738" s="230">
        <v>42308.541666666664</v>
      </c>
      <c r="C738">
        <v>0.31459331512451172</v>
      </c>
      <c r="D738">
        <v>1060.9772552660286</v>
      </c>
      <c r="E738">
        <v>47.344291687011719</v>
      </c>
      <c r="F738">
        <v>12.596512973115178</v>
      </c>
      <c r="G738">
        <v>2.4072837829589844</v>
      </c>
      <c r="H738">
        <f t="shared" si="22"/>
        <v>1061.2918485811531</v>
      </c>
      <c r="K738" s="230">
        <v>42308.541666666664</v>
      </c>
      <c r="L738" t="str">
        <v>Null</v>
      </c>
      <c r="M738">
        <f t="shared" si="23"/>
        <v>2.3109719753265381</v>
      </c>
      <c r="N738" s="230"/>
    </row>
    <row r="739" spans="2:14" x14ac:dyDescent="0.2">
      <c r="B739" s="230">
        <v>42308.583333333336</v>
      </c>
      <c r="C739">
        <v>0.31459331512451172</v>
      </c>
      <c r="D739">
        <v>1062.5009916781107</v>
      </c>
      <c r="E739">
        <v>47.344291687011719</v>
      </c>
      <c r="F739">
        <v>12.59646845988936</v>
      </c>
      <c r="G739">
        <v>2.4072837829589844</v>
      </c>
      <c r="H739">
        <f t="shared" si="22"/>
        <v>1062.8155849932352</v>
      </c>
      <c r="K739" s="230">
        <v>42308.583333333336</v>
      </c>
      <c r="L739" t="str">
        <v>Null</v>
      </c>
      <c r="M739">
        <f t="shared" si="23"/>
        <v>2.3109719753265381</v>
      </c>
      <c r="N739" s="230"/>
    </row>
    <row r="740" spans="2:14" x14ac:dyDescent="0.2">
      <c r="B740" s="230">
        <v>42308.625</v>
      </c>
      <c r="C740">
        <v>0.30098059569795926</v>
      </c>
      <c r="D740">
        <v>1067.1554343089294</v>
      </c>
      <c r="E740">
        <v>47.344291687011719</v>
      </c>
      <c r="F740">
        <v>12.600685118179852</v>
      </c>
      <c r="G740">
        <v>2.336488359125124</v>
      </c>
      <c r="H740">
        <f t="shared" si="22"/>
        <v>1067.4564149046273</v>
      </c>
      <c r="K740" s="230">
        <v>42308.625</v>
      </c>
      <c r="L740">
        <v>2.3317325115203857</v>
      </c>
      <c r="M740">
        <f t="shared" si="23"/>
        <v>2.3317325115203857</v>
      </c>
      <c r="N740" s="230"/>
    </row>
    <row r="741" spans="2:14" x14ac:dyDescent="0.2">
      <c r="B741" s="230">
        <v>42308.666666666664</v>
      </c>
      <c r="C741">
        <v>0.2397000789642334</v>
      </c>
      <c r="D741">
        <v>1064.7479505396016</v>
      </c>
      <c r="E741">
        <v>47.344291687011719</v>
      </c>
      <c r="F741">
        <v>12.59582567826377</v>
      </c>
      <c r="G741">
        <v>2.3360117186175451</v>
      </c>
      <c r="H741">
        <f t="shared" si="22"/>
        <v>1064.9876506185658</v>
      </c>
      <c r="K741" s="230">
        <v>42308.666666666664</v>
      </c>
      <c r="L741">
        <v>2.297274112701416</v>
      </c>
      <c r="M741">
        <f t="shared" si="23"/>
        <v>2.297274112701416</v>
      </c>
      <c r="N741" s="230"/>
    </row>
    <row r="742" spans="2:14" x14ac:dyDescent="0.2">
      <c r="B742" s="230">
        <v>42308.708333333336</v>
      </c>
      <c r="C742">
        <v>0.2397000789642334</v>
      </c>
      <c r="D742">
        <v>1058.1403422220185</v>
      </c>
      <c r="E742">
        <v>47.344291687011719</v>
      </c>
      <c r="F742">
        <v>12.604886032941343</v>
      </c>
      <c r="G742">
        <v>2.3590207099914551</v>
      </c>
      <c r="H742">
        <f t="shared" si="22"/>
        <v>1058.3800423009827</v>
      </c>
      <c r="K742" s="230">
        <v>42308.708333333336</v>
      </c>
      <c r="L742" t="str">
        <v>Null</v>
      </c>
      <c r="M742">
        <f t="shared" si="23"/>
        <v>2.297274112701416</v>
      </c>
      <c r="N742" s="230"/>
    </row>
    <row r="743" spans="2:14" x14ac:dyDescent="0.2">
      <c r="B743" s="230">
        <v>42308.75</v>
      </c>
      <c r="C743">
        <v>0.2397000789642334</v>
      </c>
      <c r="D743">
        <v>1063.4232254563397</v>
      </c>
      <c r="E743">
        <v>47.922385828437804</v>
      </c>
      <c r="F743">
        <v>12.588882730983629</v>
      </c>
      <c r="G743">
        <v>2.3590207099914551</v>
      </c>
      <c r="H743">
        <f t="shared" si="22"/>
        <v>1063.6629255353039</v>
      </c>
      <c r="K743" s="230">
        <v>42308.75</v>
      </c>
      <c r="L743" t="str">
        <v>Null</v>
      </c>
      <c r="M743">
        <f t="shared" si="23"/>
        <v>2.297274112701416</v>
      </c>
      <c r="N743" s="230"/>
    </row>
    <row r="744" spans="2:14" x14ac:dyDescent="0.2">
      <c r="B744" s="230">
        <v>42308.791666666664</v>
      </c>
      <c r="C744">
        <v>0.2397000789642334</v>
      </c>
      <c r="D744">
        <v>1059.2709798995631</v>
      </c>
      <c r="E744">
        <v>48.361865997314453</v>
      </c>
      <c r="F744">
        <v>12.593328215896291</v>
      </c>
      <c r="G744">
        <v>2.383111418779559</v>
      </c>
      <c r="H744">
        <f t="shared" si="22"/>
        <v>1059.5106799785274</v>
      </c>
      <c r="K744" s="230">
        <v>42308.791666666664</v>
      </c>
      <c r="L744">
        <v>2.2353136539459229</v>
      </c>
      <c r="M744">
        <f t="shared" si="23"/>
        <v>2.2353136539459229</v>
      </c>
      <c r="N744" s="230"/>
    </row>
    <row r="745" spans="2:14" x14ac:dyDescent="0.2">
      <c r="B745" s="230">
        <v>42308.833333333336</v>
      </c>
      <c r="C745">
        <v>0.2397000789642334</v>
      </c>
      <c r="D745">
        <v>1063.6924429232447</v>
      </c>
      <c r="E745">
        <v>48.361865997314453</v>
      </c>
      <c r="F745">
        <v>12.589741710680061</v>
      </c>
      <c r="G745">
        <v>2.4208745956420898</v>
      </c>
      <c r="H745">
        <f t="shared" si="22"/>
        <v>1063.9321430022089</v>
      </c>
      <c r="K745" s="230">
        <v>42308.833333333336</v>
      </c>
      <c r="L745" t="str">
        <v>Null</v>
      </c>
      <c r="M745">
        <f t="shared" si="23"/>
        <v>2.2353136539459229</v>
      </c>
      <c r="N745" s="230"/>
    </row>
    <row r="746" spans="2:14" x14ac:dyDescent="0.2">
      <c r="B746" s="230">
        <v>42308.875</v>
      </c>
      <c r="C746">
        <v>0.2397000789642334</v>
      </c>
      <c r="D746">
        <v>1068.8489633013237</v>
      </c>
      <c r="E746">
        <v>48.361865997314453</v>
      </c>
      <c r="F746">
        <v>12.599004780095949</v>
      </c>
      <c r="G746">
        <v>2.373870700157616</v>
      </c>
      <c r="H746">
        <f t="shared" si="22"/>
        <v>1069.0886633802879</v>
      </c>
      <c r="K746" s="230">
        <v>42308.875</v>
      </c>
      <c r="L746">
        <v>2.372718334197998</v>
      </c>
      <c r="M746">
        <f t="shared" si="23"/>
        <v>2.372718334197998</v>
      </c>
      <c r="N746" s="230"/>
    </row>
    <row r="747" spans="2:14" x14ac:dyDescent="0.2">
      <c r="B747" s="230">
        <v>42308.916666666664</v>
      </c>
      <c r="C747">
        <v>0.2397000789642334</v>
      </c>
      <c r="D747">
        <v>1057.9899810355121</v>
      </c>
      <c r="E747">
        <v>48.361865997314453</v>
      </c>
      <c r="F747">
        <v>12.58882363017665</v>
      </c>
      <c r="G747">
        <v>2.372718334197998</v>
      </c>
      <c r="H747">
        <f t="shared" si="22"/>
        <v>1058.2296811144763</v>
      </c>
      <c r="K747" s="230">
        <v>42308.916666666664</v>
      </c>
      <c r="L747" t="str">
        <v>Null</v>
      </c>
      <c r="M747">
        <f t="shared" si="23"/>
        <v>2.372718334197998</v>
      </c>
      <c r="N747" s="230"/>
    </row>
    <row r="748" spans="2:14" x14ac:dyDescent="0.2">
      <c r="B748" s="230">
        <v>42308.958333333336</v>
      </c>
      <c r="C748">
        <v>0.2397000789642334</v>
      </c>
      <c r="D748">
        <v>1065.1902323910692</v>
      </c>
      <c r="E748">
        <v>48.361865997314453</v>
      </c>
      <c r="F748">
        <v>12.594404129755761</v>
      </c>
      <c r="G748">
        <v>2.372718334197998</v>
      </c>
      <c r="H748">
        <f t="shared" si="22"/>
        <v>1065.4299324700335</v>
      </c>
      <c r="K748" s="230">
        <v>42308.958333333336</v>
      </c>
      <c r="L748" t="str">
        <v>Null</v>
      </c>
      <c r="M748">
        <f t="shared" si="23"/>
        <v>2.372718334197998</v>
      </c>
      <c r="N748" s="230"/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L4610"/>
  <sheetViews>
    <sheetView workbookViewId="0">
      <selection activeCell="L13" sqref="L13"/>
    </sheetView>
  </sheetViews>
  <sheetFormatPr defaultRowHeight="12.75" x14ac:dyDescent="0.2"/>
  <cols>
    <col min="1" max="1" width="16" bestFit="1" customWidth="1"/>
    <col min="2" max="2" width="28.42578125" bestFit="1" customWidth="1"/>
    <col min="3" max="3" width="21.42578125" bestFit="1" customWidth="1"/>
    <col min="4" max="4" width="26.28515625" bestFit="1" customWidth="1"/>
  </cols>
  <sheetData>
    <row r="2" spans="1:12" x14ac:dyDescent="0.2">
      <c r="A2" s="234" t="str">
        <f t="array" ref="A2:D4610">_xll.Incuity.Functions.IncuityHistory("",Tags5,Raw_Data!$A$1,Raw_Data!$B$2,1,0,0,0,0,"SampleAndHold,","row4608",7,"",TRUE,"Datetime,TagNames","HeadingComment;False",0,Raw_Data_3!$A$2:$D$4)</f>
        <v>TimeStamp</v>
      </c>
      <c r="B2" s="234" t="str">
        <v>.AI0533 - Effluent Cl2 Residual</v>
      </c>
      <c r="C2" s="234" t="str">
        <v>.FI0520 - Boothill Flow</v>
      </c>
      <c r="D2" s="234" t="str">
        <v>.FI0510 - Fairway Hills Flow</v>
      </c>
      <c r="I2">
        <v>3</v>
      </c>
    </row>
    <row r="3" spans="1:12" x14ac:dyDescent="0.2">
      <c r="A3" s="230">
        <v>42278</v>
      </c>
      <c r="B3">
        <v>2.3290815353393555</v>
      </c>
      <c r="C3">
        <v>1080.5606689453125</v>
      </c>
      <c r="D3">
        <v>0.2397000789642334</v>
      </c>
      <c r="E3" s="8">
        <f>IF(B3="Null",E2,IF(C3+D3&gt;10,B3,"PO"))</f>
        <v>2.3290815353393555</v>
      </c>
      <c r="F3">
        <f>IF(COUNTIF(E3:E146,"&lt;&gt;PO"),MIN(E3:E146),"PO")</f>
        <v>2.3042299747467041</v>
      </c>
      <c r="G3">
        <f>IF(COUNTIF(E3:E146,"&lt;&gt;PO"),MIN(E3:E146),"PO")</f>
        <v>2.3042299747467041</v>
      </c>
      <c r="H3">
        <f>3+143</f>
        <v>146</v>
      </c>
      <c r="I3">
        <f>H3+1</f>
        <v>147</v>
      </c>
      <c r="J3">
        <f>COUNTIF(E3:E146,"&lt;&gt;PO")</f>
        <v>144</v>
      </c>
      <c r="L3" t="str">
        <f>CONCATENATE("E",VALUE(H3))</f>
        <v>E146</v>
      </c>
    </row>
    <row r="4" spans="1:12" x14ac:dyDescent="0.2">
      <c r="A4" s="230">
        <v>42278.006953472221</v>
      </c>
      <c r="B4">
        <v>2.3290815353393555</v>
      </c>
      <c r="C4">
        <v>1056.8807373046875</v>
      </c>
      <c r="D4">
        <v>0.2397000789642334</v>
      </c>
      <c r="E4" s="8">
        <f t="shared" ref="E4:E67" si="0">IF(B4="Null",E3,IF(C4+D4&gt;10,B4,"PO"))</f>
        <v>2.3290815353393555</v>
      </c>
      <c r="F4">
        <f>MIN(E147:E290)</f>
        <v>2.1050784587860107</v>
      </c>
      <c r="G4">
        <f>IF(COUNTIF(E147:E290,"&lt;&gt;PO"),MIN(E147:E290),"PO")</f>
        <v>2.1050784587860107</v>
      </c>
      <c r="H4">
        <f>H3+144</f>
        <v>290</v>
      </c>
      <c r="I4">
        <f t="shared" ref="I4:I34" si="1">H4+1</f>
        <v>291</v>
      </c>
      <c r="L4" t="e">
        <f>VALUE(L3)</f>
        <v>#VALUE!</v>
      </c>
    </row>
    <row r="5" spans="1:12" x14ac:dyDescent="0.2">
      <c r="A5" s="230">
        <v>42278.013906979169</v>
      </c>
      <c r="B5">
        <v>2.3290815353393555</v>
      </c>
      <c r="C5">
        <v>983.63800048828125</v>
      </c>
      <c r="D5">
        <v>0.2397000789642334</v>
      </c>
      <c r="E5" s="8">
        <f t="shared" si="0"/>
        <v>2.3290815353393555</v>
      </c>
      <c r="F5">
        <f>MIN(E291:E434)</f>
        <v>2.3044440746307373</v>
      </c>
      <c r="G5">
        <f>IF(COUNTIF(E291:E434,"&lt;&gt;PO"),MIN(E291:E434),"PO")</f>
        <v>2.3044440746307373</v>
      </c>
      <c r="H5">
        <f t="shared" ref="H5:H34" si="2">H4+144</f>
        <v>434</v>
      </c>
      <c r="I5">
        <f t="shared" si="1"/>
        <v>435</v>
      </c>
    </row>
    <row r="6" spans="1:12" x14ac:dyDescent="0.2">
      <c r="A6" s="230">
        <v>42278.02086045139</v>
      </c>
      <c r="B6">
        <v>2.3290815353393555</v>
      </c>
      <c r="C6">
        <v>1113.7403564453125</v>
      </c>
      <c r="D6">
        <v>0.2397000789642334</v>
      </c>
      <c r="E6" s="8">
        <f t="shared" si="0"/>
        <v>2.3290815353393555</v>
      </c>
      <c r="F6">
        <f>MIN(E435:E578)</f>
        <v>2.2973811626434326</v>
      </c>
      <c r="G6">
        <f>IF(COUNTIF(E435:E578,"&lt;&gt;PO"),MIN(E435:E578),"PO")</f>
        <v>2.2973811626434326</v>
      </c>
      <c r="H6">
        <f t="shared" si="2"/>
        <v>578</v>
      </c>
      <c r="I6">
        <f t="shared" si="1"/>
        <v>579</v>
      </c>
    </row>
    <row r="7" spans="1:12" x14ac:dyDescent="0.2">
      <c r="A7" s="230">
        <v>42278.027813969908</v>
      </c>
      <c r="B7">
        <v>2.3290815353393555</v>
      </c>
      <c r="C7">
        <v>983.74505615234375</v>
      </c>
      <c r="D7">
        <v>0.2397000789642334</v>
      </c>
      <c r="E7" s="8">
        <f t="shared" si="0"/>
        <v>2.3290815353393555</v>
      </c>
      <c r="F7">
        <f>MIN(E579:E722)</f>
        <v>2.15334153175354</v>
      </c>
      <c r="G7">
        <f>IF(COUNTIF(E579:E722,"&lt;&gt;PO"),MIN(E579:E722),"PO")</f>
        <v>2.15334153175354</v>
      </c>
      <c r="H7">
        <f t="shared" si="2"/>
        <v>722</v>
      </c>
      <c r="I7">
        <f t="shared" si="1"/>
        <v>723</v>
      </c>
    </row>
    <row r="8" spans="1:12" x14ac:dyDescent="0.2">
      <c r="A8" s="230">
        <v>42278.034767442128</v>
      </c>
      <c r="B8">
        <v>2.3290815353393555</v>
      </c>
      <c r="C8">
        <v>1105.602294921875</v>
      </c>
      <c r="D8">
        <v>0.2397000789642334</v>
      </c>
      <c r="E8" s="8">
        <f t="shared" si="0"/>
        <v>2.3290815353393555</v>
      </c>
      <c r="F8">
        <f>MIN(E723:E866)</f>
        <v>2.3108649253845215</v>
      </c>
      <c r="G8">
        <f>IF(COUNTIF(E723:E866,"&lt;&gt;PO"),MIN(E723:E866),"PO")</f>
        <v>2.3108649253845215</v>
      </c>
      <c r="H8">
        <f t="shared" si="2"/>
        <v>866</v>
      </c>
      <c r="I8">
        <f t="shared" si="1"/>
        <v>867</v>
      </c>
    </row>
    <row r="9" spans="1:12" x14ac:dyDescent="0.2">
      <c r="A9" s="230">
        <v>42278.041720914349</v>
      </c>
      <c r="B9">
        <v>2.3660838603973389</v>
      </c>
      <c r="C9">
        <v>856.74798583984375</v>
      </c>
      <c r="D9">
        <v>0.2397000789642334</v>
      </c>
      <c r="E9" s="8">
        <f t="shared" si="0"/>
        <v>2.3660838603973389</v>
      </c>
      <c r="F9">
        <f>MIN(E867:E1010)</f>
        <v>2.208132266998291</v>
      </c>
      <c r="G9">
        <f>IF(COUNTIF(E867:E1010,"&lt;&gt;PO"),MIN(E867:E1010),"PO")</f>
        <v>2.208132266998291</v>
      </c>
      <c r="H9">
        <f t="shared" si="2"/>
        <v>1010</v>
      </c>
      <c r="I9">
        <f t="shared" si="1"/>
        <v>1011</v>
      </c>
    </row>
    <row r="10" spans="1:12" x14ac:dyDescent="0.2">
      <c r="A10" s="230">
        <v>42278.048674421298</v>
      </c>
      <c r="B10">
        <v>2.3660838603973389</v>
      </c>
      <c r="C10">
        <v>1078.4039306640625</v>
      </c>
      <c r="D10">
        <v>0.2397000789642334</v>
      </c>
      <c r="E10" s="8">
        <f t="shared" si="0"/>
        <v>2.3660838603973389</v>
      </c>
      <c r="F10">
        <f>MIN(E1011:E1154)</f>
        <v>2.2491183280944824</v>
      </c>
      <c r="G10">
        <f>IF(COUNTIF(E1011:E1154,"&lt;&gt;PO"),MIN(E1011:E1154),"PO")</f>
        <v>2.2491183280944824</v>
      </c>
      <c r="H10">
        <f t="shared" si="2"/>
        <v>1154</v>
      </c>
      <c r="I10">
        <f t="shared" si="1"/>
        <v>1155</v>
      </c>
    </row>
    <row r="11" spans="1:12" x14ac:dyDescent="0.2">
      <c r="A11" s="230">
        <v>42278.055627893518</v>
      </c>
      <c r="B11">
        <v>2.3660838603973389</v>
      </c>
      <c r="C11">
        <v>985.1370849609375</v>
      </c>
      <c r="D11">
        <v>0.2397000789642334</v>
      </c>
      <c r="E11" s="8">
        <f t="shared" si="0"/>
        <v>2.3660838603973389</v>
      </c>
      <c r="F11">
        <f>MIN(E1155:E1298)</f>
        <v>2.1045434474945068</v>
      </c>
      <c r="G11">
        <f>IF(COUNTIF(E1155:E1298,"&lt;&gt;PO"),MIN(E1155:E1298),"PO")</f>
        <v>2.1045434474945068</v>
      </c>
      <c r="H11">
        <f t="shared" si="2"/>
        <v>1298</v>
      </c>
      <c r="I11">
        <f t="shared" si="1"/>
        <v>1299</v>
      </c>
    </row>
    <row r="12" spans="1:12" x14ac:dyDescent="0.2">
      <c r="A12" s="230">
        <v>42278.062581365739</v>
      </c>
      <c r="B12">
        <v>2.3660838603973389</v>
      </c>
      <c r="C12">
        <v>1090.289794921875</v>
      </c>
      <c r="D12">
        <v>0.2397000789642334</v>
      </c>
      <c r="E12" s="8">
        <f t="shared" si="0"/>
        <v>2.3660838603973389</v>
      </c>
      <c r="F12">
        <f>MIN(E1299:E1442)</f>
        <v>2.2422695159912109</v>
      </c>
      <c r="G12">
        <f>IF(COUNTIF(E1299:E1442,"&lt;&gt;PO"),MIN(E1299:E1442),"PO")</f>
        <v>2.2422695159912109</v>
      </c>
      <c r="H12">
        <f t="shared" si="2"/>
        <v>1442</v>
      </c>
      <c r="I12">
        <f t="shared" si="1"/>
        <v>1443</v>
      </c>
    </row>
    <row r="13" spans="1:12" x14ac:dyDescent="0.2">
      <c r="A13" s="230">
        <v>42278.069534872688</v>
      </c>
      <c r="B13">
        <v>2.3660838603973389</v>
      </c>
      <c r="C13">
        <v>936.52264404296875</v>
      </c>
      <c r="D13">
        <v>0.2397000789642334</v>
      </c>
      <c r="E13" s="8">
        <f t="shared" si="0"/>
        <v>2.3660838603973389</v>
      </c>
      <c r="F13">
        <f>MIN(E1443:E1586)</f>
        <v>2.324455738067627</v>
      </c>
      <c r="G13">
        <f>IF(COUNTIF(E1443:E1586,"&lt;&gt;PO"),MIN(E1443:E1586),"PO")</f>
        <v>2.324455738067627</v>
      </c>
      <c r="H13">
        <f t="shared" si="2"/>
        <v>1586</v>
      </c>
      <c r="I13">
        <f t="shared" si="1"/>
        <v>1587</v>
      </c>
    </row>
    <row r="14" spans="1:12" x14ac:dyDescent="0.2">
      <c r="A14" s="230">
        <v>42278.076488344908</v>
      </c>
      <c r="B14">
        <v>2.3042299747467041</v>
      </c>
      <c r="C14">
        <v>1077.333251953125</v>
      </c>
      <c r="D14">
        <v>0.2397000789642334</v>
      </c>
      <c r="E14" s="8">
        <f t="shared" si="0"/>
        <v>2.3042299747467041</v>
      </c>
      <c r="F14">
        <f>MIN(E1587:E1730)</f>
        <v>2.1940064430236816</v>
      </c>
      <c r="G14">
        <f>IF(COUNTIF(E1587:E1730,"&lt;&gt;PO"),MIN(E1587:E1730),"PO")</f>
        <v>2.1940064430236816</v>
      </c>
      <c r="H14">
        <f t="shared" si="2"/>
        <v>1730</v>
      </c>
      <c r="I14">
        <f t="shared" si="1"/>
        <v>1731</v>
      </c>
    </row>
    <row r="15" spans="1:12" x14ac:dyDescent="0.2">
      <c r="A15" s="230">
        <v>42278.083441863426</v>
      </c>
      <c r="B15">
        <v>2.3316254615783691</v>
      </c>
      <c r="C15">
        <v>1110.635009765625</v>
      </c>
      <c r="D15">
        <v>0.2397000789642334</v>
      </c>
      <c r="E15" s="8">
        <f t="shared" si="0"/>
        <v>2.3316254615783691</v>
      </c>
      <c r="F15">
        <f t="array" ref="F15">MIN(E1731:E1874)</f>
        <v>2.0086596012115479</v>
      </c>
      <c r="G15">
        <f>IF(COUNTIF(E1731:E1874,"&lt;&gt;PO"),MIN(E1731:E1874),"PO")</f>
        <v>2.0086596012115479</v>
      </c>
      <c r="H15">
        <f t="shared" si="2"/>
        <v>1874</v>
      </c>
      <c r="I15">
        <f t="shared" si="1"/>
        <v>1875</v>
      </c>
    </row>
    <row r="16" spans="1:12" x14ac:dyDescent="0.2">
      <c r="A16" s="230">
        <v>42278.090395335646</v>
      </c>
      <c r="B16">
        <v>2.3316254615783691</v>
      </c>
      <c r="C16">
        <v>1028.61181640625</v>
      </c>
      <c r="D16">
        <v>0.2397000789642334</v>
      </c>
      <c r="E16" s="8">
        <f t="shared" si="0"/>
        <v>2.3316254615783691</v>
      </c>
      <c r="F16">
        <f t="array" ref="F16">MIN(E1875:E2018)</f>
        <v>2.2149810791015625</v>
      </c>
      <c r="G16">
        <f>IF(COUNTIF(E1875:E2018,"&lt;&gt;PO"),MIN(E1875:E2018),"PO")</f>
        <v>2.2149810791015625</v>
      </c>
      <c r="H16">
        <f t="shared" si="2"/>
        <v>2018</v>
      </c>
      <c r="I16">
        <f t="shared" si="1"/>
        <v>2019</v>
      </c>
    </row>
    <row r="17" spans="1:9" x14ac:dyDescent="0.2">
      <c r="A17" s="230">
        <v>42278.097348807867</v>
      </c>
      <c r="B17">
        <v>2.3316254615783691</v>
      </c>
      <c r="C17">
        <v>1134.9422607421875</v>
      </c>
      <c r="D17">
        <v>0.2397000789642334</v>
      </c>
      <c r="E17" s="8">
        <f t="shared" si="0"/>
        <v>2.3316254615783691</v>
      </c>
      <c r="F17">
        <f t="array" ref="F17">MIN(E2019:E2162)</f>
        <v>2.2080252170562744</v>
      </c>
      <c r="G17">
        <f>IF(COUNTIF(E2019:E2162,"&lt;&gt;PO"),MIN(E2019:E2162),"PO")</f>
        <v>2.2080252170562744</v>
      </c>
      <c r="H17">
        <f t="shared" si="2"/>
        <v>2162</v>
      </c>
      <c r="I17">
        <f t="shared" si="1"/>
        <v>2163</v>
      </c>
    </row>
    <row r="18" spans="1:9" x14ac:dyDescent="0.2">
      <c r="A18" s="230">
        <v>42278.104302314816</v>
      </c>
      <c r="B18">
        <v>2.3316254615783691</v>
      </c>
      <c r="C18">
        <v>948.1944580078125</v>
      </c>
      <c r="D18">
        <v>0.2397000789642334</v>
      </c>
      <c r="E18" s="8">
        <f t="shared" si="0"/>
        <v>2.3316254615783691</v>
      </c>
      <c r="F18">
        <f t="array" ref="F18">MIN(E2163:E2306)</f>
        <v>2.2767276763916016</v>
      </c>
      <c r="G18">
        <f>IF(COUNTIF(E2163:E2306,"&lt;&gt;PO"),MIN(E2163:E2306),"PO")</f>
        <v>2.2767276763916016</v>
      </c>
      <c r="H18">
        <f t="shared" si="2"/>
        <v>2306</v>
      </c>
      <c r="I18">
        <f t="shared" si="1"/>
        <v>2307</v>
      </c>
    </row>
    <row r="19" spans="1:9" x14ac:dyDescent="0.2">
      <c r="A19" s="230">
        <v>42278.111255787036</v>
      </c>
      <c r="B19">
        <v>2.3316254615783691</v>
      </c>
      <c r="C19">
        <v>1159.784912109375</v>
      </c>
      <c r="D19">
        <v>0.2397000789642334</v>
      </c>
      <c r="E19" s="8">
        <f t="shared" si="0"/>
        <v>2.3316254615783691</v>
      </c>
      <c r="F19">
        <f t="array" ref="F19">MIN(E2307:E2450)</f>
        <v>2.373039722442627</v>
      </c>
      <c r="G19">
        <f>IF(COUNTIF(E2307:E2450,"&lt;&gt;PO"),MIN(E2307:E2450),"PO")</f>
        <v>2.373039722442627</v>
      </c>
      <c r="H19">
        <f t="shared" si="2"/>
        <v>2450</v>
      </c>
      <c r="I19">
        <f t="shared" si="1"/>
        <v>2451</v>
      </c>
    </row>
    <row r="20" spans="1:9" x14ac:dyDescent="0.2">
      <c r="A20" s="230">
        <v>42278.118209259257</v>
      </c>
      <c r="B20">
        <v>2.3316254615783691</v>
      </c>
      <c r="C20">
        <v>884.374755859375</v>
      </c>
      <c r="D20">
        <v>0.2397000789642334</v>
      </c>
      <c r="E20" s="8">
        <f t="shared" si="0"/>
        <v>2.3316254615783691</v>
      </c>
      <c r="F20">
        <f t="array" ref="F20">MIN(E2451:E2594)</f>
        <v>2.5172934532165527</v>
      </c>
      <c r="G20">
        <f>IF(COUNTIF(E2451:E2594,"&lt;&gt;PO"),MIN(E2451:E2594),"PO")</f>
        <v>2.5172934532165527</v>
      </c>
      <c r="H20">
        <f t="shared" si="2"/>
        <v>2594</v>
      </c>
      <c r="I20">
        <f t="shared" si="1"/>
        <v>2595</v>
      </c>
    </row>
    <row r="21" spans="1:9" x14ac:dyDescent="0.2">
      <c r="A21" s="230">
        <v>42278.125162766206</v>
      </c>
      <c r="B21">
        <v>2.3316254615783691</v>
      </c>
      <c r="C21">
        <v>1130.4449462890625</v>
      </c>
      <c r="D21">
        <v>0.2397000789642334</v>
      </c>
      <c r="E21" s="8">
        <f t="shared" si="0"/>
        <v>2.3316254615783691</v>
      </c>
      <c r="F21">
        <f t="array" ref="F21">MIN(E2595:E2738)</f>
        <v>2.3180346488952637</v>
      </c>
      <c r="G21">
        <f>IF(COUNTIF(E2595:E2738,"&lt;&gt;PO"),MIN(E2595:E2738),"PO")</f>
        <v>2.3180346488952637</v>
      </c>
      <c r="H21">
        <f t="shared" si="2"/>
        <v>2738</v>
      </c>
      <c r="I21">
        <f t="shared" si="1"/>
        <v>2739</v>
      </c>
    </row>
    <row r="22" spans="1:9" x14ac:dyDescent="0.2">
      <c r="A22" s="230">
        <v>42278.132116238427</v>
      </c>
      <c r="B22">
        <v>2.3316254615783691</v>
      </c>
      <c r="C22">
        <v>767.97857666015625</v>
      </c>
      <c r="D22">
        <v>0.2397000789642334</v>
      </c>
      <c r="E22" s="8">
        <f t="shared" si="0"/>
        <v>2.3316254615783691</v>
      </c>
      <c r="F22">
        <f t="array" ref="F22">MIN(E2739:E2882)</f>
        <v>2.3042299747467041</v>
      </c>
      <c r="G22">
        <f>IF(COUNTIF(E2739:E2882,"&lt;&gt;PO"),MIN(E2739:E2882),"PO")</f>
        <v>2.3042299747467041</v>
      </c>
      <c r="H22">
        <f t="shared" si="2"/>
        <v>2882</v>
      </c>
      <c r="I22">
        <f t="shared" si="1"/>
        <v>2883</v>
      </c>
    </row>
    <row r="23" spans="1:9" x14ac:dyDescent="0.2">
      <c r="A23" s="230">
        <v>42278.139069756944</v>
      </c>
      <c r="B23">
        <v>2.3316254615783691</v>
      </c>
      <c r="C23">
        <v>1145.5430908203125</v>
      </c>
      <c r="D23">
        <v>0.2397000789642334</v>
      </c>
      <c r="E23" s="8">
        <f t="shared" si="0"/>
        <v>2.3316254615783691</v>
      </c>
      <c r="F23">
        <f t="array" ref="F23">MIN(E2883:E3026)</f>
        <v>2.2148740291595459</v>
      </c>
      <c r="G23">
        <f>IF(COUNTIF(E2883:E3026,"&lt;&gt;PO"),MIN(E2883:E3026),"PO")</f>
        <v>2.2148740291595459</v>
      </c>
      <c r="H23">
        <f>H22+144</f>
        <v>3026</v>
      </c>
      <c r="I23">
        <f t="shared" si="1"/>
        <v>3027</v>
      </c>
    </row>
    <row r="24" spans="1:9" x14ac:dyDescent="0.2">
      <c r="A24" s="230">
        <v>42278.146023229165</v>
      </c>
      <c r="B24">
        <v>2.3316254615783691</v>
      </c>
      <c r="C24">
        <v>1008.6947021484375</v>
      </c>
      <c r="D24">
        <v>0.2397000789642334</v>
      </c>
      <c r="E24" s="8">
        <f t="shared" si="0"/>
        <v>2.3316254615783691</v>
      </c>
      <c r="F24">
        <f t="array" ref="F24">MIN(E3027:E3170)</f>
        <v>2.2012832164764404</v>
      </c>
      <c r="G24">
        <f>IF(COUNTIF(E3027:E3170,"&lt;&gt;PO"),MIN(E3027:E3170),"PO")</f>
        <v>2.2012832164764404</v>
      </c>
      <c r="H24">
        <f t="shared" si="2"/>
        <v>3170</v>
      </c>
      <c r="I24">
        <f t="shared" si="1"/>
        <v>3171</v>
      </c>
    </row>
    <row r="25" spans="1:9" x14ac:dyDescent="0.2">
      <c r="A25" s="230">
        <v>42278.152976701385</v>
      </c>
      <c r="B25">
        <v>2.3316254615783691</v>
      </c>
      <c r="C25">
        <v>1126.5899658203125</v>
      </c>
      <c r="D25">
        <v>0.2397000789642334</v>
      </c>
      <c r="E25" s="8">
        <f t="shared" si="0"/>
        <v>2.3316254615783691</v>
      </c>
      <c r="F25">
        <f t="array" ref="F25">MIN(E3171:E3314)</f>
        <v>2.3522791862487793</v>
      </c>
      <c r="G25">
        <f>IF(COUNTIF(E3171:E3314,"&lt;&gt;PO"),MIN(E3171:E3314),"PO")</f>
        <v>2.3522791862487793</v>
      </c>
      <c r="H25">
        <f t="shared" si="2"/>
        <v>3314</v>
      </c>
      <c r="I25">
        <f t="shared" si="1"/>
        <v>3315</v>
      </c>
    </row>
    <row r="26" spans="1:9" x14ac:dyDescent="0.2">
      <c r="A26" s="230">
        <v>42278.159930208334</v>
      </c>
      <c r="B26">
        <v>2.3316254615783691</v>
      </c>
      <c r="C26">
        <v>1080.652587890625</v>
      </c>
      <c r="D26">
        <v>0.2397000789642334</v>
      </c>
      <c r="E26" s="8">
        <f t="shared" si="0"/>
        <v>2.3316254615783691</v>
      </c>
      <c r="F26">
        <f t="array" ref="F26">MIN(E3315:E3458)</f>
        <v>2.3795673847198486</v>
      </c>
      <c r="G26">
        <f>IF(COUNTIF(E3315:E3458,"&lt;&gt;PO"),MIN(E3315:E3458),"PO")</f>
        <v>2.3795673847198486</v>
      </c>
      <c r="H26">
        <f t="shared" si="2"/>
        <v>3458</v>
      </c>
      <c r="I26">
        <f t="shared" si="1"/>
        <v>3459</v>
      </c>
    </row>
    <row r="27" spans="1:9" x14ac:dyDescent="0.2">
      <c r="A27" s="230">
        <v>42278.166883680555</v>
      </c>
      <c r="B27">
        <v>2.3316254615783691</v>
      </c>
      <c r="C27">
        <v>1106.673095703125</v>
      </c>
      <c r="D27">
        <v>0.2397000789642334</v>
      </c>
      <c r="E27" s="8">
        <f t="shared" si="0"/>
        <v>2.3316254615783691</v>
      </c>
      <c r="F27">
        <f t="array" ref="F27">MIN(E3459:E3602)</f>
        <v>2.4963188171386719</v>
      </c>
      <c r="G27">
        <f>IF(COUNTIF(E3459:E3602,"&lt;&gt;PO"),MIN(E3459:E3602),"PO")</f>
        <v>2.4963188171386719</v>
      </c>
      <c r="H27">
        <f t="shared" si="2"/>
        <v>3602</v>
      </c>
      <c r="I27">
        <f t="shared" si="1"/>
        <v>3603</v>
      </c>
    </row>
    <row r="28" spans="1:9" x14ac:dyDescent="0.2">
      <c r="A28" s="230">
        <v>42278.173837152775</v>
      </c>
      <c r="B28">
        <v>2.3316254615783691</v>
      </c>
      <c r="C28">
        <v>1137.2979736328125</v>
      </c>
      <c r="D28">
        <v>0.2397000789642334</v>
      </c>
      <c r="E28" s="8">
        <f t="shared" si="0"/>
        <v>2.3316254615783691</v>
      </c>
      <c r="F28">
        <f t="array" ref="F28">MIN(E3603:E3746)</f>
        <v>2.4554398059844971</v>
      </c>
      <c r="G28">
        <f>IF(COUNTIF(E3603:E3746,"&lt;&gt;PO"),MIN(E3603:E3746),"PO")</f>
        <v>2.4554398059844971</v>
      </c>
      <c r="H28">
        <f t="shared" si="2"/>
        <v>3746</v>
      </c>
      <c r="I28">
        <f t="shared" si="1"/>
        <v>3747</v>
      </c>
    </row>
    <row r="29" spans="1:9" x14ac:dyDescent="0.2">
      <c r="A29" s="230">
        <v>42278.180790659724</v>
      </c>
      <c r="B29">
        <v>2.3316254615783691</v>
      </c>
      <c r="C29">
        <v>1144.7935791015625</v>
      </c>
      <c r="D29">
        <v>0.2397000789642334</v>
      </c>
      <c r="E29" s="8">
        <f t="shared" si="0"/>
        <v>2.3316254615783691</v>
      </c>
      <c r="F29">
        <f t="array" ref="F29">MIN(E3747:E3890)</f>
        <v>2.4002208709716797</v>
      </c>
      <c r="G29">
        <f>IF(COUNTIF(E3747:E3890,"&lt;&gt;PO"),MIN(E3747:E3890),"PO")</f>
        <v>2.4002208709716797</v>
      </c>
      <c r="H29">
        <f t="shared" si="2"/>
        <v>3890</v>
      </c>
      <c r="I29">
        <f t="shared" si="1"/>
        <v>3891</v>
      </c>
    </row>
    <row r="30" spans="1:9" x14ac:dyDescent="0.2">
      <c r="A30" s="230">
        <v>42278.187744131945</v>
      </c>
      <c r="B30">
        <v>2.3316254615783691</v>
      </c>
      <c r="C30">
        <v>1103.3533935546875</v>
      </c>
      <c r="D30">
        <v>0.2397000789642334</v>
      </c>
      <c r="E30" s="8">
        <f t="shared" si="0"/>
        <v>2.3316254615783691</v>
      </c>
      <c r="F30">
        <f t="array" ref="F30">MIN(E3891:E4034)</f>
        <v>2.3659765720367432</v>
      </c>
      <c r="G30">
        <f>IF(COUNTIF(E3891:E4034,"&lt;&gt;PO"),MIN(E3891:E4034),"PO")</f>
        <v>2.3659765720367432</v>
      </c>
      <c r="H30">
        <f t="shared" si="2"/>
        <v>4034</v>
      </c>
      <c r="I30">
        <f t="shared" si="1"/>
        <v>4035</v>
      </c>
    </row>
    <row r="31" spans="1:9" x14ac:dyDescent="0.2">
      <c r="A31" s="230">
        <v>42278.194697650462</v>
      </c>
      <c r="B31">
        <v>2.3316254615783691</v>
      </c>
      <c r="C31">
        <v>1117.7022705078125</v>
      </c>
      <c r="D31">
        <v>0.2397000789642334</v>
      </c>
      <c r="E31" s="8">
        <f t="shared" si="0"/>
        <v>2.3316254615783691</v>
      </c>
      <c r="F31">
        <f t="array" ref="F31">MIN(E4035:E4178)</f>
        <v>2.4005417823791504</v>
      </c>
      <c r="G31">
        <f>IF(COUNTIF(E4035:E4178,"&lt;&gt;PO"),MIN(E4035:E4178),"PO")</f>
        <v>2.4005417823791504</v>
      </c>
      <c r="H31">
        <f t="shared" si="2"/>
        <v>4178</v>
      </c>
      <c r="I31">
        <f t="shared" si="1"/>
        <v>4179</v>
      </c>
    </row>
    <row r="32" spans="1:9" x14ac:dyDescent="0.2">
      <c r="A32" s="230">
        <v>42278.201651122683</v>
      </c>
      <c r="B32">
        <v>2.3316254615783691</v>
      </c>
      <c r="C32">
        <v>1107.8509521484375</v>
      </c>
      <c r="D32">
        <v>0.2397000789642334</v>
      </c>
      <c r="E32" s="8">
        <f t="shared" si="0"/>
        <v>2.3316254615783691</v>
      </c>
      <c r="F32">
        <f t="array" ref="F32">MIN(E4179:E4322)</f>
        <v>2.0431180000305176</v>
      </c>
      <c r="G32">
        <f>IF(COUNTIF(E4179:E4322,"&lt;&gt;PO"),MIN(E4179:E4322),"PO")</f>
        <v>2.0431180000305176</v>
      </c>
      <c r="H32">
        <f t="shared" si="2"/>
        <v>4322</v>
      </c>
      <c r="I32">
        <f t="shared" si="1"/>
        <v>4323</v>
      </c>
    </row>
    <row r="33" spans="1:9" x14ac:dyDescent="0.2">
      <c r="A33" s="230">
        <v>42278.208604594911</v>
      </c>
      <c r="B33">
        <v>2.3316254615783691</v>
      </c>
      <c r="C33">
        <v>1130.3377685546875</v>
      </c>
      <c r="D33">
        <v>0.2397000789642334</v>
      </c>
      <c r="E33" s="8">
        <f t="shared" si="0"/>
        <v>2.3316254615783691</v>
      </c>
      <c r="F33">
        <f t="array" ref="F33">MIN(E4323:E4466)</f>
        <v>2.3247766494750977</v>
      </c>
      <c r="G33">
        <f>IF(COUNTIF(E4323:E4466,"&lt;&gt;PO"),MIN(E4323:E4466),"PO")</f>
        <v>2.3247766494750977</v>
      </c>
      <c r="H33">
        <f t="shared" si="2"/>
        <v>4466</v>
      </c>
      <c r="I33">
        <f t="shared" si="1"/>
        <v>4467</v>
      </c>
    </row>
    <row r="34" spans="1:9" x14ac:dyDescent="0.2">
      <c r="A34" s="230">
        <v>42278.215558101852</v>
      </c>
      <c r="B34">
        <v>2.3316254615783691</v>
      </c>
      <c r="C34">
        <v>1073.26416015625</v>
      </c>
      <c r="D34">
        <v>0.2397000789642334</v>
      </c>
      <c r="E34" s="8">
        <f t="shared" si="0"/>
        <v>2.3316254615783691</v>
      </c>
      <c r="F34">
        <f t="array" ref="F34">MIN(E4467:E4610)</f>
        <v>2.1461715698242187</v>
      </c>
      <c r="G34">
        <f>IF(COUNTIF(E4467:E4610,"&lt;&gt;PO"),MIN(E4467:E4610),"PO")</f>
        <v>2.1461715698242187</v>
      </c>
      <c r="H34">
        <f t="shared" si="2"/>
        <v>4610</v>
      </c>
      <c r="I34">
        <f t="shared" si="1"/>
        <v>4611</v>
      </c>
    </row>
    <row r="35" spans="1:9" x14ac:dyDescent="0.2">
      <c r="A35" s="230">
        <v>42278.222511574073</v>
      </c>
      <c r="B35">
        <v>2.3316254615783691</v>
      </c>
      <c r="C35">
        <v>1110.956298828125</v>
      </c>
      <c r="D35">
        <v>0.2397000789642334</v>
      </c>
      <c r="E35" s="8">
        <f t="shared" si="0"/>
        <v>2.3316254615783691</v>
      </c>
    </row>
    <row r="36" spans="1:9" x14ac:dyDescent="0.2">
      <c r="A36" s="230">
        <v>42278.229465046294</v>
      </c>
      <c r="B36">
        <v>2.3316254615783691</v>
      </c>
      <c r="C36">
        <v>1003.1265869140625</v>
      </c>
      <c r="D36">
        <v>0.2397000789642334</v>
      </c>
      <c r="E36" s="8">
        <f t="shared" si="0"/>
        <v>2.3316254615783691</v>
      </c>
    </row>
    <row r="37" spans="1:9" x14ac:dyDescent="0.2">
      <c r="A37" s="230">
        <v>42278.236418553242</v>
      </c>
      <c r="B37">
        <v>2.3316254615783691</v>
      </c>
      <c r="C37">
        <v>1071.2294921875</v>
      </c>
      <c r="D37">
        <v>0.2397000789642334</v>
      </c>
      <c r="E37" s="8">
        <f t="shared" si="0"/>
        <v>2.3316254615783691</v>
      </c>
    </row>
    <row r="38" spans="1:9" x14ac:dyDescent="0.2">
      <c r="A38" s="230">
        <v>42278.243372025463</v>
      </c>
      <c r="B38">
        <v>2.3316254615783691</v>
      </c>
      <c r="C38">
        <v>1002.0556640625</v>
      </c>
      <c r="D38">
        <v>0.2397000789642334</v>
      </c>
      <c r="E38" s="8">
        <f t="shared" si="0"/>
        <v>2.3316254615783691</v>
      </c>
    </row>
    <row r="39" spans="1:9" x14ac:dyDescent="0.2">
      <c r="A39" s="230">
        <v>42278.250325543981</v>
      </c>
      <c r="B39">
        <v>2.3316254615783691</v>
      </c>
      <c r="C39">
        <v>1130.980224609375</v>
      </c>
      <c r="D39">
        <v>0.2397000789642334</v>
      </c>
      <c r="E39" s="8">
        <f t="shared" si="0"/>
        <v>2.3316254615783691</v>
      </c>
    </row>
    <row r="40" spans="1:9" x14ac:dyDescent="0.2">
      <c r="A40" s="230">
        <v>42278.257279016201</v>
      </c>
      <c r="B40">
        <v>2.3316254615783691</v>
      </c>
      <c r="C40">
        <v>1005.803466796875</v>
      </c>
      <c r="D40">
        <v>0.2397000789642334</v>
      </c>
      <c r="E40" s="8">
        <f t="shared" si="0"/>
        <v>2.3316254615783691</v>
      </c>
    </row>
    <row r="41" spans="1:9" x14ac:dyDescent="0.2">
      <c r="A41" s="230">
        <v>42278.264232488429</v>
      </c>
      <c r="B41">
        <v>2.3316254615783691</v>
      </c>
      <c r="C41">
        <v>1114.3828125</v>
      </c>
      <c r="D41">
        <v>0.2397000789642334</v>
      </c>
      <c r="E41" s="8">
        <f t="shared" si="0"/>
        <v>2.3316254615783691</v>
      </c>
    </row>
    <row r="42" spans="1:9" x14ac:dyDescent="0.2">
      <c r="A42" s="230">
        <v>42278.271185995371</v>
      </c>
      <c r="B42">
        <v>2.3316254615783691</v>
      </c>
      <c r="C42">
        <v>864.3507080078125</v>
      </c>
      <c r="D42">
        <v>0.2397000789642334</v>
      </c>
      <c r="E42" s="8">
        <f t="shared" si="0"/>
        <v>2.3316254615783691</v>
      </c>
    </row>
    <row r="43" spans="1:9" x14ac:dyDescent="0.2">
      <c r="A43" s="230">
        <v>42278.278139467591</v>
      </c>
      <c r="B43">
        <v>2.3316254615783691</v>
      </c>
      <c r="C43">
        <v>1057.7374267578125</v>
      </c>
      <c r="D43">
        <v>0.2397000789642334</v>
      </c>
      <c r="E43" s="8">
        <f t="shared" si="0"/>
        <v>2.3316254615783691</v>
      </c>
    </row>
    <row r="44" spans="1:9" x14ac:dyDescent="0.2">
      <c r="A44" s="230">
        <v>42278.285092939812</v>
      </c>
      <c r="B44">
        <v>2.3316254615783691</v>
      </c>
      <c r="C44">
        <v>1118.130615234375</v>
      </c>
      <c r="D44">
        <v>0.2397000789642334</v>
      </c>
      <c r="E44" s="8">
        <f t="shared" si="0"/>
        <v>2.3316254615783691</v>
      </c>
    </row>
    <row r="45" spans="1:9" x14ac:dyDescent="0.2">
      <c r="A45" s="230">
        <v>42278.292046446761</v>
      </c>
      <c r="B45">
        <v>2.3316254615783691</v>
      </c>
      <c r="C45">
        <v>815.52215576171875</v>
      </c>
      <c r="D45">
        <v>0.2397000789642334</v>
      </c>
      <c r="E45" s="8">
        <f t="shared" si="0"/>
        <v>2.3316254615783691</v>
      </c>
    </row>
    <row r="46" spans="1:9" x14ac:dyDescent="0.2">
      <c r="A46" s="230">
        <v>42278.298999918981</v>
      </c>
      <c r="B46">
        <v>2.3316254615783691</v>
      </c>
      <c r="C46">
        <v>1119.73681640625</v>
      </c>
      <c r="D46">
        <v>0.2397000789642334</v>
      </c>
      <c r="E46" s="8">
        <f t="shared" si="0"/>
        <v>2.3316254615783691</v>
      </c>
    </row>
    <row r="47" spans="1:9" x14ac:dyDescent="0.2">
      <c r="A47" s="230">
        <v>42278.305953437499</v>
      </c>
      <c r="B47">
        <v>2.3316254615783691</v>
      </c>
      <c r="C47">
        <v>937.05810546875</v>
      </c>
      <c r="D47">
        <v>0.2397000789642334</v>
      </c>
      <c r="E47" s="8">
        <f t="shared" si="0"/>
        <v>2.3316254615783691</v>
      </c>
    </row>
    <row r="48" spans="1:9" x14ac:dyDescent="0.2">
      <c r="A48" s="230">
        <v>42278.312906909719</v>
      </c>
      <c r="B48">
        <v>2.3316254615783691</v>
      </c>
      <c r="C48">
        <v>1145.2218017578125</v>
      </c>
      <c r="D48">
        <v>0.2397000789642334</v>
      </c>
      <c r="E48" s="8">
        <f t="shared" si="0"/>
        <v>2.3316254615783691</v>
      </c>
    </row>
    <row r="49" spans="1:5" x14ac:dyDescent="0.2">
      <c r="A49" s="230">
        <v>42278.319860381947</v>
      </c>
      <c r="B49">
        <v>2.3316254615783691</v>
      </c>
      <c r="C49">
        <v>1048.8497314453125</v>
      </c>
      <c r="D49">
        <v>0.2397000789642334</v>
      </c>
      <c r="E49" s="8">
        <f t="shared" si="0"/>
        <v>2.3316254615783691</v>
      </c>
    </row>
    <row r="50" spans="1:5" x14ac:dyDescent="0.2">
      <c r="A50" s="230">
        <v>42278.326813888889</v>
      </c>
      <c r="B50">
        <v>2.3316254615783691</v>
      </c>
      <c r="C50">
        <v>1108.921630859375</v>
      </c>
      <c r="D50">
        <v>0.2397000789642334</v>
      </c>
      <c r="E50" s="8">
        <f t="shared" si="0"/>
        <v>2.3316254615783691</v>
      </c>
    </row>
    <row r="51" spans="1:5" x14ac:dyDescent="0.2">
      <c r="A51" s="230">
        <v>42278.333767361109</v>
      </c>
      <c r="B51">
        <v>2.3316254615783691</v>
      </c>
      <c r="C51">
        <v>1095.7508544921875</v>
      </c>
      <c r="D51">
        <v>0.2397000789642334</v>
      </c>
      <c r="E51" s="8">
        <f t="shared" si="0"/>
        <v>2.3316254615783691</v>
      </c>
    </row>
    <row r="52" spans="1:5" x14ac:dyDescent="0.2">
      <c r="A52" s="230">
        <v>42278.34072083333</v>
      </c>
      <c r="B52">
        <v>2.3316254615783691</v>
      </c>
      <c r="C52">
        <v>1118.130615234375</v>
      </c>
      <c r="D52">
        <v>0.2397000789642334</v>
      </c>
      <c r="E52" s="8">
        <f t="shared" si="0"/>
        <v>2.3316254615783691</v>
      </c>
    </row>
    <row r="53" spans="1:5" x14ac:dyDescent="0.2">
      <c r="A53" s="230">
        <v>42278.347674340279</v>
      </c>
      <c r="B53">
        <v>2.3316254615783691</v>
      </c>
      <c r="C53">
        <v>1137.8333740234375</v>
      </c>
      <c r="D53">
        <v>0.2397000789642334</v>
      </c>
      <c r="E53" s="8">
        <f t="shared" si="0"/>
        <v>2.3316254615783691</v>
      </c>
    </row>
    <row r="54" spans="1:5" x14ac:dyDescent="0.2">
      <c r="A54" s="230">
        <v>42278.3546278125</v>
      </c>
      <c r="B54">
        <v>2.3316254615783691</v>
      </c>
      <c r="C54">
        <v>1132.479248046875</v>
      </c>
      <c r="D54">
        <v>0.2397000789642334</v>
      </c>
      <c r="E54" s="8">
        <f t="shared" si="0"/>
        <v>2.3316254615783691</v>
      </c>
    </row>
    <row r="55" spans="1:5" x14ac:dyDescent="0.2">
      <c r="A55" s="230">
        <v>42278.361581331017</v>
      </c>
      <c r="B55">
        <v>2.3316254615783691</v>
      </c>
      <c r="C55">
        <v>1099.3916015625</v>
      </c>
      <c r="D55">
        <v>0.2397000789642334</v>
      </c>
      <c r="E55" s="8">
        <f t="shared" si="0"/>
        <v>2.3316254615783691</v>
      </c>
    </row>
    <row r="56" spans="1:5" x14ac:dyDescent="0.2">
      <c r="A56" s="230">
        <v>42278.368534803238</v>
      </c>
      <c r="B56">
        <v>2.3316254615783691</v>
      </c>
      <c r="C56">
        <v>1111.384521484375</v>
      </c>
      <c r="D56">
        <v>0.2397000789642334</v>
      </c>
      <c r="E56" s="8">
        <f t="shared" si="0"/>
        <v>2.3316254615783691</v>
      </c>
    </row>
    <row r="57" spans="1:5" x14ac:dyDescent="0.2">
      <c r="A57" s="230">
        <v>42278.375488275466</v>
      </c>
      <c r="B57">
        <v>2.3455371856689453</v>
      </c>
      <c r="C57">
        <v>1088.897705078125</v>
      </c>
      <c r="D57">
        <v>0.2397000789642334</v>
      </c>
      <c r="E57" s="8">
        <f t="shared" si="0"/>
        <v>2.3455371856689453</v>
      </c>
    </row>
    <row r="58" spans="1:5" x14ac:dyDescent="0.2">
      <c r="A58" s="230">
        <v>42278.382441782407</v>
      </c>
      <c r="B58">
        <v>2.3455371856689453</v>
      </c>
      <c r="C58">
        <v>1088.897705078125</v>
      </c>
      <c r="D58">
        <v>0.2397000789642334</v>
      </c>
      <c r="E58" s="8">
        <f t="shared" si="0"/>
        <v>2.3455371856689453</v>
      </c>
    </row>
    <row r="59" spans="1:5" x14ac:dyDescent="0.2">
      <c r="A59" s="230">
        <v>42278.389395254628</v>
      </c>
      <c r="B59">
        <v>2.3455371856689453</v>
      </c>
      <c r="C59">
        <v>1103.139404296875</v>
      </c>
      <c r="D59">
        <v>0.2397000789642334</v>
      </c>
      <c r="E59" s="8">
        <f t="shared" si="0"/>
        <v>2.3455371856689453</v>
      </c>
    </row>
    <row r="60" spans="1:5" x14ac:dyDescent="0.2">
      <c r="A60" s="230">
        <v>42278.396348726848</v>
      </c>
      <c r="B60">
        <v>2.3455371856689453</v>
      </c>
      <c r="C60">
        <v>1118.77294921875</v>
      </c>
      <c r="D60">
        <v>0.2397000789642334</v>
      </c>
      <c r="E60" s="8">
        <f t="shared" si="0"/>
        <v>2.3455371856689453</v>
      </c>
    </row>
    <row r="61" spans="1:5" x14ac:dyDescent="0.2">
      <c r="A61" s="230">
        <v>42278.403302233797</v>
      </c>
      <c r="B61">
        <v>2.3455371856689453</v>
      </c>
      <c r="C61">
        <v>1123.9129638671875</v>
      </c>
      <c r="D61">
        <v>0.2397000789642334</v>
      </c>
      <c r="E61" s="8">
        <f t="shared" si="0"/>
        <v>2.3455371856689453</v>
      </c>
    </row>
    <row r="62" spans="1:5" x14ac:dyDescent="0.2">
      <c r="A62" s="230">
        <v>42278.410255706018</v>
      </c>
      <c r="B62">
        <v>2.3455371856689453</v>
      </c>
      <c r="C62">
        <v>1098.1065673828125</v>
      </c>
      <c r="D62">
        <v>0.2397000789642334</v>
      </c>
      <c r="E62" s="8">
        <f t="shared" si="0"/>
        <v>2.3455371856689453</v>
      </c>
    </row>
    <row r="63" spans="1:5" x14ac:dyDescent="0.2">
      <c r="A63" s="230">
        <v>42278.417209224535</v>
      </c>
      <c r="B63">
        <v>2.3455371856689453</v>
      </c>
      <c r="C63">
        <v>1065.982666015625</v>
      </c>
      <c r="D63">
        <v>0.2397000789642334</v>
      </c>
      <c r="E63" s="8">
        <f t="shared" si="0"/>
        <v>2.3455371856689453</v>
      </c>
    </row>
    <row r="64" spans="1:5" x14ac:dyDescent="0.2">
      <c r="A64" s="230">
        <v>42278.424162696756</v>
      </c>
      <c r="B64">
        <v>2.3455371856689453</v>
      </c>
      <c r="C64">
        <v>1071.4437255859375</v>
      </c>
      <c r="D64">
        <v>0.2397000789642334</v>
      </c>
      <c r="E64" s="8">
        <f t="shared" si="0"/>
        <v>2.3455371856689453</v>
      </c>
    </row>
    <row r="65" spans="1:5" x14ac:dyDescent="0.2">
      <c r="A65" s="230">
        <v>42278.431116168984</v>
      </c>
      <c r="B65">
        <v>2.3455371856689453</v>
      </c>
      <c r="C65">
        <v>1058.7010498046875</v>
      </c>
      <c r="D65">
        <v>0.2397000789642334</v>
      </c>
      <c r="E65" s="8">
        <f t="shared" si="0"/>
        <v>2.3455371856689453</v>
      </c>
    </row>
    <row r="66" spans="1:5" x14ac:dyDescent="0.2">
      <c r="A66" s="230">
        <v>42278.438069675925</v>
      </c>
      <c r="B66">
        <v>2.3455371856689453</v>
      </c>
      <c r="C66">
        <v>1073.7994384765625</v>
      </c>
      <c r="D66">
        <v>0.2397000789642334</v>
      </c>
      <c r="E66" s="8">
        <f t="shared" si="0"/>
        <v>2.3455371856689453</v>
      </c>
    </row>
    <row r="67" spans="1:5" x14ac:dyDescent="0.2">
      <c r="A67" s="230">
        <v>42278.445023148146</v>
      </c>
      <c r="B67">
        <v>2.3455371856689453</v>
      </c>
      <c r="C67">
        <v>1001.092041015625</v>
      </c>
      <c r="D67">
        <v>0.2397000789642334</v>
      </c>
      <c r="E67" s="8">
        <f t="shared" si="0"/>
        <v>2.3455371856689453</v>
      </c>
    </row>
    <row r="68" spans="1:5" x14ac:dyDescent="0.2">
      <c r="A68" s="230">
        <v>42278.451976620374</v>
      </c>
      <c r="B68">
        <v>2.3455371856689453</v>
      </c>
      <c r="C68">
        <v>1076.1552734375</v>
      </c>
      <c r="D68">
        <v>0.2397000789642334</v>
      </c>
      <c r="E68" s="8">
        <f t="shared" ref="E68:E131" si="3">IF(B68="Null",E67,IF(C68+D68&gt;10,B68,"PO"))</f>
        <v>2.3455371856689453</v>
      </c>
    </row>
    <row r="69" spans="1:5" x14ac:dyDescent="0.2">
      <c r="A69" s="230">
        <v>42278.458930127315</v>
      </c>
      <c r="B69">
        <v>2.3455371856689453</v>
      </c>
      <c r="C69">
        <v>1044.8876953125</v>
      </c>
      <c r="D69">
        <v>0.2397000789642334</v>
      </c>
      <c r="E69" s="8">
        <f t="shared" si="3"/>
        <v>2.3455371856689453</v>
      </c>
    </row>
    <row r="70" spans="1:5" x14ac:dyDescent="0.2">
      <c r="A70" s="230">
        <v>42278.465883599536</v>
      </c>
      <c r="B70">
        <v>2.3455371856689453</v>
      </c>
      <c r="C70">
        <v>1046.065673828125</v>
      </c>
      <c r="D70">
        <v>0.2397000789642334</v>
      </c>
      <c r="E70" s="8">
        <f t="shared" si="3"/>
        <v>2.3455371856689453</v>
      </c>
    </row>
    <row r="71" spans="1:5" x14ac:dyDescent="0.2">
      <c r="A71" s="230">
        <v>42278.472837118054</v>
      </c>
      <c r="B71">
        <v>2.3455371856689453</v>
      </c>
      <c r="C71">
        <v>875.16571044921875</v>
      </c>
      <c r="D71">
        <v>0.2397000789642334</v>
      </c>
      <c r="E71" s="8">
        <f t="shared" si="3"/>
        <v>2.3455371856689453</v>
      </c>
    </row>
    <row r="72" spans="1:5" x14ac:dyDescent="0.2">
      <c r="A72" s="230">
        <v>42278.479790590274</v>
      </c>
      <c r="B72">
        <v>2.3455371856689453</v>
      </c>
      <c r="C72">
        <v>1000.12841796875</v>
      </c>
      <c r="D72">
        <v>0.2397000789642334</v>
      </c>
      <c r="E72" s="8">
        <f t="shared" si="3"/>
        <v>2.3455371856689453</v>
      </c>
    </row>
    <row r="73" spans="1:5" x14ac:dyDescent="0.2">
      <c r="A73" s="230">
        <v>42278.486744062502</v>
      </c>
      <c r="B73">
        <v>2.3455371856689453</v>
      </c>
      <c r="C73">
        <v>872.381591796875</v>
      </c>
      <c r="D73">
        <v>0.2397000789642334</v>
      </c>
      <c r="E73" s="8">
        <f t="shared" si="3"/>
        <v>2.3455371856689453</v>
      </c>
    </row>
    <row r="74" spans="1:5" x14ac:dyDescent="0.2">
      <c r="A74" s="230">
        <v>42278.493697569444</v>
      </c>
      <c r="B74">
        <v>2.3455371856689453</v>
      </c>
      <c r="C74">
        <v>924.10150146484375</v>
      </c>
      <c r="D74">
        <v>0.2397000789642334</v>
      </c>
      <c r="E74" s="8">
        <f t="shared" si="3"/>
        <v>2.3455371856689453</v>
      </c>
    </row>
    <row r="75" spans="1:5" x14ac:dyDescent="0.2">
      <c r="A75" s="230">
        <v>42278.500651041664</v>
      </c>
      <c r="B75">
        <v>2.3455371856689453</v>
      </c>
      <c r="C75">
        <v>940.59173583984375</v>
      </c>
      <c r="D75">
        <v>0.2397000789642334</v>
      </c>
      <c r="E75" s="8">
        <f t="shared" si="3"/>
        <v>2.3455371856689453</v>
      </c>
    </row>
    <row r="76" spans="1:5" x14ac:dyDescent="0.2">
      <c r="A76" s="230">
        <v>42278.507604513892</v>
      </c>
      <c r="B76">
        <v>2.3455371856689453</v>
      </c>
      <c r="C76">
        <v>803.74334716796875</v>
      </c>
      <c r="D76">
        <v>0.2397000789642334</v>
      </c>
      <c r="E76" s="8">
        <f t="shared" si="3"/>
        <v>2.3455371856689453</v>
      </c>
    </row>
    <row r="77" spans="1:5" x14ac:dyDescent="0.2">
      <c r="A77" s="230">
        <v>42278.514558020834</v>
      </c>
      <c r="B77">
        <v>2.3936929702758789</v>
      </c>
      <c r="C77">
        <v>1094.03759765625</v>
      </c>
      <c r="D77">
        <v>0.2397000789642334</v>
      </c>
      <c r="E77" s="8">
        <f t="shared" si="3"/>
        <v>2.3936929702758789</v>
      </c>
    </row>
    <row r="78" spans="1:5" x14ac:dyDescent="0.2">
      <c r="A78" s="230">
        <v>42278.521511493054</v>
      </c>
      <c r="B78">
        <v>2.3936929702758789</v>
      </c>
      <c r="C78">
        <v>1021.8656005859375</v>
      </c>
      <c r="D78">
        <v>0.2397000789642334</v>
      </c>
      <c r="E78" s="8">
        <f t="shared" si="3"/>
        <v>2.3936929702758789</v>
      </c>
    </row>
    <row r="79" spans="1:5" x14ac:dyDescent="0.2">
      <c r="A79" s="230">
        <v>42278.528465011572</v>
      </c>
      <c r="B79">
        <v>2.3936929702758789</v>
      </c>
      <c r="C79">
        <v>1126.3758544921875</v>
      </c>
      <c r="D79">
        <v>0.2397000789642334</v>
      </c>
      <c r="E79" s="8">
        <f t="shared" si="3"/>
        <v>2.3936929702758789</v>
      </c>
    </row>
    <row r="80" spans="1:5" x14ac:dyDescent="0.2">
      <c r="A80" s="230">
        <v>42278.5354184838</v>
      </c>
      <c r="B80">
        <v>2.3936929702758789</v>
      </c>
      <c r="C80">
        <v>1077.7613525390625</v>
      </c>
      <c r="D80">
        <v>0.2397000789642334</v>
      </c>
      <c r="E80" s="8">
        <f t="shared" si="3"/>
        <v>2.3936929702758789</v>
      </c>
    </row>
    <row r="81" spans="1:5" x14ac:dyDescent="0.2">
      <c r="A81" s="230">
        <v>42278.54237195602</v>
      </c>
      <c r="B81">
        <v>2.3936929702758789</v>
      </c>
      <c r="C81">
        <v>1149.183837890625</v>
      </c>
      <c r="D81">
        <v>0.2397000789642334</v>
      </c>
      <c r="E81" s="8">
        <f t="shared" si="3"/>
        <v>2.3936929702758789</v>
      </c>
    </row>
    <row r="82" spans="1:5" x14ac:dyDescent="0.2">
      <c r="A82" s="230">
        <v>42278.549325462962</v>
      </c>
      <c r="B82">
        <v>2.3936929702758789</v>
      </c>
      <c r="C82">
        <v>1141.1529541015625</v>
      </c>
      <c r="D82">
        <v>0.2397000789642334</v>
      </c>
      <c r="E82" s="8">
        <f t="shared" si="3"/>
        <v>2.3936929702758789</v>
      </c>
    </row>
    <row r="83" spans="1:5" x14ac:dyDescent="0.2">
      <c r="A83" s="230">
        <v>42278.556278935182</v>
      </c>
      <c r="B83">
        <v>2.3936929702758789</v>
      </c>
      <c r="C83">
        <v>1108.8145751953125</v>
      </c>
      <c r="D83">
        <v>0.2397000789642334</v>
      </c>
      <c r="E83" s="8">
        <f t="shared" si="3"/>
        <v>2.3936929702758789</v>
      </c>
    </row>
    <row r="84" spans="1:5" x14ac:dyDescent="0.2">
      <c r="A84" s="230">
        <v>42278.56323240741</v>
      </c>
      <c r="B84">
        <v>2.3936929702758789</v>
      </c>
      <c r="C84">
        <v>1117.1668701171875</v>
      </c>
      <c r="D84">
        <v>0.2397000789642334</v>
      </c>
      <c r="E84" s="8">
        <f t="shared" si="3"/>
        <v>2.3936929702758789</v>
      </c>
    </row>
    <row r="85" spans="1:5" x14ac:dyDescent="0.2">
      <c r="A85" s="230">
        <v>42278.570185914352</v>
      </c>
      <c r="B85">
        <v>2.3936929702758789</v>
      </c>
      <c r="C85">
        <v>1147.2564697265625</v>
      </c>
      <c r="D85">
        <v>0.2397000789642334</v>
      </c>
      <c r="E85" s="8">
        <f t="shared" si="3"/>
        <v>2.3936929702758789</v>
      </c>
    </row>
    <row r="86" spans="1:5" x14ac:dyDescent="0.2">
      <c r="A86" s="230">
        <v>42278.577139386573</v>
      </c>
      <c r="B86">
        <v>2.3936929702758789</v>
      </c>
      <c r="C86">
        <v>1145.11474609375</v>
      </c>
      <c r="D86">
        <v>0.2397000789642334</v>
      </c>
      <c r="E86" s="8">
        <f t="shared" si="3"/>
        <v>2.3936929702758789</v>
      </c>
    </row>
    <row r="87" spans="1:5" x14ac:dyDescent="0.2">
      <c r="A87" s="230">
        <v>42278.58409290509</v>
      </c>
      <c r="B87">
        <v>2.3936929702758789</v>
      </c>
      <c r="C87">
        <v>1118.23779296875</v>
      </c>
      <c r="D87">
        <v>0.2397000789642334</v>
      </c>
      <c r="E87" s="8">
        <f t="shared" si="3"/>
        <v>2.3936929702758789</v>
      </c>
    </row>
    <row r="88" spans="1:5" x14ac:dyDescent="0.2">
      <c r="A88" s="230">
        <v>42278.591046377318</v>
      </c>
      <c r="B88">
        <v>2.3936929702758789</v>
      </c>
      <c r="C88">
        <v>1097.5712890625</v>
      </c>
      <c r="D88">
        <v>0.2397000789642334</v>
      </c>
      <c r="E88" s="8">
        <f t="shared" si="3"/>
        <v>2.3936929702758789</v>
      </c>
    </row>
    <row r="89" spans="1:5" x14ac:dyDescent="0.2">
      <c r="A89" s="230">
        <v>42278.597999849539</v>
      </c>
      <c r="B89">
        <v>2.3936929702758789</v>
      </c>
      <c r="C89">
        <v>1114.0615234375</v>
      </c>
      <c r="D89">
        <v>0.2397000789642334</v>
      </c>
      <c r="E89" s="8">
        <f t="shared" si="3"/>
        <v>2.3936929702758789</v>
      </c>
    </row>
    <row r="90" spans="1:5" x14ac:dyDescent="0.2">
      <c r="A90" s="230">
        <v>42278.60495335648</v>
      </c>
      <c r="B90">
        <v>2.3936929702758789</v>
      </c>
      <c r="C90">
        <v>1121.87841796875</v>
      </c>
      <c r="D90">
        <v>0.2397000789642334</v>
      </c>
      <c r="E90" s="8">
        <f t="shared" si="3"/>
        <v>2.3936929702758789</v>
      </c>
    </row>
    <row r="91" spans="1:5" x14ac:dyDescent="0.2">
      <c r="A91" s="230">
        <v>42278.611906828701</v>
      </c>
      <c r="B91">
        <v>2.3936929702758789</v>
      </c>
      <c r="C91">
        <v>1122.94921875</v>
      </c>
      <c r="D91">
        <v>378.00714111328125</v>
      </c>
      <c r="E91" s="8">
        <f t="shared" si="3"/>
        <v>2.3936929702758789</v>
      </c>
    </row>
    <row r="92" spans="1:5" x14ac:dyDescent="0.2">
      <c r="A92" s="230">
        <v>42278.618860300929</v>
      </c>
      <c r="B92">
        <v>2.3936929702758789</v>
      </c>
      <c r="C92">
        <v>1117.7022705078125</v>
      </c>
      <c r="D92">
        <v>373.73727416992187</v>
      </c>
      <c r="E92" s="8">
        <f t="shared" si="3"/>
        <v>2.3936929702758789</v>
      </c>
    </row>
    <row r="93" spans="1:5" x14ac:dyDescent="0.2">
      <c r="A93" s="230">
        <v>42278.62581380787</v>
      </c>
      <c r="B93">
        <v>2.3936929702758789</v>
      </c>
      <c r="C93">
        <v>1123.377685546875</v>
      </c>
      <c r="D93">
        <v>366.99542236328125</v>
      </c>
      <c r="E93" s="8">
        <f t="shared" si="3"/>
        <v>2.3936929702758789</v>
      </c>
    </row>
    <row r="94" spans="1:5" x14ac:dyDescent="0.2">
      <c r="A94" s="230">
        <v>42278.632767280091</v>
      </c>
      <c r="B94">
        <v>2.3936929702758789</v>
      </c>
      <c r="C94">
        <v>1106.994384765625</v>
      </c>
      <c r="D94">
        <v>339.42886352539062</v>
      </c>
      <c r="E94" s="8">
        <f t="shared" si="3"/>
        <v>2.3936929702758789</v>
      </c>
    </row>
    <row r="95" spans="1:5" x14ac:dyDescent="0.2">
      <c r="A95" s="230">
        <v>42278.639720798608</v>
      </c>
      <c r="B95">
        <v>2.3936929702758789</v>
      </c>
      <c r="C95">
        <v>1116.9527587890625</v>
      </c>
      <c r="D95">
        <v>371.86453247070312</v>
      </c>
      <c r="E95" s="8">
        <f t="shared" si="3"/>
        <v>2.3936929702758789</v>
      </c>
    </row>
    <row r="96" spans="1:5" x14ac:dyDescent="0.2">
      <c r="A96" s="230">
        <v>42278.646674270836</v>
      </c>
      <c r="B96">
        <v>2.3936929702758789</v>
      </c>
      <c r="C96">
        <v>1085.14990234375</v>
      </c>
      <c r="D96">
        <v>383.10092163085937</v>
      </c>
      <c r="E96" s="8">
        <f t="shared" si="3"/>
        <v>2.3936929702758789</v>
      </c>
    </row>
    <row r="97" spans="1:5" x14ac:dyDescent="0.2">
      <c r="A97" s="230">
        <v>42278.653627743057</v>
      </c>
      <c r="B97">
        <v>2.3936929702758789</v>
      </c>
      <c r="C97">
        <v>1084.935791015625</v>
      </c>
      <c r="D97">
        <v>355.68414306640625</v>
      </c>
      <c r="E97" s="8">
        <f t="shared" si="3"/>
        <v>2.3936929702758789</v>
      </c>
    </row>
    <row r="98" spans="1:5" x14ac:dyDescent="0.2">
      <c r="A98" s="230">
        <v>42278.660581249998</v>
      </c>
      <c r="B98">
        <v>2.3936929702758789</v>
      </c>
      <c r="C98">
        <v>1103.139404296875</v>
      </c>
      <c r="D98">
        <v>361.37728881835937</v>
      </c>
      <c r="E98" s="8">
        <f t="shared" si="3"/>
        <v>2.3936929702758789</v>
      </c>
    </row>
    <row r="99" spans="1:5" x14ac:dyDescent="0.2">
      <c r="A99" s="230">
        <v>42278.667534722219</v>
      </c>
      <c r="B99">
        <v>2.3936929702758789</v>
      </c>
      <c r="C99">
        <v>1094.4659423828125</v>
      </c>
      <c r="D99">
        <v>371.115478515625</v>
      </c>
      <c r="E99" s="8">
        <f t="shared" si="3"/>
        <v>2.3936929702758789</v>
      </c>
    </row>
    <row r="100" spans="1:5" x14ac:dyDescent="0.2">
      <c r="A100" s="230">
        <v>42278.674488194447</v>
      </c>
      <c r="B100">
        <v>2.3936929702758789</v>
      </c>
      <c r="C100">
        <v>1024.328369140625</v>
      </c>
      <c r="D100">
        <v>334.93423461914062</v>
      </c>
      <c r="E100" s="8">
        <f t="shared" si="3"/>
        <v>2.3936929702758789</v>
      </c>
    </row>
    <row r="101" spans="1:5" x14ac:dyDescent="0.2">
      <c r="A101" s="230">
        <v>42278.681441701388</v>
      </c>
      <c r="B101">
        <v>2.3936929702758789</v>
      </c>
      <c r="C101">
        <v>1044.673583984375</v>
      </c>
      <c r="D101">
        <v>361.75173950195312</v>
      </c>
      <c r="E101" s="8">
        <f t="shared" si="3"/>
        <v>2.3936929702758789</v>
      </c>
    </row>
    <row r="102" spans="1:5" x14ac:dyDescent="0.2">
      <c r="A102" s="230">
        <v>42278.688395173609</v>
      </c>
      <c r="B102">
        <v>2.3936929702758789</v>
      </c>
      <c r="C102">
        <v>962.22186279296875</v>
      </c>
      <c r="D102">
        <v>360.70303344726562</v>
      </c>
      <c r="E102" s="8">
        <f t="shared" si="3"/>
        <v>2.3936929702758789</v>
      </c>
    </row>
    <row r="103" spans="1:5" x14ac:dyDescent="0.2">
      <c r="A103" s="230">
        <v>42278.695348692127</v>
      </c>
      <c r="B103">
        <v>2.3936929702758789</v>
      </c>
      <c r="C103">
        <v>951.0855712890625</v>
      </c>
      <c r="D103">
        <v>361.52706909179687</v>
      </c>
      <c r="E103" s="8">
        <f t="shared" si="3"/>
        <v>2.3936929702758789</v>
      </c>
    </row>
    <row r="104" spans="1:5" x14ac:dyDescent="0.2">
      <c r="A104" s="230">
        <v>42278.702302164354</v>
      </c>
      <c r="B104">
        <v>2.3936929702758789</v>
      </c>
      <c r="C104">
        <v>983.63800048828125</v>
      </c>
      <c r="D104">
        <v>363.47470092773437</v>
      </c>
      <c r="E104" s="8">
        <f t="shared" si="3"/>
        <v>2.3936929702758789</v>
      </c>
    </row>
    <row r="105" spans="1:5" x14ac:dyDescent="0.2">
      <c r="A105" s="230">
        <v>42278.709255636575</v>
      </c>
      <c r="B105">
        <v>2.3936929702758789</v>
      </c>
      <c r="C105">
        <v>978.283935546875</v>
      </c>
      <c r="D105">
        <v>339.27899169921875</v>
      </c>
      <c r="E105" s="8">
        <f t="shared" si="3"/>
        <v>2.3936929702758789</v>
      </c>
    </row>
    <row r="106" spans="1:5" x14ac:dyDescent="0.2">
      <c r="A106" s="230">
        <v>42278.716209143517</v>
      </c>
      <c r="B106">
        <v>2.3936929702758789</v>
      </c>
      <c r="C106">
        <v>859.96044921875</v>
      </c>
      <c r="D106">
        <v>299.27743530273437</v>
      </c>
      <c r="E106" s="8">
        <f t="shared" si="3"/>
        <v>2.3936929702758789</v>
      </c>
    </row>
    <row r="107" spans="1:5" x14ac:dyDescent="0.2">
      <c r="A107" s="230">
        <v>42278.723162615737</v>
      </c>
      <c r="B107">
        <v>2.3936929702758789</v>
      </c>
      <c r="C107">
        <v>855.570068359375</v>
      </c>
      <c r="D107">
        <v>292.38580322265625</v>
      </c>
      <c r="E107" s="8">
        <f t="shared" si="3"/>
        <v>2.3936929702758789</v>
      </c>
    </row>
    <row r="108" spans="1:5" x14ac:dyDescent="0.2">
      <c r="A108" s="230">
        <v>42278.730116087965</v>
      </c>
      <c r="B108">
        <v>2.3936929702758789</v>
      </c>
      <c r="C108">
        <v>932.34649658203125</v>
      </c>
      <c r="D108">
        <v>286.69265747070312</v>
      </c>
      <c r="E108" s="8">
        <f t="shared" si="3"/>
        <v>2.3936929702758789</v>
      </c>
    </row>
    <row r="109" spans="1:5" x14ac:dyDescent="0.2">
      <c r="A109" s="230">
        <v>42278.737069594907</v>
      </c>
      <c r="B109">
        <v>2.3936929702758789</v>
      </c>
      <c r="C109">
        <v>906.54022216796875</v>
      </c>
      <c r="D109">
        <v>260.32461547851562</v>
      </c>
      <c r="E109" s="8">
        <f t="shared" si="3"/>
        <v>2.3936929702758789</v>
      </c>
    </row>
    <row r="110" spans="1:5" x14ac:dyDescent="0.2">
      <c r="A110" s="230">
        <v>42278.744023067127</v>
      </c>
      <c r="B110">
        <v>2.3936929702758789</v>
      </c>
      <c r="C110">
        <v>1169.207763671875</v>
      </c>
      <c r="D110">
        <v>0.2397000789642334</v>
      </c>
      <c r="E110" s="8">
        <f t="shared" si="3"/>
        <v>2.3936929702758789</v>
      </c>
    </row>
    <row r="111" spans="1:5" x14ac:dyDescent="0.2">
      <c r="A111" s="230">
        <v>42278.750976585645</v>
      </c>
      <c r="B111">
        <v>2.3938000202178955</v>
      </c>
      <c r="C111">
        <v>1152.1820068359375</v>
      </c>
      <c r="D111">
        <v>0.2397000789642334</v>
      </c>
      <c r="E111" s="8">
        <f t="shared" si="3"/>
        <v>2.3938000202178955</v>
      </c>
    </row>
    <row r="112" spans="1:5" x14ac:dyDescent="0.2">
      <c r="A112" s="230">
        <v>42278.757930057873</v>
      </c>
      <c r="B112">
        <v>2.3938000202178955</v>
      </c>
      <c r="C112">
        <v>1142.2236328125</v>
      </c>
      <c r="D112">
        <v>0.2397000789642334</v>
      </c>
      <c r="E112" s="8">
        <f t="shared" si="3"/>
        <v>2.3938000202178955</v>
      </c>
    </row>
    <row r="113" spans="1:5" x14ac:dyDescent="0.2">
      <c r="A113" s="230">
        <v>42278.764883530093</v>
      </c>
      <c r="B113">
        <v>2.3938000202178955</v>
      </c>
      <c r="C113">
        <v>1138.68994140625</v>
      </c>
      <c r="D113">
        <v>0.2397000789642334</v>
      </c>
      <c r="E113" s="8">
        <f t="shared" si="3"/>
        <v>2.3938000202178955</v>
      </c>
    </row>
    <row r="114" spans="1:5" x14ac:dyDescent="0.2">
      <c r="A114" s="230">
        <v>42278.771837037035</v>
      </c>
      <c r="B114">
        <v>2.3938000202178955</v>
      </c>
      <c r="C114">
        <v>1130.0166015625</v>
      </c>
      <c r="D114">
        <v>0.2397000789642334</v>
      </c>
      <c r="E114" s="8">
        <f t="shared" si="3"/>
        <v>2.3938000202178955</v>
      </c>
    </row>
    <row r="115" spans="1:5" x14ac:dyDescent="0.2">
      <c r="A115" s="230">
        <v>42278.778790509263</v>
      </c>
      <c r="B115">
        <v>2.3938000202178955</v>
      </c>
      <c r="C115">
        <v>1134.0855712890625</v>
      </c>
      <c r="D115">
        <v>0.2397000789642334</v>
      </c>
      <c r="E115" s="8">
        <f t="shared" si="3"/>
        <v>2.3938000202178955</v>
      </c>
    </row>
    <row r="116" spans="1:5" x14ac:dyDescent="0.2">
      <c r="A116" s="230">
        <v>42278.785743981483</v>
      </c>
      <c r="B116">
        <v>2.3938000202178955</v>
      </c>
      <c r="C116">
        <v>1099.605712890625</v>
      </c>
      <c r="D116">
        <v>0.2397000789642334</v>
      </c>
      <c r="E116" s="8">
        <f t="shared" si="3"/>
        <v>2.3938000202178955</v>
      </c>
    </row>
    <row r="117" spans="1:5" x14ac:dyDescent="0.2">
      <c r="A117" s="230">
        <v>42278.792697488425</v>
      </c>
      <c r="B117">
        <v>2.3938000202178955</v>
      </c>
      <c r="C117">
        <v>1116.203125</v>
      </c>
      <c r="D117">
        <v>0.2397000789642334</v>
      </c>
      <c r="E117" s="8">
        <f t="shared" si="3"/>
        <v>2.3938000202178955</v>
      </c>
    </row>
    <row r="118" spans="1:5" x14ac:dyDescent="0.2">
      <c r="A118" s="230">
        <v>42278.799650960646</v>
      </c>
      <c r="B118">
        <v>2.3938000202178955</v>
      </c>
      <c r="C118">
        <v>1109.135986328125</v>
      </c>
      <c r="D118">
        <v>0.2397000789642334</v>
      </c>
      <c r="E118" s="8">
        <f t="shared" si="3"/>
        <v>2.3938000202178955</v>
      </c>
    </row>
    <row r="119" spans="1:5" x14ac:dyDescent="0.2">
      <c r="A119" s="230">
        <v>42278.806604479163</v>
      </c>
      <c r="B119">
        <v>2.3938000202178955</v>
      </c>
      <c r="C119">
        <v>1142.9732666015625</v>
      </c>
      <c r="D119">
        <v>0.2397000789642334</v>
      </c>
      <c r="E119" s="8">
        <f t="shared" si="3"/>
        <v>2.3938000202178955</v>
      </c>
    </row>
    <row r="120" spans="1:5" x14ac:dyDescent="0.2">
      <c r="A120" s="230">
        <v>42278.813557951391</v>
      </c>
      <c r="B120">
        <v>2.3938000202178955</v>
      </c>
      <c r="C120">
        <v>1112.2413330078125</v>
      </c>
      <c r="D120">
        <v>0.2397000789642334</v>
      </c>
      <c r="E120" s="8">
        <f t="shared" si="3"/>
        <v>2.3938000202178955</v>
      </c>
    </row>
    <row r="121" spans="1:5" x14ac:dyDescent="0.2">
      <c r="A121" s="230">
        <v>42278.820511423612</v>
      </c>
      <c r="B121">
        <v>2.3938000202178955</v>
      </c>
      <c r="C121">
        <v>1102.1756591796875</v>
      </c>
      <c r="D121">
        <v>0.2397000789642334</v>
      </c>
      <c r="E121" s="8">
        <f t="shared" si="3"/>
        <v>2.3938000202178955</v>
      </c>
    </row>
    <row r="122" spans="1:5" x14ac:dyDescent="0.2">
      <c r="A122" s="230">
        <v>42278.827464930553</v>
      </c>
      <c r="B122">
        <v>2.3938000202178955</v>
      </c>
      <c r="C122">
        <v>1126.1617431640625</v>
      </c>
      <c r="D122">
        <v>0.2397000789642334</v>
      </c>
      <c r="E122" s="8">
        <f t="shared" si="3"/>
        <v>2.3938000202178955</v>
      </c>
    </row>
    <row r="123" spans="1:5" x14ac:dyDescent="0.2">
      <c r="A123" s="230">
        <v>42278.834418402781</v>
      </c>
      <c r="B123">
        <v>2.3938000202178955</v>
      </c>
      <c r="C123">
        <v>1129.2669677734375</v>
      </c>
      <c r="D123">
        <v>0.2397000789642334</v>
      </c>
      <c r="E123" s="8">
        <f t="shared" si="3"/>
        <v>2.3938000202178955</v>
      </c>
    </row>
    <row r="124" spans="1:5" x14ac:dyDescent="0.2">
      <c r="A124" s="230">
        <v>42278.841371875002</v>
      </c>
      <c r="B124">
        <v>2.3938000202178955</v>
      </c>
      <c r="C124">
        <v>1077.5472412109375</v>
      </c>
      <c r="D124">
        <v>0.2397000789642334</v>
      </c>
      <c r="E124" s="8">
        <f t="shared" si="3"/>
        <v>2.3938000202178955</v>
      </c>
    </row>
    <row r="125" spans="1:5" x14ac:dyDescent="0.2">
      <c r="A125" s="230">
        <v>42278.848325381943</v>
      </c>
      <c r="B125">
        <v>2.3938000202178955</v>
      </c>
      <c r="C125">
        <v>1076.797607421875</v>
      </c>
      <c r="D125">
        <v>0.2397000789642334</v>
      </c>
      <c r="E125" s="8">
        <f t="shared" si="3"/>
        <v>2.3938000202178955</v>
      </c>
    </row>
    <row r="126" spans="1:5" x14ac:dyDescent="0.2">
      <c r="A126" s="230">
        <v>42278.855278854164</v>
      </c>
      <c r="B126">
        <v>2.3938000202178955</v>
      </c>
      <c r="C126">
        <v>1110.849365234375</v>
      </c>
      <c r="D126">
        <v>0.2397000789642334</v>
      </c>
      <c r="E126" s="8">
        <f t="shared" si="3"/>
        <v>2.3938000202178955</v>
      </c>
    </row>
    <row r="127" spans="1:5" x14ac:dyDescent="0.2">
      <c r="A127" s="230">
        <v>42278.862232372689</v>
      </c>
      <c r="B127">
        <v>2.3938000202178955</v>
      </c>
      <c r="C127">
        <v>1083.543701171875</v>
      </c>
      <c r="D127">
        <v>0.2397000789642334</v>
      </c>
      <c r="E127" s="8">
        <f t="shared" si="3"/>
        <v>2.3938000202178955</v>
      </c>
    </row>
    <row r="128" spans="1:5" x14ac:dyDescent="0.2">
      <c r="A128" s="230">
        <v>42278.869185844909</v>
      </c>
      <c r="B128">
        <v>2.3938000202178955</v>
      </c>
      <c r="C128">
        <v>1048.8497314453125</v>
      </c>
      <c r="D128">
        <v>0.2397000789642334</v>
      </c>
      <c r="E128" s="8">
        <f t="shared" si="3"/>
        <v>2.3938000202178955</v>
      </c>
    </row>
    <row r="129" spans="1:5" x14ac:dyDescent="0.2">
      <c r="A129" s="230">
        <v>42278.87613931713</v>
      </c>
      <c r="B129">
        <v>2.3938000202178955</v>
      </c>
      <c r="C129">
        <v>1087.61279296875</v>
      </c>
      <c r="D129">
        <v>0.2397000789642334</v>
      </c>
      <c r="E129" s="8">
        <f t="shared" si="3"/>
        <v>2.3938000202178955</v>
      </c>
    </row>
    <row r="130" spans="1:5" x14ac:dyDescent="0.2">
      <c r="A130" s="230">
        <v>42278.883092824071</v>
      </c>
      <c r="B130">
        <v>2.3938000202178955</v>
      </c>
      <c r="C130">
        <v>989.2061767578125</v>
      </c>
      <c r="D130">
        <v>0.2397000789642334</v>
      </c>
      <c r="E130" s="8">
        <f t="shared" si="3"/>
        <v>2.3938000202178955</v>
      </c>
    </row>
    <row r="131" spans="1:5" x14ac:dyDescent="0.2">
      <c r="A131" s="230">
        <v>42278.890046296299</v>
      </c>
      <c r="B131">
        <v>2.3938000202178955</v>
      </c>
      <c r="C131">
        <v>969.396240234375</v>
      </c>
      <c r="D131">
        <v>0.2397000789642334</v>
      </c>
      <c r="E131" s="8">
        <f t="shared" si="3"/>
        <v>2.3938000202178955</v>
      </c>
    </row>
    <row r="132" spans="1:5" x14ac:dyDescent="0.2">
      <c r="A132" s="230">
        <v>42278.89699976852</v>
      </c>
      <c r="B132">
        <v>2.3473563194274902</v>
      </c>
      <c r="C132">
        <v>1041.461181640625</v>
      </c>
      <c r="D132">
        <v>0.2397000789642334</v>
      </c>
      <c r="E132" s="8">
        <f t="shared" ref="E132:E195" si="4">IF(B132="Null",E131,IF(C132+D132&gt;10,B132,"PO"))</f>
        <v>2.3473563194274902</v>
      </c>
    </row>
    <row r="133" spans="1:5" x14ac:dyDescent="0.2">
      <c r="A133" s="230">
        <v>42278.903953275461</v>
      </c>
      <c r="B133">
        <v>2.3473563194274902</v>
      </c>
      <c r="C133">
        <v>1000.12841796875</v>
      </c>
      <c r="D133">
        <v>0.2397000789642334</v>
      </c>
      <c r="E133" s="8">
        <f t="shared" si="4"/>
        <v>2.3473563194274902</v>
      </c>
    </row>
    <row r="134" spans="1:5" x14ac:dyDescent="0.2">
      <c r="A134" s="230">
        <v>42278.910906747682</v>
      </c>
      <c r="B134">
        <v>2.3473563194274902</v>
      </c>
      <c r="C134">
        <v>870.34710693359375</v>
      </c>
      <c r="D134">
        <v>0.2397000789642334</v>
      </c>
      <c r="E134" s="8">
        <f t="shared" si="4"/>
        <v>2.3473563194274902</v>
      </c>
    </row>
    <row r="135" spans="1:5" x14ac:dyDescent="0.2">
      <c r="A135" s="230">
        <v>42278.917860266207</v>
      </c>
      <c r="B135">
        <v>2.3473563194274902</v>
      </c>
      <c r="C135">
        <v>945.94580078125</v>
      </c>
      <c r="D135">
        <v>0.2397000789642334</v>
      </c>
      <c r="E135" s="8">
        <f t="shared" si="4"/>
        <v>2.3473563194274902</v>
      </c>
    </row>
    <row r="136" spans="1:5" x14ac:dyDescent="0.2">
      <c r="A136" s="230">
        <v>42278.924813738427</v>
      </c>
      <c r="B136">
        <v>2.3473563194274902</v>
      </c>
      <c r="C136">
        <v>915.8563232421875</v>
      </c>
      <c r="D136">
        <v>0.2397000789642334</v>
      </c>
      <c r="E136" s="8">
        <f t="shared" si="4"/>
        <v>2.3473563194274902</v>
      </c>
    </row>
    <row r="137" spans="1:5" x14ac:dyDescent="0.2">
      <c r="A137" s="230">
        <v>42278.931767210648</v>
      </c>
      <c r="B137">
        <v>2.3473563194274902</v>
      </c>
      <c r="C137">
        <v>826.65850830078125</v>
      </c>
      <c r="D137">
        <v>0.2397000789642334</v>
      </c>
      <c r="E137" s="8">
        <f t="shared" si="4"/>
        <v>2.3473563194274902</v>
      </c>
    </row>
    <row r="138" spans="1:5" x14ac:dyDescent="0.2">
      <c r="A138" s="230">
        <v>42278.93872071759</v>
      </c>
      <c r="B138">
        <v>2.3473563194274902</v>
      </c>
      <c r="C138">
        <v>982.67431640625</v>
      </c>
      <c r="D138">
        <v>0.2397000789642334</v>
      </c>
      <c r="E138" s="8">
        <f t="shared" si="4"/>
        <v>2.3473563194274902</v>
      </c>
    </row>
    <row r="139" spans="1:5" x14ac:dyDescent="0.2">
      <c r="A139" s="230">
        <v>42278.945674189818</v>
      </c>
      <c r="B139">
        <v>2.3473563194274902</v>
      </c>
      <c r="C139">
        <v>1016.4044799804687</v>
      </c>
      <c r="D139">
        <v>0.2397000789642334</v>
      </c>
      <c r="E139" s="8">
        <f t="shared" si="4"/>
        <v>2.3473563194274902</v>
      </c>
    </row>
    <row r="140" spans="1:5" x14ac:dyDescent="0.2">
      <c r="A140" s="230">
        <v>42278.952627662038</v>
      </c>
      <c r="B140">
        <v>2.3473563194274902</v>
      </c>
      <c r="C140">
        <v>1107.6365966796875</v>
      </c>
      <c r="D140">
        <v>0.2397000789642334</v>
      </c>
      <c r="E140" s="8">
        <f t="shared" si="4"/>
        <v>2.3473563194274902</v>
      </c>
    </row>
    <row r="141" spans="1:5" x14ac:dyDescent="0.2">
      <c r="A141" s="230">
        <v>42278.95958116898</v>
      </c>
      <c r="B141">
        <v>2.3473563194274902</v>
      </c>
      <c r="C141">
        <v>1094.2518310546875</v>
      </c>
      <c r="D141">
        <v>0.2397000789642334</v>
      </c>
      <c r="E141" s="8">
        <f t="shared" si="4"/>
        <v>2.3473563194274902</v>
      </c>
    </row>
    <row r="142" spans="1:5" x14ac:dyDescent="0.2">
      <c r="A142" s="230">
        <v>42278.9665346412</v>
      </c>
      <c r="B142">
        <v>2.3473563194274902</v>
      </c>
      <c r="C142">
        <v>1129.5882568359375</v>
      </c>
      <c r="D142">
        <v>0.2397000789642334</v>
      </c>
      <c r="E142" s="8">
        <f t="shared" si="4"/>
        <v>2.3473563194274902</v>
      </c>
    </row>
    <row r="143" spans="1:5" x14ac:dyDescent="0.2">
      <c r="A143" s="230">
        <v>42278.973488159725</v>
      </c>
      <c r="B143">
        <v>2.4279375076293945</v>
      </c>
      <c r="C143">
        <v>1137.9404296875</v>
      </c>
      <c r="D143">
        <v>0.2397000789642334</v>
      </c>
      <c r="E143" s="8">
        <f t="shared" si="4"/>
        <v>2.4279375076293945</v>
      </c>
    </row>
    <row r="144" spans="1:5" x14ac:dyDescent="0.2">
      <c r="A144" s="230">
        <v>42278.980441631946</v>
      </c>
      <c r="B144">
        <v>2.3180346488952637</v>
      </c>
      <c r="C144">
        <v>1139.33251953125</v>
      </c>
      <c r="D144">
        <v>0.2397000789642334</v>
      </c>
      <c r="E144" s="8">
        <f t="shared" si="4"/>
        <v>2.3180346488952637</v>
      </c>
    </row>
    <row r="145" spans="1:5" x14ac:dyDescent="0.2">
      <c r="A145" s="230">
        <v>42278.987395104166</v>
      </c>
      <c r="B145">
        <v>2.3660838603973389</v>
      </c>
      <c r="C145">
        <v>1139.4395751953125</v>
      </c>
      <c r="D145">
        <v>0.2397000789642334</v>
      </c>
      <c r="E145" s="8">
        <f t="shared" si="4"/>
        <v>2.3660838603973389</v>
      </c>
    </row>
    <row r="146" spans="1:5" x14ac:dyDescent="0.2">
      <c r="A146" s="230">
        <v>42278.994348611108</v>
      </c>
      <c r="B146">
        <v>2.3660838603973389</v>
      </c>
      <c r="C146">
        <v>1133.1219482421875</v>
      </c>
      <c r="D146">
        <v>0.2397000789642334</v>
      </c>
      <c r="E146" s="8">
        <f t="shared" si="4"/>
        <v>2.3660838603973389</v>
      </c>
    </row>
    <row r="147" spans="1:5" x14ac:dyDescent="0.2">
      <c r="A147" s="230">
        <v>42279.001302083336</v>
      </c>
      <c r="B147">
        <v>2.3660838603973389</v>
      </c>
      <c r="C147">
        <v>1092.752685546875</v>
      </c>
      <c r="D147">
        <v>0.2397000789642334</v>
      </c>
      <c r="E147" s="8">
        <f t="shared" si="4"/>
        <v>2.3660838603973389</v>
      </c>
    </row>
    <row r="148" spans="1:5" x14ac:dyDescent="0.2">
      <c r="A148" s="230">
        <v>42279.008255555556</v>
      </c>
      <c r="B148">
        <v>2.3660838603973389</v>
      </c>
      <c r="C148">
        <v>1131.944091796875</v>
      </c>
      <c r="D148">
        <v>0.2397000789642334</v>
      </c>
      <c r="E148" s="8">
        <f t="shared" si="4"/>
        <v>2.3660838603973389</v>
      </c>
    </row>
    <row r="149" spans="1:5" x14ac:dyDescent="0.2">
      <c r="A149" s="230">
        <v>42279.015209062498</v>
      </c>
      <c r="B149">
        <v>2.3660838603973389</v>
      </c>
      <c r="C149">
        <v>1105.4952392578125</v>
      </c>
      <c r="D149">
        <v>0.2397000789642334</v>
      </c>
      <c r="E149" s="8">
        <f t="shared" si="4"/>
        <v>2.3660838603973389</v>
      </c>
    </row>
    <row r="150" spans="1:5" x14ac:dyDescent="0.2">
      <c r="A150" s="230">
        <v>42279.022162534726</v>
      </c>
      <c r="B150">
        <v>2.3660838603973389</v>
      </c>
      <c r="C150">
        <v>1130.4449462890625</v>
      </c>
      <c r="D150">
        <v>0.2397000789642334</v>
      </c>
      <c r="E150" s="8">
        <f t="shared" si="4"/>
        <v>2.3660838603973389</v>
      </c>
    </row>
    <row r="151" spans="1:5" x14ac:dyDescent="0.2">
      <c r="A151" s="230">
        <v>42279.029116053243</v>
      </c>
      <c r="B151">
        <v>2.3660838603973389</v>
      </c>
      <c r="C151">
        <v>1081.5091552734375</v>
      </c>
      <c r="D151">
        <v>0.2397000789642334</v>
      </c>
      <c r="E151" s="8">
        <f t="shared" si="4"/>
        <v>2.3660838603973389</v>
      </c>
    </row>
    <row r="152" spans="1:5" x14ac:dyDescent="0.2">
      <c r="A152" s="230">
        <v>42279.036069525464</v>
      </c>
      <c r="B152">
        <v>2.3660838603973389</v>
      </c>
      <c r="C152">
        <v>1108.065185546875</v>
      </c>
      <c r="D152">
        <v>0.2397000789642334</v>
      </c>
      <c r="E152" s="8">
        <f t="shared" si="4"/>
        <v>2.3660838603973389</v>
      </c>
    </row>
    <row r="153" spans="1:5" x14ac:dyDescent="0.2">
      <c r="A153" s="230">
        <v>42279.043022997685</v>
      </c>
      <c r="B153">
        <v>2.3660838603973389</v>
      </c>
      <c r="C153">
        <v>1127.4466552734375</v>
      </c>
      <c r="D153">
        <v>0.2397000789642334</v>
      </c>
      <c r="E153" s="8">
        <f t="shared" si="4"/>
        <v>2.3660838603973389</v>
      </c>
    </row>
    <row r="154" spans="1:5" x14ac:dyDescent="0.2">
      <c r="A154" s="230">
        <v>42279.049976504626</v>
      </c>
      <c r="B154">
        <v>2.3660838603973389</v>
      </c>
      <c r="C154">
        <v>1112.99072265625</v>
      </c>
      <c r="D154">
        <v>0.2397000789642334</v>
      </c>
      <c r="E154" s="8">
        <f t="shared" si="4"/>
        <v>2.3660838603973389</v>
      </c>
    </row>
    <row r="155" spans="1:5" x14ac:dyDescent="0.2">
      <c r="A155" s="230">
        <v>42279.056929976854</v>
      </c>
      <c r="B155">
        <v>2.3660838603973389</v>
      </c>
      <c r="C155">
        <v>1085.8995361328125</v>
      </c>
      <c r="D155">
        <v>0.2397000789642334</v>
      </c>
      <c r="E155" s="8">
        <f t="shared" si="4"/>
        <v>2.3660838603973389</v>
      </c>
    </row>
    <row r="156" spans="1:5" x14ac:dyDescent="0.2">
      <c r="A156" s="230">
        <v>42279.063883449075</v>
      </c>
      <c r="B156">
        <v>2.3660838603973389</v>
      </c>
      <c r="C156">
        <v>1120.486328125</v>
      </c>
      <c r="D156">
        <v>0.2397000789642334</v>
      </c>
      <c r="E156" s="8">
        <f t="shared" si="4"/>
        <v>2.3660838603973389</v>
      </c>
    </row>
    <row r="157" spans="1:5" x14ac:dyDescent="0.2">
      <c r="A157" s="230">
        <v>42279.070836956016</v>
      </c>
      <c r="B157">
        <v>2.3660838603973389</v>
      </c>
      <c r="C157">
        <v>1037.6063232421875</v>
      </c>
      <c r="D157">
        <v>0.2397000789642334</v>
      </c>
      <c r="E157" s="8">
        <f t="shared" si="4"/>
        <v>2.3660838603973389</v>
      </c>
    </row>
    <row r="158" spans="1:5" x14ac:dyDescent="0.2">
      <c r="A158" s="230">
        <v>42279.077790428244</v>
      </c>
      <c r="B158">
        <v>2.3660838603973389</v>
      </c>
      <c r="C158">
        <v>1065.768310546875</v>
      </c>
      <c r="D158">
        <v>0.2397000789642334</v>
      </c>
      <c r="E158" s="8">
        <f t="shared" si="4"/>
        <v>2.3660838603973389</v>
      </c>
    </row>
    <row r="159" spans="1:5" x14ac:dyDescent="0.2">
      <c r="A159" s="230">
        <v>42279.084743946762</v>
      </c>
      <c r="B159">
        <v>2.3660838603973389</v>
      </c>
      <c r="C159">
        <v>1082.1517333984375</v>
      </c>
      <c r="D159">
        <v>0.2397000789642334</v>
      </c>
      <c r="E159" s="8">
        <f t="shared" si="4"/>
        <v>2.3660838603973389</v>
      </c>
    </row>
    <row r="160" spans="1:5" x14ac:dyDescent="0.2">
      <c r="A160" s="230">
        <v>42279.091697418982</v>
      </c>
      <c r="B160">
        <v>2.3660838603973389</v>
      </c>
      <c r="C160">
        <v>1064.4835205078125</v>
      </c>
      <c r="D160">
        <v>0.2397000789642334</v>
      </c>
      <c r="E160" s="8">
        <f t="shared" si="4"/>
        <v>2.3660838603973389</v>
      </c>
    </row>
    <row r="161" spans="1:5" x14ac:dyDescent="0.2">
      <c r="A161" s="230">
        <v>42279.098650891203</v>
      </c>
      <c r="B161">
        <v>2.3660838603973389</v>
      </c>
      <c r="C161">
        <v>1047.779052734375</v>
      </c>
      <c r="D161">
        <v>0.2397000789642334</v>
      </c>
      <c r="E161" s="8">
        <f t="shared" si="4"/>
        <v>2.3660838603973389</v>
      </c>
    </row>
    <row r="162" spans="1:5" x14ac:dyDescent="0.2">
      <c r="A162" s="230">
        <v>42279.105604398152</v>
      </c>
      <c r="B162">
        <v>2.3660838603973389</v>
      </c>
      <c r="C162">
        <v>1065.4471435546875</v>
      </c>
      <c r="D162">
        <v>0.2397000789642334</v>
      </c>
      <c r="E162" s="8">
        <f t="shared" si="4"/>
        <v>2.3660838603973389</v>
      </c>
    </row>
    <row r="163" spans="1:5" x14ac:dyDescent="0.2">
      <c r="A163" s="230">
        <v>42279.112557870372</v>
      </c>
      <c r="B163">
        <v>2.3660838603973389</v>
      </c>
      <c r="C163">
        <v>850.8585205078125</v>
      </c>
      <c r="D163">
        <v>0.2397000789642334</v>
      </c>
      <c r="E163" s="8">
        <f t="shared" si="4"/>
        <v>2.3660838603973389</v>
      </c>
    </row>
    <row r="164" spans="1:5" x14ac:dyDescent="0.2">
      <c r="A164" s="230">
        <v>42279.119511342593</v>
      </c>
      <c r="B164">
        <v>2.3660838603973389</v>
      </c>
      <c r="C164">
        <v>1024.7568359375</v>
      </c>
      <c r="D164">
        <v>0.2397000789642334</v>
      </c>
      <c r="E164" s="8">
        <f t="shared" si="4"/>
        <v>2.3660838603973389</v>
      </c>
    </row>
    <row r="165" spans="1:5" x14ac:dyDescent="0.2">
      <c r="A165" s="230">
        <v>42279.126464849534</v>
      </c>
      <c r="B165">
        <v>2.3660838603973389</v>
      </c>
      <c r="C165">
        <v>916.177490234375</v>
      </c>
      <c r="D165">
        <v>0.2397000789642334</v>
      </c>
      <c r="E165" s="8">
        <f t="shared" si="4"/>
        <v>2.3660838603973389</v>
      </c>
    </row>
    <row r="166" spans="1:5" x14ac:dyDescent="0.2">
      <c r="A166" s="230">
        <v>42279.133418321762</v>
      </c>
      <c r="B166">
        <v>2.3660838603973389</v>
      </c>
      <c r="C166">
        <v>929.13421630859375</v>
      </c>
      <c r="D166">
        <v>0.2397000789642334</v>
      </c>
      <c r="E166" s="8">
        <f t="shared" si="4"/>
        <v>2.3660838603973389</v>
      </c>
    </row>
    <row r="167" spans="1:5" x14ac:dyDescent="0.2">
      <c r="A167" s="230">
        <v>42279.14037184028</v>
      </c>
      <c r="B167">
        <v>2.3660838603973389</v>
      </c>
      <c r="C167">
        <v>922.8165283203125</v>
      </c>
      <c r="D167">
        <v>0.2397000789642334</v>
      </c>
      <c r="E167" s="8">
        <f t="shared" si="4"/>
        <v>2.3660838603973389</v>
      </c>
    </row>
    <row r="168" spans="1:5" x14ac:dyDescent="0.2">
      <c r="A168" s="230">
        <v>42279.1473253125</v>
      </c>
      <c r="B168">
        <v>2.3660838603973389</v>
      </c>
      <c r="C168">
        <v>846.5753173828125</v>
      </c>
      <c r="D168">
        <v>0.2397000789642334</v>
      </c>
      <c r="E168" s="8">
        <f t="shared" si="4"/>
        <v>2.3660838603973389</v>
      </c>
    </row>
    <row r="169" spans="1:5" x14ac:dyDescent="0.2">
      <c r="A169" s="230">
        <v>42279.154278784721</v>
      </c>
      <c r="B169">
        <v>2.3660838603973389</v>
      </c>
      <c r="C169">
        <v>1085.685302734375</v>
      </c>
      <c r="D169">
        <v>0.2397000789642334</v>
      </c>
      <c r="E169" s="8">
        <f t="shared" si="4"/>
        <v>2.3660838603973389</v>
      </c>
    </row>
    <row r="170" spans="1:5" x14ac:dyDescent="0.2">
      <c r="A170" s="230">
        <v>42279.16123229167</v>
      </c>
      <c r="B170">
        <v>2.3660838603973389</v>
      </c>
      <c r="C170">
        <v>861.994873046875</v>
      </c>
      <c r="D170">
        <v>0.2397000789642334</v>
      </c>
      <c r="E170" s="8">
        <f t="shared" si="4"/>
        <v>2.3660838603973389</v>
      </c>
    </row>
    <row r="171" spans="1:5" x14ac:dyDescent="0.2">
      <c r="A171" s="230">
        <v>42279.168185763891</v>
      </c>
      <c r="B171">
        <v>2.3660838603973389</v>
      </c>
      <c r="C171">
        <v>1127.3394775390625</v>
      </c>
      <c r="D171">
        <v>0.2397000789642334</v>
      </c>
      <c r="E171" s="8">
        <f t="shared" si="4"/>
        <v>2.3660838603973389</v>
      </c>
    </row>
    <row r="172" spans="1:5" x14ac:dyDescent="0.2">
      <c r="A172" s="230">
        <v>42279.175139236111</v>
      </c>
      <c r="B172">
        <v>2.3660838603973389</v>
      </c>
      <c r="C172">
        <v>1068.98095703125</v>
      </c>
      <c r="D172">
        <v>0.2397000789642334</v>
      </c>
      <c r="E172" s="8">
        <f t="shared" si="4"/>
        <v>2.3660838603973389</v>
      </c>
    </row>
    <row r="173" spans="1:5" x14ac:dyDescent="0.2">
      <c r="A173" s="230">
        <v>42279.182092743053</v>
      </c>
      <c r="B173">
        <v>2.3660838603973389</v>
      </c>
      <c r="C173">
        <v>1156.4652099609375</v>
      </c>
      <c r="D173">
        <v>0.2397000789642334</v>
      </c>
      <c r="E173" s="8">
        <f t="shared" si="4"/>
        <v>2.3660838603973389</v>
      </c>
    </row>
    <row r="174" spans="1:5" x14ac:dyDescent="0.2">
      <c r="A174" s="230">
        <v>42279.189046215281</v>
      </c>
      <c r="B174">
        <v>2.3660838603973389</v>
      </c>
      <c r="C174">
        <v>1114.8111572265625</v>
      </c>
      <c r="D174">
        <v>0.2397000789642334</v>
      </c>
      <c r="E174" s="8">
        <f t="shared" si="4"/>
        <v>2.3660838603973389</v>
      </c>
    </row>
    <row r="175" spans="1:5" x14ac:dyDescent="0.2">
      <c r="A175" s="230">
        <v>42279.195999733798</v>
      </c>
      <c r="B175">
        <v>2.3660838603973389</v>
      </c>
      <c r="C175">
        <v>1120.3792724609375</v>
      </c>
      <c r="D175">
        <v>0.2397000789642334</v>
      </c>
      <c r="E175" s="8">
        <f t="shared" si="4"/>
        <v>2.3660838603973389</v>
      </c>
    </row>
    <row r="176" spans="1:5" x14ac:dyDescent="0.2">
      <c r="A176" s="230">
        <v>42279.202953206019</v>
      </c>
      <c r="B176">
        <v>2.3660838603973389</v>
      </c>
      <c r="C176">
        <v>1146.6138916015625</v>
      </c>
      <c r="D176">
        <v>0.2397000789642334</v>
      </c>
      <c r="E176" s="8">
        <f t="shared" si="4"/>
        <v>2.3660838603973389</v>
      </c>
    </row>
    <row r="177" spans="1:5" x14ac:dyDescent="0.2">
      <c r="A177" s="230">
        <v>42279.209906678239</v>
      </c>
      <c r="B177">
        <v>2.3660838603973389</v>
      </c>
      <c r="C177">
        <v>1139.7608642578125</v>
      </c>
      <c r="D177">
        <v>0.2397000789642334</v>
      </c>
      <c r="E177" s="8">
        <f t="shared" si="4"/>
        <v>2.3660838603973389</v>
      </c>
    </row>
    <row r="178" spans="1:5" x14ac:dyDescent="0.2">
      <c r="A178" s="230">
        <v>42279.216860185188</v>
      </c>
      <c r="B178">
        <v>2.3660838603973389</v>
      </c>
      <c r="C178">
        <v>1117.4881591796875</v>
      </c>
      <c r="D178">
        <v>0.2397000789642334</v>
      </c>
      <c r="E178" s="8">
        <f t="shared" si="4"/>
        <v>2.3660838603973389</v>
      </c>
    </row>
    <row r="179" spans="1:5" x14ac:dyDescent="0.2">
      <c r="A179" s="230">
        <v>42279.223813657409</v>
      </c>
      <c r="B179">
        <v>2.3660838603973389</v>
      </c>
      <c r="C179">
        <v>1136.01318359375</v>
      </c>
      <c r="D179">
        <v>0.2397000789642334</v>
      </c>
      <c r="E179" s="8">
        <f t="shared" si="4"/>
        <v>2.3660838603973389</v>
      </c>
    </row>
    <row r="180" spans="1:5" x14ac:dyDescent="0.2">
      <c r="A180" s="230">
        <v>42279.230767129629</v>
      </c>
      <c r="B180">
        <v>2.3660838603973389</v>
      </c>
      <c r="C180">
        <v>1117.8094482421875</v>
      </c>
      <c r="D180">
        <v>0.2397000789642334</v>
      </c>
      <c r="E180" s="8">
        <f t="shared" si="4"/>
        <v>2.3660838603973389</v>
      </c>
    </row>
    <row r="181" spans="1:5" x14ac:dyDescent="0.2">
      <c r="A181" s="230">
        <v>42279.237720636571</v>
      </c>
      <c r="B181">
        <v>2.3660838603973389</v>
      </c>
      <c r="C181">
        <v>1138.68994140625</v>
      </c>
      <c r="D181">
        <v>0.2397000789642334</v>
      </c>
      <c r="E181" s="8">
        <f t="shared" si="4"/>
        <v>2.3660838603973389</v>
      </c>
    </row>
    <row r="182" spans="1:5" x14ac:dyDescent="0.2">
      <c r="A182" s="230">
        <v>42279.244674108799</v>
      </c>
      <c r="B182">
        <v>2.1050784587860107</v>
      </c>
      <c r="C182">
        <v>1089.8614501953125</v>
      </c>
      <c r="D182">
        <v>0.2397000789642334</v>
      </c>
      <c r="E182" s="8">
        <f t="shared" si="4"/>
        <v>2.1050784587860107</v>
      </c>
    </row>
    <row r="183" spans="1:5" x14ac:dyDescent="0.2">
      <c r="A183" s="230">
        <v>42279.251627627316</v>
      </c>
      <c r="B183">
        <v>2.3726115226745605</v>
      </c>
      <c r="C183">
        <v>1121.1287841796875</v>
      </c>
      <c r="D183">
        <v>0.2397000789642334</v>
      </c>
      <c r="E183" s="8">
        <f t="shared" si="4"/>
        <v>2.3726115226745605</v>
      </c>
    </row>
    <row r="184" spans="1:5" x14ac:dyDescent="0.2">
      <c r="A184" s="230">
        <v>42279.258581099537</v>
      </c>
      <c r="B184">
        <v>2.3726115226745605</v>
      </c>
      <c r="C184">
        <v>1096.2862548828125</v>
      </c>
      <c r="D184">
        <v>0.2397000789642334</v>
      </c>
      <c r="E184" s="8">
        <f t="shared" si="4"/>
        <v>2.3726115226745605</v>
      </c>
    </row>
    <row r="185" spans="1:5" x14ac:dyDescent="0.2">
      <c r="A185" s="230">
        <v>42279.265534571758</v>
      </c>
      <c r="B185">
        <v>2.3726115226745605</v>
      </c>
      <c r="C185">
        <v>1092.431396484375</v>
      </c>
      <c r="D185">
        <v>0.2397000789642334</v>
      </c>
      <c r="E185" s="8">
        <f t="shared" si="4"/>
        <v>2.3726115226745605</v>
      </c>
    </row>
    <row r="186" spans="1:5" x14ac:dyDescent="0.2">
      <c r="A186" s="230">
        <v>42279.272488078706</v>
      </c>
      <c r="B186">
        <v>2.3726115226745605</v>
      </c>
      <c r="C186">
        <v>1084.507568359375</v>
      </c>
      <c r="D186">
        <v>0.2397000789642334</v>
      </c>
      <c r="E186" s="8">
        <f t="shared" si="4"/>
        <v>2.3726115226745605</v>
      </c>
    </row>
    <row r="187" spans="1:5" x14ac:dyDescent="0.2">
      <c r="A187" s="230">
        <v>42279.279441550927</v>
      </c>
      <c r="B187">
        <v>2.3726115226745605</v>
      </c>
      <c r="C187">
        <v>1101.319091796875</v>
      </c>
      <c r="D187">
        <v>0.2397000789642334</v>
      </c>
      <c r="E187" s="8">
        <f t="shared" si="4"/>
        <v>2.3726115226745605</v>
      </c>
    </row>
    <row r="188" spans="1:5" x14ac:dyDescent="0.2">
      <c r="A188" s="230">
        <v>42279.286395023148</v>
      </c>
      <c r="B188">
        <v>2.3726115226745605</v>
      </c>
      <c r="C188">
        <v>1040.0692138671875</v>
      </c>
      <c r="D188">
        <v>0.2397000789642334</v>
      </c>
      <c r="E188" s="8">
        <f t="shared" si="4"/>
        <v>2.3726115226745605</v>
      </c>
    </row>
    <row r="189" spans="1:5" x14ac:dyDescent="0.2">
      <c r="A189" s="230">
        <v>42279.293348530089</v>
      </c>
      <c r="B189">
        <v>2.3726115226745605</v>
      </c>
      <c r="C189">
        <v>1134.0855712890625</v>
      </c>
      <c r="D189">
        <v>0.2397000789642334</v>
      </c>
      <c r="E189" s="8">
        <f t="shared" si="4"/>
        <v>2.3726115226745605</v>
      </c>
    </row>
    <row r="190" spans="1:5" x14ac:dyDescent="0.2">
      <c r="A190" s="230">
        <v>42279.300302002317</v>
      </c>
      <c r="B190">
        <v>2.3726115226745605</v>
      </c>
      <c r="C190">
        <v>1083.0084228515625</v>
      </c>
      <c r="D190">
        <v>0.2397000789642334</v>
      </c>
      <c r="E190" s="8">
        <f t="shared" si="4"/>
        <v>2.3726115226745605</v>
      </c>
    </row>
    <row r="191" spans="1:5" x14ac:dyDescent="0.2">
      <c r="A191" s="230">
        <v>42279.307255520835</v>
      </c>
      <c r="B191">
        <v>2.3111858367919922</v>
      </c>
      <c r="C191">
        <v>1028.932861328125</v>
      </c>
      <c r="D191">
        <v>0.2397000789642334</v>
      </c>
      <c r="E191" s="8">
        <f t="shared" si="4"/>
        <v>2.3111858367919922</v>
      </c>
    </row>
    <row r="192" spans="1:5" x14ac:dyDescent="0.2">
      <c r="A192" s="230">
        <v>42279.314208993055</v>
      </c>
      <c r="B192">
        <v>2.3111858367919922</v>
      </c>
      <c r="C192">
        <v>1022.0797119140625</v>
      </c>
      <c r="D192">
        <v>0.2397000789642334</v>
      </c>
      <c r="E192" s="8">
        <f t="shared" si="4"/>
        <v>2.3111858367919922</v>
      </c>
    </row>
    <row r="193" spans="1:5" x14ac:dyDescent="0.2">
      <c r="A193" s="230">
        <v>42279.321162465276</v>
      </c>
      <c r="B193">
        <v>2.3111858367919922</v>
      </c>
      <c r="C193">
        <v>1063.626953125</v>
      </c>
      <c r="D193">
        <v>0.2397000789642334</v>
      </c>
      <c r="E193" s="8">
        <f t="shared" si="4"/>
        <v>2.3111858367919922</v>
      </c>
    </row>
    <row r="194" spans="1:5" x14ac:dyDescent="0.2">
      <c r="A194" s="230">
        <v>42279.328115972225</v>
      </c>
      <c r="B194">
        <v>2.3111858367919922</v>
      </c>
      <c r="C194">
        <v>958.58123779296875</v>
      </c>
      <c r="D194">
        <v>0.2397000789642334</v>
      </c>
      <c r="E194" s="8">
        <f t="shared" si="4"/>
        <v>2.3111858367919922</v>
      </c>
    </row>
    <row r="195" spans="1:5" x14ac:dyDescent="0.2">
      <c r="A195" s="230">
        <v>42279.335069444445</v>
      </c>
      <c r="B195">
        <v>2.3111858367919922</v>
      </c>
      <c r="C195">
        <v>935.130615234375</v>
      </c>
      <c r="D195">
        <v>0.2397000789642334</v>
      </c>
      <c r="E195" s="8">
        <f t="shared" si="4"/>
        <v>2.3111858367919922</v>
      </c>
    </row>
    <row r="196" spans="1:5" x14ac:dyDescent="0.2">
      <c r="A196" s="230">
        <v>42279.342022916666</v>
      </c>
      <c r="B196">
        <v>2.3111858367919922</v>
      </c>
      <c r="C196">
        <v>871.52508544921875</v>
      </c>
      <c r="D196">
        <v>0.2397000789642334</v>
      </c>
      <c r="E196" s="8">
        <f t="shared" ref="E196:E259" si="5">IF(B196="Null",E195,IF(C196+D196&gt;10,B196,"PO"))</f>
        <v>2.3111858367919922</v>
      </c>
    </row>
    <row r="197" spans="1:5" x14ac:dyDescent="0.2">
      <c r="A197" s="230">
        <v>42279.348976423615</v>
      </c>
      <c r="B197">
        <v>2.3111858367919922</v>
      </c>
      <c r="C197">
        <v>1063.9481201171875</v>
      </c>
      <c r="D197">
        <v>0.2397000789642334</v>
      </c>
      <c r="E197" s="8">
        <f t="shared" si="5"/>
        <v>2.3111858367919922</v>
      </c>
    </row>
    <row r="198" spans="1:5" x14ac:dyDescent="0.2">
      <c r="A198" s="230">
        <v>42279.355929895835</v>
      </c>
      <c r="B198">
        <v>2.3111858367919922</v>
      </c>
      <c r="C198">
        <v>965.6484375</v>
      </c>
      <c r="D198">
        <v>0.2397000789642334</v>
      </c>
      <c r="E198" s="8">
        <f t="shared" si="5"/>
        <v>2.3111858367919922</v>
      </c>
    </row>
    <row r="199" spans="1:5" x14ac:dyDescent="0.2">
      <c r="A199" s="230">
        <v>42279.362883414353</v>
      </c>
      <c r="B199">
        <v>2.3111858367919922</v>
      </c>
      <c r="C199">
        <v>1013.9415893554687</v>
      </c>
      <c r="D199">
        <v>0.2397000789642334</v>
      </c>
      <c r="E199" s="8">
        <f t="shared" si="5"/>
        <v>2.3111858367919922</v>
      </c>
    </row>
    <row r="200" spans="1:5" x14ac:dyDescent="0.2">
      <c r="A200" s="230">
        <v>42279.369836886573</v>
      </c>
      <c r="B200">
        <v>2.3111858367919922</v>
      </c>
      <c r="C200">
        <v>841.649658203125</v>
      </c>
      <c r="D200">
        <v>0.2397000789642334</v>
      </c>
      <c r="E200" s="8">
        <f t="shared" si="5"/>
        <v>2.3111858367919922</v>
      </c>
    </row>
    <row r="201" spans="1:5" x14ac:dyDescent="0.2">
      <c r="A201" s="230">
        <v>42279.376790358794</v>
      </c>
      <c r="B201">
        <v>2.3111858367919922</v>
      </c>
      <c r="C201">
        <v>962.43603515625</v>
      </c>
      <c r="D201">
        <v>0.2397000789642334</v>
      </c>
      <c r="E201" s="8">
        <f t="shared" si="5"/>
        <v>2.3111858367919922</v>
      </c>
    </row>
    <row r="202" spans="1:5" x14ac:dyDescent="0.2">
      <c r="A202" s="230">
        <v>42279.383743865743</v>
      </c>
      <c r="B202">
        <v>2.3111858367919922</v>
      </c>
      <c r="C202">
        <v>1033.1090087890625</v>
      </c>
      <c r="D202">
        <v>0.2397000789642334</v>
      </c>
      <c r="E202" s="8">
        <f t="shared" si="5"/>
        <v>2.3111858367919922</v>
      </c>
    </row>
    <row r="203" spans="1:5" x14ac:dyDescent="0.2">
      <c r="A203" s="230">
        <v>42279.390697337964</v>
      </c>
      <c r="B203">
        <v>2.3111858367919922</v>
      </c>
      <c r="C203">
        <v>830.94171142578125</v>
      </c>
      <c r="D203">
        <v>0.2397000789642334</v>
      </c>
      <c r="E203" s="8">
        <f t="shared" si="5"/>
        <v>2.3111858367919922</v>
      </c>
    </row>
    <row r="204" spans="1:5" x14ac:dyDescent="0.2">
      <c r="A204" s="230">
        <v>42279.397650810184</v>
      </c>
      <c r="B204">
        <v>2.3111858367919922</v>
      </c>
      <c r="C204">
        <v>1122.6279296875</v>
      </c>
      <c r="D204">
        <v>0.2397000789642334</v>
      </c>
      <c r="E204" s="8">
        <f t="shared" si="5"/>
        <v>2.3111858367919922</v>
      </c>
    </row>
    <row r="205" spans="1:5" x14ac:dyDescent="0.2">
      <c r="A205" s="230">
        <v>42279.404604317133</v>
      </c>
      <c r="B205">
        <v>2.3111858367919922</v>
      </c>
      <c r="C205">
        <v>1000.7706909179687</v>
      </c>
      <c r="D205">
        <v>0.31459331512451172</v>
      </c>
      <c r="E205" s="8">
        <f t="shared" si="5"/>
        <v>2.3111858367919922</v>
      </c>
    </row>
    <row r="206" spans="1:5" x14ac:dyDescent="0.2">
      <c r="A206" s="230">
        <v>42279.411557789354</v>
      </c>
      <c r="B206">
        <v>2.3111858367919922</v>
      </c>
      <c r="C206">
        <v>1157.5361328125</v>
      </c>
      <c r="D206">
        <v>0.31459331512451172</v>
      </c>
      <c r="E206" s="8">
        <f t="shared" si="5"/>
        <v>2.3111858367919922</v>
      </c>
    </row>
    <row r="207" spans="1:5" x14ac:dyDescent="0.2">
      <c r="A207" s="230">
        <v>42279.418511307871</v>
      </c>
      <c r="B207">
        <v>2.3111858367919922</v>
      </c>
      <c r="C207">
        <v>1087.077392578125</v>
      </c>
      <c r="D207">
        <v>0.31459331512451172</v>
      </c>
      <c r="E207" s="8">
        <f t="shared" si="5"/>
        <v>2.3111858367919922</v>
      </c>
    </row>
    <row r="208" spans="1:5" x14ac:dyDescent="0.2">
      <c r="A208" s="230">
        <v>42279.425464780092</v>
      </c>
      <c r="B208">
        <v>2.3111858367919922</v>
      </c>
      <c r="C208">
        <v>0</v>
      </c>
      <c r="D208">
        <v>0.31459331512451172</v>
      </c>
      <c r="E208" s="8" t="str">
        <f t="shared" si="5"/>
        <v>PO</v>
      </c>
    </row>
    <row r="209" spans="1:5" x14ac:dyDescent="0.2">
      <c r="A209" s="230">
        <v>42279.432418252312</v>
      </c>
      <c r="B209">
        <v>2.3111858367919922</v>
      </c>
      <c r="C209">
        <v>0</v>
      </c>
      <c r="D209">
        <v>0.31459331512451172</v>
      </c>
      <c r="E209" s="8" t="str">
        <f t="shared" si="5"/>
        <v>PO</v>
      </c>
    </row>
    <row r="210" spans="1:5" x14ac:dyDescent="0.2">
      <c r="A210" s="230">
        <v>42279.439371759261</v>
      </c>
      <c r="B210">
        <v>2.3111858367919922</v>
      </c>
      <c r="C210">
        <v>0</v>
      </c>
      <c r="D210">
        <v>0.31459331512451172</v>
      </c>
      <c r="E210" s="8" t="str">
        <f t="shared" si="5"/>
        <v>PO</v>
      </c>
    </row>
    <row r="211" spans="1:5" x14ac:dyDescent="0.2">
      <c r="A211" s="230">
        <v>42279.446325231482</v>
      </c>
      <c r="B211">
        <v>2.3661909103393555</v>
      </c>
      <c r="C211">
        <v>0</v>
      </c>
      <c r="D211">
        <v>0.31459331512451172</v>
      </c>
      <c r="E211" s="8" t="str">
        <f t="shared" si="5"/>
        <v>PO</v>
      </c>
    </row>
    <row r="212" spans="1:5" x14ac:dyDescent="0.2">
      <c r="A212" s="230">
        <v>42279.453278703702</v>
      </c>
      <c r="B212">
        <v>2.3661909103393555</v>
      </c>
      <c r="C212">
        <v>0</v>
      </c>
      <c r="D212">
        <v>0.31459331512451172</v>
      </c>
      <c r="E212" s="8" t="str">
        <f t="shared" si="5"/>
        <v>PO</v>
      </c>
    </row>
    <row r="213" spans="1:5" x14ac:dyDescent="0.2">
      <c r="A213" s="230">
        <v>42279.460232210651</v>
      </c>
      <c r="B213">
        <v>2.3661909103393555</v>
      </c>
      <c r="C213">
        <v>0</v>
      </c>
      <c r="D213">
        <v>0.31459331512451172</v>
      </c>
      <c r="E213" s="8" t="str">
        <f t="shared" si="5"/>
        <v>PO</v>
      </c>
    </row>
    <row r="214" spans="1:5" x14ac:dyDescent="0.2">
      <c r="A214" s="230">
        <v>42279.467185682872</v>
      </c>
      <c r="B214">
        <v>2.215087890625</v>
      </c>
      <c r="C214">
        <v>0</v>
      </c>
      <c r="D214">
        <v>0.31459331512451172</v>
      </c>
      <c r="E214" s="8" t="str">
        <f t="shared" si="5"/>
        <v>PO</v>
      </c>
    </row>
    <row r="215" spans="1:5" x14ac:dyDescent="0.2">
      <c r="A215" s="230">
        <v>42279.474139201389</v>
      </c>
      <c r="B215">
        <v>2.215087890625</v>
      </c>
      <c r="C215">
        <v>0</v>
      </c>
      <c r="D215">
        <v>0.31459331512451172</v>
      </c>
      <c r="E215" s="8" t="str">
        <f t="shared" si="5"/>
        <v>PO</v>
      </c>
    </row>
    <row r="216" spans="1:5" x14ac:dyDescent="0.2">
      <c r="A216" s="230">
        <v>42279.48109267361</v>
      </c>
      <c r="B216">
        <v>2.215087890625</v>
      </c>
      <c r="C216">
        <v>0</v>
      </c>
      <c r="D216">
        <v>0.31459331512451172</v>
      </c>
      <c r="E216" s="8" t="str">
        <f t="shared" si="5"/>
        <v>PO</v>
      </c>
    </row>
    <row r="217" spans="1:5" x14ac:dyDescent="0.2">
      <c r="A217" s="230">
        <v>42279.488046145831</v>
      </c>
      <c r="B217">
        <v>2.215087890625</v>
      </c>
      <c r="C217">
        <v>0</v>
      </c>
      <c r="D217">
        <v>0.31459331512451172</v>
      </c>
      <c r="E217" s="8" t="str">
        <f t="shared" si="5"/>
        <v>PO</v>
      </c>
    </row>
    <row r="218" spans="1:5" x14ac:dyDescent="0.2">
      <c r="A218" s="230">
        <v>42279.494999652779</v>
      </c>
      <c r="B218">
        <v>2.3110790252685547</v>
      </c>
      <c r="C218">
        <v>0</v>
      </c>
      <c r="D218">
        <v>0.31459331512451172</v>
      </c>
      <c r="E218" s="8" t="str">
        <f t="shared" si="5"/>
        <v>PO</v>
      </c>
    </row>
    <row r="219" spans="1:5" x14ac:dyDescent="0.2">
      <c r="A219" s="230">
        <v>42279.501953125</v>
      </c>
      <c r="B219">
        <v>2.3110790252685547</v>
      </c>
      <c r="C219">
        <v>0</v>
      </c>
      <c r="D219">
        <v>0.31459331512451172</v>
      </c>
      <c r="E219" s="8" t="str">
        <f t="shared" si="5"/>
        <v>PO</v>
      </c>
    </row>
    <row r="220" spans="1:5" x14ac:dyDescent="0.2">
      <c r="A220" s="230">
        <v>42279.508906597221</v>
      </c>
      <c r="B220">
        <v>2.3110790252685547</v>
      </c>
      <c r="C220">
        <v>0</v>
      </c>
      <c r="D220">
        <v>0.31459331512451172</v>
      </c>
      <c r="E220" s="8" t="str">
        <f t="shared" si="5"/>
        <v>PO</v>
      </c>
    </row>
    <row r="221" spans="1:5" x14ac:dyDescent="0.2">
      <c r="A221" s="230">
        <v>42279.515860104169</v>
      </c>
      <c r="B221">
        <v>2.2219369411468506</v>
      </c>
      <c r="C221">
        <v>0</v>
      </c>
      <c r="D221">
        <v>0.31459331512451172</v>
      </c>
      <c r="E221" s="8" t="str">
        <f t="shared" si="5"/>
        <v>PO</v>
      </c>
    </row>
    <row r="222" spans="1:5" x14ac:dyDescent="0.2">
      <c r="A222" s="230">
        <v>42279.52281357639</v>
      </c>
      <c r="B222">
        <v>2.2219369411468506</v>
      </c>
      <c r="C222">
        <v>0</v>
      </c>
      <c r="D222">
        <v>0.31459331512451172</v>
      </c>
      <c r="E222" s="8" t="str">
        <f t="shared" si="5"/>
        <v>PO</v>
      </c>
    </row>
    <row r="223" spans="1:5" x14ac:dyDescent="0.2">
      <c r="A223" s="230">
        <v>42279.529767094908</v>
      </c>
      <c r="B223">
        <v>2.2219369411468506</v>
      </c>
      <c r="C223">
        <v>0</v>
      </c>
      <c r="D223">
        <v>0.31459331512451172</v>
      </c>
      <c r="E223" s="8" t="str">
        <f t="shared" si="5"/>
        <v>PO</v>
      </c>
    </row>
    <row r="224" spans="1:5" x14ac:dyDescent="0.2">
      <c r="A224" s="230">
        <v>42279.536720567128</v>
      </c>
      <c r="B224">
        <v>2.2356345653533936</v>
      </c>
      <c r="C224">
        <v>0</v>
      </c>
      <c r="D224">
        <v>0.31459331512451172</v>
      </c>
      <c r="E224" s="8" t="str">
        <f t="shared" si="5"/>
        <v>PO</v>
      </c>
    </row>
    <row r="225" spans="1:5" x14ac:dyDescent="0.2">
      <c r="A225" s="230">
        <v>42279.543674039349</v>
      </c>
      <c r="B225">
        <v>2.2356345653533936</v>
      </c>
      <c r="C225">
        <v>0</v>
      </c>
      <c r="D225">
        <v>0.31459331512451172</v>
      </c>
      <c r="E225" s="8" t="str">
        <f t="shared" si="5"/>
        <v>PO</v>
      </c>
    </row>
    <row r="226" spans="1:5" x14ac:dyDescent="0.2">
      <c r="A226" s="230">
        <v>42279.550627546298</v>
      </c>
      <c r="B226">
        <v>2.2356345653533936</v>
      </c>
      <c r="C226">
        <v>0</v>
      </c>
      <c r="D226">
        <v>0.31459331512451172</v>
      </c>
      <c r="E226" s="8" t="str">
        <f t="shared" si="5"/>
        <v>PO</v>
      </c>
    </row>
    <row r="227" spans="1:5" x14ac:dyDescent="0.2">
      <c r="A227" s="230">
        <v>42279.557581018518</v>
      </c>
      <c r="B227">
        <v>2.2356345653533936</v>
      </c>
      <c r="C227">
        <v>0</v>
      </c>
      <c r="D227">
        <v>0.31459331512451172</v>
      </c>
      <c r="E227" s="8" t="str">
        <f t="shared" si="5"/>
        <v>PO</v>
      </c>
    </row>
    <row r="228" spans="1:5" x14ac:dyDescent="0.2">
      <c r="A228" s="230">
        <v>42279.564534490739</v>
      </c>
      <c r="B228">
        <v>2.2084531784057617</v>
      </c>
      <c r="C228">
        <v>0</v>
      </c>
      <c r="D228">
        <v>0.31459331512451172</v>
      </c>
      <c r="E228" s="8" t="str">
        <f t="shared" si="5"/>
        <v>PO</v>
      </c>
    </row>
    <row r="229" spans="1:5" x14ac:dyDescent="0.2">
      <c r="A229" s="230">
        <v>42279.571487997688</v>
      </c>
      <c r="B229">
        <v>2.2084531784057617</v>
      </c>
      <c r="C229">
        <v>0</v>
      </c>
      <c r="D229">
        <v>0.31459331512451172</v>
      </c>
      <c r="E229" s="8" t="str">
        <f t="shared" si="5"/>
        <v>PO</v>
      </c>
    </row>
    <row r="230" spans="1:5" x14ac:dyDescent="0.2">
      <c r="A230" s="230">
        <v>42279.578441469908</v>
      </c>
      <c r="B230">
        <v>2.2084531784057617</v>
      </c>
      <c r="C230">
        <v>0</v>
      </c>
      <c r="D230">
        <v>0.31459331512451172</v>
      </c>
      <c r="E230" s="8" t="str">
        <f t="shared" si="5"/>
        <v>PO</v>
      </c>
    </row>
    <row r="231" spans="1:5" x14ac:dyDescent="0.2">
      <c r="A231" s="230">
        <v>42279.585394988426</v>
      </c>
      <c r="B231">
        <v>2.2084531784057617</v>
      </c>
      <c r="C231">
        <v>0</v>
      </c>
      <c r="D231">
        <v>0.31459331512451172</v>
      </c>
      <c r="E231" s="8" t="str">
        <f t="shared" si="5"/>
        <v>PO</v>
      </c>
    </row>
    <row r="232" spans="1:5" x14ac:dyDescent="0.2">
      <c r="A232" s="230">
        <v>42279.592348460646</v>
      </c>
      <c r="B232">
        <v>2.2084531784057617</v>
      </c>
      <c r="C232">
        <v>0</v>
      </c>
      <c r="D232">
        <v>0.31459331512451172</v>
      </c>
      <c r="E232" s="8" t="str">
        <f t="shared" si="5"/>
        <v>PO</v>
      </c>
    </row>
    <row r="233" spans="1:5" x14ac:dyDescent="0.2">
      <c r="A233" s="230">
        <v>42279.599301932867</v>
      </c>
      <c r="B233">
        <v>2.2084531784057617</v>
      </c>
      <c r="C233">
        <v>0</v>
      </c>
      <c r="D233">
        <v>0.31459331512451172</v>
      </c>
      <c r="E233" s="8" t="str">
        <f t="shared" si="5"/>
        <v>PO</v>
      </c>
    </row>
    <row r="234" spans="1:5" x14ac:dyDescent="0.2">
      <c r="A234" s="230">
        <v>42279.606255439816</v>
      </c>
      <c r="B234">
        <v>2.2084531784057617</v>
      </c>
      <c r="C234">
        <v>0</v>
      </c>
      <c r="D234">
        <v>0.31459331512451172</v>
      </c>
      <c r="E234" s="8" t="str">
        <f t="shared" si="5"/>
        <v>PO</v>
      </c>
    </row>
    <row r="235" spans="1:5" x14ac:dyDescent="0.2">
      <c r="A235" s="230">
        <v>42279.613208912036</v>
      </c>
      <c r="B235">
        <v>2.2084531784057617</v>
      </c>
      <c r="C235">
        <v>0</v>
      </c>
      <c r="D235">
        <v>0.31459331512451172</v>
      </c>
      <c r="E235" s="8" t="str">
        <f t="shared" si="5"/>
        <v>PO</v>
      </c>
    </row>
    <row r="236" spans="1:5" x14ac:dyDescent="0.2">
      <c r="A236" s="230">
        <v>42279.620162384257</v>
      </c>
      <c r="B236">
        <v>2.2084531784057617</v>
      </c>
      <c r="C236">
        <v>0</v>
      </c>
      <c r="D236">
        <v>0.31459331512451172</v>
      </c>
      <c r="E236" s="8" t="str">
        <f t="shared" si="5"/>
        <v>PO</v>
      </c>
    </row>
    <row r="237" spans="1:5" x14ac:dyDescent="0.2">
      <c r="A237" s="230">
        <v>42279.627115891206</v>
      </c>
      <c r="B237">
        <v>2.2084531784057617</v>
      </c>
      <c r="C237">
        <v>0</v>
      </c>
      <c r="D237">
        <v>0.31459331512451172</v>
      </c>
      <c r="E237" s="8" t="str">
        <f t="shared" si="5"/>
        <v>PO</v>
      </c>
    </row>
    <row r="238" spans="1:5" x14ac:dyDescent="0.2">
      <c r="A238" s="230">
        <v>42279.634069363427</v>
      </c>
      <c r="B238">
        <v>2.2084531784057617</v>
      </c>
      <c r="C238">
        <v>0</v>
      </c>
      <c r="D238">
        <v>0.31459331512451172</v>
      </c>
      <c r="E238" s="8" t="str">
        <f t="shared" si="5"/>
        <v>PO</v>
      </c>
    </row>
    <row r="239" spans="1:5" x14ac:dyDescent="0.2">
      <c r="A239" s="230">
        <v>42279.641022881944</v>
      </c>
      <c r="B239">
        <v>2.2084531784057617</v>
      </c>
      <c r="C239">
        <v>1253.47998046875</v>
      </c>
      <c r="D239">
        <v>0.31459331512451172</v>
      </c>
      <c r="E239" s="8">
        <f t="shared" si="5"/>
        <v>2.2084531784057617</v>
      </c>
    </row>
    <row r="240" spans="1:5" x14ac:dyDescent="0.2">
      <c r="A240" s="230">
        <v>42279.647976354165</v>
      </c>
      <c r="B240">
        <v>2.2084531784057617</v>
      </c>
      <c r="C240">
        <v>1054.0966796875</v>
      </c>
      <c r="D240">
        <v>0.31459331512451172</v>
      </c>
      <c r="E240" s="8">
        <f t="shared" si="5"/>
        <v>2.2084531784057617</v>
      </c>
    </row>
    <row r="241" spans="1:5" x14ac:dyDescent="0.2">
      <c r="A241" s="230">
        <v>42279.654929826385</v>
      </c>
      <c r="B241">
        <v>2.1600832939147949</v>
      </c>
      <c r="C241">
        <v>875.3800048828125</v>
      </c>
      <c r="D241">
        <v>0.31459331512451172</v>
      </c>
      <c r="E241" s="8">
        <f t="shared" si="5"/>
        <v>2.1600832939147949</v>
      </c>
    </row>
    <row r="242" spans="1:5" x14ac:dyDescent="0.2">
      <c r="A242" s="230">
        <v>42279.661883333334</v>
      </c>
      <c r="B242">
        <v>2.1600832939147949</v>
      </c>
      <c r="C242">
        <v>1111.8128662109375</v>
      </c>
      <c r="D242">
        <v>0.31459331512451172</v>
      </c>
      <c r="E242" s="8">
        <f t="shared" si="5"/>
        <v>2.1600832939147949</v>
      </c>
    </row>
    <row r="243" spans="1:5" x14ac:dyDescent="0.2">
      <c r="A243" s="230">
        <v>42279.668836805555</v>
      </c>
      <c r="B243">
        <v>2.1600832939147949</v>
      </c>
      <c r="C243">
        <v>1139.33251953125</v>
      </c>
      <c r="D243">
        <v>0.31459331512451172</v>
      </c>
      <c r="E243" s="8">
        <f t="shared" si="5"/>
        <v>2.1600832939147949</v>
      </c>
    </row>
    <row r="244" spans="1:5" x14ac:dyDescent="0.2">
      <c r="A244" s="230">
        <v>42279.675790277775</v>
      </c>
      <c r="B244">
        <v>2.1600832939147949</v>
      </c>
      <c r="C244">
        <v>1086.1136474609375</v>
      </c>
      <c r="D244">
        <v>0.31459331512451172</v>
      </c>
      <c r="E244" s="8">
        <f t="shared" si="5"/>
        <v>2.1600832939147949</v>
      </c>
    </row>
    <row r="245" spans="1:5" x14ac:dyDescent="0.2">
      <c r="A245" s="230">
        <v>42279.682743784724</v>
      </c>
      <c r="B245">
        <v>2.1600832939147949</v>
      </c>
      <c r="C245">
        <v>1165.78125</v>
      </c>
      <c r="D245">
        <v>0.31459331512451172</v>
      </c>
      <c r="E245" s="8">
        <f t="shared" si="5"/>
        <v>2.1600832939147949</v>
      </c>
    </row>
    <row r="246" spans="1:5" x14ac:dyDescent="0.2">
      <c r="A246" s="230">
        <v>42279.689697256945</v>
      </c>
      <c r="B246">
        <v>2.2700929641723633</v>
      </c>
      <c r="C246">
        <v>1108.8145751953125</v>
      </c>
      <c r="D246">
        <v>0.31459331512451172</v>
      </c>
      <c r="E246" s="8">
        <f t="shared" si="5"/>
        <v>2.2700929641723633</v>
      </c>
    </row>
    <row r="247" spans="1:5" x14ac:dyDescent="0.2">
      <c r="A247" s="230">
        <v>42279.696650775462</v>
      </c>
      <c r="B247">
        <v>2.2700929641723633</v>
      </c>
      <c r="C247">
        <v>1140.617431640625</v>
      </c>
      <c r="D247">
        <v>0.31459331512451172</v>
      </c>
      <c r="E247" s="8">
        <f t="shared" si="5"/>
        <v>2.2700929641723633</v>
      </c>
    </row>
    <row r="248" spans="1:5" x14ac:dyDescent="0.2">
      <c r="A248" s="230">
        <v>42279.703604247683</v>
      </c>
      <c r="B248">
        <v>2.2700929641723633</v>
      </c>
      <c r="C248">
        <v>1081.18798828125</v>
      </c>
      <c r="D248">
        <v>0.31459331512451172</v>
      </c>
      <c r="E248" s="8">
        <f t="shared" si="5"/>
        <v>2.2700929641723633</v>
      </c>
    </row>
    <row r="249" spans="1:5" x14ac:dyDescent="0.2">
      <c r="A249" s="230">
        <v>42279.710557719911</v>
      </c>
      <c r="B249">
        <v>2.2700929641723633</v>
      </c>
      <c r="C249">
        <v>1155.180419921875</v>
      </c>
      <c r="D249">
        <v>0.31459331512451172</v>
      </c>
      <c r="E249" s="8">
        <f t="shared" si="5"/>
        <v>2.2700929641723633</v>
      </c>
    </row>
    <row r="250" spans="1:5" x14ac:dyDescent="0.2">
      <c r="A250" s="230">
        <v>42279.717511226852</v>
      </c>
      <c r="B250">
        <v>2.2700929641723633</v>
      </c>
      <c r="C250">
        <v>1088.790771484375</v>
      </c>
      <c r="D250">
        <v>0.31459331512451172</v>
      </c>
      <c r="E250" s="8">
        <f t="shared" si="5"/>
        <v>2.2700929641723633</v>
      </c>
    </row>
    <row r="251" spans="1:5" x14ac:dyDescent="0.2">
      <c r="A251" s="230">
        <v>42279.724464699073</v>
      </c>
      <c r="B251">
        <v>2.2700929641723633</v>
      </c>
      <c r="C251">
        <v>1152.2890625</v>
      </c>
      <c r="D251">
        <v>0.31459331512451172</v>
      </c>
      <c r="E251" s="8">
        <f t="shared" si="5"/>
        <v>2.2700929641723633</v>
      </c>
    </row>
    <row r="252" spans="1:5" x14ac:dyDescent="0.2">
      <c r="A252" s="230">
        <v>42279.731418171294</v>
      </c>
      <c r="B252">
        <v>2.2700929641723633</v>
      </c>
      <c r="C252">
        <v>1030.4320068359375</v>
      </c>
      <c r="D252">
        <v>0.31459331512451172</v>
      </c>
      <c r="E252" s="8">
        <f t="shared" si="5"/>
        <v>2.2700929641723633</v>
      </c>
    </row>
    <row r="253" spans="1:5" x14ac:dyDescent="0.2">
      <c r="A253" s="230">
        <v>42279.738371678242</v>
      </c>
      <c r="B253">
        <v>2.2700929641723633</v>
      </c>
      <c r="C253">
        <v>1142.1165771484375</v>
      </c>
      <c r="D253">
        <v>0.31459331512451172</v>
      </c>
      <c r="E253" s="8">
        <f t="shared" si="5"/>
        <v>2.2700929641723633</v>
      </c>
    </row>
    <row r="254" spans="1:5" x14ac:dyDescent="0.2">
      <c r="A254" s="230">
        <v>42279.745325150463</v>
      </c>
      <c r="B254">
        <v>2.2700929641723633</v>
      </c>
      <c r="C254">
        <v>1025.720458984375</v>
      </c>
      <c r="D254">
        <v>0.31459331512451172</v>
      </c>
      <c r="E254" s="8">
        <f t="shared" si="5"/>
        <v>2.2700929641723633</v>
      </c>
    </row>
    <row r="255" spans="1:5" x14ac:dyDescent="0.2">
      <c r="A255" s="230">
        <v>42279.752278668981</v>
      </c>
      <c r="B255">
        <v>2.2700929641723633</v>
      </c>
      <c r="C255">
        <v>1150.36181640625</v>
      </c>
      <c r="D255">
        <v>0.31459331512451172</v>
      </c>
      <c r="E255" s="8">
        <f t="shared" si="5"/>
        <v>2.2700929641723633</v>
      </c>
    </row>
    <row r="256" spans="1:5" x14ac:dyDescent="0.2">
      <c r="A256" s="230">
        <v>42279.759232141201</v>
      </c>
      <c r="B256">
        <v>2.2700929641723633</v>
      </c>
      <c r="C256">
        <v>840.90008544921875</v>
      </c>
      <c r="D256">
        <v>0.31459331512451172</v>
      </c>
      <c r="E256" s="8">
        <f t="shared" si="5"/>
        <v>2.2700929641723633</v>
      </c>
    </row>
    <row r="257" spans="1:5" x14ac:dyDescent="0.2">
      <c r="A257" s="230">
        <v>42279.766185613429</v>
      </c>
      <c r="B257">
        <v>2.3044440746307373</v>
      </c>
      <c r="C257">
        <v>1128.30322265625</v>
      </c>
      <c r="D257">
        <v>0.31459331512451172</v>
      </c>
      <c r="E257" s="8">
        <f t="shared" si="5"/>
        <v>2.3044440746307373</v>
      </c>
    </row>
    <row r="258" spans="1:5" x14ac:dyDescent="0.2">
      <c r="A258" s="230">
        <v>42279.773139120371</v>
      </c>
      <c r="B258">
        <v>2.3044440746307373</v>
      </c>
      <c r="C258">
        <v>649.7620849609375</v>
      </c>
      <c r="D258">
        <v>0.31459331512451172</v>
      </c>
      <c r="E258" s="8">
        <f t="shared" si="5"/>
        <v>2.3044440746307373</v>
      </c>
    </row>
    <row r="259" spans="1:5" x14ac:dyDescent="0.2">
      <c r="A259" s="230">
        <v>42279.780092592591</v>
      </c>
      <c r="B259">
        <v>2.3044440746307373</v>
      </c>
      <c r="C259">
        <v>1143.7227783203125</v>
      </c>
      <c r="D259">
        <v>0.31459331512451172</v>
      </c>
      <c r="E259" s="8">
        <f t="shared" si="5"/>
        <v>2.3044440746307373</v>
      </c>
    </row>
    <row r="260" spans="1:5" x14ac:dyDescent="0.2">
      <c r="A260" s="230">
        <v>42279.787046064812</v>
      </c>
      <c r="B260">
        <v>2.3044440746307373</v>
      </c>
      <c r="C260">
        <v>864.457763671875</v>
      </c>
      <c r="D260">
        <v>0.31459331512451172</v>
      </c>
      <c r="E260" s="8">
        <f t="shared" ref="E260:E323" si="6">IF(B260="Null",E259,IF(C260+D260&gt;10,B260,"PO"))</f>
        <v>2.3044440746307373</v>
      </c>
    </row>
    <row r="261" spans="1:5" x14ac:dyDescent="0.2">
      <c r="A261" s="230">
        <v>42279.793999571761</v>
      </c>
      <c r="B261">
        <v>2.3044440746307373</v>
      </c>
      <c r="C261">
        <v>1137.6192626953125</v>
      </c>
      <c r="D261">
        <v>0.31459331512451172</v>
      </c>
      <c r="E261" s="8">
        <f t="shared" si="6"/>
        <v>2.3044440746307373</v>
      </c>
    </row>
    <row r="262" spans="1:5" x14ac:dyDescent="0.2">
      <c r="A262" s="230">
        <v>42279.800953043981</v>
      </c>
      <c r="B262">
        <v>2.3044440746307373</v>
      </c>
      <c r="C262">
        <v>1023.79296875</v>
      </c>
      <c r="D262">
        <v>0.31459331512451172</v>
      </c>
      <c r="E262" s="8">
        <f t="shared" si="6"/>
        <v>2.3044440746307373</v>
      </c>
    </row>
    <row r="263" spans="1:5" x14ac:dyDescent="0.2">
      <c r="A263" s="230">
        <v>42279.807906562499</v>
      </c>
      <c r="B263">
        <v>2.3044440746307373</v>
      </c>
      <c r="C263">
        <v>1117.9166259765625</v>
      </c>
      <c r="D263">
        <v>0.31459331512451172</v>
      </c>
      <c r="E263" s="8">
        <f t="shared" si="6"/>
        <v>2.3044440746307373</v>
      </c>
    </row>
    <row r="264" spans="1:5" x14ac:dyDescent="0.2">
      <c r="A264" s="230">
        <v>42279.814860034719</v>
      </c>
      <c r="B264">
        <v>2.3044440746307373</v>
      </c>
      <c r="C264">
        <v>1045.42333984375</v>
      </c>
      <c r="D264">
        <v>0.31459331512451172</v>
      </c>
      <c r="E264" s="8">
        <f t="shared" si="6"/>
        <v>2.3044440746307373</v>
      </c>
    </row>
    <row r="265" spans="1:5" x14ac:dyDescent="0.2">
      <c r="A265" s="230">
        <v>42279.821813506947</v>
      </c>
      <c r="B265">
        <v>2.3044440746307373</v>
      </c>
      <c r="C265">
        <v>1138.0474853515625</v>
      </c>
      <c r="D265">
        <v>0.31459331512451172</v>
      </c>
      <c r="E265" s="8">
        <f t="shared" si="6"/>
        <v>2.3044440746307373</v>
      </c>
    </row>
    <row r="266" spans="1:5" x14ac:dyDescent="0.2">
      <c r="A266" s="230">
        <v>42279.828767013889</v>
      </c>
      <c r="B266">
        <v>2.3044440746307373</v>
      </c>
      <c r="C266">
        <v>1026.791259765625</v>
      </c>
      <c r="D266">
        <v>0.31459331512451172</v>
      </c>
      <c r="E266" s="8">
        <f t="shared" si="6"/>
        <v>2.3044440746307373</v>
      </c>
    </row>
    <row r="267" spans="1:5" x14ac:dyDescent="0.2">
      <c r="A267" s="230">
        <v>42279.835720486109</v>
      </c>
      <c r="B267">
        <v>2.3044440746307373</v>
      </c>
      <c r="C267">
        <v>1121.4500732421875</v>
      </c>
      <c r="D267">
        <v>0.31459331512451172</v>
      </c>
      <c r="E267" s="8">
        <f t="shared" si="6"/>
        <v>2.3044440746307373</v>
      </c>
    </row>
    <row r="268" spans="1:5" x14ac:dyDescent="0.2">
      <c r="A268" s="230">
        <v>42279.84267395833</v>
      </c>
      <c r="B268">
        <v>2.3044440746307373</v>
      </c>
      <c r="C268">
        <v>954.40509033203125</v>
      </c>
      <c r="D268">
        <v>0.31459331512451172</v>
      </c>
      <c r="E268" s="8">
        <f t="shared" si="6"/>
        <v>2.3044440746307373</v>
      </c>
    </row>
    <row r="269" spans="1:5" x14ac:dyDescent="0.2">
      <c r="A269" s="230">
        <v>42279.849627465279</v>
      </c>
      <c r="B269">
        <v>2.3044440746307373</v>
      </c>
      <c r="C269">
        <v>1123.805908203125</v>
      </c>
      <c r="D269">
        <v>0.31459331512451172</v>
      </c>
      <c r="E269" s="8">
        <f t="shared" si="6"/>
        <v>2.3044440746307373</v>
      </c>
    </row>
    <row r="270" spans="1:5" x14ac:dyDescent="0.2">
      <c r="A270" s="230">
        <v>42279.8565809375</v>
      </c>
      <c r="B270">
        <v>2.3044440746307373</v>
      </c>
      <c r="C270">
        <v>960.61578369140625</v>
      </c>
      <c r="D270">
        <v>0.31459331512451172</v>
      </c>
      <c r="E270" s="8">
        <f t="shared" si="6"/>
        <v>2.3044440746307373</v>
      </c>
    </row>
    <row r="271" spans="1:5" x14ac:dyDescent="0.2">
      <c r="A271" s="230">
        <v>42279.863534456017</v>
      </c>
      <c r="B271">
        <v>2.3044440746307373</v>
      </c>
      <c r="C271">
        <v>1107.5296630859375</v>
      </c>
      <c r="D271">
        <v>0.31459331512451172</v>
      </c>
      <c r="E271" s="8">
        <f t="shared" si="6"/>
        <v>2.3044440746307373</v>
      </c>
    </row>
    <row r="272" spans="1:5" x14ac:dyDescent="0.2">
      <c r="A272" s="230">
        <v>42279.870487928238</v>
      </c>
      <c r="B272">
        <v>2.3044440746307373</v>
      </c>
      <c r="C272">
        <v>1132.58642578125</v>
      </c>
      <c r="D272">
        <v>0.31459331512451172</v>
      </c>
      <c r="E272" s="8">
        <f t="shared" si="6"/>
        <v>2.3044440746307373</v>
      </c>
    </row>
    <row r="273" spans="1:5" x14ac:dyDescent="0.2">
      <c r="A273" s="230">
        <v>42279.877441400466</v>
      </c>
      <c r="B273">
        <v>2.3044440746307373</v>
      </c>
      <c r="C273">
        <v>1141.4739990234375</v>
      </c>
      <c r="D273">
        <v>0.31459331512451172</v>
      </c>
      <c r="E273" s="8">
        <f t="shared" si="6"/>
        <v>2.3044440746307373</v>
      </c>
    </row>
    <row r="274" spans="1:5" x14ac:dyDescent="0.2">
      <c r="A274" s="230">
        <v>42279.884394907407</v>
      </c>
      <c r="B274">
        <v>2.3044440746307373</v>
      </c>
      <c r="C274">
        <v>1127.98193359375</v>
      </c>
      <c r="D274">
        <v>0.31459331512451172</v>
      </c>
      <c r="E274" s="8">
        <f t="shared" si="6"/>
        <v>2.3044440746307373</v>
      </c>
    </row>
    <row r="275" spans="1:5" x14ac:dyDescent="0.2">
      <c r="A275" s="230">
        <v>42279.891348379628</v>
      </c>
      <c r="B275">
        <v>2.3044440746307373</v>
      </c>
      <c r="C275">
        <v>1111.7056884765625</v>
      </c>
      <c r="D275">
        <v>0.31459331512451172</v>
      </c>
      <c r="E275" s="8">
        <f t="shared" si="6"/>
        <v>2.3044440746307373</v>
      </c>
    </row>
    <row r="276" spans="1:5" x14ac:dyDescent="0.2">
      <c r="A276" s="230">
        <v>42279.898301851848</v>
      </c>
      <c r="B276">
        <v>2.3044440746307373</v>
      </c>
      <c r="C276">
        <v>1154.430908203125</v>
      </c>
      <c r="D276">
        <v>0.31459331512451172</v>
      </c>
      <c r="E276" s="8">
        <f t="shared" si="6"/>
        <v>2.3044440746307373</v>
      </c>
    </row>
    <row r="277" spans="1:5" x14ac:dyDescent="0.2">
      <c r="A277" s="230">
        <v>42279.905255358797</v>
      </c>
      <c r="B277">
        <v>2.3044440746307373</v>
      </c>
      <c r="C277">
        <v>1115.8818359375</v>
      </c>
      <c r="D277">
        <v>0.31459331512451172</v>
      </c>
      <c r="E277" s="8">
        <f t="shared" si="6"/>
        <v>2.3044440746307373</v>
      </c>
    </row>
    <row r="278" spans="1:5" x14ac:dyDescent="0.2">
      <c r="A278" s="230">
        <v>42279.912208831018</v>
      </c>
      <c r="B278">
        <v>2.3044440746307373</v>
      </c>
      <c r="C278">
        <v>1168.3511962890625</v>
      </c>
      <c r="D278">
        <v>0.31459331512451172</v>
      </c>
      <c r="E278" s="8">
        <f t="shared" si="6"/>
        <v>2.3044440746307373</v>
      </c>
    </row>
    <row r="279" spans="1:5" x14ac:dyDescent="0.2">
      <c r="A279" s="230">
        <v>42279.919162349535</v>
      </c>
      <c r="B279">
        <v>2.3044440746307373</v>
      </c>
      <c r="C279">
        <v>1057.5233154296875</v>
      </c>
      <c r="D279">
        <v>0.31459331512451172</v>
      </c>
      <c r="E279" s="8">
        <f t="shared" si="6"/>
        <v>2.3044440746307373</v>
      </c>
    </row>
    <row r="280" spans="1:5" x14ac:dyDescent="0.2">
      <c r="A280" s="230">
        <v>42279.926115821756</v>
      </c>
      <c r="B280">
        <v>2.3044440746307373</v>
      </c>
      <c r="C280">
        <v>1152.396240234375</v>
      </c>
      <c r="D280">
        <v>0.31459331512451172</v>
      </c>
      <c r="E280" s="8">
        <f t="shared" si="6"/>
        <v>2.3044440746307373</v>
      </c>
    </row>
    <row r="281" spans="1:5" x14ac:dyDescent="0.2">
      <c r="A281" s="230">
        <v>42279.933069293984</v>
      </c>
      <c r="B281">
        <v>2.3044440746307373</v>
      </c>
      <c r="C281">
        <v>1015.976318359375</v>
      </c>
      <c r="D281">
        <v>0.31459331512451172</v>
      </c>
      <c r="E281" s="8">
        <f t="shared" si="6"/>
        <v>2.3044440746307373</v>
      </c>
    </row>
    <row r="282" spans="1:5" x14ac:dyDescent="0.2">
      <c r="A282" s="230">
        <v>42279.940022800925</v>
      </c>
      <c r="B282">
        <v>2.3044440746307373</v>
      </c>
      <c r="C282">
        <v>1151.9678955078125</v>
      </c>
      <c r="D282">
        <v>0.31459331512451172</v>
      </c>
      <c r="E282" s="8">
        <f t="shared" si="6"/>
        <v>2.3044440746307373</v>
      </c>
    </row>
    <row r="283" spans="1:5" x14ac:dyDescent="0.2">
      <c r="A283" s="230">
        <v>42279.946976273146</v>
      </c>
      <c r="B283">
        <v>2.3044440746307373</v>
      </c>
      <c r="C283">
        <v>1024.5426025390625</v>
      </c>
      <c r="D283">
        <v>0.31459331512451172</v>
      </c>
      <c r="E283" s="8">
        <f t="shared" si="6"/>
        <v>2.3044440746307373</v>
      </c>
    </row>
    <row r="284" spans="1:5" x14ac:dyDescent="0.2">
      <c r="A284" s="230">
        <v>42279.953929745374</v>
      </c>
      <c r="B284">
        <v>2.3044440746307373</v>
      </c>
      <c r="C284">
        <v>1127.125244140625</v>
      </c>
      <c r="D284">
        <v>0.31459331512451172</v>
      </c>
      <c r="E284" s="8">
        <f t="shared" si="6"/>
        <v>2.3044440746307373</v>
      </c>
    </row>
    <row r="285" spans="1:5" x14ac:dyDescent="0.2">
      <c r="A285" s="230">
        <v>42279.960883252315</v>
      </c>
      <c r="B285">
        <v>2.3044440746307373</v>
      </c>
      <c r="C285">
        <v>938.66424560546875</v>
      </c>
      <c r="D285">
        <v>0.31459331512451172</v>
      </c>
      <c r="E285" s="8">
        <f t="shared" si="6"/>
        <v>2.3044440746307373</v>
      </c>
    </row>
    <row r="286" spans="1:5" x14ac:dyDescent="0.2">
      <c r="A286" s="230">
        <v>42279.967836724536</v>
      </c>
      <c r="B286">
        <v>2.3044440746307373</v>
      </c>
      <c r="C286">
        <v>1157.5361328125</v>
      </c>
      <c r="D286">
        <v>0.31459331512451172</v>
      </c>
      <c r="E286" s="8">
        <f t="shared" si="6"/>
        <v>2.3044440746307373</v>
      </c>
    </row>
    <row r="287" spans="1:5" x14ac:dyDescent="0.2">
      <c r="A287" s="230">
        <v>42279.974790243054</v>
      </c>
      <c r="B287">
        <v>2.3044440746307373</v>
      </c>
      <c r="C287">
        <v>704.0517578125</v>
      </c>
      <c r="D287">
        <v>0.31459331512451172</v>
      </c>
      <c r="E287" s="8">
        <f t="shared" si="6"/>
        <v>2.3044440746307373</v>
      </c>
    </row>
    <row r="288" spans="1:5" x14ac:dyDescent="0.2">
      <c r="A288" s="230">
        <v>42279.981743715274</v>
      </c>
      <c r="B288">
        <v>2.3044440746307373</v>
      </c>
      <c r="C288">
        <v>1136.01318359375</v>
      </c>
      <c r="D288">
        <v>0.31459331512451172</v>
      </c>
      <c r="E288" s="8">
        <f t="shared" si="6"/>
        <v>2.3044440746307373</v>
      </c>
    </row>
    <row r="289" spans="1:5" x14ac:dyDescent="0.2">
      <c r="A289" s="230">
        <v>42279.988697187502</v>
      </c>
      <c r="B289">
        <v>2.3044440746307373</v>
      </c>
      <c r="C289">
        <v>893.26226806640625</v>
      </c>
      <c r="D289">
        <v>0.31459331512451172</v>
      </c>
      <c r="E289" s="8">
        <f t="shared" si="6"/>
        <v>2.3044440746307373</v>
      </c>
    </row>
    <row r="290" spans="1:5" x14ac:dyDescent="0.2">
      <c r="A290" s="230">
        <v>42279.995650694444</v>
      </c>
      <c r="B290">
        <v>2.3044440746307373</v>
      </c>
      <c r="C290">
        <v>1151.86083984375</v>
      </c>
      <c r="D290">
        <v>0.31459331512451172</v>
      </c>
      <c r="E290" s="8">
        <f t="shared" si="6"/>
        <v>2.3044440746307373</v>
      </c>
    </row>
    <row r="291" spans="1:5" x14ac:dyDescent="0.2">
      <c r="A291" s="230">
        <v>42280.002604166664</v>
      </c>
      <c r="B291">
        <v>2.3044440746307373</v>
      </c>
      <c r="C291">
        <v>755.87841796875</v>
      </c>
      <c r="D291">
        <v>0.31459331512451172</v>
      </c>
      <c r="E291" s="8">
        <f t="shared" si="6"/>
        <v>2.3044440746307373</v>
      </c>
    </row>
    <row r="292" spans="1:5" x14ac:dyDescent="0.2">
      <c r="A292" s="230">
        <v>42280.009557638892</v>
      </c>
      <c r="B292">
        <v>2.3044440746307373</v>
      </c>
      <c r="C292">
        <v>1142.4376220703125</v>
      </c>
      <c r="D292">
        <v>0.31459331512451172</v>
      </c>
      <c r="E292" s="8">
        <f t="shared" si="6"/>
        <v>2.3044440746307373</v>
      </c>
    </row>
    <row r="293" spans="1:5" x14ac:dyDescent="0.2">
      <c r="A293" s="230">
        <v>42280.016511145834</v>
      </c>
      <c r="B293">
        <v>2.3044440746307373</v>
      </c>
      <c r="C293">
        <v>950.978515625</v>
      </c>
      <c r="D293">
        <v>0.31459331512451172</v>
      </c>
      <c r="E293" s="8">
        <f t="shared" si="6"/>
        <v>2.3044440746307373</v>
      </c>
    </row>
    <row r="294" spans="1:5" x14ac:dyDescent="0.2">
      <c r="A294" s="230">
        <v>42280.023464618054</v>
      </c>
      <c r="B294">
        <v>2.3044440746307373</v>
      </c>
      <c r="C294">
        <v>1133.5501708984375</v>
      </c>
      <c r="D294">
        <v>0.31459331512451172</v>
      </c>
      <c r="E294" s="8">
        <f t="shared" si="6"/>
        <v>2.3044440746307373</v>
      </c>
    </row>
    <row r="295" spans="1:5" x14ac:dyDescent="0.2">
      <c r="A295" s="230">
        <v>42280.030418136572</v>
      </c>
      <c r="B295">
        <v>2.3044440746307373</v>
      </c>
      <c r="C295">
        <v>1053.66845703125</v>
      </c>
      <c r="D295">
        <v>0.31459331512451172</v>
      </c>
      <c r="E295" s="8">
        <f t="shared" si="6"/>
        <v>2.3044440746307373</v>
      </c>
    </row>
    <row r="296" spans="1:5" x14ac:dyDescent="0.2">
      <c r="A296" s="230">
        <v>42280.0373716088</v>
      </c>
      <c r="B296">
        <v>2.3044440746307373</v>
      </c>
      <c r="C296">
        <v>1144.3653564453125</v>
      </c>
      <c r="D296">
        <v>0.31459331512451172</v>
      </c>
      <c r="E296" s="8">
        <f t="shared" si="6"/>
        <v>2.3044440746307373</v>
      </c>
    </row>
    <row r="297" spans="1:5" x14ac:dyDescent="0.2">
      <c r="A297" s="230">
        <v>42280.04432508102</v>
      </c>
      <c r="B297">
        <v>2.3044440746307373</v>
      </c>
      <c r="C297">
        <v>1102.0684814453125</v>
      </c>
      <c r="D297">
        <v>0.31459331512451172</v>
      </c>
      <c r="E297" s="8">
        <f t="shared" si="6"/>
        <v>2.3044440746307373</v>
      </c>
    </row>
    <row r="298" spans="1:5" x14ac:dyDescent="0.2">
      <c r="A298" s="230">
        <v>42280.051278587962</v>
      </c>
      <c r="B298">
        <v>2.3044440746307373</v>
      </c>
      <c r="C298">
        <v>1107.6365966796875</v>
      </c>
      <c r="D298">
        <v>0.31459331512451172</v>
      </c>
      <c r="E298" s="8">
        <f t="shared" si="6"/>
        <v>2.3044440746307373</v>
      </c>
    </row>
    <row r="299" spans="1:5" x14ac:dyDescent="0.2">
      <c r="A299" s="230">
        <v>42280.058232060182</v>
      </c>
      <c r="B299">
        <v>2.3044440746307373</v>
      </c>
      <c r="C299">
        <v>1045.1019287109375</v>
      </c>
      <c r="D299">
        <v>0.31459331512451172</v>
      </c>
      <c r="E299" s="8">
        <f t="shared" si="6"/>
        <v>2.3044440746307373</v>
      </c>
    </row>
    <row r="300" spans="1:5" x14ac:dyDescent="0.2">
      <c r="A300" s="230">
        <v>42280.06518553241</v>
      </c>
      <c r="B300">
        <v>2.3044440746307373</v>
      </c>
      <c r="C300">
        <v>1096.17919921875</v>
      </c>
      <c r="D300">
        <v>0.31459331512451172</v>
      </c>
      <c r="E300" s="8">
        <f t="shared" si="6"/>
        <v>2.3044440746307373</v>
      </c>
    </row>
    <row r="301" spans="1:5" x14ac:dyDescent="0.2">
      <c r="A301" s="230">
        <v>42280.072139039352</v>
      </c>
      <c r="B301">
        <v>2.3044440746307373</v>
      </c>
      <c r="C301">
        <v>1027.968994140625</v>
      </c>
      <c r="D301">
        <v>0.31459331512451172</v>
      </c>
      <c r="E301" s="8">
        <f t="shared" si="6"/>
        <v>2.3044440746307373</v>
      </c>
    </row>
    <row r="302" spans="1:5" x14ac:dyDescent="0.2">
      <c r="A302" s="230">
        <v>42280.079092511573</v>
      </c>
      <c r="B302">
        <v>2.3044440746307373</v>
      </c>
      <c r="C302">
        <v>1122.5208740234375</v>
      </c>
      <c r="D302">
        <v>0.31459331512451172</v>
      </c>
      <c r="E302" s="8">
        <f t="shared" si="6"/>
        <v>2.3044440746307373</v>
      </c>
    </row>
    <row r="303" spans="1:5" x14ac:dyDescent="0.2">
      <c r="A303" s="230">
        <v>42280.08604603009</v>
      </c>
      <c r="B303">
        <v>2.3044440746307373</v>
      </c>
      <c r="C303">
        <v>966.826416015625</v>
      </c>
      <c r="D303">
        <v>0.31459331512451172</v>
      </c>
      <c r="E303" s="8">
        <f t="shared" si="6"/>
        <v>2.3044440746307373</v>
      </c>
    </row>
    <row r="304" spans="1:5" x14ac:dyDescent="0.2">
      <c r="A304" s="230">
        <v>42280.092999502318</v>
      </c>
      <c r="B304">
        <v>2.3044440746307373</v>
      </c>
      <c r="C304">
        <v>1111.277587890625</v>
      </c>
      <c r="D304">
        <v>0.31459331512451172</v>
      </c>
      <c r="E304" s="8">
        <f t="shared" si="6"/>
        <v>2.3044440746307373</v>
      </c>
    </row>
    <row r="305" spans="1:5" x14ac:dyDescent="0.2">
      <c r="A305" s="230">
        <v>42280.099952974539</v>
      </c>
      <c r="B305">
        <v>2.3594489097595215</v>
      </c>
      <c r="C305">
        <v>963.0784912109375</v>
      </c>
      <c r="D305">
        <v>0.31459331512451172</v>
      </c>
      <c r="E305" s="8">
        <f t="shared" si="6"/>
        <v>2.3594489097595215</v>
      </c>
    </row>
    <row r="306" spans="1:5" x14ac:dyDescent="0.2">
      <c r="A306" s="230">
        <v>42280.10690648148</v>
      </c>
      <c r="B306">
        <v>2.3594489097595215</v>
      </c>
      <c r="C306">
        <v>1105.602294921875</v>
      </c>
      <c r="D306">
        <v>0.31459331512451172</v>
      </c>
      <c r="E306" s="8">
        <f t="shared" si="6"/>
        <v>2.3594489097595215</v>
      </c>
    </row>
    <row r="307" spans="1:5" x14ac:dyDescent="0.2">
      <c r="A307" s="230">
        <v>42280.113859953701</v>
      </c>
      <c r="B307">
        <v>2.3594489097595215</v>
      </c>
      <c r="C307">
        <v>976.142333984375</v>
      </c>
      <c r="D307">
        <v>0.31459331512451172</v>
      </c>
      <c r="E307" s="8">
        <f t="shared" si="6"/>
        <v>2.3594489097595215</v>
      </c>
    </row>
    <row r="308" spans="1:5" x14ac:dyDescent="0.2">
      <c r="A308" s="230">
        <v>42280.120813425929</v>
      </c>
      <c r="B308">
        <v>2.3594489097595215</v>
      </c>
      <c r="C308">
        <v>1119.522705078125</v>
      </c>
      <c r="D308">
        <v>0.31459331512451172</v>
      </c>
      <c r="E308" s="8">
        <f t="shared" si="6"/>
        <v>2.3594489097595215</v>
      </c>
    </row>
    <row r="309" spans="1:5" x14ac:dyDescent="0.2">
      <c r="A309" s="230">
        <v>42280.12776693287</v>
      </c>
      <c r="B309">
        <v>2.3594489097595215</v>
      </c>
      <c r="C309">
        <v>1113.7403564453125</v>
      </c>
      <c r="D309">
        <v>0.31459331512451172</v>
      </c>
      <c r="E309" s="8">
        <f t="shared" si="6"/>
        <v>2.3594489097595215</v>
      </c>
    </row>
    <row r="310" spans="1:5" x14ac:dyDescent="0.2">
      <c r="A310" s="230">
        <v>42280.134720405091</v>
      </c>
      <c r="B310">
        <v>2.3594489097595215</v>
      </c>
      <c r="C310">
        <v>1090.5040283203125</v>
      </c>
      <c r="D310">
        <v>0.31459331512451172</v>
      </c>
      <c r="E310" s="8">
        <f t="shared" si="6"/>
        <v>2.3594489097595215</v>
      </c>
    </row>
    <row r="311" spans="1:5" x14ac:dyDescent="0.2">
      <c r="A311" s="230">
        <v>42280.141673923608</v>
      </c>
      <c r="B311">
        <v>2.3594489097595215</v>
      </c>
      <c r="C311">
        <v>1145.6502685546875</v>
      </c>
      <c r="D311">
        <v>0.31459331512451172</v>
      </c>
      <c r="E311" s="8">
        <f t="shared" si="6"/>
        <v>2.3594489097595215</v>
      </c>
    </row>
    <row r="312" spans="1:5" x14ac:dyDescent="0.2">
      <c r="A312" s="230">
        <v>42280.148627395836</v>
      </c>
      <c r="B312">
        <v>2.3594489097595215</v>
      </c>
      <c r="C312">
        <v>1069.9444580078125</v>
      </c>
      <c r="D312">
        <v>0.31459331512451172</v>
      </c>
      <c r="E312" s="8">
        <f t="shared" si="6"/>
        <v>2.3594489097595215</v>
      </c>
    </row>
    <row r="313" spans="1:5" x14ac:dyDescent="0.2">
      <c r="A313" s="230">
        <v>42280.155580868057</v>
      </c>
      <c r="B313">
        <v>2.3594489097595215</v>
      </c>
      <c r="C313">
        <v>1161.283935546875</v>
      </c>
      <c r="D313">
        <v>0.31459331512451172</v>
      </c>
      <c r="E313" s="8">
        <f t="shared" si="6"/>
        <v>2.3594489097595215</v>
      </c>
    </row>
    <row r="314" spans="1:5" x14ac:dyDescent="0.2">
      <c r="A314" s="230">
        <v>42280.162534374998</v>
      </c>
      <c r="B314">
        <v>2.3594489097595215</v>
      </c>
      <c r="C314">
        <v>1066.6251220703125</v>
      </c>
      <c r="D314">
        <v>0.31459331512451172</v>
      </c>
      <c r="E314" s="8">
        <f t="shared" si="6"/>
        <v>2.3594489097595215</v>
      </c>
    </row>
    <row r="315" spans="1:5" x14ac:dyDescent="0.2">
      <c r="A315" s="230">
        <v>42280.169487847219</v>
      </c>
      <c r="B315">
        <v>2.3594489097595215</v>
      </c>
      <c r="C315">
        <v>1141.79541015625</v>
      </c>
      <c r="D315">
        <v>0.31459331512451172</v>
      </c>
      <c r="E315" s="8">
        <f t="shared" si="6"/>
        <v>2.3594489097595215</v>
      </c>
    </row>
    <row r="316" spans="1:5" x14ac:dyDescent="0.2">
      <c r="A316" s="230">
        <v>42280.176441319447</v>
      </c>
      <c r="B316">
        <v>2.3594489097595215</v>
      </c>
      <c r="C316">
        <v>1001.6275024414062</v>
      </c>
      <c r="D316">
        <v>0.31459331512451172</v>
      </c>
      <c r="E316" s="8">
        <f t="shared" si="6"/>
        <v>2.3594489097595215</v>
      </c>
    </row>
    <row r="317" spans="1:5" x14ac:dyDescent="0.2">
      <c r="A317" s="230">
        <v>42280.183394826388</v>
      </c>
      <c r="B317">
        <v>2.3594489097595215</v>
      </c>
      <c r="C317">
        <v>1146.292724609375</v>
      </c>
      <c r="D317">
        <v>0.31459331512451172</v>
      </c>
      <c r="E317" s="8">
        <f t="shared" si="6"/>
        <v>2.3594489097595215</v>
      </c>
    </row>
    <row r="318" spans="1:5" x14ac:dyDescent="0.2">
      <c r="A318" s="230">
        <v>42280.190348298609</v>
      </c>
      <c r="B318">
        <v>2.3594489097595215</v>
      </c>
      <c r="C318">
        <v>883.19677734375</v>
      </c>
      <c r="D318">
        <v>0.31459331512451172</v>
      </c>
      <c r="E318" s="8">
        <f t="shared" si="6"/>
        <v>2.3594489097595215</v>
      </c>
    </row>
    <row r="319" spans="1:5" x14ac:dyDescent="0.2">
      <c r="A319" s="230">
        <v>42280.197301817127</v>
      </c>
      <c r="B319">
        <v>2.3594489097595215</v>
      </c>
      <c r="C319">
        <v>1139.2254638671875</v>
      </c>
      <c r="D319">
        <v>0.31459331512451172</v>
      </c>
      <c r="E319" s="8">
        <f t="shared" si="6"/>
        <v>2.3594489097595215</v>
      </c>
    </row>
    <row r="320" spans="1:5" x14ac:dyDescent="0.2">
      <c r="A320" s="230">
        <v>42280.204255289354</v>
      </c>
      <c r="B320">
        <v>2.3594489097595215</v>
      </c>
      <c r="C320">
        <v>701.5887451171875</v>
      </c>
      <c r="D320">
        <v>263.32107543945312</v>
      </c>
      <c r="E320" s="8">
        <f t="shared" si="6"/>
        <v>2.3594489097595215</v>
      </c>
    </row>
    <row r="321" spans="1:5" x14ac:dyDescent="0.2">
      <c r="A321" s="230">
        <v>42280.211208761575</v>
      </c>
      <c r="B321">
        <v>2.3594489097595215</v>
      </c>
      <c r="C321">
        <v>1137.4051513671875</v>
      </c>
      <c r="D321">
        <v>386.17214965820312</v>
      </c>
      <c r="E321" s="8">
        <f t="shared" si="6"/>
        <v>2.3594489097595215</v>
      </c>
    </row>
    <row r="322" spans="1:5" x14ac:dyDescent="0.2">
      <c r="A322" s="230">
        <v>42280.218162268517</v>
      </c>
      <c r="B322">
        <v>2.3594489097595215</v>
      </c>
      <c r="C322">
        <v>866.7064208984375</v>
      </c>
      <c r="D322">
        <v>253.95733642578125</v>
      </c>
      <c r="E322" s="8">
        <f t="shared" si="6"/>
        <v>2.3594489097595215</v>
      </c>
    </row>
    <row r="323" spans="1:5" x14ac:dyDescent="0.2">
      <c r="A323" s="230">
        <v>42280.225115740737</v>
      </c>
      <c r="B323">
        <v>2.3594489097595215</v>
      </c>
      <c r="C323">
        <v>1150.7899169921875</v>
      </c>
      <c r="D323">
        <v>377.85723876953125</v>
      </c>
      <c r="E323" s="8">
        <f t="shared" si="6"/>
        <v>2.3594489097595215</v>
      </c>
    </row>
    <row r="324" spans="1:5" x14ac:dyDescent="0.2">
      <c r="A324" s="230">
        <v>42280.232069212965</v>
      </c>
      <c r="B324">
        <v>2.3594489097595215</v>
      </c>
      <c r="C324">
        <v>1022.8292846679687</v>
      </c>
      <c r="D324">
        <v>367.44488525390625</v>
      </c>
      <c r="E324" s="8">
        <f t="shared" ref="E324:E387" si="7">IF(B324="Null",E323,IF(C324+D324&gt;10,B324,"PO"))</f>
        <v>2.3594489097595215</v>
      </c>
    </row>
    <row r="325" spans="1:5" x14ac:dyDescent="0.2">
      <c r="A325" s="230">
        <v>42280.239022719907</v>
      </c>
      <c r="B325">
        <v>2.3594489097595215</v>
      </c>
      <c r="C325">
        <v>1125.0909423828125</v>
      </c>
      <c r="D325">
        <v>371.04049682617187</v>
      </c>
      <c r="E325" s="8">
        <f t="shared" si="7"/>
        <v>2.3594489097595215</v>
      </c>
    </row>
    <row r="326" spans="1:5" x14ac:dyDescent="0.2">
      <c r="A326" s="230">
        <v>42280.245976192127</v>
      </c>
      <c r="B326">
        <v>2.3594489097595215</v>
      </c>
      <c r="C326">
        <v>1122.735107421875</v>
      </c>
      <c r="D326">
        <v>369.69219970703125</v>
      </c>
      <c r="E326" s="8">
        <f t="shared" si="7"/>
        <v>2.3594489097595215</v>
      </c>
    </row>
    <row r="327" spans="1:5" x14ac:dyDescent="0.2">
      <c r="A327" s="230">
        <v>42280.252929710645</v>
      </c>
      <c r="B327">
        <v>2.3594489097595215</v>
      </c>
      <c r="C327">
        <v>1145.4361572265625</v>
      </c>
      <c r="D327">
        <v>369.4674072265625</v>
      </c>
      <c r="E327" s="8">
        <f t="shared" si="7"/>
        <v>2.3594489097595215</v>
      </c>
    </row>
    <row r="328" spans="1:5" x14ac:dyDescent="0.2">
      <c r="A328" s="230">
        <v>42280.259883182873</v>
      </c>
      <c r="B328">
        <v>2.3594489097595215</v>
      </c>
      <c r="C328">
        <v>1094.144775390625</v>
      </c>
      <c r="D328">
        <v>362.42599487304687</v>
      </c>
      <c r="E328" s="8">
        <f t="shared" si="7"/>
        <v>2.3594489097595215</v>
      </c>
    </row>
    <row r="329" spans="1:5" x14ac:dyDescent="0.2">
      <c r="A329" s="230">
        <v>42280.266836655093</v>
      </c>
      <c r="B329">
        <v>2.3594489097595215</v>
      </c>
      <c r="C329">
        <v>1139.0113525390625</v>
      </c>
      <c r="D329">
        <v>384.97366333007812</v>
      </c>
      <c r="E329" s="8">
        <f t="shared" si="7"/>
        <v>2.3594489097595215</v>
      </c>
    </row>
    <row r="330" spans="1:5" x14ac:dyDescent="0.2">
      <c r="A330" s="230">
        <v>42280.273790162035</v>
      </c>
      <c r="B330">
        <v>2.3594489097595215</v>
      </c>
      <c r="C330">
        <v>1084.400390625</v>
      </c>
      <c r="D330">
        <v>373.21292114257812</v>
      </c>
      <c r="E330" s="8">
        <f t="shared" si="7"/>
        <v>2.3594489097595215</v>
      </c>
    </row>
    <row r="331" spans="1:5" x14ac:dyDescent="0.2">
      <c r="A331" s="230">
        <v>42280.280743634263</v>
      </c>
      <c r="B331">
        <v>2.3594489097595215</v>
      </c>
      <c r="C331">
        <v>1063.626953125</v>
      </c>
      <c r="D331">
        <v>311.86221313476562</v>
      </c>
      <c r="E331" s="8">
        <f t="shared" si="7"/>
        <v>2.3594489097595215</v>
      </c>
    </row>
    <row r="332" spans="1:5" x14ac:dyDescent="0.2">
      <c r="A332" s="230">
        <v>42280.287697106483</v>
      </c>
      <c r="B332">
        <v>2.3594489097595215</v>
      </c>
      <c r="C332">
        <v>966.18389892578125</v>
      </c>
      <c r="D332">
        <v>340.2528076171875</v>
      </c>
      <c r="E332" s="8">
        <f t="shared" si="7"/>
        <v>2.3594489097595215</v>
      </c>
    </row>
    <row r="333" spans="1:5" x14ac:dyDescent="0.2">
      <c r="A333" s="230">
        <v>42280.294650613425</v>
      </c>
      <c r="B333">
        <v>2.3594489097595215</v>
      </c>
      <c r="C333">
        <v>1071.8720703125</v>
      </c>
      <c r="D333">
        <v>364.59832763671875</v>
      </c>
      <c r="E333" s="8">
        <f t="shared" si="7"/>
        <v>2.3594489097595215</v>
      </c>
    </row>
    <row r="334" spans="1:5" x14ac:dyDescent="0.2">
      <c r="A334" s="230">
        <v>42280.301604085646</v>
      </c>
      <c r="B334">
        <v>2.3594489097595215</v>
      </c>
      <c r="C334">
        <v>978.06982421875</v>
      </c>
      <c r="D334">
        <v>312.83602905273437</v>
      </c>
      <c r="E334" s="8">
        <f t="shared" si="7"/>
        <v>2.3594489097595215</v>
      </c>
    </row>
    <row r="335" spans="1:5" x14ac:dyDescent="0.2">
      <c r="A335" s="230">
        <v>42280.308557604163</v>
      </c>
      <c r="B335">
        <v>2.3594489097595215</v>
      </c>
      <c r="C335">
        <v>1035.5718994140625</v>
      </c>
      <c r="D335">
        <v>353.961181640625</v>
      </c>
      <c r="E335" s="8">
        <f t="shared" si="7"/>
        <v>2.3594489097595215</v>
      </c>
    </row>
    <row r="336" spans="1:5" x14ac:dyDescent="0.2">
      <c r="A336" s="230">
        <v>42280.315511076391</v>
      </c>
      <c r="B336">
        <v>2.3594489097595215</v>
      </c>
      <c r="C336">
        <v>1018.9744873046875</v>
      </c>
      <c r="D336">
        <v>316.58154296875</v>
      </c>
      <c r="E336" s="8">
        <f t="shared" si="7"/>
        <v>2.3594489097595215</v>
      </c>
    </row>
    <row r="337" spans="1:5" x14ac:dyDescent="0.2">
      <c r="A337" s="230">
        <v>42280.322464548612</v>
      </c>
      <c r="B337">
        <v>2.3594489097595215</v>
      </c>
      <c r="C337">
        <v>955.5830078125</v>
      </c>
      <c r="D337">
        <v>340.85214233398438</v>
      </c>
      <c r="E337" s="8">
        <f t="shared" si="7"/>
        <v>2.3594489097595215</v>
      </c>
    </row>
    <row r="338" spans="1:5" x14ac:dyDescent="0.2">
      <c r="A338" s="230">
        <v>42280.329418055553</v>
      </c>
      <c r="B338">
        <v>2.3594489097595215</v>
      </c>
      <c r="C338">
        <v>1072.6214599609375</v>
      </c>
      <c r="D338">
        <v>353.73651123046875</v>
      </c>
      <c r="E338" s="8">
        <f t="shared" si="7"/>
        <v>2.3594489097595215</v>
      </c>
    </row>
    <row r="339" spans="1:5" x14ac:dyDescent="0.2">
      <c r="A339" s="230">
        <v>42280.336371527781</v>
      </c>
      <c r="B339">
        <v>2.3594489097595215</v>
      </c>
      <c r="C339">
        <v>945.8387451171875</v>
      </c>
      <c r="D339">
        <v>0.31459331512451172</v>
      </c>
      <c r="E339" s="8">
        <f t="shared" si="7"/>
        <v>2.3594489097595215</v>
      </c>
    </row>
    <row r="340" spans="1:5" x14ac:dyDescent="0.2">
      <c r="A340" s="230">
        <v>42280.343325000002</v>
      </c>
      <c r="B340">
        <v>2.3594489097595215</v>
      </c>
      <c r="C340">
        <v>1146.7210693359375</v>
      </c>
      <c r="D340">
        <v>0.31459331512451172</v>
      </c>
      <c r="E340" s="8">
        <f t="shared" si="7"/>
        <v>2.3594489097595215</v>
      </c>
    </row>
    <row r="341" spans="1:5" x14ac:dyDescent="0.2">
      <c r="A341" s="230">
        <v>42280.350278506943</v>
      </c>
      <c r="B341">
        <v>2.3594489097595215</v>
      </c>
      <c r="C341">
        <v>1023.1505737304687</v>
      </c>
      <c r="D341">
        <v>0.31459331512451172</v>
      </c>
      <c r="E341" s="8">
        <f t="shared" si="7"/>
        <v>2.3594489097595215</v>
      </c>
    </row>
    <row r="342" spans="1:5" x14ac:dyDescent="0.2">
      <c r="A342" s="230">
        <v>42280.357231979164</v>
      </c>
      <c r="B342">
        <v>2.3594489097595215</v>
      </c>
      <c r="C342">
        <v>1143.6156005859375</v>
      </c>
      <c r="D342">
        <v>0.31459331512451172</v>
      </c>
      <c r="E342" s="8">
        <f t="shared" si="7"/>
        <v>2.3594489097595215</v>
      </c>
    </row>
    <row r="343" spans="1:5" x14ac:dyDescent="0.2">
      <c r="A343" s="230">
        <v>42280.364185497689</v>
      </c>
      <c r="B343">
        <v>2.3594489097595215</v>
      </c>
      <c r="C343">
        <v>1114.0615234375</v>
      </c>
      <c r="D343">
        <v>0.31459331512451172</v>
      </c>
      <c r="E343" s="8">
        <f t="shared" si="7"/>
        <v>2.3594489097595215</v>
      </c>
    </row>
    <row r="344" spans="1:5" x14ac:dyDescent="0.2">
      <c r="A344" s="230">
        <v>42280.371138969909</v>
      </c>
      <c r="B344">
        <v>2.3594489097595215</v>
      </c>
      <c r="C344">
        <v>1152.396240234375</v>
      </c>
      <c r="D344">
        <v>0.31459331512451172</v>
      </c>
      <c r="E344" s="8">
        <f t="shared" si="7"/>
        <v>2.3594489097595215</v>
      </c>
    </row>
    <row r="345" spans="1:5" x14ac:dyDescent="0.2">
      <c r="A345" s="230">
        <v>42280.37809244213</v>
      </c>
      <c r="B345">
        <v>2.3594489097595215</v>
      </c>
      <c r="C345">
        <v>1142.4376220703125</v>
      </c>
      <c r="D345">
        <v>0.31459331512451172</v>
      </c>
      <c r="E345" s="8">
        <f t="shared" si="7"/>
        <v>2.3594489097595215</v>
      </c>
    </row>
    <row r="346" spans="1:5" x14ac:dyDescent="0.2">
      <c r="A346" s="230">
        <v>42280.385045949071</v>
      </c>
      <c r="B346">
        <v>2.3594489097595215</v>
      </c>
      <c r="C346">
        <v>1131.944091796875</v>
      </c>
      <c r="D346">
        <v>0.31459331512451172</v>
      </c>
      <c r="E346" s="8">
        <f t="shared" si="7"/>
        <v>2.3594489097595215</v>
      </c>
    </row>
    <row r="347" spans="1:5" x14ac:dyDescent="0.2">
      <c r="A347" s="230">
        <v>42280.391999421299</v>
      </c>
      <c r="B347">
        <v>2.3594489097595215</v>
      </c>
      <c r="C347">
        <v>1067.5888671875</v>
      </c>
      <c r="D347">
        <v>0.31459331512451172</v>
      </c>
      <c r="E347" s="8">
        <f t="shared" si="7"/>
        <v>2.3594489097595215</v>
      </c>
    </row>
    <row r="348" spans="1:5" x14ac:dyDescent="0.2">
      <c r="A348" s="230">
        <v>42280.39895289352</v>
      </c>
      <c r="B348">
        <v>2.3594489097595215</v>
      </c>
      <c r="C348">
        <v>1104.8525390625</v>
      </c>
      <c r="D348">
        <v>0.31459331512451172</v>
      </c>
      <c r="E348" s="8">
        <f t="shared" si="7"/>
        <v>2.3594489097595215</v>
      </c>
    </row>
    <row r="349" spans="1:5" x14ac:dyDescent="0.2">
      <c r="A349" s="230">
        <v>42280.405906400461</v>
      </c>
      <c r="B349">
        <v>2.325204610824585</v>
      </c>
      <c r="C349">
        <v>1128.089111328125</v>
      </c>
      <c r="D349">
        <v>0.31459331512451172</v>
      </c>
      <c r="E349" s="8">
        <f t="shared" si="7"/>
        <v>2.325204610824585</v>
      </c>
    </row>
    <row r="350" spans="1:5" x14ac:dyDescent="0.2">
      <c r="A350" s="230">
        <v>42280.412859872682</v>
      </c>
      <c r="B350">
        <v>2.4076046943664551</v>
      </c>
      <c r="C350">
        <v>1112.6695556640625</v>
      </c>
      <c r="D350">
        <v>0.31459331512451172</v>
      </c>
      <c r="E350" s="8">
        <f t="shared" si="7"/>
        <v>2.4076046943664551</v>
      </c>
    </row>
    <row r="351" spans="1:5" x14ac:dyDescent="0.2">
      <c r="A351" s="230">
        <v>42280.419813391207</v>
      </c>
      <c r="B351">
        <v>2.4076046943664551</v>
      </c>
      <c r="C351">
        <v>1118.77294921875</v>
      </c>
      <c r="D351">
        <v>0.31459331512451172</v>
      </c>
      <c r="E351" s="8">
        <f t="shared" si="7"/>
        <v>2.4076046943664551</v>
      </c>
    </row>
    <row r="352" spans="1:5" x14ac:dyDescent="0.2">
      <c r="A352" s="230">
        <v>42280.426766863427</v>
      </c>
      <c r="B352">
        <v>2.4076046943664551</v>
      </c>
      <c r="C352">
        <v>1084.1861572265625</v>
      </c>
      <c r="D352">
        <v>0.31459331512451172</v>
      </c>
      <c r="E352" s="8">
        <f t="shared" si="7"/>
        <v>2.4076046943664551</v>
      </c>
    </row>
    <row r="353" spans="1:5" x14ac:dyDescent="0.2">
      <c r="A353" s="230">
        <v>42280.433720335648</v>
      </c>
      <c r="B353">
        <v>2.4076046943664551</v>
      </c>
      <c r="C353">
        <v>1069.3021240234375</v>
      </c>
      <c r="D353">
        <v>0.31459331512451172</v>
      </c>
      <c r="E353" s="8">
        <f t="shared" si="7"/>
        <v>2.4076046943664551</v>
      </c>
    </row>
    <row r="354" spans="1:5" x14ac:dyDescent="0.2">
      <c r="A354" s="230">
        <v>42280.44067384259</v>
      </c>
      <c r="B354">
        <v>2.4076046943664551</v>
      </c>
      <c r="C354">
        <v>1109.7784423828125</v>
      </c>
      <c r="D354">
        <v>0.31459331512451172</v>
      </c>
      <c r="E354" s="8">
        <f t="shared" si="7"/>
        <v>2.4076046943664551</v>
      </c>
    </row>
    <row r="355" spans="1:5" x14ac:dyDescent="0.2">
      <c r="A355" s="230">
        <v>42280.447627314818</v>
      </c>
      <c r="B355">
        <v>2.4076046943664551</v>
      </c>
      <c r="C355">
        <v>1068.98095703125</v>
      </c>
      <c r="D355">
        <v>0.31459331512451172</v>
      </c>
      <c r="E355" s="8">
        <f t="shared" si="7"/>
        <v>2.4076046943664551</v>
      </c>
    </row>
    <row r="356" spans="1:5" x14ac:dyDescent="0.2">
      <c r="A356" s="230">
        <v>42280.454580787038</v>
      </c>
      <c r="B356">
        <v>2.4076046943664551</v>
      </c>
      <c r="C356">
        <v>1114.8111572265625</v>
      </c>
      <c r="D356">
        <v>0.31459331512451172</v>
      </c>
      <c r="E356" s="8">
        <f t="shared" si="7"/>
        <v>2.4076046943664551</v>
      </c>
    </row>
    <row r="357" spans="1:5" x14ac:dyDescent="0.2">
      <c r="A357" s="230">
        <v>42280.46153429398</v>
      </c>
      <c r="B357">
        <v>2.3732538223266602</v>
      </c>
      <c r="C357">
        <v>1018.2247924804687</v>
      </c>
      <c r="D357">
        <v>0.31459331512451172</v>
      </c>
      <c r="E357" s="8">
        <f t="shared" si="7"/>
        <v>2.3732538223266602</v>
      </c>
    </row>
    <row r="358" spans="1:5" x14ac:dyDescent="0.2">
      <c r="A358" s="230">
        <v>42280.4684877662</v>
      </c>
      <c r="B358">
        <v>2.3732538223266602</v>
      </c>
      <c r="C358">
        <v>1095.7508544921875</v>
      </c>
      <c r="D358">
        <v>0.31459331512451172</v>
      </c>
      <c r="E358" s="8">
        <f t="shared" si="7"/>
        <v>2.3732538223266602</v>
      </c>
    </row>
    <row r="359" spans="1:5" x14ac:dyDescent="0.2">
      <c r="A359" s="230">
        <v>42280.475441284725</v>
      </c>
      <c r="B359">
        <v>2.3732538223266602</v>
      </c>
      <c r="C359">
        <v>1035.7860107421875</v>
      </c>
      <c r="D359">
        <v>0.31459331512451172</v>
      </c>
      <c r="E359" s="8">
        <f t="shared" si="7"/>
        <v>2.3732538223266602</v>
      </c>
    </row>
    <row r="360" spans="1:5" x14ac:dyDescent="0.2">
      <c r="A360" s="230">
        <v>42280.482394756946</v>
      </c>
      <c r="B360">
        <v>2.3732538223266602</v>
      </c>
      <c r="C360">
        <v>1054.203857421875</v>
      </c>
      <c r="D360">
        <v>0.31459331512451172</v>
      </c>
      <c r="E360" s="8">
        <f t="shared" si="7"/>
        <v>2.3732538223266602</v>
      </c>
    </row>
    <row r="361" spans="1:5" x14ac:dyDescent="0.2">
      <c r="A361" s="230">
        <v>42280.489348229166</v>
      </c>
      <c r="B361">
        <v>2.3732538223266602</v>
      </c>
      <c r="C361">
        <v>892.1915283203125</v>
      </c>
      <c r="D361">
        <v>0.31459331512451172</v>
      </c>
      <c r="E361" s="8">
        <f t="shared" si="7"/>
        <v>2.3732538223266602</v>
      </c>
    </row>
    <row r="362" spans="1:5" x14ac:dyDescent="0.2">
      <c r="A362" s="230">
        <v>42280.496301736108</v>
      </c>
      <c r="B362">
        <v>2.3732538223266602</v>
      </c>
      <c r="C362">
        <v>1062.7701416015625</v>
      </c>
      <c r="D362">
        <v>0.31459331512451172</v>
      </c>
      <c r="E362" s="8">
        <f t="shared" si="7"/>
        <v>2.3732538223266602</v>
      </c>
    </row>
    <row r="363" spans="1:5" x14ac:dyDescent="0.2">
      <c r="A363" s="230">
        <v>42280.503255208336</v>
      </c>
      <c r="B363">
        <v>2.3732538223266602</v>
      </c>
      <c r="C363">
        <v>895.832275390625</v>
      </c>
      <c r="D363">
        <v>0.31459331512451172</v>
      </c>
      <c r="E363" s="8">
        <f t="shared" si="7"/>
        <v>2.3732538223266602</v>
      </c>
    </row>
    <row r="364" spans="1:5" x14ac:dyDescent="0.2">
      <c r="A364" s="230">
        <v>42280.510208680556</v>
      </c>
      <c r="B364">
        <v>2.3732538223266602</v>
      </c>
      <c r="C364">
        <v>1040.8187255859375</v>
      </c>
      <c r="D364">
        <v>0.31459331512451172</v>
      </c>
      <c r="E364" s="8">
        <f t="shared" si="7"/>
        <v>2.3732538223266602</v>
      </c>
    </row>
    <row r="365" spans="1:5" x14ac:dyDescent="0.2">
      <c r="A365" s="230">
        <v>42280.517162187498</v>
      </c>
      <c r="B365">
        <v>2.3732538223266602</v>
      </c>
      <c r="C365">
        <v>970.68121337890625</v>
      </c>
      <c r="D365">
        <v>0.31459331512451172</v>
      </c>
      <c r="E365" s="8">
        <f t="shared" si="7"/>
        <v>2.3732538223266602</v>
      </c>
    </row>
    <row r="366" spans="1:5" x14ac:dyDescent="0.2">
      <c r="A366" s="230">
        <v>42280.524115659726</v>
      </c>
      <c r="B366">
        <v>2.3732538223266602</v>
      </c>
      <c r="C366">
        <v>1012.9779052734375</v>
      </c>
      <c r="D366">
        <v>0.31459331512451172</v>
      </c>
      <c r="E366" s="8">
        <f t="shared" si="7"/>
        <v>2.3732538223266602</v>
      </c>
    </row>
    <row r="367" spans="1:5" x14ac:dyDescent="0.2">
      <c r="A367" s="230">
        <v>42280.531069178243</v>
      </c>
      <c r="B367">
        <v>2.3732538223266602</v>
      </c>
      <c r="C367">
        <v>1073.26416015625</v>
      </c>
      <c r="D367">
        <v>0.31459331512451172</v>
      </c>
      <c r="E367" s="8">
        <f t="shared" si="7"/>
        <v>2.3732538223266602</v>
      </c>
    </row>
    <row r="368" spans="1:5" x14ac:dyDescent="0.2">
      <c r="A368" s="230">
        <v>42280.538022650464</v>
      </c>
      <c r="B368">
        <v>2.3732538223266602</v>
      </c>
      <c r="C368">
        <v>843.04168701171875</v>
      </c>
      <c r="D368">
        <v>0.31459331512451172</v>
      </c>
      <c r="E368" s="8">
        <f t="shared" si="7"/>
        <v>2.3732538223266602</v>
      </c>
    </row>
    <row r="369" spans="1:5" x14ac:dyDescent="0.2">
      <c r="A369" s="230">
        <v>42280.544976122685</v>
      </c>
      <c r="B369">
        <v>2.3732538223266602</v>
      </c>
      <c r="C369">
        <v>1133.9783935546875</v>
      </c>
      <c r="D369">
        <v>0.31459331512451172</v>
      </c>
      <c r="E369" s="8">
        <f t="shared" si="7"/>
        <v>2.3732538223266602</v>
      </c>
    </row>
    <row r="370" spans="1:5" x14ac:dyDescent="0.2">
      <c r="A370" s="230">
        <v>42280.551929629626</v>
      </c>
      <c r="B370">
        <v>2.3732538223266602</v>
      </c>
      <c r="C370">
        <v>867.77728271484375</v>
      </c>
      <c r="D370">
        <v>0.31459331512451172</v>
      </c>
      <c r="E370" s="8">
        <f t="shared" si="7"/>
        <v>2.3732538223266602</v>
      </c>
    </row>
    <row r="371" spans="1:5" x14ac:dyDescent="0.2">
      <c r="A371" s="230">
        <v>42280.558883101854</v>
      </c>
      <c r="B371">
        <v>2.3732538223266602</v>
      </c>
      <c r="C371">
        <v>1146.292724609375</v>
      </c>
      <c r="D371">
        <v>0.31459331512451172</v>
      </c>
      <c r="E371" s="8">
        <f t="shared" si="7"/>
        <v>2.3732538223266602</v>
      </c>
    </row>
    <row r="372" spans="1:5" x14ac:dyDescent="0.2">
      <c r="A372" s="230">
        <v>42280.565836574075</v>
      </c>
      <c r="B372">
        <v>2.3732538223266602</v>
      </c>
      <c r="C372">
        <v>977.64141845703125</v>
      </c>
      <c r="D372">
        <v>0.31459331512451172</v>
      </c>
      <c r="E372" s="8">
        <f t="shared" si="7"/>
        <v>2.3732538223266602</v>
      </c>
    </row>
    <row r="373" spans="1:5" x14ac:dyDescent="0.2">
      <c r="A373" s="230">
        <v>42280.572790081016</v>
      </c>
      <c r="B373">
        <v>2.3732538223266602</v>
      </c>
      <c r="C373">
        <v>1119.8438720703125</v>
      </c>
      <c r="D373">
        <v>0.31459331512451172</v>
      </c>
      <c r="E373" s="8">
        <f t="shared" si="7"/>
        <v>2.3732538223266602</v>
      </c>
    </row>
    <row r="374" spans="1:5" x14ac:dyDescent="0.2">
      <c r="A374" s="230">
        <v>42280.579743553244</v>
      </c>
      <c r="B374">
        <v>2.3732538223266602</v>
      </c>
      <c r="C374">
        <v>1106.1375732421875</v>
      </c>
      <c r="D374">
        <v>0.31459331512451172</v>
      </c>
      <c r="E374" s="8">
        <f t="shared" si="7"/>
        <v>2.3732538223266602</v>
      </c>
    </row>
    <row r="375" spans="1:5" x14ac:dyDescent="0.2">
      <c r="A375" s="230">
        <v>42280.586697071762</v>
      </c>
      <c r="B375">
        <v>2.3732538223266602</v>
      </c>
      <c r="C375">
        <v>1129.0528564453125</v>
      </c>
      <c r="D375">
        <v>0.31459331512451172</v>
      </c>
      <c r="E375" s="8">
        <f t="shared" si="7"/>
        <v>2.3732538223266602</v>
      </c>
    </row>
    <row r="376" spans="1:5" x14ac:dyDescent="0.2">
      <c r="A376" s="230">
        <v>42280.593650543982</v>
      </c>
      <c r="B376">
        <v>2.3732538223266602</v>
      </c>
      <c r="C376">
        <v>1126.697021484375</v>
      </c>
      <c r="D376">
        <v>0.31459331512451172</v>
      </c>
      <c r="E376" s="8">
        <f t="shared" si="7"/>
        <v>2.3732538223266602</v>
      </c>
    </row>
    <row r="377" spans="1:5" x14ac:dyDescent="0.2">
      <c r="A377" s="230">
        <v>42280.600604016203</v>
      </c>
      <c r="B377">
        <v>2.3732538223266602</v>
      </c>
      <c r="C377">
        <v>1123.591796875</v>
      </c>
      <c r="D377">
        <v>0.31459331512451172</v>
      </c>
      <c r="E377" s="8">
        <f t="shared" si="7"/>
        <v>2.3732538223266602</v>
      </c>
    </row>
    <row r="378" spans="1:5" x14ac:dyDescent="0.2">
      <c r="A378" s="230">
        <v>42280.607557523152</v>
      </c>
      <c r="B378">
        <v>2.3732538223266602</v>
      </c>
      <c r="C378">
        <v>1124.7696533203125</v>
      </c>
      <c r="D378">
        <v>0.31459331512451172</v>
      </c>
      <c r="E378" s="8">
        <f t="shared" si="7"/>
        <v>2.3732538223266602</v>
      </c>
    </row>
    <row r="379" spans="1:5" x14ac:dyDescent="0.2">
      <c r="A379" s="230">
        <v>42280.614510995372</v>
      </c>
      <c r="B379">
        <v>2.3732538223266602</v>
      </c>
      <c r="C379">
        <v>1139.1182861328125</v>
      </c>
      <c r="D379">
        <v>0.31459331512451172</v>
      </c>
      <c r="E379" s="8">
        <f t="shared" si="7"/>
        <v>2.3732538223266602</v>
      </c>
    </row>
    <row r="380" spans="1:5" x14ac:dyDescent="0.2">
      <c r="A380" s="230">
        <v>42280.621464467593</v>
      </c>
      <c r="B380">
        <v>2.3732538223266602</v>
      </c>
      <c r="C380">
        <v>1083.4366455078125</v>
      </c>
      <c r="D380">
        <v>0.31459331512451172</v>
      </c>
      <c r="E380" s="8">
        <f t="shared" si="7"/>
        <v>2.3732538223266602</v>
      </c>
    </row>
    <row r="381" spans="1:5" x14ac:dyDescent="0.2">
      <c r="A381" s="230">
        <v>42280.628417974534</v>
      </c>
      <c r="B381">
        <v>2.3594489097595215</v>
      </c>
      <c r="C381">
        <v>1116.09619140625</v>
      </c>
      <c r="D381">
        <v>0.31459331512451172</v>
      </c>
      <c r="E381" s="8">
        <f t="shared" si="7"/>
        <v>2.3594489097595215</v>
      </c>
    </row>
    <row r="382" spans="1:5" x14ac:dyDescent="0.2">
      <c r="A382" s="230">
        <v>42280.635371446762</v>
      </c>
      <c r="B382">
        <v>2.3594489097595215</v>
      </c>
      <c r="C382">
        <v>1099.498779296875</v>
      </c>
      <c r="D382">
        <v>0.31459331512451172</v>
      </c>
      <c r="E382" s="8">
        <f t="shared" si="7"/>
        <v>2.3594489097595215</v>
      </c>
    </row>
    <row r="383" spans="1:5" x14ac:dyDescent="0.2">
      <c r="A383" s="230">
        <v>42280.64232496528</v>
      </c>
      <c r="B383">
        <v>2.3594489097595215</v>
      </c>
      <c r="C383">
        <v>1134.8350830078125</v>
      </c>
      <c r="D383">
        <v>0.31459331512451172</v>
      </c>
      <c r="E383" s="8">
        <f t="shared" si="7"/>
        <v>2.3594489097595215</v>
      </c>
    </row>
    <row r="384" spans="1:5" x14ac:dyDescent="0.2">
      <c r="A384" s="230">
        <v>42280.6492784375</v>
      </c>
      <c r="B384">
        <v>2.3594489097595215</v>
      </c>
      <c r="C384">
        <v>1115.667724609375</v>
      </c>
      <c r="D384">
        <v>0.31459331512451172</v>
      </c>
      <c r="E384" s="8">
        <f t="shared" si="7"/>
        <v>2.3594489097595215</v>
      </c>
    </row>
    <row r="385" spans="1:5" x14ac:dyDescent="0.2">
      <c r="A385" s="230">
        <v>42280.656231909721</v>
      </c>
      <c r="B385">
        <v>2.3594489097595215</v>
      </c>
      <c r="C385">
        <v>1133.0147705078125</v>
      </c>
      <c r="D385">
        <v>0.31459331512451172</v>
      </c>
      <c r="E385" s="8">
        <f t="shared" si="7"/>
        <v>2.3594489097595215</v>
      </c>
    </row>
    <row r="386" spans="1:5" x14ac:dyDescent="0.2">
      <c r="A386" s="230">
        <v>42280.66318541667</v>
      </c>
      <c r="B386">
        <v>2.3594489097595215</v>
      </c>
      <c r="C386">
        <v>1051.5267333984375</v>
      </c>
      <c r="D386">
        <v>0.31459331512451172</v>
      </c>
      <c r="E386" s="8">
        <f t="shared" si="7"/>
        <v>2.3594489097595215</v>
      </c>
    </row>
    <row r="387" spans="1:5" x14ac:dyDescent="0.2">
      <c r="A387" s="230">
        <v>42280.670138888891</v>
      </c>
      <c r="B387">
        <v>2.3594489097595215</v>
      </c>
      <c r="C387">
        <v>1089.6473388671875</v>
      </c>
      <c r="D387">
        <v>0.31459331512451172</v>
      </c>
      <c r="E387" s="8">
        <f t="shared" si="7"/>
        <v>2.3594489097595215</v>
      </c>
    </row>
    <row r="388" spans="1:5" x14ac:dyDescent="0.2">
      <c r="A388" s="230">
        <v>42280.677092361111</v>
      </c>
      <c r="B388">
        <v>2.3594489097595215</v>
      </c>
      <c r="C388">
        <v>1076.0482177734375</v>
      </c>
      <c r="D388">
        <v>0.31459331512451172</v>
      </c>
      <c r="E388" s="8">
        <f t="shared" ref="E388:E451" si="8">IF(B388="Null",E387,IF(C388+D388&gt;10,B388,"PO"))</f>
        <v>2.3594489097595215</v>
      </c>
    </row>
    <row r="389" spans="1:5" x14ac:dyDescent="0.2">
      <c r="A389" s="230">
        <v>42280.684045868053</v>
      </c>
      <c r="B389">
        <v>2.3594489097595215</v>
      </c>
      <c r="C389">
        <v>1094.03759765625</v>
      </c>
      <c r="D389">
        <v>0.31459331512451172</v>
      </c>
      <c r="E389" s="8">
        <f t="shared" si="8"/>
        <v>2.3594489097595215</v>
      </c>
    </row>
    <row r="390" spans="1:5" x14ac:dyDescent="0.2">
      <c r="A390" s="230">
        <v>42280.690999340281</v>
      </c>
      <c r="B390">
        <v>2.3594489097595215</v>
      </c>
      <c r="C390">
        <v>1071.979248046875</v>
      </c>
      <c r="D390">
        <v>0.31459331512451172</v>
      </c>
      <c r="E390" s="8">
        <f t="shared" si="8"/>
        <v>2.3594489097595215</v>
      </c>
    </row>
    <row r="391" spans="1:5" x14ac:dyDescent="0.2">
      <c r="A391" s="230">
        <v>42280.697952858798</v>
      </c>
      <c r="B391">
        <v>2.3594489097595215</v>
      </c>
      <c r="C391">
        <v>1122.5208740234375</v>
      </c>
      <c r="D391">
        <v>0.31459331512451172</v>
      </c>
      <c r="E391" s="8">
        <f t="shared" si="8"/>
        <v>2.3594489097595215</v>
      </c>
    </row>
    <row r="392" spans="1:5" x14ac:dyDescent="0.2">
      <c r="A392" s="230">
        <v>42280.704906331019</v>
      </c>
      <c r="B392">
        <v>2.3594489097595215</v>
      </c>
      <c r="C392">
        <v>1049.278076171875</v>
      </c>
      <c r="D392">
        <v>0.31459331512451172</v>
      </c>
      <c r="E392" s="8">
        <f t="shared" si="8"/>
        <v>2.3594489097595215</v>
      </c>
    </row>
    <row r="393" spans="1:5" x14ac:dyDescent="0.2">
      <c r="A393" s="230">
        <v>42280.711859803239</v>
      </c>
      <c r="B393">
        <v>2.3594489097595215</v>
      </c>
      <c r="C393">
        <v>1086.4349365234375</v>
      </c>
      <c r="D393">
        <v>0.31459331512451172</v>
      </c>
      <c r="E393" s="8">
        <f t="shared" si="8"/>
        <v>2.3594489097595215</v>
      </c>
    </row>
    <row r="394" spans="1:5" x14ac:dyDescent="0.2">
      <c r="A394" s="230">
        <v>42280.718813310188</v>
      </c>
      <c r="B394">
        <v>2.35260009765625</v>
      </c>
      <c r="C394">
        <v>909.752685546875</v>
      </c>
      <c r="D394">
        <v>0.31459331512451172</v>
      </c>
      <c r="E394" s="8">
        <f t="shared" si="8"/>
        <v>2.35260009765625</v>
      </c>
    </row>
    <row r="395" spans="1:5" x14ac:dyDescent="0.2">
      <c r="A395" s="230">
        <v>42280.725766782409</v>
      </c>
      <c r="B395">
        <v>2.35260009765625</v>
      </c>
      <c r="C395">
        <v>1065.6612548828125</v>
      </c>
      <c r="D395">
        <v>0.31459331512451172</v>
      </c>
      <c r="E395" s="8">
        <f t="shared" si="8"/>
        <v>2.35260009765625</v>
      </c>
    </row>
    <row r="396" spans="1:5" x14ac:dyDescent="0.2">
      <c r="A396" s="230">
        <v>42280.732720254629</v>
      </c>
      <c r="B396">
        <v>2.35260009765625</v>
      </c>
      <c r="C396">
        <v>900.7579345703125</v>
      </c>
      <c r="D396">
        <v>0.31459331512451172</v>
      </c>
      <c r="E396" s="8">
        <f t="shared" si="8"/>
        <v>2.35260009765625</v>
      </c>
    </row>
    <row r="397" spans="1:5" x14ac:dyDescent="0.2">
      <c r="A397" s="230">
        <v>42280.739673761571</v>
      </c>
      <c r="B397">
        <v>2.35260009765625</v>
      </c>
      <c r="C397">
        <v>1068.4454345703125</v>
      </c>
      <c r="D397">
        <v>0.31459331512451172</v>
      </c>
      <c r="E397" s="8">
        <f t="shared" si="8"/>
        <v>2.35260009765625</v>
      </c>
    </row>
    <row r="398" spans="1:5" x14ac:dyDescent="0.2">
      <c r="A398" s="230">
        <v>42280.746627233799</v>
      </c>
      <c r="B398">
        <v>2.35260009765625</v>
      </c>
      <c r="C398">
        <v>961.57940673828125</v>
      </c>
      <c r="D398">
        <v>0.31459331512451172</v>
      </c>
      <c r="E398" s="8">
        <f t="shared" si="8"/>
        <v>2.35260009765625</v>
      </c>
    </row>
    <row r="399" spans="1:5" x14ac:dyDescent="0.2">
      <c r="A399" s="230">
        <v>42280.753580752316</v>
      </c>
      <c r="B399">
        <v>2.35260009765625</v>
      </c>
      <c r="C399">
        <v>1057.416015625</v>
      </c>
      <c r="D399">
        <v>0.31459331512451172</v>
      </c>
      <c r="E399" s="8">
        <f t="shared" si="8"/>
        <v>2.35260009765625</v>
      </c>
    </row>
    <row r="400" spans="1:5" x14ac:dyDescent="0.2">
      <c r="A400" s="230">
        <v>42280.760534224537</v>
      </c>
      <c r="B400">
        <v>2.35260009765625</v>
      </c>
      <c r="C400">
        <v>1080.331298828125</v>
      </c>
      <c r="D400">
        <v>0.31459331512451172</v>
      </c>
      <c r="E400" s="8">
        <f t="shared" si="8"/>
        <v>2.35260009765625</v>
      </c>
    </row>
    <row r="401" spans="1:5" x14ac:dyDescent="0.2">
      <c r="A401" s="230">
        <v>42280.767487696758</v>
      </c>
      <c r="B401">
        <v>2.35260009765625</v>
      </c>
      <c r="C401">
        <v>967.575927734375</v>
      </c>
      <c r="D401">
        <v>0.31459331512451172</v>
      </c>
      <c r="E401" s="8">
        <f t="shared" si="8"/>
        <v>2.35260009765625</v>
      </c>
    </row>
    <row r="402" spans="1:5" x14ac:dyDescent="0.2">
      <c r="A402" s="230">
        <v>42280.774441203706</v>
      </c>
      <c r="B402">
        <v>2.35260009765625</v>
      </c>
      <c r="C402">
        <v>1146.9351806640625</v>
      </c>
      <c r="D402">
        <v>0.31459331512451172</v>
      </c>
      <c r="E402" s="8">
        <f t="shared" si="8"/>
        <v>2.35260009765625</v>
      </c>
    </row>
    <row r="403" spans="1:5" x14ac:dyDescent="0.2">
      <c r="A403" s="230">
        <v>42280.781394675927</v>
      </c>
      <c r="B403">
        <v>2.35260009765625</v>
      </c>
      <c r="C403">
        <v>909.1102294921875</v>
      </c>
      <c r="D403">
        <v>0.31459331512451172</v>
      </c>
      <c r="E403" s="8">
        <f t="shared" si="8"/>
        <v>2.35260009765625</v>
      </c>
    </row>
    <row r="404" spans="1:5" x14ac:dyDescent="0.2">
      <c r="A404" s="230">
        <v>42280.788348148148</v>
      </c>
      <c r="B404">
        <v>2.35260009765625</v>
      </c>
      <c r="C404">
        <v>1151.3255615234375</v>
      </c>
      <c r="D404">
        <v>0.31459331512451172</v>
      </c>
      <c r="E404" s="8">
        <f t="shared" si="8"/>
        <v>2.35260009765625</v>
      </c>
    </row>
    <row r="405" spans="1:5" x14ac:dyDescent="0.2">
      <c r="A405" s="230">
        <v>42280.795301655089</v>
      </c>
      <c r="B405">
        <v>2.3868441581726074</v>
      </c>
      <c r="C405">
        <v>781.47064208984375</v>
      </c>
      <c r="D405">
        <v>0.31459331512451172</v>
      </c>
      <c r="E405" s="8">
        <f t="shared" si="8"/>
        <v>2.3868441581726074</v>
      </c>
    </row>
    <row r="406" spans="1:5" x14ac:dyDescent="0.2">
      <c r="A406" s="230">
        <v>42280.802255127317</v>
      </c>
      <c r="B406">
        <v>2.3868441581726074</v>
      </c>
      <c r="C406">
        <v>1155.501708984375</v>
      </c>
      <c r="D406">
        <v>0.31459331512451172</v>
      </c>
      <c r="E406" s="8">
        <f t="shared" si="8"/>
        <v>2.3868441581726074</v>
      </c>
    </row>
    <row r="407" spans="1:5" x14ac:dyDescent="0.2">
      <c r="A407" s="230">
        <v>42280.809208645835</v>
      </c>
      <c r="B407">
        <v>2.3868441581726074</v>
      </c>
      <c r="C407">
        <v>972.82281494140625</v>
      </c>
      <c r="D407">
        <v>0.31459331512451172</v>
      </c>
      <c r="E407" s="8">
        <f t="shared" si="8"/>
        <v>2.3868441581726074</v>
      </c>
    </row>
    <row r="408" spans="1:5" x14ac:dyDescent="0.2">
      <c r="A408" s="230">
        <v>42280.816162118055</v>
      </c>
      <c r="B408">
        <v>2.3868441581726074</v>
      </c>
      <c r="C408">
        <v>1149.93359375</v>
      </c>
      <c r="D408">
        <v>0.31459331512451172</v>
      </c>
      <c r="E408" s="8">
        <f t="shared" si="8"/>
        <v>2.3868441581726074</v>
      </c>
    </row>
    <row r="409" spans="1:5" x14ac:dyDescent="0.2">
      <c r="A409" s="230">
        <v>42280.823115590276</v>
      </c>
      <c r="B409">
        <v>2.3868441581726074</v>
      </c>
      <c r="C409">
        <v>1105.2811279296875</v>
      </c>
      <c r="D409">
        <v>0.31459331512451172</v>
      </c>
      <c r="E409" s="8">
        <f t="shared" si="8"/>
        <v>2.3868441581726074</v>
      </c>
    </row>
    <row r="410" spans="1:5" x14ac:dyDescent="0.2">
      <c r="A410" s="230">
        <v>42280.830069097225</v>
      </c>
      <c r="B410">
        <v>2.3868441581726074</v>
      </c>
      <c r="C410">
        <v>1132.479248046875</v>
      </c>
      <c r="D410">
        <v>0.31459331512451172</v>
      </c>
      <c r="E410" s="8">
        <f t="shared" si="8"/>
        <v>2.3868441581726074</v>
      </c>
    </row>
    <row r="411" spans="1:5" x14ac:dyDescent="0.2">
      <c r="A411" s="230">
        <v>42280.837022569445</v>
      </c>
      <c r="B411">
        <v>2.3868441581726074</v>
      </c>
      <c r="C411">
        <v>1128.4102783203125</v>
      </c>
      <c r="D411">
        <v>0.31459331512451172</v>
      </c>
      <c r="E411" s="8">
        <f t="shared" si="8"/>
        <v>2.3868441581726074</v>
      </c>
    </row>
    <row r="412" spans="1:5" x14ac:dyDescent="0.2">
      <c r="A412" s="230">
        <v>42280.843976041666</v>
      </c>
      <c r="B412">
        <v>2.3868441581726074</v>
      </c>
      <c r="C412">
        <v>1101.533203125</v>
      </c>
      <c r="D412">
        <v>0.31459331512451172</v>
      </c>
      <c r="E412" s="8">
        <f t="shared" si="8"/>
        <v>2.3868441581726074</v>
      </c>
    </row>
    <row r="413" spans="1:5" x14ac:dyDescent="0.2">
      <c r="A413" s="230">
        <v>42280.850929548615</v>
      </c>
      <c r="B413">
        <v>2.3868441581726074</v>
      </c>
      <c r="C413">
        <v>1081.402099609375</v>
      </c>
      <c r="D413">
        <v>0.31459331512451172</v>
      </c>
      <c r="E413" s="8">
        <f t="shared" si="8"/>
        <v>2.3868441581726074</v>
      </c>
    </row>
    <row r="414" spans="1:5" x14ac:dyDescent="0.2">
      <c r="A414" s="230">
        <v>42280.857883020835</v>
      </c>
      <c r="B414">
        <v>2.3868441581726074</v>
      </c>
      <c r="C414">
        <v>1140.189208984375</v>
      </c>
      <c r="D414">
        <v>0.31459331512451172</v>
      </c>
      <c r="E414" s="8">
        <f t="shared" si="8"/>
        <v>2.3868441581726074</v>
      </c>
    </row>
    <row r="415" spans="1:5" x14ac:dyDescent="0.2">
      <c r="A415" s="230">
        <v>42280.864836539353</v>
      </c>
      <c r="B415">
        <v>2.3868441581726074</v>
      </c>
      <c r="C415">
        <v>1109.992431640625</v>
      </c>
      <c r="D415">
        <v>0.31459331512451172</v>
      </c>
      <c r="E415" s="8">
        <f t="shared" si="8"/>
        <v>2.3868441581726074</v>
      </c>
    </row>
    <row r="416" spans="1:5" x14ac:dyDescent="0.2">
      <c r="A416" s="230">
        <v>42280.871790011573</v>
      </c>
      <c r="B416">
        <v>2.3868441581726074</v>
      </c>
      <c r="C416">
        <v>1115.132568359375</v>
      </c>
      <c r="D416">
        <v>0.31459331512451172</v>
      </c>
      <c r="E416" s="8">
        <f t="shared" si="8"/>
        <v>2.3868441581726074</v>
      </c>
    </row>
    <row r="417" spans="1:5" x14ac:dyDescent="0.2">
      <c r="A417" s="230">
        <v>42280.878743483794</v>
      </c>
      <c r="B417">
        <v>2.3868441581726074</v>
      </c>
      <c r="C417">
        <v>1068.4454345703125</v>
      </c>
      <c r="D417">
        <v>0.31459331512451172</v>
      </c>
      <c r="E417" s="8">
        <f t="shared" si="8"/>
        <v>2.3868441581726074</v>
      </c>
    </row>
    <row r="418" spans="1:5" x14ac:dyDescent="0.2">
      <c r="A418" s="230">
        <v>42280.885696990743</v>
      </c>
      <c r="B418">
        <v>2.3868441581726074</v>
      </c>
      <c r="C418">
        <v>1112.8836669921875</v>
      </c>
      <c r="D418">
        <v>0.31459331512451172</v>
      </c>
      <c r="E418" s="8">
        <f t="shared" si="8"/>
        <v>2.3868441581726074</v>
      </c>
    </row>
    <row r="419" spans="1:5" x14ac:dyDescent="0.2">
      <c r="A419" s="230">
        <v>42280.892650462964</v>
      </c>
      <c r="B419">
        <v>2.3868441581726074</v>
      </c>
      <c r="C419">
        <v>1039.748046875</v>
      </c>
      <c r="D419">
        <v>0.31459331512451172</v>
      </c>
      <c r="E419" s="8">
        <f t="shared" si="8"/>
        <v>2.3868441581726074</v>
      </c>
    </row>
    <row r="420" spans="1:5" x14ac:dyDescent="0.2">
      <c r="A420" s="230">
        <v>42280.899603935184</v>
      </c>
      <c r="B420">
        <v>2.3868441581726074</v>
      </c>
      <c r="C420">
        <v>1104.9598388671875</v>
      </c>
      <c r="D420">
        <v>0.31459331512451172</v>
      </c>
      <c r="E420" s="8">
        <f t="shared" si="8"/>
        <v>2.3868441581726074</v>
      </c>
    </row>
    <row r="421" spans="1:5" x14ac:dyDescent="0.2">
      <c r="A421" s="230">
        <v>42280.906557442133</v>
      </c>
      <c r="B421">
        <v>2.3868441581726074</v>
      </c>
      <c r="C421">
        <v>1038.4630126953125</v>
      </c>
      <c r="D421">
        <v>0.31459331512451172</v>
      </c>
      <c r="E421" s="8">
        <f t="shared" si="8"/>
        <v>2.3868441581726074</v>
      </c>
    </row>
    <row r="422" spans="1:5" x14ac:dyDescent="0.2">
      <c r="A422" s="230">
        <v>42280.913510914354</v>
      </c>
      <c r="B422">
        <v>2.3868441581726074</v>
      </c>
      <c r="C422">
        <v>1080.0101318359375</v>
      </c>
      <c r="D422">
        <v>0.31459331512451172</v>
      </c>
      <c r="E422" s="8">
        <f t="shared" si="8"/>
        <v>2.3868441581726074</v>
      </c>
    </row>
    <row r="423" spans="1:5" x14ac:dyDescent="0.2">
      <c r="A423" s="230">
        <v>42280.920464432871</v>
      </c>
      <c r="B423">
        <v>2.3868441581726074</v>
      </c>
      <c r="C423">
        <v>1010.0867919921875</v>
      </c>
      <c r="D423">
        <v>0.31459331512451172</v>
      </c>
      <c r="E423" s="8">
        <f t="shared" si="8"/>
        <v>2.3868441581726074</v>
      </c>
    </row>
    <row r="424" spans="1:5" x14ac:dyDescent="0.2">
      <c r="A424" s="230">
        <v>42280.927417905092</v>
      </c>
      <c r="B424">
        <v>2.3868441581726074</v>
      </c>
      <c r="C424">
        <v>1104.5313720703125</v>
      </c>
      <c r="D424">
        <v>0.31459331512451172</v>
      </c>
      <c r="E424" s="8">
        <f t="shared" si="8"/>
        <v>2.3868441581726074</v>
      </c>
    </row>
    <row r="425" spans="1:5" x14ac:dyDescent="0.2">
      <c r="A425" s="230">
        <v>42280.934371377312</v>
      </c>
      <c r="B425">
        <v>2.3868441581726074</v>
      </c>
      <c r="C425">
        <v>916.28448486328125</v>
      </c>
      <c r="D425">
        <v>0.31459331512451172</v>
      </c>
      <c r="E425" s="8">
        <f t="shared" si="8"/>
        <v>2.3868441581726074</v>
      </c>
    </row>
    <row r="426" spans="1:5" x14ac:dyDescent="0.2">
      <c r="A426" s="230">
        <v>42280.941324884261</v>
      </c>
      <c r="B426">
        <v>2.3868441581726074</v>
      </c>
      <c r="C426">
        <v>1078.2967529296875</v>
      </c>
      <c r="D426">
        <v>0.31459331512451172</v>
      </c>
      <c r="E426" s="8">
        <f t="shared" si="8"/>
        <v>2.3868441581726074</v>
      </c>
    </row>
    <row r="427" spans="1:5" x14ac:dyDescent="0.2">
      <c r="A427" s="230">
        <v>42280.948278356482</v>
      </c>
      <c r="B427">
        <v>2.3868441581726074</v>
      </c>
      <c r="C427">
        <v>935.77313232421875</v>
      </c>
      <c r="D427">
        <v>0.31459331512451172</v>
      </c>
      <c r="E427" s="8">
        <f t="shared" si="8"/>
        <v>2.3868441581726074</v>
      </c>
    </row>
    <row r="428" spans="1:5" x14ac:dyDescent="0.2">
      <c r="A428" s="230">
        <v>42280.955231828702</v>
      </c>
      <c r="B428">
        <v>2.3868441581726074</v>
      </c>
      <c r="C428">
        <v>1026.041748046875</v>
      </c>
      <c r="D428">
        <v>0.31459331512451172</v>
      </c>
      <c r="E428" s="8">
        <f t="shared" si="8"/>
        <v>2.3868441581726074</v>
      </c>
    </row>
    <row r="429" spans="1:5" x14ac:dyDescent="0.2">
      <c r="A429" s="230">
        <v>42280.962185335651</v>
      </c>
      <c r="B429">
        <v>2.3868441581726074</v>
      </c>
      <c r="C429">
        <v>1051.0985107421875</v>
      </c>
      <c r="D429">
        <v>0.31459331512451172</v>
      </c>
      <c r="E429" s="8">
        <f t="shared" si="8"/>
        <v>2.3868441581726074</v>
      </c>
    </row>
    <row r="430" spans="1:5" x14ac:dyDescent="0.2">
      <c r="A430" s="230">
        <v>42280.969138807872</v>
      </c>
      <c r="B430">
        <v>2.3868441581726074</v>
      </c>
      <c r="C430">
        <v>1046.27978515625</v>
      </c>
      <c r="D430">
        <v>0.31459331512451172</v>
      </c>
      <c r="E430" s="8">
        <f t="shared" si="8"/>
        <v>2.3868441581726074</v>
      </c>
    </row>
    <row r="431" spans="1:5" x14ac:dyDescent="0.2">
      <c r="A431" s="230">
        <v>42280.976092326389</v>
      </c>
      <c r="B431">
        <v>2.3868441581726074</v>
      </c>
      <c r="C431">
        <v>1128.517333984375</v>
      </c>
      <c r="D431">
        <v>0.31459331512451172</v>
      </c>
      <c r="E431" s="8">
        <f t="shared" si="8"/>
        <v>2.3868441581726074</v>
      </c>
    </row>
    <row r="432" spans="1:5" x14ac:dyDescent="0.2">
      <c r="A432" s="230">
        <v>42280.98304579861</v>
      </c>
      <c r="B432">
        <v>2.3868441581726074</v>
      </c>
      <c r="C432">
        <v>1018.3318481445312</v>
      </c>
      <c r="D432">
        <v>0.31459331512451172</v>
      </c>
      <c r="E432" s="8">
        <f t="shared" si="8"/>
        <v>2.3868441581726074</v>
      </c>
    </row>
    <row r="433" spans="1:5" x14ac:dyDescent="0.2">
      <c r="A433" s="230">
        <v>42280.989999270831</v>
      </c>
      <c r="B433">
        <v>2.3868441581726074</v>
      </c>
      <c r="C433">
        <v>1157.21484375</v>
      </c>
      <c r="D433">
        <v>0.31459331512451172</v>
      </c>
      <c r="E433" s="8">
        <f t="shared" si="8"/>
        <v>2.3868441581726074</v>
      </c>
    </row>
    <row r="434" spans="1:5" x14ac:dyDescent="0.2">
      <c r="A434" s="230">
        <v>42280.996952777779</v>
      </c>
      <c r="B434">
        <v>2.3868441581726074</v>
      </c>
      <c r="C434">
        <v>847.32489013671875</v>
      </c>
      <c r="D434">
        <v>0.31459331512451172</v>
      </c>
      <c r="E434" s="8">
        <f t="shared" si="8"/>
        <v>2.3868441581726074</v>
      </c>
    </row>
    <row r="435" spans="1:5" x14ac:dyDescent="0.2">
      <c r="A435" s="230">
        <v>42281.00390625</v>
      </c>
      <c r="B435">
        <v>2.3868441581726074</v>
      </c>
      <c r="C435">
        <v>1142.9732666015625</v>
      </c>
      <c r="D435">
        <v>0.31459331512451172</v>
      </c>
      <c r="E435" s="8">
        <f t="shared" si="8"/>
        <v>2.3868441581726074</v>
      </c>
    </row>
    <row r="436" spans="1:5" x14ac:dyDescent="0.2">
      <c r="A436" s="230">
        <v>42281.010859722221</v>
      </c>
      <c r="B436">
        <v>2.3868441581726074</v>
      </c>
      <c r="C436">
        <v>824.73101806640625</v>
      </c>
      <c r="D436">
        <v>0.31459331512451172</v>
      </c>
      <c r="E436" s="8">
        <f t="shared" si="8"/>
        <v>2.3868441581726074</v>
      </c>
    </row>
    <row r="437" spans="1:5" x14ac:dyDescent="0.2">
      <c r="A437" s="230">
        <v>42281.017813229169</v>
      </c>
      <c r="B437">
        <v>2.3868441581726074</v>
      </c>
      <c r="C437">
        <v>1139.4395751953125</v>
      </c>
      <c r="D437">
        <v>0.31459331512451172</v>
      </c>
      <c r="E437" s="8">
        <f t="shared" si="8"/>
        <v>2.3868441581726074</v>
      </c>
    </row>
    <row r="438" spans="1:5" x14ac:dyDescent="0.2">
      <c r="A438" s="230">
        <v>42281.02476670139</v>
      </c>
      <c r="B438">
        <v>2.3868441581726074</v>
      </c>
      <c r="C438">
        <v>956.7607421875</v>
      </c>
      <c r="D438">
        <v>0.31459331512451172</v>
      </c>
      <c r="E438" s="8">
        <f t="shared" si="8"/>
        <v>2.3868441581726074</v>
      </c>
    </row>
    <row r="439" spans="1:5" x14ac:dyDescent="0.2">
      <c r="A439" s="230">
        <v>42281.031720219908</v>
      </c>
      <c r="B439">
        <v>2.3868441581726074</v>
      </c>
      <c r="C439">
        <v>1132.479248046875</v>
      </c>
      <c r="D439">
        <v>0.31459331512451172</v>
      </c>
      <c r="E439" s="8">
        <f t="shared" si="8"/>
        <v>2.3868441581726074</v>
      </c>
    </row>
    <row r="440" spans="1:5" x14ac:dyDescent="0.2">
      <c r="A440" s="230">
        <v>42281.038673692128</v>
      </c>
      <c r="B440">
        <v>2.3868441581726074</v>
      </c>
      <c r="C440">
        <v>1057.30908203125</v>
      </c>
      <c r="D440">
        <v>0.31459331512451172</v>
      </c>
      <c r="E440" s="8">
        <f t="shared" si="8"/>
        <v>2.3868441581726074</v>
      </c>
    </row>
    <row r="441" spans="1:5" x14ac:dyDescent="0.2">
      <c r="A441" s="230">
        <v>42281.045627164349</v>
      </c>
      <c r="B441">
        <v>2.3868441581726074</v>
      </c>
      <c r="C441">
        <v>1135.4775390625</v>
      </c>
      <c r="D441">
        <v>0.31459331512451172</v>
      </c>
      <c r="E441" s="8">
        <f t="shared" si="8"/>
        <v>2.3868441581726074</v>
      </c>
    </row>
    <row r="442" spans="1:5" x14ac:dyDescent="0.2">
      <c r="A442" s="230">
        <v>42281.052580671298</v>
      </c>
      <c r="B442">
        <v>2.3868441581726074</v>
      </c>
      <c r="C442">
        <v>1112.99072265625</v>
      </c>
      <c r="D442">
        <v>0.31459331512451172</v>
      </c>
      <c r="E442" s="8">
        <f t="shared" si="8"/>
        <v>2.3868441581726074</v>
      </c>
    </row>
    <row r="443" spans="1:5" x14ac:dyDescent="0.2">
      <c r="A443" s="230">
        <v>42281.059534143518</v>
      </c>
      <c r="B443">
        <v>2.3868441581726074</v>
      </c>
      <c r="C443">
        <v>1106.673095703125</v>
      </c>
      <c r="D443">
        <v>0.31459331512451172</v>
      </c>
      <c r="E443" s="8">
        <f t="shared" si="8"/>
        <v>2.3868441581726074</v>
      </c>
    </row>
    <row r="444" spans="1:5" x14ac:dyDescent="0.2">
      <c r="A444" s="230">
        <v>42281.066487615739</v>
      </c>
      <c r="B444">
        <v>2.3868441581726074</v>
      </c>
      <c r="C444">
        <v>1120.486328125</v>
      </c>
      <c r="D444">
        <v>0.31459331512451172</v>
      </c>
      <c r="E444" s="8">
        <f t="shared" si="8"/>
        <v>2.3868441581726074</v>
      </c>
    </row>
    <row r="445" spans="1:5" x14ac:dyDescent="0.2">
      <c r="A445" s="230">
        <v>42281.073441122688</v>
      </c>
      <c r="B445">
        <v>2.3868441581726074</v>
      </c>
      <c r="C445">
        <v>1134.40673828125</v>
      </c>
      <c r="D445">
        <v>0.31459331512451172</v>
      </c>
      <c r="E445" s="8">
        <f t="shared" si="8"/>
        <v>2.3868441581726074</v>
      </c>
    </row>
    <row r="446" spans="1:5" x14ac:dyDescent="0.2">
      <c r="A446" s="230">
        <v>42281.080394594908</v>
      </c>
      <c r="B446">
        <v>2.3868441581726074</v>
      </c>
      <c r="C446">
        <v>1107.20849609375</v>
      </c>
      <c r="D446">
        <v>0.31459331512451172</v>
      </c>
      <c r="E446" s="8">
        <f t="shared" si="8"/>
        <v>2.3868441581726074</v>
      </c>
    </row>
    <row r="447" spans="1:5" x14ac:dyDescent="0.2">
      <c r="A447" s="230">
        <v>42281.087348113426</v>
      </c>
      <c r="B447">
        <v>2.3868441581726074</v>
      </c>
      <c r="C447">
        <v>1114.3828125</v>
      </c>
      <c r="D447">
        <v>0.31459331512451172</v>
      </c>
      <c r="E447" s="8">
        <f t="shared" si="8"/>
        <v>2.3868441581726074</v>
      </c>
    </row>
    <row r="448" spans="1:5" x14ac:dyDescent="0.2">
      <c r="A448" s="230">
        <v>42281.094301585646</v>
      </c>
      <c r="B448">
        <v>2.3868441581726074</v>
      </c>
      <c r="C448">
        <v>1056.9879150390625</v>
      </c>
      <c r="D448">
        <v>0.31459331512451172</v>
      </c>
      <c r="E448" s="8">
        <f t="shared" si="8"/>
        <v>2.3868441581726074</v>
      </c>
    </row>
    <row r="449" spans="1:5" x14ac:dyDescent="0.2">
      <c r="A449" s="230">
        <v>42281.101255057867</v>
      </c>
      <c r="B449">
        <v>2.3868441581726074</v>
      </c>
      <c r="C449">
        <v>1116.5245361328125</v>
      </c>
      <c r="D449">
        <v>0.31459331512451172</v>
      </c>
      <c r="E449" s="8">
        <f t="shared" si="8"/>
        <v>2.3868441581726074</v>
      </c>
    </row>
    <row r="450" spans="1:5" x14ac:dyDescent="0.2">
      <c r="A450" s="230">
        <v>42281.108208564816</v>
      </c>
      <c r="B450">
        <v>2.3868441581726074</v>
      </c>
      <c r="C450">
        <v>1065.982666015625</v>
      </c>
      <c r="D450">
        <v>0.31459331512451172</v>
      </c>
      <c r="E450" s="8">
        <f t="shared" si="8"/>
        <v>2.3868441581726074</v>
      </c>
    </row>
    <row r="451" spans="1:5" x14ac:dyDescent="0.2">
      <c r="A451" s="230">
        <v>42281.115162037036</v>
      </c>
      <c r="B451">
        <v>2.3868441581726074</v>
      </c>
      <c r="C451">
        <v>1072.086181640625</v>
      </c>
      <c r="D451">
        <v>0.31459331512451172</v>
      </c>
      <c r="E451" s="8">
        <f t="shared" si="8"/>
        <v>2.3868441581726074</v>
      </c>
    </row>
    <row r="452" spans="1:5" x14ac:dyDescent="0.2">
      <c r="A452" s="230">
        <v>42281.122115509257</v>
      </c>
      <c r="B452">
        <v>2.3868441581726074</v>
      </c>
      <c r="C452">
        <v>1038.6771240234375</v>
      </c>
      <c r="D452">
        <v>0.31459331512451172</v>
      </c>
      <c r="E452" s="8">
        <f t="shared" ref="E452:E515" si="9">IF(B452="Null",E451,IF(C452+D452&gt;10,B452,"PO"))</f>
        <v>2.3868441581726074</v>
      </c>
    </row>
    <row r="453" spans="1:5" x14ac:dyDescent="0.2">
      <c r="A453" s="230">
        <v>42281.129069016206</v>
      </c>
      <c r="B453">
        <v>2.3592350482940674</v>
      </c>
      <c r="C453">
        <v>1099.1773681640625</v>
      </c>
      <c r="D453">
        <v>0.31459331512451172</v>
      </c>
      <c r="E453" s="8">
        <f t="shared" si="9"/>
        <v>2.3592350482940674</v>
      </c>
    </row>
    <row r="454" spans="1:5" x14ac:dyDescent="0.2">
      <c r="A454" s="230">
        <v>42281.136022488427</v>
      </c>
      <c r="B454">
        <v>2.3592350482940674</v>
      </c>
      <c r="C454">
        <v>944.98199462890625</v>
      </c>
      <c r="D454">
        <v>0.31459331512451172</v>
      </c>
      <c r="E454" s="8">
        <f t="shared" si="9"/>
        <v>2.3592350482940674</v>
      </c>
    </row>
    <row r="455" spans="1:5" x14ac:dyDescent="0.2">
      <c r="A455" s="230">
        <v>42281.142976006944</v>
      </c>
      <c r="B455">
        <v>2.3592350482940674</v>
      </c>
      <c r="C455">
        <v>1055.9169921875</v>
      </c>
      <c r="D455">
        <v>0.31459331512451172</v>
      </c>
      <c r="E455" s="8">
        <f t="shared" si="9"/>
        <v>2.3592350482940674</v>
      </c>
    </row>
    <row r="456" spans="1:5" x14ac:dyDescent="0.2">
      <c r="A456" s="230">
        <v>42281.149929479165</v>
      </c>
      <c r="B456">
        <v>2.3592350482940674</v>
      </c>
      <c r="C456">
        <v>920.8890380859375</v>
      </c>
      <c r="D456">
        <v>0.31459331512451172</v>
      </c>
      <c r="E456" s="8">
        <f t="shared" si="9"/>
        <v>2.3592350482940674</v>
      </c>
    </row>
    <row r="457" spans="1:5" x14ac:dyDescent="0.2">
      <c r="A457" s="230">
        <v>42281.156882951385</v>
      </c>
      <c r="B457">
        <v>2.3592350482940674</v>
      </c>
      <c r="C457">
        <v>1071.2294921875</v>
      </c>
      <c r="D457">
        <v>0.31459331512451172</v>
      </c>
      <c r="E457" s="8">
        <f t="shared" si="9"/>
        <v>2.3592350482940674</v>
      </c>
    </row>
    <row r="458" spans="1:5" x14ac:dyDescent="0.2">
      <c r="A458" s="230">
        <v>42281.163836458334</v>
      </c>
      <c r="B458">
        <v>2.3592350482940674</v>
      </c>
      <c r="C458">
        <v>988.56365966796875</v>
      </c>
      <c r="D458">
        <v>0.31459331512451172</v>
      </c>
      <c r="E458" s="8">
        <f t="shared" si="9"/>
        <v>2.3592350482940674</v>
      </c>
    </row>
    <row r="459" spans="1:5" x14ac:dyDescent="0.2">
      <c r="A459" s="230">
        <v>42281.170789930555</v>
      </c>
      <c r="B459">
        <v>2.3592350482940674</v>
      </c>
      <c r="C459">
        <v>1036.21435546875</v>
      </c>
      <c r="D459">
        <v>0.31459331512451172</v>
      </c>
      <c r="E459" s="8">
        <f t="shared" si="9"/>
        <v>2.3592350482940674</v>
      </c>
    </row>
    <row r="460" spans="1:5" x14ac:dyDescent="0.2">
      <c r="A460" s="230">
        <v>42281.177743402775</v>
      </c>
      <c r="B460">
        <v>2.3592350482940674</v>
      </c>
      <c r="C460">
        <v>1110.5279541015625</v>
      </c>
      <c r="D460">
        <v>0.31459331512451172</v>
      </c>
      <c r="E460" s="8">
        <f t="shared" si="9"/>
        <v>2.3592350482940674</v>
      </c>
    </row>
    <row r="461" spans="1:5" x14ac:dyDescent="0.2">
      <c r="A461" s="230">
        <v>42281.184696909724</v>
      </c>
      <c r="B461">
        <v>2.3592350482940674</v>
      </c>
      <c r="C461">
        <v>1058.487060546875</v>
      </c>
      <c r="D461">
        <v>0.31459331512451172</v>
      </c>
      <c r="E461" s="8">
        <f t="shared" si="9"/>
        <v>2.3592350482940674</v>
      </c>
    </row>
    <row r="462" spans="1:5" x14ac:dyDescent="0.2">
      <c r="A462" s="230">
        <v>42281.191650381945</v>
      </c>
      <c r="B462">
        <v>2.3592350482940674</v>
      </c>
      <c r="C462">
        <v>1150.5758056640625</v>
      </c>
      <c r="D462">
        <v>0.31459331512451172</v>
      </c>
      <c r="E462" s="8">
        <f t="shared" si="9"/>
        <v>2.3592350482940674</v>
      </c>
    </row>
    <row r="463" spans="1:5" x14ac:dyDescent="0.2">
      <c r="A463" s="230">
        <v>42281.198603900462</v>
      </c>
      <c r="B463">
        <v>2.3592350482940674</v>
      </c>
      <c r="C463">
        <v>1006.7672729492187</v>
      </c>
      <c r="D463">
        <v>0.31459331512451172</v>
      </c>
      <c r="E463" s="8">
        <f t="shared" si="9"/>
        <v>2.3592350482940674</v>
      </c>
    </row>
    <row r="464" spans="1:5" x14ac:dyDescent="0.2">
      <c r="A464" s="230">
        <v>42281.205557372683</v>
      </c>
      <c r="B464">
        <v>2.3592350482940674</v>
      </c>
      <c r="C464">
        <v>1151.0042724609375</v>
      </c>
      <c r="D464">
        <v>0.31459331512451172</v>
      </c>
      <c r="E464" s="8">
        <f t="shared" si="9"/>
        <v>2.3592350482940674</v>
      </c>
    </row>
    <row r="465" spans="1:5" x14ac:dyDescent="0.2">
      <c r="A465" s="230">
        <v>42281.212510844911</v>
      </c>
      <c r="B465">
        <v>2.3592350482940674</v>
      </c>
      <c r="C465">
        <v>828.80010986328125</v>
      </c>
      <c r="D465">
        <v>0.31459331512451172</v>
      </c>
      <c r="E465" s="8">
        <f t="shared" si="9"/>
        <v>2.3592350482940674</v>
      </c>
    </row>
    <row r="466" spans="1:5" x14ac:dyDescent="0.2">
      <c r="A466" s="230">
        <v>42281.219464351852</v>
      </c>
      <c r="B466">
        <v>2.3592350482940674</v>
      </c>
      <c r="C466">
        <v>1139.546630859375</v>
      </c>
      <c r="D466">
        <v>0.31459331512451172</v>
      </c>
      <c r="E466" s="8">
        <f t="shared" si="9"/>
        <v>2.3592350482940674</v>
      </c>
    </row>
    <row r="467" spans="1:5" x14ac:dyDescent="0.2">
      <c r="A467" s="230">
        <v>42281.226417824073</v>
      </c>
      <c r="B467">
        <v>2.3592350482940674</v>
      </c>
      <c r="C467">
        <v>734.3553466796875</v>
      </c>
      <c r="D467">
        <v>0.31459331512451172</v>
      </c>
      <c r="E467" s="8">
        <f t="shared" si="9"/>
        <v>2.3592350482940674</v>
      </c>
    </row>
    <row r="468" spans="1:5" x14ac:dyDescent="0.2">
      <c r="A468" s="230">
        <v>42281.233371296294</v>
      </c>
      <c r="B468">
        <v>2.3592350482940674</v>
      </c>
      <c r="C468">
        <v>1134.2998046875</v>
      </c>
      <c r="D468">
        <v>0.31459331512451172</v>
      </c>
      <c r="E468" s="8">
        <f t="shared" si="9"/>
        <v>2.3592350482940674</v>
      </c>
    </row>
    <row r="469" spans="1:5" x14ac:dyDescent="0.2">
      <c r="A469" s="230">
        <v>42281.240324803242</v>
      </c>
      <c r="B469">
        <v>2.3592350482940674</v>
      </c>
      <c r="C469">
        <v>922.281005859375</v>
      </c>
      <c r="D469">
        <v>0.31459331512451172</v>
      </c>
      <c r="E469" s="8">
        <f t="shared" si="9"/>
        <v>2.3592350482940674</v>
      </c>
    </row>
    <row r="470" spans="1:5" x14ac:dyDescent="0.2">
      <c r="A470" s="230">
        <v>42281.247278275463</v>
      </c>
      <c r="B470">
        <v>2.3592350482940674</v>
      </c>
      <c r="C470">
        <v>1144.151123046875</v>
      </c>
      <c r="D470">
        <v>0.31459331512451172</v>
      </c>
      <c r="E470" s="8">
        <f t="shared" si="9"/>
        <v>2.3592350482940674</v>
      </c>
    </row>
    <row r="471" spans="1:5" x14ac:dyDescent="0.2">
      <c r="A471" s="230">
        <v>42281.254231793981</v>
      </c>
      <c r="B471">
        <v>2.3592350482940674</v>
      </c>
      <c r="C471">
        <v>1051.3126220703125</v>
      </c>
      <c r="D471">
        <v>0.31459331512451172</v>
      </c>
      <c r="E471" s="8">
        <f t="shared" si="9"/>
        <v>2.3592350482940674</v>
      </c>
    </row>
    <row r="472" spans="1:5" x14ac:dyDescent="0.2">
      <c r="A472" s="230">
        <v>42281.261185266201</v>
      </c>
      <c r="B472">
        <v>2.3592350482940674</v>
      </c>
      <c r="C472">
        <v>1147.4705810546875</v>
      </c>
      <c r="D472">
        <v>0.31459331512451172</v>
      </c>
      <c r="E472" s="8">
        <f t="shared" si="9"/>
        <v>2.3592350482940674</v>
      </c>
    </row>
    <row r="473" spans="1:5" x14ac:dyDescent="0.2">
      <c r="A473" s="230">
        <v>42281.268138738429</v>
      </c>
      <c r="B473">
        <v>2.3592350482940674</v>
      </c>
      <c r="C473">
        <v>1131.1943359375</v>
      </c>
      <c r="D473">
        <v>0.31459331512451172</v>
      </c>
      <c r="E473" s="8">
        <f t="shared" si="9"/>
        <v>2.3592350482940674</v>
      </c>
    </row>
    <row r="474" spans="1:5" x14ac:dyDescent="0.2">
      <c r="A474" s="230">
        <v>42281.275092245371</v>
      </c>
      <c r="B474">
        <v>2.3592350482940674</v>
      </c>
      <c r="C474">
        <v>1095.215576171875</v>
      </c>
      <c r="D474">
        <v>0.31459331512451172</v>
      </c>
      <c r="E474" s="8">
        <f t="shared" si="9"/>
        <v>2.3592350482940674</v>
      </c>
    </row>
    <row r="475" spans="1:5" x14ac:dyDescent="0.2">
      <c r="A475" s="230">
        <v>42281.282045717591</v>
      </c>
      <c r="B475">
        <v>2.3592350482940674</v>
      </c>
      <c r="C475">
        <v>1116.310302734375</v>
      </c>
      <c r="D475">
        <v>0.31459331512451172</v>
      </c>
      <c r="E475" s="8">
        <f t="shared" si="9"/>
        <v>2.3592350482940674</v>
      </c>
    </row>
    <row r="476" spans="1:5" x14ac:dyDescent="0.2">
      <c r="A476" s="230">
        <v>42281.288999189812</v>
      </c>
      <c r="B476">
        <v>2.3592350482940674</v>
      </c>
      <c r="C476">
        <v>1058.80810546875</v>
      </c>
      <c r="D476">
        <v>0.31459331512451172</v>
      </c>
      <c r="E476" s="8">
        <f t="shared" si="9"/>
        <v>2.3592350482940674</v>
      </c>
    </row>
    <row r="477" spans="1:5" x14ac:dyDescent="0.2">
      <c r="A477" s="230">
        <v>42281.295952696761</v>
      </c>
      <c r="B477">
        <v>2.3592350482940674</v>
      </c>
      <c r="C477">
        <v>1091.89599609375</v>
      </c>
      <c r="D477">
        <v>0.31459331512451172</v>
      </c>
      <c r="E477" s="8">
        <f t="shared" si="9"/>
        <v>2.3592350482940674</v>
      </c>
    </row>
    <row r="478" spans="1:5" x14ac:dyDescent="0.2">
      <c r="A478" s="230">
        <v>42281.302906168981</v>
      </c>
      <c r="B478">
        <v>2.3592350482940674</v>
      </c>
      <c r="C478">
        <v>1044.45947265625</v>
      </c>
      <c r="D478">
        <v>0.31459331512451172</v>
      </c>
      <c r="E478" s="8">
        <f t="shared" si="9"/>
        <v>2.3592350482940674</v>
      </c>
    </row>
    <row r="479" spans="1:5" x14ac:dyDescent="0.2">
      <c r="A479" s="230">
        <v>42281.309859687499</v>
      </c>
      <c r="B479">
        <v>2.3592350482940674</v>
      </c>
      <c r="C479">
        <v>1040.9259033203125</v>
      </c>
      <c r="D479">
        <v>0.31459331512451172</v>
      </c>
      <c r="E479" s="8">
        <f t="shared" si="9"/>
        <v>2.3592350482940674</v>
      </c>
    </row>
    <row r="480" spans="1:5" x14ac:dyDescent="0.2">
      <c r="A480" s="230">
        <v>42281.316813159719</v>
      </c>
      <c r="B480">
        <v>2.3592350482940674</v>
      </c>
      <c r="C480">
        <v>1061.1639404296875</v>
      </c>
      <c r="D480">
        <v>0.31459331512451172</v>
      </c>
      <c r="E480" s="8">
        <f t="shared" si="9"/>
        <v>2.3592350482940674</v>
      </c>
    </row>
    <row r="481" spans="1:5" x14ac:dyDescent="0.2">
      <c r="A481" s="230">
        <v>42281.323766631947</v>
      </c>
      <c r="B481">
        <v>2.3592350482940674</v>
      </c>
      <c r="C481">
        <v>1094.6800537109375</v>
      </c>
      <c r="D481">
        <v>0.31459331512451172</v>
      </c>
      <c r="E481" s="8">
        <f t="shared" si="9"/>
        <v>2.3592350482940674</v>
      </c>
    </row>
    <row r="482" spans="1:5" x14ac:dyDescent="0.2">
      <c r="A482" s="230">
        <v>42281.330720138889</v>
      </c>
      <c r="B482">
        <v>2.3592350482940674</v>
      </c>
      <c r="C482">
        <v>1031.93115234375</v>
      </c>
      <c r="D482">
        <v>0.31459331512451172</v>
      </c>
      <c r="E482" s="8">
        <f t="shared" si="9"/>
        <v>2.3592350482940674</v>
      </c>
    </row>
    <row r="483" spans="1:5" x14ac:dyDescent="0.2">
      <c r="A483" s="230">
        <v>42281.337673611109</v>
      </c>
      <c r="B483">
        <v>2.3592350482940674</v>
      </c>
      <c r="C483">
        <v>1063.0914306640625</v>
      </c>
      <c r="D483">
        <v>0.31459331512451172</v>
      </c>
      <c r="E483" s="8">
        <f t="shared" si="9"/>
        <v>2.3592350482940674</v>
      </c>
    </row>
    <row r="484" spans="1:5" x14ac:dyDescent="0.2">
      <c r="A484" s="230">
        <v>42281.34462708333</v>
      </c>
      <c r="B484">
        <v>2.3592350482940674</v>
      </c>
      <c r="C484">
        <v>828.90716552734375</v>
      </c>
      <c r="D484">
        <v>0.31459331512451172</v>
      </c>
      <c r="E484" s="8">
        <f t="shared" si="9"/>
        <v>2.3592350482940674</v>
      </c>
    </row>
    <row r="485" spans="1:5" x14ac:dyDescent="0.2">
      <c r="A485" s="230">
        <v>42281.351580590279</v>
      </c>
      <c r="B485">
        <v>2.3592350482940674</v>
      </c>
      <c r="C485">
        <v>1017.7965087890625</v>
      </c>
      <c r="D485">
        <v>0.31459331512451172</v>
      </c>
      <c r="E485" s="8">
        <f t="shared" si="9"/>
        <v>2.3592350482940674</v>
      </c>
    </row>
    <row r="486" spans="1:5" x14ac:dyDescent="0.2">
      <c r="A486" s="230">
        <v>42281.3585340625</v>
      </c>
      <c r="B486">
        <v>2.3592350482940674</v>
      </c>
      <c r="C486">
        <v>910.60931396484375</v>
      </c>
      <c r="D486">
        <v>0.31459331512451172</v>
      </c>
      <c r="E486" s="8">
        <f t="shared" si="9"/>
        <v>2.3592350482940674</v>
      </c>
    </row>
    <row r="487" spans="1:5" x14ac:dyDescent="0.2">
      <c r="A487" s="230">
        <v>42281.365487581017</v>
      </c>
      <c r="B487">
        <v>2.3592350482940674</v>
      </c>
      <c r="C487">
        <v>922.3880615234375</v>
      </c>
      <c r="D487">
        <v>0.31459331512451172</v>
      </c>
      <c r="E487" s="8">
        <f t="shared" si="9"/>
        <v>2.3592350482940674</v>
      </c>
    </row>
    <row r="488" spans="1:5" x14ac:dyDescent="0.2">
      <c r="A488" s="230">
        <v>42281.372441053238</v>
      </c>
      <c r="B488">
        <v>2.3592350482940674</v>
      </c>
      <c r="C488">
        <v>954.72625732421875</v>
      </c>
      <c r="D488">
        <v>0.31459331512451172</v>
      </c>
      <c r="E488" s="8">
        <f t="shared" si="9"/>
        <v>2.3592350482940674</v>
      </c>
    </row>
    <row r="489" spans="1:5" x14ac:dyDescent="0.2">
      <c r="A489" s="230">
        <v>42281.379394525466</v>
      </c>
      <c r="B489">
        <v>2.3592350482940674</v>
      </c>
      <c r="C489">
        <v>833.08331298828125</v>
      </c>
      <c r="D489">
        <v>0.31459331512451172</v>
      </c>
      <c r="E489" s="8">
        <f t="shared" si="9"/>
        <v>2.3592350482940674</v>
      </c>
    </row>
    <row r="490" spans="1:5" x14ac:dyDescent="0.2">
      <c r="A490" s="230">
        <v>42281.386348032407</v>
      </c>
      <c r="B490">
        <v>2.3592350482940674</v>
      </c>
      <c r="C490">
        <v>1090.7181396484375</v>
      </c>
      <c r="D490">
        <v>0.31459331512451172</v>
      </c>
      <c r="E490" s="8">
        <f t="shared" si="9"/>
        <v>2.3592350482940674</v>
      </c>
    </row>
    <row r="491" spans="1:5" x14ac:dyDescent="0.2">
      <c r="A491" s="230">
        <v>42281.393301504628</v>
      </c>
      <c r="B491">
        <v>2.3592350482940674</v>
      </c>
      <c r="C491">
        <v>1119.73681640625</v>
      </c>
      <c r="D491">
        <v>0.31459331512451172</v>
      </c>
      <c r="E491" s="8">
        <f t="shared" si="9"/>
        <v>2.3592350482940674</v>
      </c>
    </row>
    <row r="492" spans="1:5" x14ac:dyDescent="0.2">
      <c r="A492" s="230">
        <v>42281.400254976848</v>
      </c>
      <c r="B492">
        <v>2.3592350482940674</v>
      </c>
      <c r="C492">
        <v>1114.7039794921875</v>
      </c>
      <c r="D492">
        <v>0.31459331512451172</v>
      </c>
      <c r="E492" s="8">
        <f t="shared" si="9"/>
        <v>2.3592350482940674</v>
      </c>
    </row>
    <row r="493" spans="1:5" x14ac:dyDescent="0.2">
      <c r="A493" s="230">
        <v>42281.407208483797</v>
      </c>
      <c r="B493">
        <v>2.3592350482940674</v>
      </c>
      <c r="C493">
        <v>1106.7802734375</v>
      </c>
      <c r="D493">
        <v>0.31459331512451172</v>
      </c>
      <c r="E493" s="8">
        <f t="shared" si="9"/>
        <v>2.3592350482940674</v>
      </c>
    </row>
    <row r="494" spans="1:5" x14ac:dyDescent="0.2">
      <c r="A494" s="230">
        <v>42281.414161956018</v>
      </c>
      <c r="B494">
        <v>2.3592350482940674</v>
      </c>
      <c r="C494">
        <v>1152.5032958984375</v>
      </c>
      <c r="D494">
        <v>0.31459331512451172</v>
      </c>
      <c r="E494" s="8">
        <f t="shared" si="9"/>
        <v>2.3592350482940674</v>
      </c>
    </row>
    <row r="495" spans="1:5" x14ac:dyDescent="0.2">
      <c r="A495" s="230">
        <v>42281.421115474535</v>
      </c>
      <c r="B495">
        <v>2.3592350482940674</v>
      </c>
      <c r="C495">
        <v>1137.8333740234375</v>
      </c>
      <c r="D495">
        <v>0.31459331512451172</v>
      </c>
      <c r="E495" s="8">
        <f t="shared" si="9"/>
        <v>2.3592350482940674</v>
      </c>
    </row>
    <row r="496" spans="1:5" x14ac:dyDescent="0.2">
      <c r="A496" s="230">
        <v>42281.428068946756</v>
      </c>
      <c r="B496">
        <v>2.3592350482940674</v>
      </c>
      <c r="C496">
        <v>1135.3704833984375</v>
      </c>
      <c r="D496">
        <v>0.31459331512451172</v>
      </c>
      <c r="E496" s="8">
        <f t="shared" si="9"/>
        <v>2.3592350482940674</v>
      </c>
    </row>
    <row r="497" spans="1:5" x14ac:dyDescent="0.2">
      <c r="A497" s="230">
        <v>42281.435022418984</v>
      </c>
      <c r="B497">
        <v>2.3592350482940674</v>
      </c>
      <c r="C497">
        <v>1134.7281494140625</v>
      </c>
      <c r="D497">
        <v>0.31459331512451172</v>
      </c>
      <c r="E497" s="8">
        <f t="shared" si="9"/>
        <v>2.3592350482940674</v>
      </c>
    </row>
    <row r="498" spans="1:5" x14ac:dyDescent="0.2">
      <c r="A498" s="230">
        <v>42281.441975925925</v>
      </c>
      <c r="B498">
        <v>2.3592350482940674</v>
      </c>
      <c r="C498">
        <v>1113.8475341796875</v>
      </c>
      <c r="D498">
        <v>0.31459331512451172</v>
      </c>
      <c r="E498" s="8">
        <f t="shared" si="9"/>
        <v>2.3592350482940674</v>
      </c>
    </row>
    <row r="499" spans="1:5" x14ac:dyDescent="0.2">
      <c r="A499" s="230">
        <v>42281.448929398146</v>
      </c>
      <c r="B499">
        <v>2.3592350482940674</v>
      </c>
      <c r="C499">
        <v>1147.6846923828125</v>
      </c>
      <c r="D499">
        <v>0.31459331512451172</v>
      </c>
      <c r="E499" s="8">
        <f t="shared" si="9"/>
        <v>2.3592350482940674</v>
      </c>
    </row>
    <row r="500" spans="1:5" x14ac:dyDescent="0.2">
      <c r="A500" s="230">
        <v>42281.455882870374</v>
      </c>
      <c r="B500">
        <v>2.2973811626434326</v>
      </c>
      <c r="C500">
        <v>1103.7818603515625</v>
      </c>
      <c r="D500">
        <v>0.31459331512451172</v>
      </c>
      <c r="E500" s="8">
        <f t="shared" si="9"/>
        <v>2.2973811626434326</v>
      </c>
    </row>
    <row r="501" spans="1:5" x14ac:dyDescent="0.2">
      <c r="A501" s="230">
        <v>42281.462836377315</v>
      </c>
      <c r="B501">
        <v>2.2973811626434326</v>
      </c>
      <c r="C501">
        <v>1135.4775390625</v>
      </c>
      <c r="D501">
        <v>0.31459331512451172</v>
      </c>
      <c r="E501" s="8">
        <f t="shared" si="9"/>
        <v>2.2973811626434326</v>
      </c>
    </row>
    <row r="502" spans="1:5" x14ac:dyDescent="0.2">
      <c r="A502" s="230">
        <v>42281.469789849536</v>
      </c>
      <c r="B502">
        <v>2.2973811626434326</v>
      </c>
      <c r="C502">
        <v>1121.55712890625</v>
      </c>
      <c r="D502">
        <v>0.31459331512451172</v>
      </c>
      <c r="E502" s="8">
        <f t="shared" si="9"/>
        <v>2.2973811626434326</v>
      </c>
    </row>
    <row r="503" spans="1:5" x14ac:dyDescent="0.2">
      <c r="A503" s="230">
        <v>42281.476743368054</v>
      </c>
      <c r="B503">
        <v>2.2973811626434326</v>
      </c>
      <c r="C503">
        <v>1114.8111572265625</v>
      </c>
      <c r="D503">
        <v>0.31459331512451172</v>
      </c>
      <c r="E503" s="8">
        <f t="shared" si="9"/>
        <v>2.2973811626434326</v>
      </c>
    </row>
    <row r="504" spans="1:5" x14ac:dyDescent="0.2">
      <c r="A504" s="230">
        <v>42281.483696840274</v>
      </c>
      <c r="B504">
        <v>2.2973811626434326</v>
      </c>
      <c r="C504">
        <v>1101.319091796875</v>
      </c>
      <c r="D504">
        <v>0.31459331512451172</v>
      </c>
      <c r="E504" s="8">
        <f t="shared" si="9"/>
        <v>2.2973811626434326</v>
      </c>
    </row>
    <row r="505" spans="1:5" x14ac:dyDescent="0.2">
      <c r="A505" s="230">
        <v>42281.490650312502</v>
      </c>
      <c r="B505">
        <v>2.2973811626434326</v>
      </c>
      <c r="C505">
        <v>1113.0977783203125</v>
      </c>
      <c r="D505">
        <v>0.31459331512451172</v>
      </c>
      <c r="E505" s="8">
        <f t="shared" si="9"/>
        <v>2.2973811626434326</v>
      </c>
    </row>
    <row r="506" spans="1:5" x14ac:dyDescent="0.2">
      <c r="A506" s="230">
        <v>42281.497603819444</v>
      </c>
      <c r="B506">
        <v>2.2973811626434326</v>
      </c>
      <c r="C506">
        <v>1193.0869140625</v>
      </c>
      <c r="D506">
        <v>0.31459331512451172</v>
      </c>
      <c r="E506" s="8">
        <f t="shared" si="9"/>
        <v>2.2973811626434326</v>
      </c>
    </row>
    <row r="507" spans="1:5" x14ac:dyDescent="0.2">
      <c r="A507" s="230">
        <v>42281.504557291664</v>
      </c>
      <c r="B507">
        <v>2.2973811626434326</v>
      </c>
      <c r="C507">
        <v>1106.7802734375</v>
      </c>
      <c r="D507">
        <v>0.31459331512451172</v>
      </c>
      <c r="E507" s="8">
        <f t="shared" si="9"/>
        <v>2.2973811626434326</v>
      </c>
    </row>
    <row r="508" spans="1:5" x14ac:dyDescent="0.2">
      <c r="A508" s="230">
        <v>42281.511510763892</v>
      </c>
      <c r="B508">
        <v>2.2973811626434326</v>
      </c>
      <c r="C508">
        <v>887.265869140625</v>
      </c>
      <c r="D508">
        <v>0.31459331512451172</v>
      </c>
      <c r="E508" s="8">
        <f t="shared" si="9"/>
        <v>2.2973811626434326</v>
      </c>
    </row>
    <row r="509" spans="1:5" x14ac:dyDescent="0.2">
      <c r="A509" s="230">
        <v>42281.518464270834</v>
      </c>
      <c r="B509">
        <v>2.2973811626434326</v>
      </c>
      <c r="C509">
        <v>1136.334228515625</v>
      </c>
      <c r="D509">
        <v>0.31459331512451172</v>
      </c>
      <c r="E509" s="8">
        <f t="shared" si="9"/>
        <v>2.2973811626434326</v>
      </c>
    </row>
    <row r="510" spans="1:5" x14ac:dyDescent="0.2">
      <c r="A510" s="230">
        <v>42281.525417743054</v>
      </c>
      <c r="B510">
        <v>2.2973811626434326</v>
      </c>
      <c r="C510">
        <v>1025.2921142578125</v>
      </c>
      <c r="D510">
        <v>0.31459331512451172</v>
      </c>
      <c r="E510" s="8">
        <f t="shared" si="9"/>
        <v>2.2973811626434326</v>
      </c>
    </row>
    <row r="511" spans="1:5" x14ac:dyDescent="0.2">
      <c r="A511" s="230">
        <v>42281.532371261572</v>
      </c>
      <c r="B511">
        <v>2.2973811626434326</v>
      </c>
      <c r="C511">
        <v>1123.9129638671875</v>
      </c>
      <c r="D511">
        <v>0.31459331512451172</v>
      </c>
      <c r="E511" s="8">
        <f t="shared" si="9"/>
        <v>2.2973811626434326</v>
      </c>
    </row>
    <row r="512" spans="1:5" x14ac:dyDescent="0.2">
      <c r="A512" s="230">
        <v>42281.5393247338</v>
      </c>
      <c r="B512">
        <v>2.2973811626434326</v>
      </c>
      <c r="C512">
        <v>1018.2247924804687</v>
      </c>
      <c r="D512">
        <v>0.31459331512451172</v>
      </c>
      <c r="E512" s="8">
        <f t="shared" si="9"/>
        <v>2.2973811626434326</v>
      </c>
    </row>
    <row r="513" spans="1:5" x14ac:dyDescent="0.2">
      <c r="A513" s="230">
        <v>42281.54627820602</v>
      </c>
      <c r="B513">
        <v>2.2973811626434326</v>
      </c>
      <c r="C513">
        <v>1127.4466552734375</v>
      </c>
      <c r="D513">
        <v>0.31459331512451172</v>
      </c>
      <c r="E513" s="8">
        <f t="shared" si="9"/>
        <v>2.2973811626434326</v>
      </c>
    </row>
    <row r="514" spans="1:5" x14ac:dyDescent="0.2">
      <c r="A514" s="230">
        <v>42281.553231712962</v>
      </c>
      <c r="B514">
        <v>2.2973811626434326</v>
      </c>
      <c r="C514">
        <v>1023.1505737304687</v>
      </c>
      <c r="D514">
        <v>0.31459331512451172</v>
      </c>
      <c r="E514" s="8">
        <f t="shared" si="9"/>
        <v>2.2973811626434326</v>
      </c>
    </row>
    <row r="515" spans="1:5" x14ac:dyDescent="0.2">
      <c r="A515" s="230">
        <v>42281.560185185182</v>
      </c>
      <c r="B515">
        <v>2.2973811626434326</v>
      </c>
      <c r="C515">
        <v>1100.78369140625</v>
      </c>
      <c r="D515">
        <v>0.31459331512451172</v>
      </c>
      <c r="E515" s="8">
        <f t="shared" si="9"/>
        <v>2.2973811626434326</v>
      </c>
    </row>
    <row r="516" spans="1:5" x14ac:dyDescent="0.2">
      <c r="A516" s="230">
        <v>42281.56713865741</v>
      </c>
      <c r="B516">
        <v>2.2973811626434326</v>
      </c>
      <c r="C516">
        <v>902.79248046875</v>
      </c>
      <c r="D516">
        <v>0.31459331512451172</v>
      </c>
      <c r="E516" s="8">
        <f t="shared" ref="E516:E579" si="10">IF(B516="Null",E515,IF(C516+D516&gt;10,B516,"PO"))</f>
        <v>2.2973811626434326</v>
      </c>
    </row>
    <row r="517" spans="1:5" x14ac:dyDescent="0.2">
      <c r="A517" s="230">
        <v>42281.574092164352</v>
      </c>
      <c r="B517">
        <v>2.2973811626434326</v>
      </c>
      <c r="C517">
        <v>1119.30859375</v>
      </c>
      <c r="D517">
        <v>0.31459331512451172</v>
      </c>
      <c r="E517" s="8">
        <f t="shared" si="10"/>
        <v>2.2973811626434326</v>
      </c>
    </row>
    <row r="518" spans="1:5" x14ac:dyDescent="0.2">
      <c r="A518" s="230">
        <v>42281.581045636573</v>
      </c>
      <c r="B518">
        <v>2.2973811626434326</v>
      </c>
      <c r="C518">
        <v>1100.997802734375</v>
      </c>
      <c r="D518">
        <v>0.31459331512451172</v>
      </c>
      <c r="E518" s="8">
        <f t="shared" si="10"/>
        <v>2.2973811626434326</v>
      </c>
    </row>
    <row r="519" spans="1:5" x14ac:dyDescent="0.2">
      <c r="A519" s="230">
        <v>42281.58799915509</v>
      </c>
      <c r="B519">
        <v>2.2973811626434326</v>
      </c>
      <c r="C519">
        <v>1123.9129638671875</v>
      </c>
      <c r="D519">
        <v>0.31459331512451172</v>
      </c>
      <c r="E519" s="8">
        <f t="shared" si="10"/>
        <v>2.2973811626434326</v>
      </c>
    </row>
    <row r="520" spans="1:5" x14ac:dyDescent="0.2">
      <c r="A520" s="230">
        <v>42281.594952627318</v>
      </c>
      <c r="B520">
        <v>2.2973811626434326</v>
      </c>
      <c r="C520">
        <v>1121.87841796875</v>
      </c>
      <c r="D520">
        <v>0.31459331512451172</v>
      </c>
      <c r="E520" s="8">
        <f t="shared" si="10"/>
        <v>2.2973811626434326</v>
      </c>
    </row>
    <row r="521" spans="1:5" x14ac:dyDescent="0.2">
      <c r="A521" s="230">
        <v>42281.601906099539</v>
      </c>
      <c r="B521">
        <v>2.2973811626434326</v>
      </c>
      <c r="C521">
        <v>1104.8525390625</v>
      </c>
      <c r="D521">
        <v>0.31459331512451172</v>
      </c>
      <c r="E521" s="8">
        <f t="shared" si="10"/>
        <v>2.2973811626434326</v>
      </c>
    </row>
    <row r="522" spans="1:5" x14ac:dyDescent="0.2">
      <c r="A522" s="230">
        <v>42281.60885960648</v>
      </c>
      <c r="B522">
        <v>2.2973811626434326</v>
      </c>
      <c r="C522">
        <v>1163.5325927734375</v>
      </c>
      <c r="D522">
        <v>0.31459331512451172</v>
      </c>
      <c r="E522" s="8">
        <f t="shared" si="10"/>
        <v>2.2973811626434326</v>
      </c>
    </row>
    <row r="523" spans="1:5" x14ac:dyDescent="0.2">
      <c r="A523" s="230">
        <v>42281.615813078701</v>
      </c>
      <c r="B523">
        <v>2.2973811626434326</v>
      </c>
      <c r="C523">
        <v>1108.4935302734375</v>
      </c>
      <c r="D523">
        <v>0.31459331512451172</v>
      </c>
      <c r="E523" s="8">
        <f t="shared" si="10"/>
        <v>2.2973811626434326</v>
      </c>
    </row>
    <row r="524" spans="1:5" x14ac:dyDescent="0.2">
      <c r="A524" s="230">
        <v>42281.622766550929</v>
      </c>
      <c r="B524">
        <v>2.2973811626434326</v>
      </c>
      <c r="C524">
        <v>1142.2236328125</v>
      </c>
      <c r="D524">
        <v>0.31459331512451172</v>
      </c>
      <c r="E524" s="8">
        <f t="shared" si="10"/>
        <v>2.2973811626434326</v>
      </c>
    </row>
    <row r="525" spans="1:5" x14ac:dyDescent="0.2">
      <c r="A525" s="230">
        <v>42281.62972005787</v>
      </c>
      <c r="B525">
        <v>2.2973811626434326</v>
      </c>
      <c r="C525">
        <v>1079.688720703125</v>
      </c>
      <c r="D525">
        <v>0.31459331512451172</v>
      </c>
      <c r="E525" s="8">
        <f t="shared" si="10"/>
        <v>2.2973811626434326</v>
      </c>
    </row>
    <row r="526" spans="1:5" x14ac:dyDescent="0.2">
      <c r="A526" s="230">
        <v>42281.636673530091</v>
      </c>
      <c r="B526">
        <v>2.2973811626434326</v>
      </c>
      <c r="C526">
        <v>1167.708740234375</v>
      </c>
      <c r="D526">
        <v>0.31459331512451172</v>
      </c>
      <c r="E526" s="8">
        <f t="shared" si="10"/>
        <v>2.2973811626434326</v>
      </c>
    </row>
    <row r="527" spans="1:5" x14ac:dyDescent="0.2">
      <c r="A527" s="230">
        <v>42281.643627048608</v>
      </c>
      <c r="B527">
        <v>2.2973811626434326</v>
      </c>
      <c r="C527">
        <v>1030.5389404296875</v>
      </c>
      <c r="D527">
        <v>0.31459331512451172</v>
      </c>
      <c r="E527" s="8">
        <f t="shared" si="10"/>
        <v>2.2973811626434326</v>
      </c>
    </row>
    <row r="528" spans="1:5" x14ac:dyDescent="0.2">
      <c r="A528" s="230">
        <v>42281.650580520836</v>
      </c>
      <c r="B528">
        <v>2.2973811626434326</v>
      </c>
      <c r="C528">
        <v>1126.1617431640625</v>
      </c>
      <c r="D528">
        <v>0.31459331512451172</v>
      </c>
      <c r="E528" s="8">
        <f t="shared" si="10"/>
        <v>2.2973811626434326</v>
      </c>
    </row>
    <row r="529" spans="1:5" x14ac:dyDescent="0.2">
      <c r="A529" s="230">
        <v>42281.657533993057</v>
      </c>
      <c r="B529">
        <v>2.2973811626434326</v>
      </c>
      <c r="C529">
        <v>1053.4542236328125</v>
      </c>
      <c r="D529">
        <v>0.31459331512451172</v>
      </c>
      <c r="E529" s="8">
        <f t="shared" si="10"/>
        <v>2.2973811626434326</v>
      </c>
    </row>
    <row r="530" spans="1:5" x14ac:dyDescent="0.2">
      <c r="A530" s="230">
        <v>42281.664487499998</v>
      </c>
      <c r="B530">
        <v>2.3249907493591309</v>
      </c>
      <c r="C530">
        <v>1152.82470703125</v>
      </c>
      <c r="D530">
        <v>0.31459331512451172</v>
      </c>
      <c r="E530" s="8">
        <f t="shared" si="10"/>
        <v>2.3249907493591309</v>
      </c>
    </row>
    <row r="531" spans="1:5" x14ac:dyDescent="0.2">
      <c r="A531" s="230">
        <v>42281.671440972219</v>
      </c>
      <c r="B531">
        <v>2.3249907493591309</v>
      </c>
      <c r="C531">
        <v>998.3079833984375</v>
      </c>
      <c r="D531">
        <v>0.31459331512451172</v>
      </c>
      <c r="E531" s="8">
        <f t="shared" si="10"/>
        <v>2.3249907493591309</v>
      </c>
    </row>
    <row r="532" spans="1:5" x14ac:dyDescent="0.2">
      <c r="A532" s="230">
        <v>42281.678394444447</v>
      </c>
      <c r="B532">
        <v>2.3249907493591309</v>
      </c>
      <c r="C532">
        <v>1115.7747802734375</v>
      </c>
      <c r="D532">
        <v>0.31459331512451172</v>
      </c>
      <c r="E532" s="8">
        <f t="shared" si="10"/>
        <v>2.3249907493591309</v>
      </c>
    </row>
    <row r="533" spans="1:5" x14ac:dyDescent="0.2">
      <c r="A533" s="230">
        <v>42281.685347951388</v>
      </c>
      <c r="B533">
        <v>2.3249907493591309</v>
      </c>
      <c r="C533">
        <v>802.6724853515625</v>
      </c>
      <c r="D533">
        <v>0.31459331512451172</v>
      </c>
      <c r="E533" s="8">
        <f t="shared" si="10"/>
        <v>2.3249907493591309</v>
      </c>
    </row>
    <row r="534" spans="1:5" x14ac:dyDescent="0.2">
      <c r="A534" s="230">
        <v>42281.692301423609</v>
      </c>
      <c r="B534">
        <v>2.3249907493591309</v>
      </c>
      <c r="C534">
        <v>1150.254638671875</v>
      </c>
      <c r="D534">
        <v>0.31459331512451172</v>
      </c>
      <c r="E534" s="8">
        <f t="shared" si="10"/>
        <v>2.3249907493591309</v>
      </c>
    </row>
    <row r="535" spans="1:5" x14ac:dyDescent="0.2">
      <c r="A535" s="230">
        <v>42281.699254942127</v>
      </c>
      <c r="B535">
        <v>2.3249907493591309</v>
      </c>
      <c r="C535">
        <v>654.687744140625</v>
      </c>
      <c r="D535">
        <v>0.31459331512451172</v>
      </c>
      <c r="E535" s="8">
        <f t="shared" si="10"/>
        <v>2.3249907493591309</v>
      </c>
    </row>
    <row r="536" spans="1:5" x14ac:dyDescent="0.2">
      <c r="A536" s="230">
        <v>42281.706208414354</v>
      </c>
      <c r="B536">
        <v>2.3249907493591309</v>
      </c>
      <c r="C536">
        <v>1142.652099609375</v>
      </c>
      <c r="D536">
        <v>0.31459331512451172</v>
      </c>
      <c r="E536" s="8">
        <f t="shared" si="10"/>
        <v>2.3249907493591309</v>
      </c>
    </row>
    <row r="537" spans="1:5" x14ac:dyDescent="0.2">
      <c r="A537" s="230">
        <v>42281.713161886575</v>
      </c>
      <c r="B537">
        <v>2.3249907493591309</v>
      </c>
      <c r="C537">
        <v>868.20556640625</v>
      </c>
      <c r="D537">
        <v>0.31459331512451172</v>
      </c>
      <c r="E537" s="8">
        <f t="shared" si="10"/>
        <v>2.3249907493591309</v>
      </c>
    </row>
    <row r="538" spans="1:5" x14ac:dyDescent="0.2">
      <c r="A538" s="230">
        <v>42281.720115393517</v>
      </c>
      <c r="B538">
        <v>2.3249907493591309</v>
      </c>
      <c r="C538">
        <v>1119.2015380859375</v>
      </c>
      <c r="D538">
        <v>0.31459331512451172</v>
      </c>
      <c r="E538" s="8">
        <f t="shared" si="10"/>
        <v>2.3249907493591309</v>
      </c>
    </row>
    <row r="539" spans="1:5" x14ac:dyDescent="0.2">
      <c r="A539" s="230">
        <v>42281.727068865737</v>
      </c>
      <c r="B539">
        <v>2.3249907493591309</v>
      </c>
      <c r="C539">
        <v>1010.5151977539062</v>
      </c>
      <c r="D539">
        <v>0.31459331512451172</v>
      </c>
      <c r="E539" s="8">
        <f t="shared" si="10"/>
        <v>2.3249907493591309</v>
      </c>
    </row>
    <row r="540" spans="1:5" x14ac:dyDescent="0.2">
      <c r="A540" s="230">
        <v>42281.734022337965</v>
      </c>
      <c r="B540">
        <v>2.3249907493591309</v>
      </c>
      <c r="C540">
        <v>1135.3704833984375</v>
      </c>
      <c r="D540">
        <v>0.31459331512451172</v>
      </c>
      <c r="E540" s="8">
        <f t="shared" si="10"/>
        <v>2.3249907493591309</v>
      </c>
    </row>
    <row r="541" spans="1:5" x14ac:dyDescent="0.2">
      <c r="A541" s="230">
        <v>42281.740975844907</v>
      </c>
      <c r="B541">
        <v>2.3249907493591309</v>
      </c>
      <c r="C541">
        <v>1024.86376953125</v>
      </c>
      <c r="D541">
        <v>0.31459331512451172</v>
      </c>
      <c r="E541" s="8">
        <f t="shared" si="10"/>
        <v>2.3249907493591309</v>
      </c>
    </row>
    <row r="542" spans="1:5" x14ac:dyDescent="0.2">
      <c r="A542" s="230">
        <v>42281.747929317127</v>
      </c>
      <c r="B542">
        <v>2.3249907493591309</v>
      </c>
      <c r="C542">
        <v>1106.673095703125</v>
      </c>
      <c r="D542">
        <v>0.31459331512451172</v>
      </c>
      <c r="E542" s="8">
        <f t="shared" si="10"/>
        <v>2.3249907493591309</v>
      </c>
    </row>
    <row r="543" spans="1:5" x14ac:dyDescent="0.2">
      <c r="A543" s="230">
        <v>42281.754882835645</v>
      </c>
      <c r="B543">
        <v>2.3249907493591309</v>
      </c>
      <c r="C543">
        <v>967.46893310546875</v>
      </c>
      <c r="D543">
        <v>0.31459331512451172</v>
      </c>
      <c r="E543" s="8">
        <f t="shared" si="10"/>
        <v>2.3249907493591309</v>
      </c>
    </row>
    <row r="544" spans="1:5" x14ac:dyDescent="0.2">
      <c r="A544" s="230">
        <v>42281.761836307873</v>
      </c>
      <c r="B544">
        <v>2.3249907493591309</v>
      </c>
      <c r="C544">
        <v>1124.234130859375</v>
      </c>
      <c r="D544">
        <v>0.31459331512451172</v>
      </c>
      <c r="E544" s="8">
        <f t="shared" si="10"/>
        <v>2.3249907493591309</v>
      </c>
    </row>
    <row r="545" spans="1:5" x14ac:dyDescent="0.2">
      <c r="A545" s="230">
        <v>42281.768789780093</v>
      </c>
      <c r="B545">
        <v>2.3249907493591309</v>
      </c>
      <c r="C545">
        <v>881.5906982421875</v>
      </c>
      <c r="D545">
        <v>0.31459331512451172</v>
      </c>
      <c r="E545" s="8">
        <f t="shared" si="10"/>
        <v>2.3249907493591309</v>
      </c>
    </row>
    <row r="546" spans="1:5" x14ac:dyDescent="0.2">
      <c r="A546" s="230">
        <v>42281.775743287035</v>
      </c>
      <c r="B546">
        <v>2.3249907493591309</v>
      </c>
      <c r="C546">
        <v>1121.0218505859375</v>
      </c>
      <c r="D546">
        <v>0.31459331512451172</v>
      </c>
      <c r="E546" s="8">
        <f t="shared" si="10"/>
        <v>2.3249907493591309</v>
      </c>
    </row>
    <row r="547" spans="1:5" x14ac:dyDescent="0.2">
      <c r="A547" s="230">
        <v>42281.782696759263</v>
      </c>
      <c r="B547">
        <v>2.3249907493591309</v>
      </c>
      <c r="C547">
        <v>1101.640380859375</v>
      </c>
      <c r="D547">
        <v>0.31459331512451172</v>
      </c>
      <c r="E547" s="8">
        <f t="shared" si="10"/>
        <v>2.3249907493591309</v>
      </c>
    </row>
    <row r="548" spans="1:5" x14ac:dyDescent="0.2">
      <c r="A548" s="230">
        <v>42281.789650231483</v>
      </c>
      <c r="B548">
        <v>2.3249907493591309</v>
      </c>
      <c r="C548">
        <v>1083.0084228515625</v>
      </c>
      <c r="D548">
        <v>0.31459331512451172</v>
      </c>
      <c r="E548" s="8">
        <f t="shared" si="10"/>
        <v>2.3249907493591309</v>
      </c>
    </row>
    <row r="549" spans="1:5" x14ac:dyDescent="0.2">
      <c r="A549" s="230">
        <v>42281.796603738425</v>
      </c>
      <c r="B549">
        <v>2.3249907493591309</v>
      </c>
      <c r="C549">
        <v>1106.7802734375</v>
      </c>
      <c r="D549">
        <v>0.31459331512451172</v>
      </c>
      <c r="E549" s="8">
        <f t="shared" si="10"/>
        <v>2.3249907493591309</v>
      </c>
    </row>
    <row r="550" spans="1:5" x14ac:dyDescent="0.2">
      <c r="A550" s="230">
        <v>42281.803557210646</v>
      </c>
      <c r="B550">
        <v>2.3249907493591309</v>
      </c>
      <c r="C550">
        <v>1132.90771484375</v>
      </c>
      <c r="D550">
        <v>0.31459331512451172</v>
      </c>
      <c r="E550" s="8">
        <f t="shared" si="10"/>
        <v>2.3249907493591309</v>
      </c>
    </row>
    <row r="551" spans="1:5" x14ac:dyDescent="0.2">
      <c r="A551" s="230">
        <v>42281.810510729163</v>
      </c>
      <c r="B551">
        <v>2.3249907493591309</v>
      </c>
      <c r="C551">
        <v>1172.0989990234375</v>
      </c>
      <c r="D551">
        <v>0.31459331512451172</v>
      </c>
      <c r="E551" s="8">
        <f t="shared" si="10"/>
        <v>2.3249907493591309</v>
      </c>
    </row>
    <row r="552" spans="1:5" x14ac:dyDescent="0.2">
      <c r="A552" s="230">
        <v>42281.817464201391</v>
      </c>
      <c r="B552">
        <v>2.3249907493591309</v>
      </c>
      <c r="C552">
        <v>1082.794189453125</v>
      </c>
      <c r="D552">
        <v>0.31459331512451172</v>
      </c>
      <c r="E552" s="8">
        <f t="shared" si="10"/>
        <v>2.3249907493591309</v>
      </c>
    </row>
    <row r="553" spans="1:5" x14ac:dyDescent="0.2">
      <c r="A553" s="230">
        <v>42281.824417673612</v>
      </c>
      <c r="B553">
        <v>2.3249907493591309</v>
      </c>
      <c r="C553">
        <v>1142.4376220703125</v>
      </c>
      <c r="D553">
        <v>0.31459331512451172</v>
      </c>
      <c r="E553" s="8">
        <f t="shared" si="10"/>
        <v>2.3249907493591309</v>
      </c>
    </row>
    <row r="554" spans="1:5" x14ac:dyDescent="0.2">
      <c r="A554" s="230">
        <v>42281.831371180553</v>
      </c>
      <c r="B554">
        <v>2.3249907493591309</v>
      </c>
      <c r="C554">
        <v>1093.71630859375</v>
      </c>
      <c r="D554">
        <v>0.31459331512451172</v>
      </c>
      <c r="E554" s="8">
        <f t="shared" si="10"/>
        <v>2.3249907493591309</v>
      </c>
    </row>
    <row r="555" spans="1:5" x14ac:dyDescent="0.2">
      <c r="A555" s="230">
        <v>42281.838324652781</v>
      </c>
      <c r="B555">
        <v>2.3249907493591309</v>
      </c>
      <c r="C555">
        <v>1137.9404296875</v>
      </c>
      <c r="D555">
        <v>0.31459331512451172</v>
      </c>
      <c r="E555" s="8">
        <f t="shared" si="10"/>
        <v>2.3249907493591309</v>
      </c>
    </row>
    <row r="556" spans="1:5" x14ac:dyDescent="0.2">
      <c r="A556" s="230">
        <v>42281.845278125002</v>
      </c>
      <c r="B556">
        <v>2.3249907493591309</v>
      </c>
      <c r="C556">
        <v>1071.6578369140625</v>
      </c>
      <c r="D556">
        <v>0.31459331512451172</v>
      </c>
      <c r="E556" s="8">
        <f t="shared" si="10"/>
        <v>2.3249907493591309</v>
      </c>
    </row>
    <row r="557" spans="1:5" x14ac:dyDescent="0.2">
      <c r="A557" s="230">
        <v>42281.852231631943</v>
      </c>
      <c r="B557">
        <v>2.3249907493591309</v>
      </c>
      <c r="C557">
        <v>1121.7713623046875</v>
      </c>
      <c r="D557">
        <v>0.31459331512451172</v>
      </c>
      <c r="E557" s="8">
        <f t="shared" si="10"/>
        <v>2.3249907493591309</v>
      </c>
    </row>
    <row r="558" spans="1:5" x14ac:dyDescent="0.2">
      <c r="A558" s="230">
        <v>42281.859185104164</v>
      </c>
      <c r="B558">
        <v>2.3249907493591309</v>
      </c>
      <c r="C558">
        <v>1055.48876953125</v>
      </c>
      <c r="D558">
        <v>0.31459331512451172</v>
      </c>
      <c r="E558" s="8">
        <f t="shared" si="10"/>
        <v>2.3249907493591309</v>
      </c>
    </row>
    <row r="559" spans="1:5" x14ac:dyDescent="0.2">
      <c r="A559" s="230">
        <v>42281.866138622689</v>
      </c>
      <c r="B559">
        <v>2.3249907493591309</v>
      </c>
      <c r="C559">
        <v>1162.4619140625</v>
      </c>
      <c r="D559">
        <v>0.31459331512451172</v>
      </c>
      <c r="E559" s="8">
        <f t="shared" si="10"/>
        <v>2.3249907493591309</v>
      </c>
    </row>
    <row r="560" spans="1:5" x14ac:dyDescent="0.2">
      <c r="A560" s="230">
        <v>42281.873092094909</v>
      </c>
      <c r="B560">
        <v>2.3522791862487793</v>
      </c>
      <c r="C560">
        <v>980.10430908203125</v>
      </c>
      <c r="D560">
        <v>0.31459331512451172</v>
      </c>
      <c r="E560" s="8">
        <f t="shared" si="10"/>
        <v>2.3522791862487793</v>
      </c>
    </row>
    <row r="561" spans="1:5" x14ac:dyDescent="0.2">
      <c r="A561" s="230">
        <v>42281.88004556713</v>
      </c>
      <c r="B561">
        <v>2.3522791862487793</v>
      </c>
      <c r="C561">
        <v>1129.159912109375</v>
      </c>
      <c r="D561">
        <v>0.31459331512451172</v>
      </c>
      <c r="E561" s="8">
        <f t="shared" si="10"/>
        <v>2.3522791862487793</v>
      </c>
    </row>
    <row r="562" spans="1:5" x14ac:dyDescent="0.2">
      <c r="A562" s="230">
        <v>42281.886999074071</v>
      </c>
      <c r="B562">
        <v>2.3522791862487793</v>
      </c>
      <c r="C562">
        <v>767.76434326171875</v>
      </c>
      <c r="D562">
        <v>0.31459331512451172</v>
      </c>
      <c r="E562" s="8">
        <f t="shared" si="10"/>
        <v>2.3522791862487793</v>
      </c>
    </row>
    <row r="563" spans="1:5" x14ac:dyDescent="0.2">
      <c r="A563" s="230">
        <v>42281.893952546299</v>
      </c>
      <c r="B563">
        <v>2.3522791862487793</v>
      </c>
      <c r="C563">
        <v>1156.5723876953125</v>
      </c>
      <c r="D563">
        <v>0.31459331512451172</v>
      </c>
      <c r="E563" s="8">
        <f t="shared" si="10"/>
        <v>2.3522791862487793</v>
      </c>
    </row>
    <row r="564" spans="1:5" x14ac:dyDescent="0.2">
      <c r="A564" s="230">
        <v>42281.90090601852</v>
      </c>
      <c r="B564">
        <v>2.3522791862487793</v>
      </c>
      <c r="C564">
        <v>653.08160400390625</v>
      </c>
      <c r="D564">
        <v>0.31459331512451172</v>
      </c>
      <c r="E564" s="8">
        <f t="shared" si="10"/>
        <v>2.3522791862487793</v>
      </c>
    </row>
    <row r="565" spans="1:5" x14ac:dyDescent="0.2">
      <c r="A565" s="230">
        <v>42281.907859525461</v>
      </c>
      <c r="B565">
        <v>2.3522791862487793</v>
      </c>
      <c r="C565">
        <v>1145.75732421875</v>
      </c>
      <c r="D565">
        <v>0.31459331512451172</v>
      </c>
      <c r="E565" s="8">
        <f t="shared" si="10"/>
        <v>2.3522791862487793</v>
      </c>
    </row>
    <row r="566" spans="1:5" x14ac:dyDescent="0.2">
      <c r="A566" s="230">
        <v>42281.914812997682</v>
      </c>
      <c r="B566">
        <v>2.3522791862487793</v>
      </c>
      <c r="C566">
        <v>879.55615234375</v>
      </c>
      <c r="D566">
        <v>0.31459331512451172</v>
      </c>
      <c r="E566" s="8">
        <f t="shared" si="10"/>
        <v>2.3522791862487793</v>
      </c>
    </row>
    <row r="567" spans="1:5" x14ac:dyDescent="0.2">
      <c r="A567" s="230">
        <v>42281.921766516207</v>
      </c>
      <c r="B567">
        <v>2.3454303741455078</v>
      </c>
      <c r="C567">
        <v>1154.8590087890625</v>
      </c>
      <c r="D567">
        <v>0.31459331512451172</v>
      </c>
      <c r="E567" s="8">
        <f t="shared" si="10"/>
        <v>2.3454303741455078</v>
      </c>
    </row>
    <row r="568" spans="1:5" x14ac:dyDescent="0.2">
      <c r="A568" s="230">
        <v>42281.928719988427</v>
      </c>
      <c r="B568">
        <v>2.3454303741455078</v>
      </c>
      <c r="C568">
        <v>1003.3406372070312</v>
      </c>
      <c r="D568">
        <v>0.31459331512451172</v>
      </c>
      <c r="E568" s="8">
        <f t="shared" si="10"/>
        <v>2.3454303741455078</v>
      </c>
    </row>
    <row r="569" spans="1:5" x14ac:dyDescent="0.2">
      <c r="A569" s="230">
        <v>42281.935673460648</v>
      </c>
      <c r="B569">
        <v>2.3454303741455078</v>
      </c>
      <c r="C569">
        <v>1137.4051513671875</v>
      </c>
      <c r="D569">
        <v>0.31459331512451172</v>
      </c>
      <c r="E569" s="8">
        <f t="shared" si="10"/>
        <v>2.3454303741455078</v>
      </c>
    </row>
    <row r="570" spans="1:5" x14ac:dyDescent="0.2">
      <c r="A570" s="230">
        <v>42281.94262696759</v>
      </c>
      <c r="B570">
        <v>2.3454303741455078</v>
      </c>
      <c r="C570">
        <v>947.01654052734375</v>
      </c>
      <c r="D570">
        <v>0.31459331512451172</v>
      </c>
      <c r="E570" s="8">
        <f t="shared" si="10"/>
        <v>2.3454303741455078</v>
      </c>
    </row>
    <row r="571" spans="1:5" x14ac:dyDescent="0.2">
      <c r="A571" s="230">
        <v>42281.949580439818</v>
      </c>
      <c r="B571">
        <v>2.3454303741455078</v>
      </c>
      <c r="C571">
        <v>1127.875</v>
      </c>
      <c r="D571">
        <v>0.31459331512451172</v>
      </c>
      <c r="E571" s="8">
        <f t="shared" si="10"/>
        <v>2.3454303741455078</v>
      </c>
    </row>
    <row r="572" spans="1:5" x14ac:dyDescent="0.2">
      <c r="A572" s="230">
        <v>42281.956533912038</v>
      </c>
      <c r="B572">
        <v>2.3454303741455078</v>
      </c>
      <c r="C572">
        <v>1043.81689453125</v>
      </c>
      <c r="D572">
        <v>0.31459331512451172</v>
      </c>
      <c r="E572" s="8">
        <f t="shared" si="10"/>
        <v>2.3454303741455078</v>
      </c>
    </row>
    <row r="573" spans="1:5" x14ac:dyDescent="0.2">
      <c r="A573" s="230">
        <v>42281.96348741898</v>
      </c>
      <c r="B573">
        <v>2.3454303741455078</v>
      </c>
      <c r="C573">
        <v>1142.8662109375</v>
      </c>
      <c r="D573">
        <v>0.31459331512451172</v>
      </c>
      <c r="E573" s="8">
        <f t="shared" si="10"/>
        <v>2.3454303741455078</v>
      </c>
    </row>
    <row r="574" spans="1:5" x14ac:dyDescent="0.2">
      <c r="A574" s="230">
        <v>42281.9704408912</v>
      </c>
      <c r="B574">
        <v>2.3454303741455078</v>
      </c>
      <c r="C574">
        <v>999.59295654296875</v>
      </c>
      <c r="D574">
        <v>0.31459331512451172</v>
      </c>
      <c r="E574" s="8">
        <f t="shared" si="10"/>
        <v>2.3454303741455078</v>
      </c>
    </row>
    <row r="575" spans="1:5" x14ac:dyDescent="0.2">
      <c r="A575" s="230">
        <v>42281.977394409725</v>
      </c>
      <c r="B575">
        <v>2.3454303741455078</v>
      </c>
      <c r="C575">
        <v>1139.546630859375</v>
      </c>
      <c r="D575">
        <v>0.31459331512451172</v>
      </c>
      <c r="E575" s="8">
        <f t="shared" si="10"/>
        <v>2.3454303741455078</v>
      </c>
    </row>
    <row r="576" spans="1:5" x14ac:dyDescent="0.2">
      <c r="A576" s="230">
        <v>42281.984347881946</v>
      </c>
      <c r="B576">
        <v>2.3454303741455078</v>
      </c>
      <c r="C576">
        <v>1009.7654418945312</v>
      </c>
      <c r="D576">
        <v>0.31459331512451172</v>
      </c>
      <c r="E576" s="8">
        <f t="shared" si="10"/>
        <v>2.3454303741455078</v>
      </c>
    </row>
    <row r="577" spans="1:5" x14ac:dyDescent="0.2">
      <c r="A577" s="230">
        <v>42281.991301354166</v>
      </c>
      <c r="B577">
        <v>2.3454303741455078</v>
      </c>
      <c r="C577">
        <v>1122.5208740234375</v>
      </c>
      <c r="D577">
        <v>0.31459331512451172</v>
      </c>
      <c r="E577" s="8">
        <f t="shared" si="10"/>
        <v>2.3454303741455078</v>
      </c>
    </row>
    <row r="578" spans="1:5" x14ac:dyDescent="0.2">
      <c r="A578" s="230">
        <v>42281.998254861108</v>
      </c>
      <c r="B578">
        <v>2.3454303741455078</v>
      </c>
      <c r="C578">
        <v>952.15643310546875</v>
      </c>
      <c r="D578">
        <v>0.31459331512451172</v>
      </c>
      <c r="E578" s="8">
        <f t="shared" si="10"/>
        <v>2.3454303741455078</v>
      </c>
    </row>
    <row r="579" spans="1:5" x14ac:dyDescent="0.2">
      <c r="A579" s="230">
        <v>42282.005208333336</v>
      </c>
      <c r="B579">
        <v>2.3454303741455078</v>
      </c>
      <c r="C579">
        <v>1123.484619140625</v>
      </c>
      <c r="D579">
        <v>0.31459331512451172</v>
      </c>
      <c r="E579" s="8">
        <f t="shared" si="10"/>
        <v>2.3454303741455078</v>
      </c>
    </row>
    <row r="580" spans="1:5" x14ac:dyDescent="0.2">
      <c r="A580" s="230">
        <v>42282.012161805556</v>
      </c>
      <c r="B580">
        <v>2.3454303741455078</v>
      </c>
      <c r="C580">
        <v>1126.3758544921875</v>
      </c>
      <c r="D580">
        <v>0.31459331512451172</v>
      </c>
      <c r="E580" s="8">
        <f t="shared" ref="E580:E643" si="11">IF(B580="Null",E579,IF(C580+D580&gt;10,B580,"PO"))</f>
        <v>2.3454303741455078</v>
      </c>
    </row>
    <row r="581" spans="1:5" x14ac:dyDescent="0.2">
      <c r="A581" s="230">
        <v>42282.019115312498</v>
      </c>
      <c r="B581">
        <v>2.3454303741455078</v>
      </c>
      <c r="C581">
        <v>1122.6279296875</v>
      </c>
      <c r="D581">
        <v>0.31459331512451172</v>
      </c>
      <c r="E581" s="8">
        <f t="shared" si="11"/>
        <v>2.3454303741455078</v>
      </c>
    </row>
    <row r="582" spans="1:5" x14ac:dyDescent="0.2">
      <c r="A582" s="230">
        <v>42282.026068784726</v>
      </c>
      <c r="B582">
        <v>2.3454303741455078</v>
      </c>
      <c r="C582">
        <v>1146.6138916015625</v>
      </c>
      <c r="D582">
        <v>0.31459331512451172</v>
      </c>
      <c r="E582" s="8">
        <f t="shared" si="11"/>
        <v>2.3454303741455078</v>
      </c>
    </row>
    <row r="583" spans="1:5" x14ac:dyDescent="0.2">
      <c r="A583" s="230">
        <v>42282.033022303243</v>
      </c>
      <c r="B583">
        <v>2.3454303741455078</v>
      </c>
      <c r="C583">
        <v>1091.4676513671875</v>
      </c>
      <c r="D583">
        <v>0.31459331512451172</v>
      </c>
      <c r="E583" s="8">
        <f t="shared" si="11"/>
        <v>2.3454303741455078</v>
      </c>
    </row>
    <row r="584" spans="1:5" x14ac:dyDescent="0.2">
      <c r="A584" s="230">
        <v>42282.039975775464</v>
      </c>
      <c r="B584">
        <v>2.3454303741455078</v>
      </c>
      <c r="C584">
        <v>1169.207763671875</v>
      </c>
      <c r="D584">
        <v>0.31459331512451172</v>
      </c>
      <c r="E584" s="8">
        <f t="shared" si="11"/>
        <v>2.3454303741455078</v>
      </c>
    </row>
    <row r="585" spans="1:5" x14ac:dyDescent="0.2">
      <c r="A585" s="230">
        <v>42282.046929247685</v>
      </c>
      <c r="B585">
        <v>2.2219369411468506</v>
      </c>
      <c r="C585">
        <v>1107.5296630859375</v>
      </c>
      <c r="D585">
        <v>0.31459331512451172</v>
      </c>
      <c r="E585" s="8">
        <f t="shared" si="11"/>
        <v>2.2219369411468506</v>
      </c>
    </row>
    <row r="586" spans="1:5" x14ac:dyDescent="0.2">
      <c r="A586" s="230">
        <v>42282.053882754626</v>
      </c>
      <c r="B586">
        <v>2.3660838603973389</v>
      </c>
      <c r="C586">
        <v>1148.8626708984375</v>
      </c>
      <c r="D586">
        <v>0.31459331512451172</v>
      </c>
      <c r="E586" s="8">
        <f t="shared" si="11"/>
        <v>2.3660838603973389</v>
      </c>
    </row>
    <row r="587" spans="1:5" x14ac:dyDescent="0.2">
      <c r="A587" s="230">
        <v>42282.060836226854</v>
      </c>
      <c r="B587">
        <v>2.3660838603973389</v>
      </c>
      <c r="C587">
        <v>1099.605712890625</v>
      </c>
      <c r="D587">
        <v>0.31459331512451172</v>
      </c>
      <c r="E587" s="8">
        <f t="shared" si="11"/>
        <v>2.3660838603973389</v>
      </c>
    </row>
    <row r="588" spans="1:5" x14ac:dyDescent="0.2">
      <c r="A588" s="230">
        <v>42282.067789699075</v>
      </c>
      <c r="B588">
        <v>2.3660838603973389</v>
      </c>
      <c r="C588">
        <v>1134.9422607421875</v>
      </c>
      <c r="D588">
        <v>0.31459331512451172</v>
      </c>
      <c r="E588" s="8">
        <f t="shared" si="11"/>
        <v>2.3660838603973389</v>
      </c>
    </row>
    <row r="589" spans="1:5" x14ac:dyDescent="0.2">
      <c r="A589" s="230">
        <v>42282.074743206016</v>
      </c>
      <c r="B589">
        <v>2.3660838603973389</v>
      </c>
      <c r="C589">
        <v>1077.5472412109375</v>
      </c>
      <c r="D589">
        <v>0.31459331512451172</v>
      </c>
      <c r="E589" s="8">
        <f t="shared" si="11"/>
        <v>2.3660838603973389</v>
      </c>
    </row>
    <row r="590" spans="1:5" x14ac:dyDescent="0.2">
      <c r="A590" s="230">
        <v>42282.081696678244</v>
      </c>
      <c r="B590">
        <v>2.15334153175354</v>
      </c>
      <c r="C590">
        <v>1150.5758056640625</v>
      </c>
      <c r="D590">
        <v>0.31459331512451172</v>
      </c>
      <c r="E590" s="8">
        <f t="shared" si="11"/>
        <v>2.15334153175354</v>
      </c>
    </row>
    <row r="591" spans="1:5" x14ac:dyDescent="0.2">
      <c r="A591" s="230">
        <v>42282.088650196762</v>
      </c>
      <c r="B591">
        <v>2.3660838603973389</v>
      </c>
      <c r="C591">
        <v>1033.43017578125</v>
      </c>
      <c r="D591">
        <v>0.31459331512451172</v>
      </c>
      <c r="E591" s="8">
        <f t="shared" si="11"/>
        <v>2.3660838603973389</v>
      </c>
    </row>
    <row r="592" spans="1:5" x14ac:dyDescent="0.2">
      <c r="A592" s="230">
        <v>42282.095603668982</v>
      </c>
      <c r="B592">
        <v>2.3660838603973389</v>
      </c>
      <c r="C592">
        <v>1158.285888671875</v>
      </c>
      <c r="D592">
        <v>0.31459331512451172</v>
      </c>
      <c r="E592" s="8">
        <f t="shared" si="11"/>
        <v>2.3660838603973389</v>
      </c>
    </row>
    <row r="593" spans="1:5" x14ac:dyDescent="0.2">
      <c r="A593" s="230">
        <v>42282.102557141203</v>
      </c>
      <c r="B593">
        <v>2.3660838603973389</v>
      </c>
      <c r="C593">
        <v>929.99078369140625</v>
      </c>
      <c r="D593">
        <v>0.31459331512451172</v>
      </c>
      <c r="E593" s="8">
        <f t="shared" si="11"/>
        <v>2.3660838603973389</v>
      </c>
    </row>
    <row r="594" spans="1:5" x14ac:dyDescent="0.2">
      <c r="A594" s="230">
        <v>42282.109510648152</v>
      </c>
      <c r="B594">
        <v>2.3660838603973389</v>
      </c>
      <c r="C594">
        <v>1145.2218017578125</v>
      </c>
      <c r="D594">
        <v>0.31459331512451172</v>
      </c>
      <c r="E594" s="8">
        <f t="shared" si="11"/>
        <v>2.3660838603973389</v>
      </c>
    </row>
    <row r="595" spans="1:5" x14ac:dyDescent="0.2">
      <c r="A595" s="230">
        <v>42282.116464120372</v>
      </c>
      <c r="B595">
        <v>2.3660838603973389</v>
      </c>
      <c r="C595">
        <v>650.72576904296875</v>
      </c>
      <c r="D595">
        <v>0.31459331512451172</v>
      </c>
      <c r="E595" s="8">
        <f t="shared" si="11"/>
        <v>2.3660838603973389</v>
      </c>
    </row>
    <row r="596" spans="1:5" x14ac:dyDescent="0.2">
      <c r="A596" s="230">
        <v>42282.123417592593</v>
      </c>
      <c r="B596">
        <v>2.3660838603973389</v>
      </c>
      <c r="C596">
        <v>1129.4810791015625</v>
      </c>
      <c r="D596">
        <v>0.31459331512451172</v>
      </c>
      <c r="E596" s="8">
        <f t="shared" si="11"/>
        <v>2.3660838603973389</v>
      </c>
    </row>
    <row r="597" spans="1:5" x14ac:dyDescent="0.2">
      <c r="A597" s="230">
        <v>42282.130371099534</v>
      </c>
      <c r="B597">
        <v>2.3660838603973389</v>
      </c>
      <c r="C597">
        <v>722.14825439453125</v>
      </c>
      <c r="D597">
        <v>0.31459331512451172</v>
      </c>
      <c r="E597" s="8">
        <f t="shared" si="11"/>
        <v>2.3660838603973389</v>
      </c>
    </row>
    <row r="598" spans="1:5" x14ac:dyDescent="0.2">
      <c r="A598" s="230">
        <v>42282.137324571762</v>
      </c>
      <c r="B598">
        <v>2.3660838603973389</v>
      </c>
      <c r="C598">
        <v>1145.5430908203125</v>
      </c>
      <c r="D598">
        <v>0.31459331512451172</v>
      </c>
      <c r="E598" s="8">
        <f t="shared" si="11"/>
        <v>2.3660838603973389</v>
      </c>
    </row>
    <row r="599" spans="1:5" x14ac:dyDescent="0.2">
      <c r="A599" s="230">
        <v>42282.14427809028</v>
      </c>
      <c r="B599">
        <v>2.3248836994171143</v>
      </c>
      <c r="C599">
        <v>933.0960693359375</v>
      </c>
      <c r="D599">
        <v>0.31459331512451172</v>
      </c>
      <c r="E599" s="8">
        <f t="shared" si="11"/>
        <v>2.3248836994171143</v>
      </c>
    </row>
    <row r="600" spans="1:5" x14ac:dyDescent="0.2">
      <c r="A600" s="230">
        <v>42282.1512315625</v>
      </c>
      <c r="B600">
        <v>2.3248836994171143</v>
      </c>
      <c r="C600">
        <v>1127.98193359375</v>
      </c>
      <c r="D600">
        <v>0.31459331512451172</v>
      </c>
      <c r="E600" s="8">
        <f t="shared" si="11"/>
        <v>2.3248836994171143</v>
      </c>
    </row>
    <row r="601" spans="1:5" x14ac:dyDescent="0.2">
      <c r="A601" s="230">
        <v>42282.158185034721</v>
      </c>
      <c r="B601">
        <v>2.3248836994171143</v>
      </c>
      <c r="C601">
        <v>1036.535400390625</v>
      </c>
      <c r="D601">
        <v>0.31459331512451172</v>
      </c>
      <c r="E601" s="8">
        <f t="shared" si="11"/>
        <v>2.3248836994171143</v>
      </c>
    </row>
    <row r="602" spans="1:5" x14ac:dyDescent="0.2">
      <c r="A602" s="230">
        <v>42282.16513854167</v>
      </c>
      <c r="B602">
        <v>2.3248836994171143</v>
      </c>
      <c r="C602">
        <v>1139.6536865234375</v>
      </c>
      <c r="D602">
        <v>0.31459331512451172</v>
      </c>
      <c r="E602" s="8">
        <f t="shared" si="11"/>
        <v>2.3248836994171143</v>
      </c>
    </row>
    <row r="603" spans="1:5" x14ac:dyDescent="0.2">
      <c r="A603" s="230">
        <v>42282.172092013891</v>
      </c>
      <c r="B603">
        <v>2.3248836994171143</v>
      </c>
      <c r="C603">
        <v>988.34954833984375</v>
      </c>
      <c r="D603">
        <v>0.31459331512451172</v>
      </c>
      <c r="E603" s="8">
        <f t="shared" si="11"/>
        <v>2.3248836994171143</v>
      </c>
    </row>
    <row r="604" spans="1:5" x14ac:dyDescent="0.2">
      <c r="A604" s="230">
        <v>42282.179045486111</v>
      </c>
      <c r="B604">
        <v>2.3248836994171143</v>
      </c>
      <c r="C604">
        <v>1140.724609375</v>
      </c>
      <c r="D604">
        <v>0.31459331512451172</v>
      </c>
      <c r="E604" s="8">
        <f t="shared" si="11"/>
        <v>2.3248836994171143</v>
      </c>
    </row>
    <row r="605" spans="1:5" x14ac:dyDescent="0.2">
      <c r="A605" s="230">
        <v>42282.185998993053</v>
      </c>
      <c r="B605">
        <v>2.3248836994171143</v>
      </c>
      <c r="C605">
        <v>980.6397705078125</v>
      </c>
      <c r="D605">
        <v>0.31459331512451172</v>
      </c>
      <c r="E605" s="8">
        <f t="shared" si="11"/>
        <v>2.3248836994171143</v>
      </c>
    </row>
    <row r="606" spans="1:5" x14ac:dyDescent="0.2">
      <c r="A606" s="230">
        <v>42282.192952465281</v>
      </c>
      <c r="B606">
        <v>2.3248836994171143</v>
      </c>
      <c r="C606">
        <v>1106.3519287109375</v>
      </c>
      <c r="D606">
        <v>0.31459331512451172</v>
      </c>
      <c r="E606" s="8">
        <f t="shared" si="11"/>
        <v>2.3248836994171143</v>
      </c>
    </row>
    <row r="607" spans="1:5" x14ac:dyDescent="0.2">
      <c r="A607" s="230">
        <v>42282.199905983798</v>
      </c>
      <c r="B607">
        <v>2.3248836994171143</v>
      </c>
      <c r="C607">
        <v>912.0013427734375</v>
      </c>
      <c r="D607">
        <v>0.31459331512451172</v>
      </c>
      <c r="E607" s="8">
        <f t="shared" si="11"/>
        <v>2.3248836994171143</v>
      </c>
    </row>
    <row r="608" spans="1:5" x14ac:dyDescent="0.2">
      <c r="A608" s="230">
        <v>42282.206859456019</v>
      </c>
      <c r="B608">
        <v>2.3248836994171143</v>
      </c>
      <c r="C608">
        <v>1135.6917724609375</v>
      </c>
      <c r="D608">
        <v>0.31459331512451172</v>
      </c>
      <c r="E608" s="8">
        <f t="shared" si="11"/>
        <v>2.3248836994171143</v>
      </c>
    </row>
    <row r="609" spans="1:5" x14ac:dyDescent="0.2">
      <c r="A609" s="230">
        <v>42282.213812928239</v>
      </c>
      <c r="B609">
        <v>2.3248836994171143</v>
      </c>
      <c r="C609">
        <v>1118.77294921875</v>
      </c>
      <c r="D609">
        <v>0.31459331512451172</v>
      </c>
      <c r="E609" s="8">
        <f t="shared" si="11"/>
        <v>2.3248836994171143</v>
      </c>
    </row>
    <row r="610" spans="1:5" x14ac:dyDescent="0.2">
      <c r="A610" s="230">
        <v>42282.220766435188</v>
      </c>
      <c r="B610">
        <v>2.3248836994171143</v>
      </c>
      <c r="C610">
        <v>1116.310302734375</v>
      </c>
      <c r="D610">
        <v>0.31459331512451172</v>
      </c>
      <c r="E610" s="8">
        <f t="shared" si="11"/>
        <v>2.3248836994171143</v>
      </c>
    </row>
    <row r="611" spans="1:5" x14ac:dyDescent="0.2">
      <c r="A611" s="230">
        <v>42282.227719907409</v>
      </c>
      <c r="B611">
        <v>2.3248836994171143</v>
      </c>
      <c r="C611">
        <v>1131.6226806640625</v>
      </c>
      <c r="D611">
        <v>0.31459331512451172</v>
      </c>
      <c r="E611" s="8">
        <f t="shared" si="11"/>
        <v>2.3248836994171143</v>
      </c>
    </row>
    <row r="612" spans="1:5" x14ac:dyDescent="0.2">
      <c r="A612" s="230">
        <v>42282.234673379629</v>
      </c>
      <c r="B612">
        <v>2.3248836994171143</v>
      </c>
      <c r="C612">
        <v>1091.146484375</v>
      </c>
      <c r="D612">
        <v>0.31459331512451172</v>
      </c>
      <c r="E612" s="8">
        <f t="shared" si="11"/>
        <v>2.3248836994171143</v>
      </c>
    </row>
    <row r="613" spans="1:5" x14ac:dyDescent="0.2">
      <c r="A613" s="230">
        <v>42282.241626886571</v>
      </c>
      <c r="B613">
        <v>2.3248836994171143</v>
      </c>
      <c r="C613">
        <v>1174.34765625</v>
      </c>
      <c r="D613">
        <v>0.31459331512451172</v>
      </c>
      <c r="E613" s="8">
        <f t="shared" si="11"/>
        <v>2.3248836994171143</v>
      </c>
    </row>
    <row r="614" spans="1:5" x14ac:dyDescent="0.2">
      <c r="A614" s="230">
        <v>42282.248580358799</v>
      </c>
      <c r="B614">
        <v>2.3248836994171143</v>
      </c>
      <c r="C614">
        <v>1101.10498046875</v>
      </c>
      <c r="D614">
        <v>368.04412841796875</v>
      </c>
      <c r="E614" s="8">
        <f t="shared" si="11"/>
        <v>2.3248836994171143</v>
      </c>
    </row>
    <row r="615" spans="1:5" x14ac:dyDescent="0.2">
      <c r="A615" s="230">
        <v>42282.255533877316</v>
      </c>
      <c r="B615">
        <v>2.3248836994171143</v>
      </c>
      <c r="C615">
        <v>1151.4326171875</v>
      </c>
      <c r="D615">
        <v>381.6776123046875</v>
      </c>
      <c r="E615" s="8">
        <f t="shared" si="11"/>
        <v>2.3248836994171143</v>
      </c>
    </row>
    <row r="616" spans="1:5" x14ac:dyDescent="0.2">
      <c r="A616" s="230">
        <v>42282.262487349537</v>
      </c>
      <c r="B616">
        <v>2.3248836994171143</v>
      </c>
      <c r="C616">
        <v>1094.144775390625</v>
      </c>
      <c r="D616">
        <v>353.961181640625</v>
      </c>
      <c r="E616" s="8">
        <f t="shared" si="11"/>
        <v>2.3248836994171143</v>
      </c>
    </row>
    <row r="617" spans="1:5" x14ac:dyDescent="0.2">
      <c r="A617" s="230">
        <v>42282.269440821758</v>
      </c>
      <c r="B617">
        <v>2.2633509635925293</v>
      </c>
      <c r="C617">
        <v>1167.708740234375</v>
      </c>
      <c r="D617">
        <v>380.10455322265625</v>
      </c>
      <c r="E617" s="8">
        <f t="shared" si="11"/>
        <v>2.2633509635925293</v>
      </c>
    </row>
    <row r="618" spans="1:5" x14ac:dyDescent="0.2">
      <c r="A618" s="230">
        <v>42282.276394328706</v>
      </c>
      <c r="B618">
        <v>2.3454303741455078</v>
      </c>
      <c r="C618">
        <v>1107.20849609375</v>
      </c>
      <c r="D618">
        <v>354.63543701171875</v>
      </c>
      <c r="E618" s="8">
        <f t="shared" si="11"/>
        <v>2.3454303741455078</v>
      </c>
    </row>
    <row r="619" spans="1:5" x14ac:dyDescent="0.2">
      <c r="A619" s="230">
        <v>42282.283347800927</v>
      </c>
      <c r="B619">
        <v>2.3454303741455078</v>
      </c>
      <c r="C619">
        <v>1124.7696533203125</v>
      </c>
      <c r="D619">
        <v>377.18310546875</v>
      </c>
      <c r="E619" s="8">
        <f t="shared" si="11"/>
        <v>2.3454303741455078</v>
      </c>
    </row>
    <row r="620" spans="1:5" x14ac:dyDescent="0.2">
      <c r="A620" s="230">
        <v>42282.290301273148</v>
      </c>
      <c r="B620">
        <v>2.3454303741455078</v>
      </c>
      <c r="C620">
        <v>1121.7713623046875</v>
      </c>
      <c r="D620">
        <v>360.77792358398437</v>
      </c>
      <c r="E620" s="8">
        <f t="shared" si="11"/>
        <v>2.3454303741455078</v>
      </c>
    </row>
    <row r="621" spans="1:5" x14ac:dyDescent="0.2">
      <c r="A621" s="230">
        <v>42282.297254780089</v>
      </c>
      <c r="B621">
        <v>2.3454303741455078</v>
      </c>
      <c r="C621">
        <v>1111.0634765625</v>
      </c>
      <c r="D621">
        <v>379.8798828125</v>
      </c>
      <c r="E621" s="8">
        <f t="shared" si="11"/>
        <v>2.3454303741455078</v>
      </c>
    </row>
    <row r="622" spans="1:5" x14ac:dyDescent="0.2">
      <c r="A622" s="230">
        <v>42282.304208252317</v>
      </c>
      <c r="B622">
        <v>2.3454303741455078</v>
      </c>
      <c r="C622">
        <v>1137.8333740234375</v>
      </c>
      <c r="D622">
        <v>360.32846069335938</v>
      </c>
      <c r="E622" s="8">
        <f t="shared" si="11"/>
        <v>2.3454303741455078</v>
      </c>
    </row>
    <row r="623" spans="1:5" x14ac:dyDescent="0.2">
      <c r="A623" s="230">
        <v>42282.311161770835</v>
      </c>
      <c r="B623">
        <v>2.3454303741455078</v>
      </c>
      <c r="C623">
        <v>1121.2359619140625</v>
      </c>
      <c r="D623">
        <v>370.96560668945312</v>
      </c>
      <c r="E623" s="8">
        <f t="shared" si="11"/>
        <v>2.3454303741455078</v>
      </c>
    </row>
    <row r="624" spans="1:5" x14ac:dyDescent="0.2">
      <c r="A624" s="230">
        <v>42282.318115243055</v>
      </c>
      <c r="B624">
        <v>2.3454303741455078</v>
      </c>
      <c r="C624">
        <v>1085.5782470703125</v>
      </c>
      <c r="D624">
        <v>347.59390258789062</v>
      </c>
      <c r="E624" s="8">
        <f t="shared" si="11"/>
        <v>2.3454303741455078</v>
      </c>
    </row>
    <row r="625" spans="1:5" x14ac:dyDescent="0.2">
      <c r="A625" s="230">
        <v>42282.325068715276</v>
      </c>
      <c r="B625">
        <v>2.3454303741455078</v>
      </c>
      <c r="C625">
        <v>1100.8907470703125</v>
      </c>
      <c r="D625">
        <v>360.77792358398437</v>
      </c>
      <c r="E625" s="8">
        <f t="shared" si="11"/>
        <v>2.3454303741455078</v>
      </c>
    </row>
    <row r="626" spans="1:5" x14ac:dyDescent="0.2">
      <c r="A626" s="230">
        <v>42282.332022222225</v>
      </c>
      <c r="B626">
        <v>2.2425904273986816</v>
      </c>
      <c r="C626">
        <v>1074.5491943359375</v>
      </c>
      <c r="D626">
        <v>360.25357055664062</v>
      </c>
      <c r="E626" s="8">
        <f t="shared" si="11"/>
        <v>2.2425904273986816</v>
      </c>
    </row>
    <row r="627" spans="1:5" x14ac:dyDescent="0.2">
      <c r="A627" s="230">
        <v>42282.338975694445</v>
      </c>
      <c r="B627">
        <v>2.2425904273986816</v>
      </c>
      <c r="C627">
        <v>1131.0872802734375</v>
      </c>
      <c r="D627">
        <v>373.81216430664062</v>
      </c>
      <c r="E627" s="8">
        <f t="shared" si="11"/>
        <v>2.2425904273986816</v>
      </c>
    </row>
    <row r="628" spans="1:5" x14ac:dyDescent="0.2">
      <c r="A628" s="230">
        <v>42282.345929166666</v>
      </c>
      <c r="B628">
        <v>2.2425904273986816</v>
      </c>
      <c r="C628">
        <v>1086.2208251953125</v>
      </c>
      <c r="D628">
        <v>352.9124755859375</v>
      </c>
      <c r="E628" s="8">
        <f t="shared" si="11"/>
        <v>2.2425904273986816</v>
      </c>
    </row>
    <row r="629" spans="1:5" x14ac:dyDescent="0.2">
      <c r="A629" s="230">
        <v>42282.352882673615</v>
      </c>
      <c r="B629">
        <v>2.2425904273986816</v>
      </c>
      <c r="C629">
        <v>1098.5350341796875</v>
      </c>
      <c r="D629">
        <v>346.76995849609375</v>
      </c>
      <c r="E629" s="8">
        <f t="shared" si="11"/>
        <v>2.2425904273986816</v>
      </c>
    </row>
    <row r="630" spans="1:5" x14ac:dyDescent="0.2">
      <c r="A630" s="230">
        <v>42282.359836145835</v>
      </c>
      <c r="B630">
        <v>2.2425904273986816</v>
      </c>
      <c r="C630">
        <v>1045.744384765625</v>
      </c>
      <c r="D630">
        <v>358.15615844726562</v>
      </c>
      <c r="E630" s="8">
        <f t="shared" si="11"/>
        <v>2.2425904273986816</v>
      </c>
    </row>
    <row r="631" spans="1:5" x14ac:dyDescent="0.2">
      <c r="A631" s="230">
        <v>42282.366789664353</v>
      </c>
      <c r="B631">
        <v>2.2425904273986816</v>
      </c>
      <c r="C631">
        <v>1106.3519287109375</v>
      </c>
      <c r="D631">
        <v>365.79693603515625</v>
      </c>
      <c r="E631" s="8">
        <f t="shared" si="11"/>
        <v>2.2425904273986816</v>
      </c>
    </row>
    <row r="632" spans="1:5" x14ac:dyDescent="0.2">
      <c r="A632" s="230">
        <v>42282.373743136573</v>
      </c>
      <c r="B632">
        <v>2.2425904273986816</v>
      </c>
      <c r="C632">
        <v>863.06573486328125</v>
      </c>
      <c r="D632">
        <v>389.01873779296875</v>
      </c>
      <c r="E632" s="8">
        <f t="shared" si="11"/>
        <v>2.2425904273986816</v>
      </c>
    </row>
    <row r="633" spans="1:5" x14ac:dyDescent="0.2">
      <c r="A633" s="230">
        <v>42282.380696608794</v>
      </c>
      <c r="B633">
        <v>2.2425904273986816</v>
      </c>
      <c r="C633">
        <v>1090.07568359375</v>
      </c>
      <c r="D633">
        <v>0.31459331512451172</v>
      </c>
      <c r="E633" s="8">
        <f t="shared" si="11"/>
        <v>2.2425904273986816</v>
      </c>
    </row>
    <row r="634" spans="1:5" x14ac:dyDescent="0.2">
      <c r="A634" s="230">
        <v>42282.387650115743</v>
      </c>
      <c r="B634">
        <v>2.2425904273986816</v>
      </c>
      <c r="C634">
        <v>1010.943359375</v>
      </c>
      <c r="D634">
        <v>0.31459331512451172</v>
      </c>
      <c r="E634" s="8">
        <f t="shared" si="11"/>
        <v>2.2425904273986816</v>
      </c>
    </row>
    <row r="635" spans="1:5" x14ac:dyDescent="0.2">
      <c r="A635" s="230">
        <v>42282.394603587964</v>
      </c>
      <c r="B635">
        <v>2.2425904273986816</v>
      </c>
      <c r="C635">
        <v>1013.6204223632812</v>
      </c>
      <c r="D635">
        <v>0.31459331512451172</v>
      </c>
      <c r="E635" s="8">
        <f t="shared" si="11"/>
        <v>2.2425904273986816</v>
      </c>
    </row>
    <row r="636" spans="1:5" x14ac:dyDescent="0.2">
      <c r="A636" s="230">
        <v>42282.401557060184</v>
      </c>
      <c r="B636">
        <v>2.2425904273986816</v>
      </c>
      <c r="C636">
        <v>1033.1090087890625</v>
      </c>
      <c r="D636">
        <v>0.31459331512451172</v>
      </c>
      <c r="E636" s="8">
        <f t="shared" si="11"/>
        <v>2.2425904273986816</v>
      </c>
    </row>
    <row r="637" spans="1:5" x14ac:dyDescent="0.2">
      <c r="A637" s="230">
        <v>42282.408510567133</v>
      </c>
      <c r="B637">
        <v>2.2425904273986816</v>
      </c>
      <c r="C637">
        <v>886.83746337890625</v>
      </c>
      <c r="D637">
        <v>0.31459331512451172</v>
      </c>
      <c r="E637" s="8">
        <f t="shared" si="11"/>
        <v>2.2425904273986816</v>
      </c>
    </row>
    <row r="638" spans="1:5" x14ac:dyDescent="0.2">
      <c r="A638" s="230">
        <v>42282.415464039354</v>
      </c>
      <c r="B638">
        <v>2.2425904273986816</v>
      </c>
      <c r="C638">
        <v>1130.12353515625</v>
      </c>
      <c r="D638">
        <v>0.31459331512451172</v>
      </c>
      <c r="E638" s="8">
        <f t="shared" si="11"/>
        <v>2.2425904273986816</v>
      </c>
    </row>
    <row r="639" spans="1:5" x14ac:dyDescent="0.2">
      <c r="A639" s="230">
        <v>42282.422417557871</v>
      </c>
      <c r="B639">
        <v>2.2425904273986816</v>
      </c>
      <c r="C639">
        <v>803.5291748046875</v>
      </c>
      <c r="D639">
        <v>0.31459331512451172</v>
      </c>
      <c r="E639" s="8">
        <f t="shared" si="11"/>
        <v>2.2425904273986816</v>
      </c>
    </row>
    <row r="640" spans="1:5" x14ac:dyDescent="0.2">
      <c r="A640" s="230">
        <v>42282.429371030092</v>
      </c>
      <c r="B640">
        <v>2.2425904273986816</v>
      </c>
      <c r="C640">
        <v>1143.4014892578125</v>
      </c>
      <c r="D640">
        <v>0.31459331512451172</v>
      </c>
      <c r="E640" s="8">
        <f t="shared" si="11"/>
        <v>2.2425904273986816</v>
      </c>
    </row>
    <row r="641" spans="1:5" x14ac:dyDescent="0.2">
      <c r="A641" s="230">
        <v>42282.436324502312</v>
      </c>
      <c r="B641">
        <v>2.2425904273986816</v>
      </c>
      <c r="C641">
        <v>927.74212646484375</v>
      </c>
      <c r="D641">
        <v>0.31459331512451172</v>
      </c>
      <c r="E641" s="8">
        <f t="shared" si="11"/>
        <v>2.2425904273986816</v>
      </c>
    </row>
    <row r="642" spans="1:5" x14ac:dyDescent="0.2">
      <c r="A642" s="230">
        <v>42282.443278009261</v>
      </c>
      <c r="B642">
        <v>2.2425904273986816</v>
      </c>
      <c r="C642">
        <v>1148.434326171875</v>
      </c>
      <c r="D642">
        <v>0.31459331512451172</v>
      </c>
      <c r="E642" s="8">
        <f t="shared" si="11"/>
        <v>2.2425904273986816</v>
      </c>
    </row>
    <row r="643" spans="1:5" x14ac:dyDescent="0.2">
      <c r="A643" s="230">
        <v>42282.450231481482</v>
      </c>
      <c r="B643">
        <v>2.2425904273986816</v>
      </c>
      <c r="C643">
        <v>1068.1241455078125</v>
      </c>
      <c r="D643">
        <v>0.31459331512451172</v>
      </c>
      <c r="E643" s="8">
        <f t="shared" si="11"/>
        <v>2.2425904273986816</v>
      </c>
    </row>
    <row r="644" spans="1:5" x14ac:dyDescent="0.2">
      <c r="A644" s="230">
        <v>42282.457184953702</v>
      </c>
      <c r="B644">
        <v>2.2425904273986816</v>
      </c>
      <c r="C644">
        <v>1142.652099609375</v>
      </c>
      <c r="D644">
        <v>0.31459331512451172</v>
      </c>
      <c r="E644" s="8">
        <f t="shared" ref="E644:E707" si="12">IF(B644="Null",E643,IF(C644+D644&gt;10,B644,"PO"))</f>
        <v>2.2425904273986816</v>
      </c>
    </row>
    <row r="645" spans="1:5" x14ac:dyDescent="0.2">
      <c r="A645" s="230">
        <v>42282.464138460651</v>
      </c>
      <c r="B645">
        <v>2.2425904273986816</v>
      </c>
      <c r="C645">
        <v>1125.7332763671875</v>
      </c>
      <c r="D645">
        <v>0.31459331512451172</v>
      </c>
      <c r="E645" s="8">
        <f t="shared" si="12"/>
        <v>2.2425904273986816</v>
      </c>
    </row>
    <row r="646" spans="1:5" x14ac:dyDescent="0.2">
      <c r="A646" s="230">
        <v>42282.471091932872</v>
      </c>
      <c r="B646">
        <v>2.2425904273986816</v>
      </c>
      <c r="C646">
        <v>1144.2581787109375</v>
      </c>
      <c r="D646">
        <v>0.31459331512451172</v>
      </c>
      <c r="E646" s="8">
        <f t="shared" si="12"/>
        <v>2.2425904273986816</v>
      </c>
    </row>
    <row r="647" spans="1:5" x14ac:dyDescent="0.2">
      <c r="A647" s="230">
        <v>42282.478045451389</v>
      </c>
      <c r="B647">
        <v>2.2425904273986816</v>
      </c>
      <c r="C647">
        <v>1146.828125</v>
      </c>
      <c r="D647">
        <v>0.31459331512451172</v>
      </c>
      <c r="E647" s="8">
        <f t="shared" si="12"/>
        <v>2.2425904273986816</v>
      </c>
    </row>
    <row r="648" spans="1:5" x14ac:dyDescent="0.2">
      <c r="A648" s="230">
        <v>42282.48499892361</v>
      </c>
      <c r="B648">
        <v>2.2425904273986816</v>
      </c>
      <c r="C648">
        <v>1115.9888916015625</v>
      </c>
      <c r="D648">
        <v>0.31459331512451172</v>
      </c>
      <c r="E648" s="8">
        <f t="shared" si="12"/>
        <v>2.2425904273986816</v>
      </c>
    </row>
    <row r="649" spans="1:5" x14ac:dyDescent="0.2">
      <c r="A649" s="230">
        <v>42282.491952395831</v>
      </c>
      <c r="B649">
        <v>2.2425904273986816</v>
      </c>
      <c r="C649">
        <v>1125.1978759765625</v>
      </c>
      <c r="D649">
        <v>0.31459331512451172</v>
      </c>
      <c r="E649" s="8">
        <f t="shared" si="12"/>
        <v>2.2425904273986816</v>
      </c>
    </row>
    <row r="650" spans="1:5" x14ac:dyDescent="0.2">
      <c r="A650" s="230">
        <v>42282.498905902779</v>
      </c>
      <c r="B650">
        <v>2.2425904273986816</v>
      </c>
      <c r="C650">
        <v>1148.113037109375</v>
      </c>
      <c r="D650">
        <v>0.31459331512451172</v>
      </c>
      <c r="E650" s="8">
        <f t="shared" si="12"/>
        <v>2.2425904273986816</v>
      </c>
    </row>
    <row r="651" spans="1:5" x14ac:dyDescent="0.2">
      <c r="A651" s="230">
        <v>42282.505859375</v>
      </c>
      <c r="B651">
        <v>2.2425904273986816</v>
      </c>
      <c r="C651">
        <v>1072.1932373046875</v>
      </c>
      <c r="D651">
        <v>0.31459331512451172</v>
      </c>
      <c r="E651" s="8">
        <f t="shared" si="12"/>
        <v>2.2425904273986816</v>
      </c>
    </row>
    <row r="652" spans="1:5" x14ac:dyDescent="0.2">
      <c r="A652" s="230">
        <v>42282.512812847221</v>
      </c>
      <c r="B652">
        <v>2.2425904273986816</v>
      </c>
      <c r="C652">
        <v>1132.479248046875</v>
      </c>
      <c r="D652">
        <v>0.31459331512451172</v>
      </c>
      <c r="E652" s="8">
        <f t="shared" si="12"/>
        <v>2.2425904273986816</v>
      </c>
    </row>
    <row r="653" spans="1:5" x14ac:dyDescent="0.2">
      <c r="A653" s="230">
        <v>42282.519766354169</v>
      </c>
      <c r="B653">
        <v>2.2425904273986816</v>
      </c>
      <c r="C653">
        <v>1090.289794921875</v>
      </c>
      <c r="D653">
        <v>0.31459331512451172</v>
      </c>
      <c r="E653" s="8">
        <f t="shared" si="12"/>
        <v>2.2425904273986816</v>
      </c>
    </row>
    <row r="654" spans="1:5" x14ac:dyDescent="0.2">
      <c r="A654" s="230">
        <v>42282.52671982639</v>
      </c>
      <c r="B654">
        <v>2.2425904273986816</v>
      </c>
      <c r="C654">
        <v>1082.794189453125</v>
      </c>
      <c r="D654">
        <v>0.31459331512451172</v>
      </c>
      <c r="E654" s="8">
        <f t="shared" si="12"/>
        <v>2.2425904273986816</v>
      </c>
    </row>
    <row r="655" spans="1:5" x14ac:dyDescent="0.2">
      <c r="A655" s="230">
        <v>42282.533673344908</v>
      </c>
      <c r="B655">
        <v>2.2425904273986816</v>
      </c>
      <c r="C655">
        <v>1067.5888671875</v>
      </c>
      <c r="D655">
        <v>0.31459331512451172</v>
      </c>
      <c r="E655" s="8">
        <f t="shared" si="12"/>
        <v>2.2425904273986816</v>
      </c>
    </row>
    <row r="656" spans="1:5" x14ac:dyDescent="0.2">
      <c r="A656" s="230">
        <v>42282.540626817128</v>
      </c>
      <c r="B656">
        <v>2.2425904273986816</v>
      </c>
      <c r="C656">
        <v>1084.614501953125</v>
      </c>
      <c r="D656">
        <v>0.31459331512451172</v>
      </c>
      <c r="E656" s="8">
        <f t="shared" si="12"/>
        <v>2.2425904273986816</v>
      </c>
    </row>
    <row r="657" spans="1:5" x14ac:dyDescent="0.2">
      <c r="A657" s="230">
        <v>42282.547580289349</v>
      </c>
      <c r="B657">
        <v>2.2425904273986816</v>
      </c>
      <c r="C657">
        <v>1028.932861328125</v>
      </c>
      <c r="D657">
        <v>0.31459331512451172</v>
      </c>
      <c r="E657" s="8">
        <f t="shared" si="12"/>
        <v>2.2425904273986816</v>
      </c>
    </row>
    <row r="658" spans="1:5" x14ac:dyDescent="0.2">
      <c r="A658" s="230">
        <v>42282.554533796298</v>
      </c>
      <c r="B658">
        <v>2.2425904273986816</v>
      </c>
      <c r="C658">
        <v>1098.1065673828125</v>
      </c>
      <c r="D658">
        <v>0.31459331512451172</v>
      </c>
      <c r="E658" s="8">
        <f t="shared" si="12"/>
        <v>2.2425904273986816</v>
      </c>
    </row>
    <row r="659" spans="1:5" x14ac:dyDescent="0.2">
      <c r="A659" s="230">
        <v>42282.561487268518</v>
      </c>
      <c r="B659">
        <v>2.2425904273986816</v>
      </c>
      <c r="C659">
        <v>1042.9603271484375</v>
      </c>
      <c r="D659">
        <v>0.31459331512451172</v>
      </c>
      <c r="E659" s="8">
        <f t="shared" si="12"/>
        <v>2.2425904273986816</v>
      </c>
    </row>
    <row r="660" spans="1:5" x14ac:dyDescent="0.2">
      <c r="A660" s="230">
        <v>42282.568440740739</v>
      </c>
      <c r="B660">
        <v>2.2425904273986816</v>
      </c>
      <c r="C660">
        <v>1064.3763427734375</v>
      </c>
      <c r="D660">
        <v>0.31459331512451172</v>
      </c>
      <c r="E660" s="8">
        <f t="shared" si="12"/>
        <v>2.2425904273986816</v>
      </c>
    </row>
    <row r="661" spans="1:5" x14ac:dyDescent="0.2">
      <c r="A661" s="230">
        <v>42282.575394247688</v>
      </c>
      <c r="B661">
        <v>2.2425904273986816</v>
      </c>
      <c r="C661">
        <v>857.8187255859375</v>
      </c>
      <c r="D661">
        <v>0.31459331512451172</v>
      </c>
      <c r="E661" s="8">
        <f t="shared" si="12"/>
        <v>2.2425904273986816</v>
      </c>
    </row>
    <row r="662" spans="1:5" x14ac:dyDescent="0.2">
      <c r="A662" s="230">
        <v>42282.582347719908</v>
      </c>
      <c r="B662">
        <v>2.2425904273986816</v>
      </c>
      <c r="C662">
        <v>1093.9305419921875</v>
      </c>
      <c r="D662">
        <v>0.31459331512451172</v>
      </c>
      <c r="E662" s="8">
        <f t="shared" si="12"/>
        <v>2.2425904273986816</v>
      </c>
    </row>
    <row r="663" spans="1:5" x14ac:dyDescent="0.2">
      <c r="A663" s="230">
        <v>42282.589301238426</v>
      </c>
      <c r="B663">
        <v>2.2699859142303467</v>
      </c>
      <c r="C663">
        <v>992.84686279296875</v>
      </c>
      <c r="D663">
        <v>0.31459331512451172</v>
      </c>
      <c r="E663" s="8">
        <f t="shared" si="12"/>
        <v>2.2699859142303467</v>
      </c>
    </row>
    <row r="664" spans="1:5" x14ac:dyDescent="0.2">
      <c r="A664" s="230">
        <v>42282.596254710646</v>
      </c>
      <c r="B664">
        <v>2.2699859142303467</v>
      </c>
      <c r="C664">
        <v>1058.593994140625</v>
      </c>
      <c r="D664">
        <v>0.31459331512451172</v>
      </c>
      <c r="E664" s="8">
        <f t="shared" si="12"/>
        <v>2.2699859142303467</v>
      </c>
    </row>
    <row r="665" spans="1:5" x14ac:dyDescent="0.2">
      <c r="A665" s="230">
        <v>42282.603208182867</v>
      </c>
      <c r="B665">
        <v>2.2699859142303467</v>
      </c>
      <c r="C665">
        <v>848.93115234375</v>
      </c>
      <c r="D665">
        <v>0.31459331512451172</v>
      </c>
      <c r="E665" s="8">
        <f t="shared" si="12"/>
        <v>2.2699859142303467</v>
      </c>
    </row>
    <row r="666" spans="1:5" x14ac:dyDescent="0.2">
      <c r="A666" s="230">
        <v>42282.610161689816</v>
      </c>
      <c r="B666">
        <v>2.2699859142303467</v>
      </c>
      <c r="C666">
        <v>1088.4693603515625</v>
      </c>
      <c r="D666">
        <v>0.31459331512451172</v>
      </c>
      <c r="E666" s="8">
        <f t="shared" si="12"/>
        <v>2.2699859142303467</v>
      </c>
    </row>
    <row r="667" spans="1:5" x14ac:dyDescent="0.2">
      <c r="A667" s="230">
        <v>42282.617115162036</v>
      </c>
      <c r="B667">
        <v>2.2699859142303467</v>
      </c>
      <c r="C667">
        <v>1021.22314453125</v>
      </c>
      <c r="D667">
        <v>0.31459331512451172</v>
      </c>
      <c r="E667" s="8">
        <f t="shared" si="12"/>
        <v>2.2699859142303467</v>
      </c>
    </row>
    <row r="668" spans="1:5" x14ac:dyDescent="0.2">
      <c r="A668" s="230">
        <v>42282.624068634257</v>
      </c>
      <c r="B668">
        <v>2.2699859142303467</v>
      </c>
      <c r="C668">
        <v>1052.5975341796875</v>
      </c>
      <c r="D668">
        <v>0.31459331512451172</v>
      </c>
      <c r="E668" s="8">
        <f t="shared" si="12"/>
        <v>2.2699859142303467</v>
      </c>
    </row>
    <row r="669" spans="1:5" x14ac:dyDescent="0.2">
      <c r="A669" s="230">
        <v>42282.631022141206</v>
      </c>
      <c r="B669">
        <v>2.2699859142303467</v>
      </c>
      <c r="C669">
        <v>1103.7818603515625</v>
      </c>
      <c r="D669">
        <v>0.31459331512451172</v>
      </c>
      <c r="E669" s="8">
        <f t="shared" si="12"/>
        <v>2.2699859142303467</v>
      </c>
    </row>
    <row r="670" spans="1:5" x14ac:dyDescent="0.2">
      <c r="A670" s="230">
        <v>42282.637975613427</v>
      </c>
      <c r="B670">
        <v>2.2699859142303467</v>
      </c>
      <c r="C670">
        <v>1019.08154296875</v>
      </c>
      <c r="D670">
        <v>0.31459331512451172</v>
      </c>
      <c r="E670" s="8">
        <f t="shared" si="12"/>
        <v>2.2699859142303467</v>
      </c>
    </row>
    <row r="671" spans="1:5" x14ac:dyDescent="0.2">
      <c r="A671" s="230">
        <v>42282.644929131944</v>
      </c>
      <c r="B671">
        <v>2.2699859142303467</v>
      </c>
      <c r="C671">
        <v>1158.0714111328125</v>
      </c>
      <c r="D671">
        <v>0.31459331512451172</v>
      </c>
      <c r="E671" s="8">
        <f t="shared" si="12"/>
        <v>2.2699859142303467</v>
      </c>
    </row>
    <row r="672" spans="1:5" x14ac:dyDescent="0.2">
      <c r="A672" s="230">
        <v>42282.651882604165</v>
      </c>
      <c r="B672">
        <v>2.2699859142303467</v>
      </c>
      <c r="C672">
        <v>902.36407470703125</v>
      </c>
      <c r="D672">
        <v>0.31459331512451172</v>
      </c>
      <c r="E672" s="8">
        <f t="shared" si="12"/>
        <v>2.2699859142303467</v>
      </c>
    </row>
    <row r="673" spans="1:5" x14ac:dyDescent="0.2">
      <c r="A673" s="230">
        <v>42282.658836076385</v>
      </c>
      <c r="B673">
        <v>2.2699859142303467</v>
      </c>
      <c r="C673">
        <v>1135.263427734375</v>
      </c>
      <c r="D673">
        <v>0.31459331512451172</v>
      </c>
      <c r="E673" s="8">
        <f t="shared" si="12"/>
        <v>2.2699859142303467</v>
      </c>
    </row>
    <row r="674" spans="1:5" x14ac:dyDescent="0.2">
      <c r="A674" s="230">
        <v>42282.665789583334</v>
      </c>
      <c r="B674">
        <v>2.2699859142303467</v>
      </c>
      <c r="C674">
        <v>732.74920654296875</v>
      </c>
      <c r="D674">
        <v>0.31459331512451172</v>
      </c>
      <c r="E674" s="8">
        <f t="shared" si="12"/>
        <v>2.2699859142303467</v>
      </c>
    </row>
    <row r="675" spans="1:5" x14ac:dyDescent="0.2">
      <c r="A675" s="230">
        <v>42282.672743055555</v>
      </c>
      <c r="B675">
        <v>2.2699859142303467</v>
      </c>
      <c r="C675">
        <v>1129.159912109375</v>
      </c>
      <c r="D675">
        <v>0.31459331512451172</v>
      </c>
      <c r="E675" s="8">
        <f t="shared" si="12"/>
        <v>2.2699859142303467</v>
      </c>
    </row>
    <row r="676" spans="1:5" x14ac:dyDescent="0.2">
      <c r="A676" s="230">
        <v>42282.679696527775</v>
      </c>
      <c r="B676">
        <v>2.2699859142303467</v>
      </c>
      <c r="C676">
        <v>968.1114501953125</v>
      </c>
      <c r="D676">
        <v>0.31459331512451172</v>
      </c>
      <c r="E676" s="8">
        <f t="shared" si="12"/>
        <v>2.2699859142303467</v>
      </c>
    </row>
    <row r="677" spans="1:5" x14ac:dyDescent="0.2">
      <c r="A677" s="230">
        <v>42282.686650034724</v>
      </c>
      <c r="B677">
        <v>2.2699859142303467</v>
      </c>
      <c r="C677">
        <v>1128.30322265625</v>
      </c>
      <c r="D677">
        <v>0.31459331512451172</v>
      </c>
      <c r="E677" s="8">
        <f t="shared" si="12"/>
        <v>2.2699859142303467</v>
      </c>
    </row>
    <row r="678" spans="1:5" x14ac:dyDescent="0.2">
      <c r="A678" s="230">
        <v>42282.693603506945</v>
      </c>
      <c r="B678">
        <v>2.2699859142303467</v>
      </c>
      <c r="C678">
        <v>1072.30029296875</v>
      </c>
      <c r="D678">
        <v>0.31459331512451172</v>
      </c>
      <c r="E678" s="8">
        <f t="shared" si="12"/>
        <v>2.2699859142303467</v>
      </c>
    </row>
    <row r="679" spans="1:5" x14ac:dyDescent="0.2">
      <c r="A679" s="230">
        <v>42282.700557025462</v>
      </c>
      <c r="B679">
        <v>2.2699859142303467</v>
      </c>
      <c r="C679">
        <v>1134.40673828125</v>
      </c>
      <c r="D679">
        <v>0.31459331512451172</v>
      </c>
      <c r="E679" s="8">
        <f t="shared" si="12"/>
        <v>2.2699859142303467</v>
      </c>
    </row>
    <row r="680" spans="1:5" x14ac:dyDescent="0.2">
      <c r="A680" s="230">
        <v>42282.707510497683</v>
      </c>
      <c r="B680">
        <v>2.2699859142303467</v>
      </c>
      <c r="C680">
        <v>1126.1617431640625</v>
      </c>
      <c r="D680">
        <v>0.31459331512451172</v>
      </c>
      <c r="E680" s="8">
        <f t="shared" si="12"/>
        <v>2.2699859142303467</v>
      </c>
    </row>
    <row r="681" spans="1:5" x14ac:dyDescent="0.2">
      <c r="A681" s="230">
        <v>42282.714463969911</v>
      </c>
      <c r="B681">
        <v>2.2699859142303467</v>
      </c>
      <c r="C681">
        <v>1103.4605712890625</v>
      </c>
      <c r="D681">
        <v>0.31459331512451172</v>
      </c>
      <c r="E681" s="8">
        <f t="shared" si="12"/>
        <v>2.2699859142303467</v>
      </c>
    </row>
    <row r="682" spans="1:5" x14ac:dyDescent="0.2">
      <c r="A682" s="230">
        <v>42282.721417476852</v>
      </c>
      <c r="B682">
        <v>2.2699859142303467</v>
      </c>
      <c r="C682">
        <v>1109.457275390625</v>
      </c>
      <c r="D682">
        <v>0.31459331512451172</v>
      </c>
      <c r="E682" s="8">
        <f t="shared" si="12"/>
        <v>2.2699859142303467</v>
      </c>
    </row>
    <row r="683" spans="1:5" x14ac:dyDescent="0.2">
      <c r="A683" s="230">
        <v>42282.728370949073</v>
      </c>
      <c r="B683">
        <v>2.2699859142303467</v>
      </c>
      <c r="C683">
        <v>1108.70751953125</v>
      </c>
      <c r="D683">
        <v>0.31459331512451172</v>
      </c>
      <c r="E683" s="8">
        <f t="shared" si="12"/>
        <v>2.2699859142303467</v>
      </c>
    </row>
    <row r="684" spans="1:5" x14ac:dyDescent="0.2">
      <c r="A684" s="230">
        <v>42282.735324421294</v>
      </c>
      <c r="B684">
        <v>2.2699859142303467</v>
      </c>
      <c r="C684">
        <v>1070.80126953125</v>
      </c>
      <c r="D684">
        <v>0.31459331512451172</v>
      </c>
      <c r="E684" s="8">
        <f t="shared" si="12"/>
        <v>2.2699859142303467</v>
      </c>
    </row>
    <row r="685" spans="1:5" x14ac:dyDescent="0.2">
      <c r="A685" s="230">
        <v>42282.742277928242</v>
      </c>
      <c r="B685">
        <v>2.2699859142303467</v>
      </c>
      <c r="C685">
        <v>1135.4775390625</v>
      </c>
      <c r="D685">
        <v>0.31459331512451172</v>
      </c>
      <c r="E685" s="8">
        <f t="shared" si="12"/>
        <v>2.2699859142303467</v>
      </c>
    </row>
    <row r="686" spans="1:5" x14ac:dyDescent="0.2">
      <c r="A686" s="230">
        <v>42282.749231400463</v>
      </c>
      <c r="B686">
        <v>2.2699859142303467</v>
      </c>
      <c r="C686">
        <v>1079.688720703125</v>
      </c>
      <c r="D686">
        <v>0.31459331512451172</v>
      </c>
      <c r="E686" s="8">
        <f t="shared" si="12"/>
        <v>2.2699859142303467</v>
      </c>
    </row>
    <row r="687" spans="1:5" x14ac:dyDescent="0.2">
      <c r="A687" s="230">
        <v>42282.756184918981</v>
      </c>
      <c r="B687">
        <v>2.2699859142303467</v>
      </c>
      <c r="C687">
        <v>1130.4449462890625</v>
      </c>
      <c r="D687">
        <v>0.31459331512451172</v>
      </c>
      <c r="E687" s="8">
        <f t="shared" si="12"/>
        <v>2.2699859142303467</v>
      </c>
    </row>
    <row r="688" spans="1:5" x14ac:dyDescent="0.2">
      <c r="A688" s="230">
        <v>42282.763138391201</v>
      </c>
      <c r="B688">
        <v>2.2699859142303467</v>
      </c>
      <c r="C688">
        <v>1078.9393310546875</v>
      </c>
      <c r="D688">
        <v>0.31459331512451172</v>
      </c>
      <c r="E688" s="8">
        <f t="shared" si="12"/>
        <v>2.2699859142303467</v>
      </c>
    </row>
    <row r="689" spans="1:5" x14ac:dyDescent="0.2">
      <c r="A689" s="230">
        <v>42282.770091863429</v>
      </c>
      <c r="B689">
        <v>2.3315186500549316</v>
      </c>
      <c r="C689">
        <v>1112.348388671875</v>
      </c>
      <c r="D689">
        <v>0.31459331512451172</v>
      </c>
      <c r="E689" s="8">
        <f t="shared" si="12"/>
        <v>2.3315186500549316</v>
      </c>
    </row>
    <row r="690" spans="1:5" x14ac:dyDescent="0.2">
      <c r="A690" s="230">
        <v>42282.777045370371</v>
      </c>
      <c r="B690">
        <v>2.3315186500549316</v>
      </c>
      <c r="C690">
        <v>994.2388916015625</v>
      </c>
      <c r="D690">
        <v>0.31459331512451172</v>
      </c>
      <c r="E690" s="8">
        <f t="shared" si="12"/>
        <v>2.3315186500549316</v>
      </c>
    </row>
    <row r="691" spans="1:5" x14ac:dyDescent="0.2">
      <c r="A691" s="230">
        <v>42282.783998842591</v>
      </c>
      <c r="B691">
        <v>2.3315186500549316</v>
      </c>
      <c r="C691">
        <v>1081.402099609375</v>
      </c>
      <c r="D691">
        <v>0.31459331512451172</v>
      </c>
      <c r="E691" s="8">
        <f t="shared" si="12"/>
        <v>2.3315186500549316</v>
      </c>
    </row>
    <row r="692" spans="1:5" x14ac:dyDescent="0.2">
      <c r="A692" s="230">
        <v>42282.790952314812</v>
      </c>
      <c r="B692">
        <v>2.3315186500549316</v>
      </c>
      <c r="C692">
        <v>964.47052001953125</v>
      </c>
      <c r="D692">
        <v>0.31459331512451172</v>
      </c>
      <c r="E692" s="8">
        <f t="shared" si="12"/>
        <v>2.3315186500549316</v>
      </c>
    </row>
    <row r="693" spans="1:5" x14ac:dyDescent="0.2">
      <c r="A693" s="230">
        <v>42282.797905821761</v>
      </c>
      <c r="B693">
        <v>2.3315186500549316</v>
      </c>
      <c r="C693">
        <v>1097.25</v>
      </c>
      <c r="D693">
        <v>0.31459331512451172</v>
      </c>
      <c r="E693" s="8">
        <f t="shared" si="12"/>
        <v>2.3315186500549316</v>
      </c>
    </row>
    <row r="694" spans="1:5" x14ac:dyDescent="0.2">
      <c r="A694" s="230">
        <v>42282.804859293981</v>
      </c>
      <c r="B694">
        <v>2.3315186500549316</v>
      </c>
      <c r="C694">
        <v>858.35418701171875</v>
      </c>
      <c r="D694">
        <v>0.31459331512451172</v>
      </c>
      <c r="E694" s="8">
        <f t="shared" si="12"/>
        <v>2.3315186500549316</v>
      </c>
    </row>
    <row r="695" spans="1:5" x14ac:dyDescent="0.2">
      <c r="A695" s="230">
        <v>42282.811812812499</v>
      </c>
      <c r="B695">
        <v>2.3315186500549316</v>
      </c>
      <c r="C695">
        <v>1112.776611328125</v>
      </c>
      <c r="D695">
        <v>0.31459331512451172</v>
      </c>
      <c r="E695" s="8">
        <f t="shared" si="12"/>
        <v>2.3315186500549316</v>
      </c>
    </row>
    <row r="696" spans="1:5" x14ac:dyDescent="0.2">
      <c r="A696" s="230">
        <v>42282.818766284719</v>
      </c>
      <c r="B696">
        <v>2.3315186500549316</v>
      </c>
      <c r="C696">
        <v>1146.9351806640625</v>
      </c>
      <c r="D696">
        <v>0.31459331512451172</v>
      </c>
      <c r="E696" s="8">
        <f t="shared" si="12"/>
        <v>2.3315186500549316</v>
      </c>
    </row>
    <row r="697" spans="1:5" x14ac:dyDescent="0.2">
      <c r="A697" s="230">
        <v>42282.825719756947</v>
      </c>
      <c r="B697">
        <v>2.3315186500549316</v>
      </c>
      <c r="C697">
        <v>1094.4659423828125</v>
      </c>
      <c r="D697">
        <v>0.31459331512451172</v>
      </c>
      <c r="E697" s="8">
        <f t="shared" si="12"/>
        <v>2.3315186500549316</v>
      </c>
    </row>
    <row r="698" spans="1:5" x14ac:dyDescent="0.2">
      <c r="A698" s="230">
        <v>42282.832673263889</v>
      </c>
      <c r="B698">
        <v>2.3315186500549316</v>
      </c>
      <c r="C698">
        <v>1106.24462890625</v>
      </c>
      <c r="D698">
        <v>0.31459331512451172</v>
      </c>
      <c r="E698" s="8">
        <f t="shared" si="12"/>
        <v>2.3315186500549316</v>
      </c>
    </row>
    <row r="699" spans="1:5" x14ac:dyDescent="0.2">
      <c r="A699" s="230">
        <v>42282.839626736109</v>
      </c>
      <c r="B699">
        <v>2.3315186500549316</v>
      </c>
      <c r="C699">
        <v>1051.3126220703125</v>
      </c>
      <c r="D699">
        <v>0.31459331512451172</v>
      </c>
      <c r="E699" s="8">
        <f t="shared" si="12"/>
        <v>2.3315186500549316</v>
      </c>
    </row>
    <row r="700" spans="1:5" x14ac:dyDescent="0.2">
      <c r="A700" s="230">
        <v>42282.84658020833</v>
      </c>
      <c r="B700">
        <v>2.3315186500549316</v>
      </c>
      <c r="C700">
        <v>1160.5343017578125</v>
      </c>
      <c r="D700">
        <v>0.31459331512451172</v>
      </c>
      <c r="E700" s="8">
        <f t="shared" si="12"/>
        <v>2.3315186500549316</v>
      </c>
    </row>
    <row r="701" spans="1:5" x14ac:dyDescent="0.2">
      <c r="A701" s="230">
        <v>42282.853533715279</v>
      </c>
      <c r="B701">
        <v>2.3315186500549316</v>
      </c>
      <c r="C701">
        <v>980.9609375</v>
      </c>
      <c r="D701">
        <v>0.31459331512451172</v>
      </c>
      <c r="E701" s="8">
        <f t="shared" si="12"/>
        <v>2.3315186500549316</v>
      </c>
    </row>
    <row r="702" spans="1:5" x14ac:dyDescent="0.2">
      <c r="A702" s="230">
        <v>42282.8604871875</v>
      </c>
      <c r="B702">
        <v>2.3315186500549316</v>
      </c>
      <c r="C702">
        <v>1144.151123046875</v>
      </c>
      <c r="D702">
        <v>0.31459331512451172</v>
      </c>
      <c r="E702" s="8">
        <f t="shared" si="12"/>
        <v>2.3315186500549316</v>
      </c>
    </row>
    <row r="703" spans="1:5" x14ac:dyDescent="0.2">
      <c r="A703" s="230">
        <v>42282.867440706017</v>
      </c>
      <c r="B703">
        <v>2.3315186500549316</v>
      </c>
      <c r="C703">
        <v>876.664794921875</v>
      </c>
      <c r="D703">
        <v>0.31459331512451172</v>
      </c>
      <c r="E703" s="8">
        <f t="shared" si="12"/>
        <v>2.3315186500549316</v>
      </c>
    </row>
    <row r="704" spans="1:5" x14ac:dyDescent="0.2">
      <c r="A704" s="230">
        <v>42282.874394178238</v>
      </c>
      <c r="B704">
        <v>2.3315186500549316</v>
      </c>
      <c r="C704">
        <v>1137.0838623046875</v>
      </c>
      <c r="D704">
        <v>0.31459331512451172</v>
      </c>
      <c r="E704" s="8">
        <f t="shared" si="12"/>
        <v>2.3315186500549316</v>
      </c>
    </row>
    <row r="705" spans="1:5" x14ac:dyDescent="0.2">
      <c r="A705" s="230">
        <v>42282.881347650466</v>
      </c>
      <c r="B705">
        <v>2.3315186500549316</v>
      </c>
      <c r="C705">
        <v>800.20965576171875</v>
      </c>
      <c r="D705">
        <v>0.31459331512451172</v>
      </c>
      <c r="E705" s="8">
        <f t="shared" si="12"/>
        <v>2.3315186500549316</v>
      </c>
    </row>
    <row r="706" spans="1:5" x14ac:dyDescent="0.2">
      <c r="A706" s="230">
        <v>42282.888301157407</v>
      </c>
      <c r="B706">
        <v>2.3315186500549316</v>
      </c>
      <c r="C706">
        <v>1146.828125</v>
      </c>
      <c r="D706">
        <v>0.31459331512451172</v>
      </c>
      <c r="E706" s="8">
        <f t="shared" si="12"/>
        <v>2.3315186500549316</v>
      </c>
    </row>
    <row r="707" spans="1:5" x14ac:dyDescent="0.2">
      <c r="A707" s="230">
        <v>42282.895254629628</v>
      </c>
      <c r="B707">
        <v>2.3315186500549316</v>
      </c>
      <c r="C707">
        <v>922.281005859375</v>
      </c>
      <c r="D707">
        <v>0.31459331512451172</v>
      </c>
      <c r="E707" s="8">
        <f t="shared" si="12"/>
        <v>2.3315186500549316</v>
      </c>
    </row>
    <row r="708" spans="1:5" x14ac:dyDescent="0.2">
      <c r="A708" s="230">
        <v>42282.902208101848</v>
      </c>
      <c r="B708">
        <v>2.3315186500549316</v>
      </c>
      <c r="C708">
        <v>1149.183837890625</v>
      </c>
      <c r="D708">
        <v>0.31459331512451172</v>
      </c>
      <c r="E708" s="8">
        <f t="shared" ref="E708:E771" si="13">IF(B708="Null",E707,IF(C708+D708&gt;10,B708,"PO"))</f>
        <v>2.3315186500549316</v>
      </c>
    </row>
    <row r="709" spans="1:5" x14ac:dyDescent="0.2">
      <c r="A709" s="230">
        <v>42282.909161608797</v>
      </c>
      <c r="B709">
        <v>2.3315186500549316</v>
      </c>
      <c r="C709">
        <v>1064.911865234375</v>
      </c>
      <c r="D709">
        <v>0.31459331512451172</v>
      </c>
      <c r="E709" s="8">
        <f t="shared" si="13"/>
        <v>2.3315186500549316</v>
      </c>
    </row>
    <row r="710" spans="1:5" x14ac:dyDescent="0.2">
      <c r="A710" s="230">
        <v>42282.916115081018</v>
      </c>
      <c r="B710">
        <v>2.3315186500549316</v>
      </c>
      <c r="C710">
        <v>1087.9339599609375</v>
      </c>
      <c r="D710">
        <v>0.31459331512451172</v>
      </c>
      <c r="E710" s="8">
        <f t="shared" si="13"/>
        <v>2.3315186500549316</v>
      </c>
    </row>
    <row r="711" spans="1:5" x14ac:dyDescent="0.2">
      <c r="A711" s="230">
        <v>42282.923068599535</v>
      </c>
      <c r="B711">
        <v>2.3315186500549316</v>
      </c>
      <c r="C711">
        <v>1091.039306640625</v>
      </c>
      <c r="D711">
        <v>0.31459331512451172</v>
      </c>
      <c r="E711" s="8">
        <f t="shared" si="13"/>
        <v>2.3315186500549316</v>
      </c>
    </row>
    <row r="712" spans="1:5" x14ac:dyDescent="0.2">
      <c r="A712" s="230">
        <v>42282.930022071756</v>
      </c>
      <c r="B712">
        <v>2.3315186500549316</v>
      </c>
      <c r="C712">
        <v>1147.042236328125</v>
      </c>
      <c r="D712">
        <v>0.31459331512451172</v>
      </c>
      <c r="E712" s="8">
        <f t="shared" si="13"/>
        <v>2.3315186500549316</v>
      </c>
    </row>
    <row r="713" spans="1:5" x14ac:dyDescent="0.2">
      <c r="A713" s="230">
        <v>42282.936975543984</v>
      </c>
      <c r="B713">
        <v>2.3315186500549316</v>
      </c>
      <c r="C713">
        <v>1120.3792724609375</v>
      </c>
      <c r="D713">
        <v>0.31459331512451172</v>
      </c>
      <c r="E713" s="8">
        <f t="shared" si="13"/>
        <v>2.3315186500549316</v>
      </c>
    </row>
    <row r="714" spans="1:5" x14ac:dyDescent="0.2">
      <c r="A714" s="230">
        <v>42282.943929050925</v>
      </c>
      <c r="B714">
        <v>2.3315186500549316</v>
      </c>
      <c r="C714">
        <v>1121.3428955078125</v>
      </c>
      <c r="D714">
        <v>0.31459331512451172</v>
      </c>
      <c r="E714" s="8">
        <f t="shared" si="13"/>
        <v>2.3315186500549316</v>
      </c>
    </row>
    <row r="715" spans="1:5" x14ac:dyDescent="0.2">
      <c r="A715" s="230">
        <v>42282.950882523146</v>
      </c>
      <c r="B715">
        <v>2.3315186500549316</v>
      </c>
      <c r="C715">
        <v>1066.732177734375</v>
      </c>
      <c r="D715">
        <v>0.31459331512451172</v>
      </c>
      <c r="E715" s="8">
        <f t="shared" si="13"/>
        <v>2.3315186500549316</v>
      </c>
    </row>
    <row r="716" spans="1:5" x14ac:dyDescent="0.2">
      <c r="A716" s="230">
        <v>42282.957835995374</v>
      </c>
      <c r="B716">
        <v>2.3315186500549316</v>
      </c>
      <c r="C716">
        <v>1132.158203125</v>
      </c>
      <c r="D716">
        <v>0.31459331512451172</v>
      </c>
      <c r="E716" s="8">
        <f t="shared" si="13"/>
        <v>2.3315186500549316</v>
      </c>
    </row>
    <row r="717" spans="1:5" x14ac:dyDescent="0.2">
      <c r="A717" s="230">
        <v>42282.964789502315</v>
      </c>
      <c r="B717">
        <v>2.2834694385528564</v>
      </c>
      <c r="C717">
        <v>1049.0638427734375</v>
      </c>
      <c r="D717">
        <v>0.31459331512451172</v>
      </c>
      <c r="E717" s="8">
        <f t="shared" si="13"/>
        <v>2.2834694385528564</v>
      </c>
    </row>
    <row r="718" spans="1:5" x14ac:dyDescent="0.2">
      <c r="A718" s="230">
        <v>42282.971742974536</v>
      </c>
      <c r="B718">
        <v>2.3659765720367432</v>
      </c>
      <c r="C718">
        <v>1121.0218505859375</v>
      </c>
      <c r="D718">
        <v>0.31459331512451172</v>
      </c>
      <c r="E718" s="8">
        <f t="shared" si="13"/>
        <v>2.3659765720367432</v>
      </c>
    </row>
    <row r="719" spans="1:5" x14ac:dyDescent="0.2">
      <c r="A719" s="230">
        <v>42282.978696493054</v>
      </c>
      <c r="B719">
        <v>2.3659765720367432</v>
      </c>
      <c r="C719">
        <v>1018.2247924804687</v>
      </c>
      <c r="D719">
        <v>0.31459331512451172</v>
      </c>
      <c r="E719" s="8">
        <f t="shared" si="13"/>
        <v>2.3659765720367432</v>
      </c>
    </row>
    <row r="720" spans="1:5" x14ac:dyDescent="0.2">
      <c r="A720" s="230">
        <v>42282.985649965274</v>
      </c>
      <c r="B720">
        <v>2.3659765720367432</v>
      </c>
      <c r="C720">
        <v>1133.7642822265625</v>
      </c>
      <c r="D720">
        <v>0.31459331512451172</v>
      </c>
      <c r="E720" s="8">
        <f t="shared" si="13"/>
        <v>2.3659765720367432</v>
      </c>
    </row>
    <row r="721" spans="1:5" x14ac:dyDescent="0.2">
      <c r="A721" s="230">
        <v>42282.992603437502</v>
      </c>
      <c r="B721">
        <v>2.3659765720367432</v>
      </c>
      <c r="C721">
        <v>1008.3734130859375</v>
      </c>
      <c r="D721">
        <v>0.31459331512451172</v>
      </c>
      <c r="E721" s="8">
        <f t="shared" si="13"/>
        <v>2.3659765720367432</v>
      </c>
    </row>
    <row r="722" spans="1:5" x14ac:dyDescent="0.2">
      <c r="A722" s="230">
        <v>42282.999556944444</v>
      </c>
      <c r="B722">
        <v>2.3659765720367432</v>
      </c>
      <c r="C722">
        <v>1092.3243408203125</v>
      </c>
      <c r="D722">
        <v>0.31459331512451172</v>
      </c>
      <c r="E722" s="8">
        <f t="shared" si="13"/>
        <v>2.3659765720367432</v>
      </c>
    </row>
    <row r="723" spans="1:5" x14ac:dyDescent="0.2">
      <c r="A723" s="230">
        <v>42283.006510416664</v>
      </c>
      <c r="B723">
        <v>2.3659765720367432</v>
      </c>
      <c r="C723">
        <v>874.8446044921875</v>
      </c>
      <c r="D723">
        <v>0.31459331512451172</v>
      </c>
      <c r="E723" s="8">
        <f t="shared" si="13"/>
        <v>2.3659765720367432</v>
      </c>
    </row>
    <row r="724" spans="1:5" x14ac:dyDescent="0.2">
      <c r="A724" s="230">
        <v>42283.013463888892</v>
      </c>
      <c r="B724">
        <v>2.3659765720367432</v>
      </c>
      <c r="C724">
        <v>1103.3533935546875</v>
      </c>
      <c r="D724">
        <v>0.31459331512451172</v>
      </c>
      <c r="E724" s="8">
        <f t="shared" si="13"/>
        <v>2.3659765720367432</v>
      </c>
    </row>
    <row r="725" spans="1:5" x14ac:dyDescent="0.2">
      <c r="A725" s="230">
        <v>42283.020417395834</v>
      </c>
      <c r="B725">
        <v>2.3659765720367432</v>
      </c>
      <c r="C725">
        <v>1032.4664306640625</v>
      </c>
      <c r="D725">
        <v>0.31459331512451172</v>
      </c>
      <c r="E725" s="8">
        <f t="shared" si="13"/>
        <v>2.3659765720367432</v>
      </c>
    </row>
    <row r="726" spans="1:5" x14ac:dyDescent="0.2">
      <c r="A726" s="230">
        <v>42283.027370868054</v>
      </c>
      <c r="B726">
        <v>2.3659765720367432</v>
      </c>
      <c r="C726">
        <v>1090.7181396484375</v>
      </c>
      <c r="D726">
        <v>0.31459331512451172</v>
      </c>
      <c r="E726" s="8">
        <f t="shared" si="13"/>
        <v>2.3659765720367432</v>
      </c>
    </row>
    <row r="727" spans="1:5" x14ac:dyDescent="0.2">
      <c r="A727" s="230">
        <v>42283.034324386572</v>
      </c>
      <c r="B727">
        <v>2.3659765720367432</v>
      </c>
      <c r="C727">
        <v>1097.892333984375</v>
      </c>
      <c r="D727">
        <v>0.31459331512451172</v>
      </c>
      <c r="E727" s="8">
        <f t="shared" si="13"/>
        <v>2.3659765720367432</v>
      </c>
    </row>
    <row r="728" spans="1:5" x14ac:dyDescent="0.2">
      <c r="A728" s="230">
        <v>42283.0412778588</v>
      </c>
      <c r="B728">
        <v>2.3659765720367432</v>
      </c>
      <c r="C728">
        <v>1083.4366455078125</v>
      </c>
      <c r="D728">
        <v>0.31459331512451172</v>
      </c>
      <c r="E728" s="8">
        <f t="shared" si="13"/>
        <v>2.3659765720367432</v>
      </c>
    </row>
    <row r="729" spans="1:5" x14ac:dyDescent="0.2">
      <c r="A729" s="230">
        <v>42283.04823133102</v>
      </c>
      <c r="B729">
        <v>2.3659765720367432</v>
      </c>
      <c r="C729">
        <v>1158.1785888671875</v>
      </c>
      <c r="D729">
        <v>0.31459331512451172</v>
      </c>
      <c r="E729" s="8">
        <f t="shared" si="13"/>
        <v>2.3659765720367432</v>
      </c>
    </row>
    <row r="730" spans="1:5" x14ac:dyDescent="0.2">
      <c r="A730" s="230">
        <v>42283.055184837962</v>
      </c>
      <c r="B730">
        <v>2.3659765720367432</v>
      </c>
      <c r="C730">
        <v>1056.8807373046875</v>
      </c>
      <c r="D730">
        <v>0.31459331512451172</v>
      </c>
      <c r="E730" s="8">
        <f t="shared" si="13"/>
        <v>2.3659765720367432</v>
      </c>
    </row>
    <row r="731" spans="1:5" x14ac:dyDescent="0.2">
      <c r="A731" s="230">
        <v>42283.062138310182</v>
      </c>
      <c r="B731">
        <v>2.3659765720367432</v>
      </c>
      <c r="C731">
        <v>1146.3997802734375</v>
      </c>
      <c r="D731">
        <v>0.31459331512451172</v>
      </c>
      <c r="E731" s="8">
        <f t="shared" si="13"/>
        <v>2.3659765720367432</v>
      </c>
    </row>
    <row r="732" spans="1:5" x14ac:dyDescent="0.2">
      <c r="A732" s="230">
        <v>42283.06909178241</v>
      </c>
      <c r="B732">
        <v>2.3659765720367432</v>
      </c>
      <c r="C732">
        <v>998.736328125</v>
      </c>
      <c r="D732">
        <v>0.31459331512451172</v>
      </c>
      <c r="E732" s="8">
        <f t="shared" si="13"/>
        <v>2.3659765720367432</v>
      </c>
    </row>
    <row r="733" spans="1:5" x14ac:dyDescent="0.2">
      <c r="A733" s="230">
        <v>42283.076045289352</v>
      </c>
      <c r="B733">
        <v>2.3659765720367432</v>
      </c>
      <c r="C733">
        <v>1136.44140625</v>
      </c>
      <c r="D733">
        <v>0.31459331512451172</v>
      </c>
      <c r="E733" s="8">
        <f t="shared" si="13"/>
        <v>2.3659765720367432</v>
      </c>
    </row>
    <row r="734" spans="1:5" x14ac:dyDescent="0.2">
      <c r="A734" s="230">
        <v>42283.082998761573</v>
      </c>
      <c r="B734">
        <v>2.3659765720367432</v>
      </c>
      <c r="C734">
        <v>851.50103759765625</v>
      </c>
      <c r="D734">
        <v>0.31459331512451172</v>
      </c>
      <c r="E734" s="8">
        <f t="shared" si="13"/>
        <v>2.3659765720367432</v>
      </c>
    </row>
    <row r="735" spans="1:5" x14ac:dyDescent="0.2">
      <c r="A735" s="230">
        <v>42283.08995228009</v>
      </c>
      <c r="B735">
        <v>2.3659765720367432</v>
      </c>
      <c r="C735">
        <v>1139.2254638671875</v>
      </c>
      <c r="D735">
        <v>0.31459331512451172</v>
      </c>
      <c r="E735" s="8">
        <f t="shared" si="13"/>
        <v>2.3659765720367432</v>
      </c>
    </row>
    <row r="736" spans="1:5" x14ac:dyDescent="0.2">
      <c r="A736" s="230">
        <v>42283.096905752318</v>
      </c>
      <c r="B736">
        <v>2.3659765720367432</v>
      </c>
      <c r="C736">
        <v>734.248291015625</v>
      </c>
      <c r="D736">
        <v>0.31459331512451172</v>
      </c>
      <c r="E736" s="8">
        <f t="shared" si="13"/>
        <v>2.3659765720367432</v>
      </c>
    </row>
    <row r="737" spans="1:5" x14ac:dyDescent="0.2">
      <c r="A737" s="230">
        <v>42283.103859224539</v>
      </c>
      <c r="B737">
        <v>2.3659765720367432</v>
      </c>
      <c r="C737">
        <v>1142.9732666015625</v>
      </c>
      <c r="D737">
        <v>0.31459331512451172</v>
      </c>
      <c r="E737" s="8">
        <f t="shared" si="13"/>
        <v>2.3659765720367432</v>
      </c>
    </row>
    <row r="738" spans="1:5" x14ac:dyDescent="0.2">
      <c r="A738" s="230">
        <v>42283.11081273148</v>
      </c>
      <c r="B738">
        <v>2.3659765720367432</v>
      </c>
      <c r="C738">
        <v>863.06573486328125</v>
      </c>
      <c r="D738">
        <v>0.31459331512451172</v>
      </c>
      <c r="E738" s="8">
        <f t="shared" si="13"/>
        <v>2.3659765720367432</v>
      </c>
    </row>
    <row r="739" spans="1:5" x14ac:dyDescent="0.2">
      <c r="A739" s="230">
        <v>42283.117766203701</v>
      </c>
      <c r="B739">
        <v>2.3659765720367432</v>
      </c>
      <c r="C739">
        <v>1123.805908203125</v>
      </c>
      <c r="D739">
        <v>0.31459331512451172</v>
      </c>
      <c r="E739" s="8">
        <f t="shared" si="13"/>
        <v>2.3659765720367432</v>
      </c>
    </row>
    <row r="740" spans="1:5" x14ac:dyDescent="0.2">
      <c r="A740" s="230">
        <v>42283.124719675929</v>
      </c>
      <c r="B740">
        <v>2.3659765720367432</v>
      </c>
      <c r="C740">
        <v>1056.9879150390625</v>
      </c>
      <c r="D740">
        <v>0.31459331512451172</v>
      </c>
      <c r="E740" s="8">
        <f t="shared" si="13"/>
        <v>2.3659765720367432</v>
      </c>
    </row>
    <row r="741" spans="1:5" x14ac:dyDescent="0.2">
      <c r="A741" s="230">
        <v>42283.13167318287</v>
      </c>
      <c r="B741">
        <v>2.3659765720367432</v>
      </c>
      <c r="C741">
        <v>1114.168701171875</v>
      </c>
      <c r="D741">
        <v>0.31459331512451172</v>
      </c>
      <c r="E741" s="8">
        <f t="shared" si="13"/>
        <v>2.3659765720367432</v>
      </c>
    </row>
    <row r="742" spans="1:5" x14ac:dyDescent="0.2">
      <c r="A742" s="230">
        <v>42283.138626655091</v>
      </c>
      <c r="B742">
        <v>2.3659765720367432</v>
      </c>
      <c r="C742">
        <v>1094.35888671875</v>
      </c>
      <c r="D742">
        <v>0.31459331512451172</v>
      </c>
      <c r="E742" s="8">
        <f t="shared" si="13"/>
        <v>2.3659765720367432</v>
      </c>
    </row>
    <row r="743" spans="1:5" x14ac:dyDescent="0.2">
      <c r="A743" s="230">
        <v>42283.145580173608</v>
      </c>
      <c r="B743">
        <v>2.3659765720367432</v>
      </c>
      <c r="C743">
        <v>1130.980224609375</v>
      </c>
      <c r="D743">
        <v>0.31459331512451172</v>
      </c>
      <c r="E743" s="8">
        <f t="shared" si="13"/>
        <v>2.3659765720367432</v>
      </c>
    </row>
    <row r="744" spans="1:5" x14ac:dyDescent="0.2">
      <c r="A744" s="230">
        <v>42283.152533645836</v>
      </c>
      <c r="B744">
        <v>2.3659765720367432</v>
      </c>
      <c r="C744">
        <v>1097.14306640625</v>
      </c>
      <c r="D744">
        <v>0.31459331512451172</v>
      </c>
      <c r="E744" s="8">
        <f t="shared" si="13"/>
        <v>2.3659765720367432</v>
      </c>
    </row>
    <row r="745" spans="1:5" x14ac:dyDescent="0.2">
      <c r="A745" s="230">
        <v>42283.159487118057</v>
      </c>
      <c r="B745">
        <v>2.3659765720367432</v>
      </c>
      <c r="C745">
        <v>1147.1495361328125</v>
      </c>
      <c r="D745">
        <v>0.31459331512451172</v>
      </c>
      <c r="E745" s="8">
        <f t="shared" si="13"/>
        <v>2.3659765720367432</v>
      </c>
    </row>
    <row r="746" spans="1:5" x14ac:dyDescent="0.2">
      <c r="A746" s="230">
        <v>42283.166440624998</v>
      </c>
      <c r="B746">
        <v>2.3659765720367432</v>
      </c>
      <c r="C746">
        <v>1029.4681396484375</v>
      </c>
      <c r="D746">
        <v>0.31459331512451172</v>
      </c>
      <c r="E746" s="8">
        <f t="shared" si="13"/>
        <v>2.3659765720367432</v>
      </c>
    </row>
    <row r="747" spans="1:5" x14ac:dyDescent="0.2">
      <c r="A747" s="230">
        <v>42283.173394097219</v>
      </c>
      <c r="B747">
        <v>2.3659765720367432</v>
      </c>
      <c r="C747">
        <v>1110.956298828125</v>
      </c>
      <c r="D747">
        <v>0.31459331512451172</v>
      </c>
      <c r="E747" s="8">
        <f t="shared" si="13"/>
        <v>2.3659765720367432</v>
      </c>
    </row>
    <row r="748" spans="1:5" x14ac:dyDescent="0.2">
      <c r="A748" s="230">
        <v>42283.180347569447</v>
      </c>
      <c r="B748">
        <v>2.3659765720367432</v>
      </c>
      <c r="C748">
        <v>1039.3194580078125</v>
      </c>
      <c r="D748">
        <v>0.31459331512451172</v>
      </c>
      <c r="E748" s="8">
        <f t="shared" si="13"/>
        <v>2.3659765720367432</v>
      </c>
    </row>
    <row r="749" spans="1:5" x14ac:dyDescent="0.2">
      <c r="A749" s="230">
        <v>42283.187301076388</v>
      </c>
      <c r="B749">
        <v>2.3659765720367432</v>
      </c>
      <c r="C749">
        <v>1122.6279296875</v>
      </c>
      <c r="D749">
        <v>0.31459331512451172</v>
      </c>
      <c r="E749" s="8">
        <f t="shared" si="13"/>
        <v>2.3659765720367432</v>
      </c>
    </row>
    <row r="750" spans="1:5" x14ac:dyDescent="0.2">
      <c r="A750" s="230">
        <v>42283.194254548609</v>
      </c>
      <c r="B750">
        <v>2.3659765720367432</v>
      </c>
      <c r="C750">
        <v>995.41680908203125</v>
      </c>
      <c r="D750">
        <v>0.31459331512451172</v>
      </c>
      <c r="E750" s="8">
        <f t="shared" si="13"/>
        <v>2.3659765720367432</v>
      </c>
    </row>
    <row r="751" spans="1:5" x14ac:dyDescent="0.2">
      <c r="A751" s="230">
        <v>42283.201208067127</v>
      </c>
      <c r="B751">
        <v>2.3659765720367432</v>
      </c>
      <c r="C751">
        <v>1110.5279541015625</v>
      </c>
      <c r="D751">
        <v>0.31459331512451172</v>
      </c>
      <c r="E751" s="8">
        <f t="shared" si="13"/>
        <v>2.3659765720367432</v>
      </c>
    </row>
    <row r="752" spans="1:5" x14ac:dyDescent="0.2">
      <c r="A752" s="230">
        <v>42283.208161539354</v>
      </c>
      <c r="B752">
        <v>2.3109719753265381</v>
      </c>
      <c r="C752">
        <v>832.11962890625</v>
      </c>
      <c r="D752">
        <v>0.31459331512451172</v>
      </c>
      <c r="E752" s="8">
        <f t="shared" si="13"/>
        <v>2.3109719753265381</v>
      </c>
    </row>
    <row r="753" spans="1:5" x14ac:dyDescent="0.2">
      <c r="A753" s="230">
        <v>42283.215115011575</v>
      </c>
      <c r="B753">
        <v>2.3109719753265381</v>
      </c>
      <c r="C753">
        <v>1130.980224609375</v>
      </c>
      <c r="D753">
        <v>0.31459331512451172</v>
      </c>
      <c r="E753" s="8">
        <f t="shared" si="13"/>
        <v>2.3109719753265381</v>
      </c>
    </row>
    <row r="754" spans="1:5" x14ac:dyDescent="0.2">
      <c r="A754" s="230">
        <v>42283.222068518517</v>
      </c>
      <c r="B754">
        <v>2.3109719753265381</v>
      </c>
      <c r="C754">
        <v>1026.5770263671875</v>
      </c>
      <c r="D754">
        <v>0.31459331512451172</v>
      </c>
      <c r="E754" s="8">
        <f t="shared" si="13"/>
        <v>2.3109719753265381</v>
      </c>
    </row>
    <row r="755" spans="1:5" x14ac:dyDescent="0.2">
      <c r="A755" s="230">
        <v>42283.229021990737</v>
      </c>
      <c r="B755">
        <v>2.3109719753265381</v>
      </c>
      <c r="C755">
        <v>1093.609130859375</v>
      </c>
      <c r="D755">
        <v>0.31459331512451172</v>
      </c>
      <c r="E755" s="8">
        <f t="shared" si="13"/>
        <v>2.3109719753265381</v>
      </c>
    </row>
    <row r="756" spans="1:5" x14ac:dyDescent="0.2">
      <c r="A756" s="230">
        <v>42283.235975462965</v>
      </c>
      <c r="B756">
        <v>2.3109719753265381</v>
      </c>
      <c r="C756">
        <v>932.560791015625</v>
      </c>
      <c r="D756">
        <v>0.31459331512451172</v>
      </c>
      <c r="E756" s="8">
        <f t="shared" si="13"/>
        <v>2.3109719753265381</v>
      </c>
    </row>
    <row r="757" spans="1:5" x14ac:dyDescent="0.2">
      <c r="A757" s="230">
        <v>42283.242928969907</v>
      </c>
      <c r="B757">
        <v>2.3109719753265381</v>
      </c>
      <c r="C757">
        <v>1127.5537109375</v>
      </c>
      <c r="D757">
        <v>0.31459331512451172</v>
      </c>
      <c r="E757" s="8">
        <f t="shared" si="13"/>
        <v>2.3109719753265381</v>
      </c>
    </row>
    <row r="758" spans="1:5" x14ac:dyDescent="0.2">
      <c r="A758" s="230">
        <v>42283.249882442127</v>
      </c>
      <c r="B758">
        <v>2.3109719753265381</v>
      </c>
      <c r="C758">
        <v>1064.05517578125</v>
      </c>
      <c r="D758">
        <v>0.31459331512451172</v>
      </c>
      <c r="E758" s="8">
        <f t="shared" si="13"/>
        <v>2.3109719753265381</v>
      </c>
    </row>
    <row r="759" spans="1:5" x14ac:dyDescent="0.2">
      <c r="A759" s="230">
        <v>42283.256835960645</v>
      </c>
      <c r="B759">
        <v>2.3453233242034912</v>
      </c>
      <c r="C759">
        <v>1079.04638671875</v>
      </c>
      <c r="D759">
        <v>0.31459331512451172</v>
      </c>
      <c r="E759" s="8">
        <f t="shared" si="13"/>
        <v>2.3453233242034912</v>
      </c>
    </row>
    <row r="760" spans="1:5" x14ac:dyDescent="0.2">
      <c r="A760" s="230">
        <v>42283.263789432873</v>
      </c>
      <c r="B760">
        <v>2.3453233242034912</v>
      </c>
      <c r="C760">
        <v>1137.8333740234375</v>
      </c>
      <c r="D760">
        <v>0.31459331512451172</v>
      </c>
      <c r="E760" s="8">
        <f t="shared" si="13"/>
        <v>2.3453233242034912</v>
      </c>
    </row>
    <row r="761" spans="1:5" x14ac:dyDescent="0.2">
      <c r="A761" s="230">
        <v>42283.270742905093</v>
      </c>
      <c r="B761">
        <v>2.3453233242034912</v>
      </c>
      <c r="C761">
        <v>919.1756591796875</v>
      </c>
      <c r="D761">
        <v>0.31459331512451172</v>
      </c>
      <c r="E761" s="8">
        <f t="shared" si="13"/>
        <v>2.3453233242034912</v>
      </c>
    </row>
    <row r="762" spans="1:5" x14ac:dyDescent="0.2">
      <c r="A762" s="230">
        <v>42283.277696412035</v>
      </c>
      <c r="B762">
        <v>2.3453233242034912</v>
      </c>
      <c r="C762">
        <v>1156.358154296875</v>
      </c>
      <c r="D762">
        <v>0.31459331512451172</v>
      </c>
      <c r="E762" s="8">
        <f t="shared" si="13"/>
        <v>2.3453233242034912</v>
      </c>
    </row>
    <row r="763" spans="1:5" x14ac:dyDescent="0.2">
      <c r="A763" s="230">
        <v>42283.284649884263</v>
      </c>
      <c r="B763">
        <v>2.3453233242034912</v>
      </c>
      <c r="C763">
        <v>1142.2236328125</v>
      </c>
      <c r="D763">
        <v>0.31459331512451172</v>
      </c>
      <c r="E763" s="8">
        <f t="shared" si="13"/>
        <v>2.3453233242034912</v>
      </c>
    </row>
    <row r="764" spans="1:5" x14ac:dyDescent="0.2">
      <c r="A764" s="230">
        <v>42283.291603356483</v>
      </c>
      <c r="B764">
        <v>2.3453233242034912</v>
      </c>
      <c r="C764">
        <v>1087.1845703125</v>
      </c>
      <c r="D764">
        <v>0.31459331512451172</v>
      </c>
      <c r="E764" s="8">
        <f t="shared" si="13"/>
        <v>2.3453233242034912</v>
      </c>
    </row>
    <row r="765" spans="1:5" x14ac:dyDescent="0.2">
      <c r="A765" s="230">
        <v>42283.298556863425</v>
      </c>
      <c r="B765">
        <v>2.3453233242034912</v>
      </c>
      <c r="C765">
        <v>1128.62451171875</v>
      </c>
      <c r="D765">
        <v>0.31459331512451172</v>
      </c>
      <c r="E765" s="8">
        <f t="shared" si="13"/>
        <v>2.3453233242034912</v>
      </c>
    </row>
    <row r="766" spans="1:5" x14ac:dyDescent="0.2">
      <c r="A766" s="230">
        <v>42283.305510335646</v>
      </c>
      <c r="B766">
        <v>2.3453233242034912</v>
      </c>
      <c r="C766">
        <v>1148.8626708984375</v>
      </c>
      <c r="D766">
        <v>0.31459331512451172</v>
      </c>
      <c r="E766" s="8">
        <f t="shared" si="13"/>
        <v>2.3453233242034912</v>
      </c>
    </row>
    <row r="767" spans="1:5" x14ac:dyDescent="0.2">
      <c r="A767" s="230">
        <v>42283.312463854163</v>
      </c>
      <c r="B767">
        <v>2.3453233242034912</v>
      </c>
      <c r="C767">
        <v>1088.790771484375</v>
      </c>
      <c r="D767">
        <v>0.31459331512451172</v>
      </c>
      <c r="E767" s="8">
        <f t="shared" si="13"/>
        <v>2.3453233242034912</v>
      </c>
    </row>
    <row r="768" spans="1:5" x14ac:dyDescent="0.2">
      <c r="A768" s="230">
        <v>42283.319417326391</v>
      </c>
      <c r="B768">
        <v>2.3453233242034912</v>
      </c>
      <c r="C768">
        <v>1131.8369140625</v>
      </c>
      <c r="D768">
        <v>0.31459331512451172</v>
      </c>
      <c r="E768" s="8">
        <f t="shared" si="13"/>
        <v>2.3453233242034912</v>
      </c>
    </row>
    <row r="769" spans="1:5" x14ac:dyDescent="0.2">
      <c r="A769" s="230">
        <v>42283.326370798612</v>
      </c>
      <c r="B769">
        <v>2.3453233242034912</v>
      </c>
      <c r="C769">
        <v>1100.8907470703125</v>
      </c>
      <c r="D769">
        <v>0.31459331512451172</v>
      </c>
      <c r="E769" s="8">
        <f t="shared" si="13"/>
        <v>2.3453233242034912</v>
      </c>
    </row>
    <row r="770" spans="1:5" x14ac:dyDescent="0.2">
      <c r="A770" s="230">
        <v>42283.333324305553</v>
      </c>
      <c r="B770">
        <v>2.3453233242034912</v>
      </c>
      <c r="C770">
        <v>1111.17041015625</v>
      </c>
      <c r="D770">
        <v>0.31459331512451172</v>
      </c>
      <c r="E770" s="8">
        <f t="shared" si="13"/>
        <v>2.3453233242034912</v>
      </c>
    </row>
    <row r="771" spans="1:5" x14ac:dyDescent="0.2">
      <c r="A771" s="230">
        <v>42283.340277777781</v>
      </c>
      <c r="B771">
        <v>2.3453233242034912</v>
      </c>
      <c r="C771">
        <v>1111.0634765625</v>
      </c>
      <c r="D771">
        <v>0.31459331512451172</v>
      </c>
      <c r="E771" s="8">
        <f t="shared" si="13"/>
        <v>2.3453233242034912</v>
      </c>
    </row>
    <row r="772" spans="1:5" x14ac:dyDescent="0.2">
      <c r="A772" s="230">
        <v>42283.347231250002</v>
      </c>
      <c r="B772">
        <v>2.3453233242034912</v>
      </c>
      <c r="C772">
        <v>1101.2120361328125</v>
      </c>
      <c r="D772">
        <v>0.31459331512451172</v>
      </c>
      <c r="E772" s="8">
        <f t="shared" ref="E772:E835" si="14">IF(B772="Null",E771,IF(C772+D772&gt;10,B772,"PO"))</f>
        <v>2.3453233242034912</v>
      </c>
    </row>
    <row r="773" spans="1:5" x14ac:dyDescent="0.2">
      <c r="A773" s="230">
        <v>42283.354184756943</v>
      </c>
      <c r="B773">
        <v>2.3453233242034912</v>
      </c>
      <c r="C773">
        <v>1097.464111328125</v>
      </c>
      <c r="D773">
        <v>0.31459331512451172</v>
      </c>
      <c r="E773" s="8">
        <f t="shared" si="14"/>
        <v>2.3453233242034912</v>
      </c>
    </row>
    <row r="774" spans="1:5" x14ac:dyDescent="0.2">
      <c r="A774" s="230">
        <v>42283.361138229164</v>
      </c>
      <c r="B774">
        <v>2.3453233242034912</v>
      </c>
      <c r="C774">
        <v>1128.838623046875</v>
      </c>
      <c r="D774">
        <v>0.31459331512451172</v>
      </c>
      <c r="E774" s="8">
        <f t="shared" si="14"/>
        <v>2.3453233242034912</v>
      </c>
    </row>
    <row r="775" spans="1:5" x14ac:dyDescent="0.2">
      <c r="A775" s="230">
        <v>42283.368091747689</v>
      </c>
      <c r="B775">
        <v>2.3453233242034912</v>
      </c>
      <c r="C775">
        <v>1085.8995361328125</v>
      </c>
      <c r="D775">
        <v>0.31459331512451172</v>
      </c>
      <c r="E775" s="8">
        <f t="shared" si="14"/>
        <v>2.3453233242034912</v>
      </c>
    </row>
    <row r="776" spans="1:5" x14ac:dyDescent="0.2">
      <c r="A776" s="230">
        <v>42283.375045219909</v>
      </c>
      <c r="B776">
        <v>2.3453233242034912</v>
      </c>
      <c r="C776">
        <v>1048.8497314453125</v>
      </c>
      <c r="D776">
        <v>0.31459331512451172</v>
      </c>
      <c r="E776" s="8">
        <f t="shared" si="14"/>
        <v>2.3453233242034912</v>
      </c>
    </row>
    <row r="777" spans="1:5" x14ac:dyDescent="0.2">
      <c r="A777" s="230">
        <v>42283.38199869213</v>
      </c>
      <c r="B777">
        <v>2.3452162742614746</v>
      </c>
      <c r="C777">
        <v>1040.2833251953125</v>
      </c>
      <c r="D777">
        <v>0.31459331512451172</v>
      </c>
      <c r="E777" s="8">
        <f t="shared" si="14"/>
        <v>2.3452162742614746</v>
      </c>
    </row>
    <row r="778" spans="1:5" x14ac:dyDescent="0.2">
      <c r="A778" s="230">
        <v>42283.388952199071</v>
      </c>
      <c r="B778">
        <v>2.3452162742614746</v>
      </c>
      <c r="C778">
        <v>1072.4073486328125</v>
      </c>
      <c r="D778">
        <v>0.31459331512451172</v>
      </c>
      <c r="E778" s="8">
        <f t="shared" si="14"/>
        <v>2.3452162742614746</v>
      </c>
    </row>
    <row r="779" spans="1:5" x14ac:dyDescent="0.2">
      <c r="A779" s="230">
        <v>42283.395905671299</v>
      </c>
      <c r="B779">
        <v>2.3452162742614746</v>
      </c>
      <c r="C779">
        <v>1077.5472412109375</v>
      </c>
      <c r="D779">
        <v>0.31459331512451172</v>
      </c>
      <c r="E779" s="8">
        <f t="shared" si="14"/>
        <v>2.3452162742614746</v>
      </c>
    </row>
    <row r="780" spans="1:5" x14ac:dyDescent="0.2">
      <c r="A780" s="230">
        <v>42283.40285914352</v>
      </c>
      <c r="B780">
        <v>2.3452162742614746</v>
      </c>
      <c r="C780">
        <v>1077.6544189453125</v>
      </c>
      <c r="D780">
        <v>0.31459331512451172</v>
      </c>
      <c r="E780" s="8">
        <f t="shared" si="14"/>
        <v>2.3452162742614746</v>
      </c>
    </row>
    <row r="781" spans="1:5" x14ac:dyDescent="0.2">
      <c r="A781" s="230">
        <v>42283.409812650461</v>
      </c>
      <c r="B781">
        <v>2.3452162742614746</v>
      </c>
      <c r="C781">
        <v>1011.3716430664062</v>
      </c>
      <c r="D781">
        <v>0.31459331512451172</v>
      </c>
      <c r="E781" s="8">
        <f t="shared" si="14"/>
        <v>2.3452162742614746</v>
      </c>
    </row>
    <row r="782" spans="1:5" x14ac:dyDescent="0.2">
      <c r="A782" s="230">
        <v>42283.416766122682</v>
      </c>
      <c r="B782">
        <v>2.3452162742614746</v>
      </c>
      <c r="C782">
        <v>961.47235107421875</v>
      </c>
      <c r="D782">
        <v>0.31459331512451172</v>
      </c>
      <c r="E782" s="8">
        <f t="shared" si="14"/>
        <v>2.3452162742614746</v>
      </c>
    </row>
    <row r="783" spans="1:5" x14ac:dyDescent="0.2">
      <c r="A783" s="230">
        <v>42283.423719641207</v>
      </c>
      <c r="B783">
        <v>2.3452162742614746</v>
      </c>
      <c r="C783">
        <v>920.56768798828125</v>
      </c>
      <c r="D783">
        <v>0.31459331512451172</v>
      </c>
      <c r="E783" s="8">
        <f t="shared" si="14"/>
        <v>2.3452162742614746</v>
      </c>
    </row>
    <row r="784" spans="1:5" x14ac:dyDescent="0.2">
      <c r="A784" s="230">
        <v>42283.430673113427</v>
      </c>
      <c r="B784">
        <v>2.3452162742614746</v>
      </c>
      <c r="C784">
        <v>1022.8292846679687</v>
      </c>
      <c r="D784">
        <v>0.31459331512451172</v>
      </c>
      <c r="E784" s="8">
        <f t="shared" si="14"/>
        <v>2.3452162742614746</v>
      </c>
    </row>
    <row r="785" spans="1:5" x14ac:dyDescent="0.2">
      <c r="A785" s="230">
        <v>42283.437626585648</v>
      </c>
      <c r="B785">
        <v>2.3452162742614746</v>
      </c>
      <c r="C785">
        <v>825.4805908203125</v>
      </c>
      <c r="D785">
        <v>0.31459331512451172</v>
      </c>
      <c r="E785" s="8">
        <f t="shared" si="14"/>
        <v>2.3452162742614746</v>
      </c>
    </row>
    <row r="786" spans="1:5" x14ac:dyDescent="0.2">
      <c r="A786" s="230">
        <v>42283.44458009259</v>
      </c>
      <c r="B786">
        <v>2.3452162742614746</v>
      </c>
      <c r="C786">
        <v>909.1102294921875</v>
      </c>
      <c r="D786">
        <v>0.31459331512451172</v>
      </c>
      <c r="E786" s="8">
        <f t="shared" si="14"/>
        <v>2.3452162742614746</v>
      </c>
    </row>
    <row r="787" spans="1:5" x14ac:dyDescent="0.2">
      <c r="A787" s="230">
        <v>42283.451533564818</v>
      </c>
      <c r="B787">
        <v>2.3452162742614746</v>
      </c>
      <c r="C787">
        <v>1140.4033203125</v>
      </c>
      <c r="D787">
        <v>0.31459331512451172</v>
      </c>
      <c r="E787" s="8">
        <f t="shared" si="14"/>
        <v>2.3452162742614746</v>
      </c>
    </row>
    <row r="788" spans="1:5" x14ac:dyDescent="0.2">
      <c r="A788" s="230">
        <v>42283.458487037038</v>
      </c>
      <c r="B788">
        <v>2.3452162742614746</v>
      </c>
      <c r="C788">
        <v>897.97381591796875</v>
      </c>
      <c r="D788">
        <v>0.31459331512451172</v>
      </c>
      <c r="E788" s="8">
        <f t="shared" si="14"/>
        <v>2.3452162742614746</v>
      </c>
    </row>
    <row r="789" spans="1:5" x14ac:dyDescent="0.2">
      <c r="A789" s="230">
        <v>42283.46544054398</v>
      </c>
      <c r="B789">
        <v>2.3452162742614746</v>
      </c>
      <c r="C789">
        <v>1103.8890380859375</v>
      </c>
      <c r="D789">
        <v>0.31459331512451172</v>
      </c>
      <c r="E789" s="8">
        <f t="shared" si="14"/>
        <v>2.3452162742614746</v>
      </c>
    </row>
    <row r="790" spans="1:5" x14ac:dyDescent="0.2">
      <c r="A790" s="230">
        <v>42283.4723940162</v>
      </c>
      <c r="B790">
        <v>2.3452162742614746</v>
      </c>
      <c r="C790">
        <v>1131.3013916015625</v>
      </c>
      <c r="D790">
        <v>0.31459331512451172</v>
      </c>
      <c r="E790" s="8">
        <f t="shared" si="14"/>
        <v>2.3452162742614746</v>
      </c>
    </row>
    <row r="791" spans="1:5" x14ac:dyDescent="0.2">
      <c r="A791" s="230">
        <v>42283.479347534725</v>
      </c>
      <c r="B791">
        <v>2.3452162742614746</v>
      </c>
      <c r="C791">
        <v>1139.7608642578125</v>
      </c>
      <c r="D791">
        <v>0.31459331512451172</v>
      </c>
      <c r="E791" s="8">
        <f t="shared" si="14"/>
        <v>2.3452162742614746</v>
      </c>
    </row>
    <row r="792" spans="1:5" x14ac:dyDescent="0.2">
      <c r="A792" s="230">
        <v>42283.486301006946</v>
      </c>
      <c r="B792">
        <v>2.3452162742614746</v>
      </c>
      <c r="C792">
        <v>1063.519775390625</v>
      </c>
      <c r="D792">
        <v>0.31459331512451172</v>
      </c>
      <c r="E792" s="8">
        <f t="shared" si="14"/>
        <v>2.3452162742614746</v>
      </c>
    </row>
    <row r="793" spans="1:5" x14ac:dyDescent="0.2">
      <c r="A793" s="230">
        <v>42283.493254479166</v>
      </c>
      <c r="B793">
        <v>2.3452162742614746</v>
      </c>
      <c r="C793">
        <v>1125.5191650390625</v>
      </c>
      <c r="D793">
        <v>0.31459331512451172</v>
      </c>
      <c r="E793" s="8">
        <f t="shared" si="14"/>
        <v>2.3452162742614746</v>
      </c>
    </row>
    <row r="794" spans="1:5" x14ac:dyDescent="0.2">
      <c r="A794" s="230">
        <v>42283.500207986108</v>
      </c>
      <c r="B794">
        <v>2.3452162742614746</v>
      </c>
      <c r="C794">
        <v>1139.546630859375</v>
      </c>
      <c r="D794">
        <v>0.31459331512451172</v>
      </c>
      <c r="E794" s="8">
        <f t="shared" si="14"/>
        <v>2.3452162742614746</v>
      </c>
    </row>
    <row r="795" spans="1:5" x14ac:dyDescent="0.2">
      <c r="A795" s="230">
        <v>42283.507161458336</v>
      </c>
      <c r="B795">
        <v>2.3452162742614746</v>
      </c>
      <c r="C795">
        <v>1155.39453125</v>
      </c>
      <c r="D795">
        <v>0.31459331512451172</v>
      </c>
      <c r="E795" s="8">
        <f t="shared" si="14"/>
        <v>2.3452162742614746</v>
      </c>
    </row>
    <row r="796" spans="1:5" x14ac:dyDescent="0.2">
      <c r="A796" s="230">
        <v>42283.514114930556</v>
      </c>
      <c r="B796">
        <v>2.3452162742614746</v>
      </c>
      <c r="C796">
        <v>1125.4119873046875</v>
      </c>
      <c r="D796">
        <v>0.31459331512451172</v>
      </c>
      <c r="E796" s="8">
        <f t="shared" si="14"/>
        <v>2.3452162742614746</v>
      </c>
    </row>
    <row r="797" spans="1:5" x14ac:dyDescent="0.2">
      <c r="A797" s="230">
        <v>42283.521068437498</v>
      </c>
      <c r="B797">
        <v>2.3452162742614746</v>
      </c>
      <c r="C797">
        <v>1085.0428466796875</v>
      </c>
      <c r="D797">
        <v>0.31459331512451172</v>
      </c>
      <c r="E797" s="8">
        <f t="shared" si="14"/>
        <v>2.3452162742614746</v>
      </c>
    </row>
    <row r="798" spans="1:5" x14ac:dyDescent="0.2">
      <c r="A798" s="230">
        <v>42283.528021909726</v>
      </c>
      <c r="B798">
        <v>2.3452162742614746</v>
      </c>
      <c r="C798">
        <v>1139.4395751953125</v>
      </c>
      <c r="D798">
        <v>0.31459331512451172</v>
      </c>
      <c r="E798" s="8">
        <f t="shared" si="14"/>
        <v>2.3452162742614746</v>
      </c>
    </row>
    <row r="799" spans="1:5" x14ac:dyDescent="0.2">
      <c r="A799" s="230">
        <v>42283.534975428243</v>
      </c>
      <c r="B799">
        <v>2.3452162742614746</v>
      </c>
      <c r="C799">
        <v>1148.22021484375</v>
      </c>
      <c r="D799">
        <v>0.31459331512451172</v>
      </c>
      <c r="E799" s="8">
        <f t="shared" si="14"/>
        <v>2.3452162742614746</v>
      </c>
    </row>
    <row r="800" spans="1:5" x14ac:dyDescent="0.2">
      <c r="A800" s="230">
        <v>42283.541928900464</v>
      </c>
      <c r="B800">
        <v>2.3452162742614746</v>
      </c>
      <c r="C800">
        <v>1115.025390625</v>
      </c>
      <c r="D800">
        <v>0.31459331512451172</v>
      </c>
      <c r="E800" s="8">
        <f t="shared" si="14"/>
        <v>2.3452162742614746</v>
      </c>
    </row>
    <row r="801" spans="1:5" x14ac:dyDescent="0.2">
      <c r="A801" s="230">
        <v>42283.548882372685</v>
      </c>
      <c r="B801">
        <v>2.3452162742614746</v>
      </c>
      <c r="C801">
        <v>1086.97021484375</v>
      </c>
      <c r="D801">
        <v>0.31459331512451172</v>
      </c>
      <c r="E801" s="8">
        <f t="shared" si="14"/>
        <v>2.3452162742614746</v>
      </c>
    </row>
    <row r="802" spans="1:5" x14ac:dyDescent="0.2">
      <c r="A802" s="230">
        <v>42283.555835879626</v>
      </c>
      <c r="B802">
        <v>2.3453233242034912</v>
      </c>
      <c r="C802">
        <v>1124.8768310546875</v>
      </c>
      <c r="D802">
        <v>0.31459331512451172</v>
      </c>
      <c r="E802" s="8">
        <f t="shared" si="14"/>
        <v>2.3453233242034912</v>
      </c>
    </row>
    <row r="803" spans="1:5" x14ac:dyDescent="0.2">
      <c r="A803" s="230">
        <v>42283.562789351854</v>
      </c>
      <c r="B803">
        <v>2.3453233242034912</v>
      </c>
      <c r="C803">
        <v>1133.22900390625</v>
      </c>
      <c r="D803">
        <v>0.31459331512451172</v>
      </c>
      <c r="E803" s="8">
        <f t="shared" si="14"/>
        <v>2.3453233242034912</v>
      </c>
    </row>
    <row r="804" spans="1:5" x14ac:dyDescent="0.2">
      <c r="A804" s="230">
        <v>42283.569742824075</v>
      </c>
      <c r="B804">
        <v>2.3453233242034912</v>
      </c>
      <c r="C804">
        <v>1080.7596435546875</v>
      </c>
      <c r="D804">
        <v>0.31459331512451172</v>
      </c>
      <c r="E804" s="8">
        <f t="shared" si="14"/>
        <v>2.3453233242034912</v>
      </c>
    </row>
    <row r="805" spans="1:5" x14ac:dyDescent="0.2">
      <c r="A805" s="230">
        <v>42283.576696331016</v>
      </c>
      <c r="B805">
        <v>2.3453233242034912</v>
      </c>
      <c r="C805">
        <v>1085.8995361328125</v>
      </c>
      <c r="D805">
        <v>0.31459331512451172</v>
      </c>
      <c r="E805" s="8">
        <f t="shared" si="14"/>
        <v>2.3453233242034912</v>
      </c>
    </row>
    <row r="806" spans="1:5" x14ac:dyDescent="0.2">
      <c r="A806" s="230">
        <v>42283.583649803244</v>
      </c>
      <c r="B806">
        <v>2.3453233242034912</v>
      </c>
      <c r="C806">
        <v>1043.81689453125</v>
      </c>
      <c r="D806">
        <v>0.31459331512451172</v>
      </c>
      <c r="E806" s="8">
        <f t="shared" si="14"/>
        <v>2.3453233242034912</v>
      </c>
    </row>
    <row r="807" spans="1:5" x14ac:dyDescent="0.2">
      <c r="A807" s="230">
        <v>42283.590603321762</v>
      </c>
      <c r="B807">
        <v>2.3453233242034912</v>
      </c>
      <c r="C807">
        <v>1050.670166015625</v>
      </c>
      <c r="D807">
        <v>0.31459331512451172</v>
      </c>
      <c r="E807" s="8">
        <f t="shared" si="14"/>
        <v>2.3453233242034912</v>
      </c>
    </row>
    <row r="808" spans="1:5" x14ac:dyDescent="0.2">
      <c r="A808" s="230">
        <v>42283.597556793982</v>
      </c>
      <c r="B808">
        <v>2.3453233242034912</v>
      </c>
      <c r="C808">
        <v>941.876708984375</v>
      </c>
      <c r="D808">
        <v>0.31459331512451172</v>
      </c>
      <c r="E808" s="8">
        <f t="shared" si="14"/>
        <v>2.3453233242034912</v>
      </c>
    </row>
    <row r="809" spans="1:5" x14ac:dyDescent="0.2">
      <c r="A809" s="230">
        <v>42283.604510266203</v>
      </c>
      <c r="B809">
        <v>2.3453233242034912</v>
      </c>
      <c r="C809">
        <v>1092.752685546875</v>
      </c>
      <c r="D809">
        <v>0.31459331512451172</v>
      </c>
      <c r="E809" s="8">
        <f t="shared" si="14"/>
        <v>2.3453233242034912</v>
      </c>
    </row>
    <row r="810" spans="1:5" x14ac:dyDescent="0.2">
      <c r="A810" s="230">
        <v>42283.611463773152</v>
      </c>
      <c r="B810">
        <v>2.3453233242034912</v>
      </c>
      <c r="C810">
        <v>998.8433837890625</v>
      </c>
      <c r="D810">
        <v>0.31459331512451172</v>
      </c>
      <c r="E810" s="8">
        <f t="shared" si="14"/>
        <v>2.3453233242034912</v>
      </c>
    </row>
    <row r="811" spans="1:5" x14ac:dyDescent="0.2">
      <c r="A811" s="230">
        <v>42283.618417245372</v>
      </c>
      <c r="B811">
        <v>2.3453233242034912</v>
      </c>
      <c r="C811">
        <v>1072.30029296875</v>
      </c>
      <c r="D811">
        <v>0.31459331512451172</v>
      </c>
      <c r="E811" s="8">
        <f t="shared" si="14"/>
        <v>2.3453233242034912</v>
      </c>
    </row>
    <row r="812" spans="1:5" x14ac:dyDescent="0.2">
      <c r="A812" s="230">
        <v>42283.625370717593</v>
      </c>
      <c r="B812">
        <v>2.3453233242034912</v>
      </c>
      <c r="C812">
        <v>963.82806396484375</v>
      </c>
      <c r="D812">
        <v>0.31459331512451172</v>
      </c>
      <c r="E812" s="8">
        <f t="shared" si="14"/>
        <v>2.3453233242034912</v>
      </c>
    </row>
    <row r="813" spans="1:5" x14ac:dyDescent="0.2">
      <c r="A813" s="230">
        <v>42283.632324224534</v>
      </c>
      <c r="B813">
        <v>2.3453233242034912</v>
      </c>
      <c r="C813">
        <v>1064.8048095703125</v>
      </c>
      <c r="D813">
        <v>0.31459331512451172</v>
      </c>
      <c r="E813" s="8">
        <f t="shared" si="14"/>
        <v>2.3453233242034912</v>
      </c>
    </row>
    <row r="814" spans="1:5" x14ac:dyDescent="0.2">
      <c r="A814" s="230">
        <v>42283.639277696762</v>
      </c>
      <c r="B814">
        <v>2.3453233242034912</v>
      </c>
      <c r="C814">
        <v>941.9837646484375</v>
      </c>
      <c r="D814">
        <v>0.31459331512451172</v>
      </c>
      <c r="E814" s="8">
        <f t="shared" si="14"/>
        <v>2.3453233242034912</v>
      </c>
    </row>
    <row r="815" spans="1:5" x14ac:dyDescent="0.2">
      <c r="A815" s="230">
        <v>42283.64623121528</v>
      </c>
      <c r="B815">
        <v>2.3453233242034912</v>
      </c>
      <c r="C815">
        <v>988.02825927734375</v>
      </c>
      <c r="D815">
        <v>0.31459331512451172</v>
      </c>
      <c r="E815" s="8">
        <f t="shared" si="14"/>
        <v>2.3453233242034912</v>
      </c>
    </row>
    <row r="816" spans="1:5" x14ac:dyDescent="0.2">
      <c r="A816" s="230">
        <v>42283.6531846875</v>
      </c>
      <c r="B816">
        <v>2.3453233242034912</v>
      </c>
      <c r="C816">
        <v>1083.0084228515625</v>
      </c>
      <c r="D816">
        <v>0.31459331512451172</v>
      </c>
      <c r="E816" s="8">
        <f t="shared" si="14"/>
        <v>2.3453233242034912</v>
      </c>
    </row>
    <row r="817" spans="1:5" x14ac:dyDescent="0.2">
      <c r="A817" s="230">
        <v>42283.660138159721</v>
      </c>
      <c r="B817">
        <v>2.3453233242034912</v>
      </c>
      <c r="C817">
        <v>855.7843017578125</v>
      </c>
      <c r="D817">
        <v>0.31459331512451172</v>
      </c>
      <c r="E817" s="8">
        <f t="shared" si="14"/>
        <v>2.3453233242034912</v>
      </c>
    </row>
    <row r="818" spans="1:5" x14ac:dyDescent="0.2">
      <c r="A818" s="230">
        <v>42283.66709166667</v>
      </c>
      <c r="B818">
        <v>2.3453233242034912</v>
      </c>
      <c r="C818">
        <v>1125.7332763671875</v>
      </c>
      <c r="D818">
        <v>0.31459331512451172</v>
      </c>
      <c r="E818" s="8">
        <f t="shared" si="14"/>
        <v>2.3453233242034912</v>
      </c>
    </row>
    <row r="819" spans="1:5" x14ac:dyDescent="0.2">
      <c r="A819" s="230">
        <v>42283.674045138891</v>
      </c>
      <c r="B819">
        <v>2.3453233242034912</v>
      </c>
      <c r="C819">
        <v>807.8123779296875</v>
      </c>
      <c r="D819">
        <v>0.31459331512451172</v>
      </c>
      <c r="E819" s="8">
        <f t="shared" si="14"/>
        <v>2.3453233242034912</v>
      </c>
    </row>
    <row r="820" spans="1:5" x14ac:dyDescent="0.2">
      <c r="A820" s="230">
        <v>42283.680998611111</v>
      </c>
      <c r="B820">
        <v>2.3453233242034912</v>
      </c>
      <c r="C820">
        <v>1161.3909912109375</v>
      </c>
      <c r="D820">
        <v>0.31459331512451172</v>
      </c>
      <c r="E820" s="8">
        <f t="shared" si="14"/>
        <v>2.3453233242034912</v>
      </c>
    </row>
    <row r="821" spans="1:5" x14ac:dyDescent="0.2">
      <c r="A821" s="230">
        <v>42283.687952118053</v>
      </c>
      <c r="B821">
        <v>2.3453233242034912</v>
      </c>
      <c r="C821">
        <v>990.27691650390625</v>
      </c>
      <c r="D821">
        <v>0.31459331512451172</v>
      </c>
      <c r="E821" s="8">
        <f t="shared" si="14"/>
        <v>2.3453233242034912</v>
      </c>
    </row>
    <row r="822" spans="1:5" x14ac:dyDescent="0.2">
      <c r="A822" s="230">
        <v>42283.694905590281</v>
      </c>
      <c r="B822">
        <v>2.3453233242034912</v>
      </c>
      <c r="C822">
        <v>1131.4085693359375</v>
      </c>
      <c r="D822">
        <v>0.31459331512451172</v>
      </c>
      <c r="E822" s="8">
        <f t="shared" si="14"/>
        <v>2.3453233242034912</v>
      </c>
    </row>
    <row r="823" spans="1:5" x14ac:dyDescent="0.2">
      <c r="A823" s="230">
        <v>42283.701859108798</v>
      </c>
      <c r="B823">
        <v>2.3453233242034912</v>
      </c>
      <c r="C823">
        <v>1108.3863525390625</v>
      </c>
      <c r="D823">
        <v>0.31459331512451172</v>
      </c>
      <c r="E823" s="8">
        <f t="shared" si="14"/>
        <v>2.3453233242034912</v>
      </c>
    </row>
    <row r="824" spans="1:5" x14ac:dyDescent="0.2">
      <c r="A824" s="230">
        <v>42283.708812581019</v>
      </c>
      <c r="B824">
        <v>2.3453233242034912</v>
      </c>
      <c r="C824">
        <v>1109.7784423828125</v>
      </c>
      <c r="D824">
        <v>0.31459331512451172</v>
      </c>
      <c r="E824" s="8">
        <f t="shared" si="14"/>
        <v>2.3453233242034912</v>
      </c>
    </row>
    <row r="825" spans="1:5" x14ac:dyDescent="0.2">
      <c r="A825" s="230">
        <v>42283.715766053239</v>
      </c>
      <c r="B825">
        <v>2.3453233242034912</v>
      </c>
      <c r="C825">
        <v>1121.2359619140625</v>
      </c>
      <c r="D825">
        <v>0.31459331512451172</v>
      </c>
      <c r="E825" s="8">
        <f t="shared" si="14"/>
        <v>2.3453233242034912</v>
      </c>
    </row>
    <row r="826" spans="1:5" x14ac:dyDescent="0.2">
      <c r="A826" s="230">
        <v>42283.722719560188</v>
      </c>
      <c r="B826">
        <v>2.3453233242034912</v>
      </c>
      <c r="C826">
        <v>1124.6624755859375</v>
      </c>
      <c r="D826">
        <v>0.31459331512451172</v>
      </c>
      <c r="E826" s="8">
        <f t="shared" si="14"/>
        <v>2.3453233242034912</v>
      </c>
    </row>
    <row r="827" spans="1:5" x14ac:dyDescent="0.2">
      <c r="A827" s="230">
        <v>42283.729673032409</v>
      </c>
      <c r="B827">
        <v>2.3453233242034912</v>
      </c>
      <c r="C827">
        <v>1115.3465576171875</v>
      </c>
      <c r="D827">
        <v>0.31459331512451172</v>
      </c>
      <c r="E827" s="8">
        <f t="shared" si="14"/>
        <v>2.3453233242034912</v>
      </c>
    </row>
    <row r="828" spans="1:5" x14ac:dyDescent="0.2">
      <c r="A828" s="230">
        <v>42283.736626504629</v>
      </c>
      <c r="B828">
        <v>2.3453233242034912</v>
      </c>
      <c r="C828">
        <v>1148.434326171875</v>
      </c>
      <c r="D828">
        <v>0.31459331512451172</v>
      </c>
      <c r="E828" s="8">
        <f t="shared" si="14"/>
        <v>2.3453233242034912</v>
      </c>
    </row>
    <row r="829" spans="1:5" x14ac:dyDescent="0.2">
      <c r="A829" s="230">
        <v>42283.743580011571</v>
      </c>
      <c r="B829">
        <v>2.3453233242034912</v>
      </c>
      <c r="C829">
        <v>1122.0926513671875</v>
      </c>
      <c r="D829">
        <v>0.31459331512451172</v>
      </c>
      <c r="E829" s="8">
        <f t="shared" si="14"/>
        <v>2.3453233242034912</v>
      </c>
    </row>
    <row r="830" spans="1:5" x14ac:dyDescent="0.2">
      <c r="A830" s="230">
        <v>42283.750533483799</v>
      </c>
      <c r="B830">
        <v>2.3453233242034912</v>
      </c>
      <c r="C830">
        <v>1134.40673828125</v>
      </c>
      <c r="D830">
        <v>0.31459331512451172</v>
      </c>
      <c r="E830" s="8">
        <f t="shared" si="14"/>
        <v>2.3453233242034912</v>
      </c>
    </row>
    <row r="831" spans="1:5" x14ac:dyDescent="0.2">
      <c r="A831" s="230">
        <v>42283.757487002316</v>
      </c>
      <c r="B831">
        <v>2.3453233242034912</v>
      </c>
      <c r="C831">
        <v>1094.144775390625</v>
      </c>
      <c r="D831">
        <v>0.31459331512451172</v>
      </c>
      <c r="E831" s="8">
        <f t="shared" si="14"/>
        <v>2.3453233242034912</v>
      </c>
    </row>
    <row r="832" spans="1:5" x14ac:dyDescent="0.2">
      <c r="A832" s="230">
        <v>42283.764440474537</v>
      </c>
      <c r="B832">
        <v>2.3453233242034912</v>
      </c>
      <c r="C832">
        <v>1098.1065673828125</v>
      </c>
      <c r="D832">
        <v>0.31459331512451172</v>
      </c>
      <c r="E832" s="8">
        <f t="shared" si="14"/>
        <v>2.3453233242034912</v>
      </c>
    </row>
    <row r="833" spans="1:5" x14ac:dyDescent="0.2">
      <c r="A833" s="230">
        <v>42283.771393946758</v>
      </c>
      <c r="B833">
        <v>2.3453233242034912</v>
      </c>
      <c r="C833">
        <v>1073.3712158203125</v>
      </c>
      <c r="D833">
        <v>0.31459331512451172</v>
      </c>
      <c r="E833" s="8">
        <f t="shared" si="14"/>
        <v>2.3453233242034912</v>
      </c>
    </row>
    <row r="834" spans="1:5" x14ac:dyDescent="0.2">
      <c r="A834" s="230">
        <v>42283.778347453706</v>
      </c>
      <c r="B834">
        <v>2.3453233242034912</v>
      </c>
      <c r="C834">
        <v>1113.204833984375</v>
      </c>
      <c r="D834">
        <v>0.31459331512451172</v>
      </c>
      <c r="E834" s="8">
        <f t="shared" si="14"/>
        <v>2.3453233242034912</v>
      </c>
    </row>
    <row r="835" spans="1:5" x14ac:dyDescent="0.2">
      <c r="A835" s="230">
        <v>42283.785300925927</v>
      </c>
      <c r="B835">
        <v>2.3453233242034912</v>
      </c>
      <c r="C835">
        <v>1085.5782470703125</v>
      </c>
      <c r="D835">
        <v>0.31459331512451172</v>
      </c>
      <c r="E835" s="8">
        <f t="shared" si="14"/>
        <v>2.3453233242034912</v>
      </c>
    </row>
    <row r="836" spans="1:5" x14ac:dyDescent="0.2">
      <c r="A836" s="230">
        <v>42283.792254398148</v>
      </c>
      <c r="B836">
        <v>2.3453233242034912</v>
      </c>
      <c r="C836">
        <v>1123.9129638671875</v>
      </c>
      <c r="D836">
        <v>0.31459331512451172</v>
      </c>
      <c r="E836" s="8">
        <f t="shared" ref="E836:E899" si="15">IF(B836="Null",E835,IF(C836+D836&gt;10,B836,"PO"))</f>
        <v>2.3453233242034912</v>
      </c>
    </row>
    <row r="837" spans="1:5" x14ac:dyDescent="0.2">
      <c r="A837" s="230">
        <v>42283.799207905089</v>
      </c>
      <c r="B837">
        <v>2.3453233242034912</v>
      </c>
      <c r="C837">
        <v>1064.590576171875</v>
      </c>
      <c r="D837">
        <v>0.31459331512451172</v>
      </c>
      <c r="E837" s="8">
        <f t="shared" si="15"/>
        <v>2.3453233242034912</v>
      </c>
    </row>
    <row r="838" spans="1:5" x14ac:dyDescent="0.2">
      <c r="A838" s="230">
        <v>42283.806161377317</v>
      </c>
      <c r="B838">
        <v>2.3453233242034912</v>
      </c>
      <c r="C838">
        <v>1095.0013427734375</v>
      </c>
      <c r="D838">
        <v>0.31459331512451172</v>
      </c>
      <c r="E838" s="8">
        <f t="shared" si="15"/>
        <v>2.3453233242034912</v>
      </c>
    </row>
    <row r="839" spans="1:5" x14ac:dyDescent="0.2">
      <c r="A839" s="230">
        <v>42283.813114895835</v>
      </c>
      <c r="B839">
        <v>2.3453233242034912</v>
      </c>
      <c r="C839">
        <v>1008.48046875</v>
      </c>
      <c r="D839">
        <v>0.31459331512451172</v>
      </c>
      <c r="E839" s="8">
        <f t="shared" si="15"/>
        <v>2.3453233242034912</v>
      </c>
    </row>
    <row r="840" spans="1:5" x14ac:dyDescent="0.2">
      <c r="A840" s="230">
        <v>42283.820068368055</v>
      </c>
      <c r="B840">
        <v>2.3453233242034912</v>
      </c>
      <c r="C840">
        <v>1107.6365966796875</v>
      </c>
      <c r="D840">
        <v>0.31459331512451172</v>
      </c>
      <c r="E840" s="8">
        <f t="shared" si="15"/>
        <v>2.3453233242034912</v>
      </c>
    </row>
    <row r="841" spans="1:5" x14ac:dyDescent="0.2">
      <c r="A841" s="230">
        <v>42283.827021840276</v>
      </c>
      <c r="B841">
        <v>2.3453233242034912</v>
      </c>
      <c r="C841">
        <v>966.18389892578125</v>
      </c>
      <c r="D841">
        <v>0.31459331512451172</v>
      </c>
      <c r="E841" s="8">
        <f t="shared" si="15"/>
        <v>2.3453233242034912</v>
      </c>
    </row>
    <row r="842" spans="1:5" x14ac:dyDescent="0.2">
      <c r="A842" s="230">
        <v>42283.833975347225</v>
      </c>
      <c r="B842">
        <v>2.3453233242034912</v>
      </c>
      <c r="C842">
        <v>1083.32958984375</v>
      </c>
      <c r="D842">
        <v>0.31459331512451172</v>
      </c>
      <c r="E842" s="8">
        <f t="shared" si="15"/>
        <v>2.3453233242034912</v>
      </c>
    </row>
    <row r="843" spans="1:5" x14ac:dyDescent="0.2">
      <c r="A843" s="230">
        <v>42283.840928819445</v>
      </c>
      <c r="B843">
        <v>2.3453233242034912</v>
      </c>
      <c r="C843">
        <v>943.80419921875</v>
      </c>
      <c r="D843">
        <v>0.31459331512451172</v>
      </c>
      <c r="E843" s="8">
        <f t="shared" si="15"/>
        <v>2.3453233242034912</v>
      </c>
    </row>
    <row r="844" spans="1:5" x14ac:dyDescent="0.2">
      <c r="A844" s="230">
        <v>42283.847882291666</v>
      </c>
      <c r="B844">
        <v>2.3453233242034912</v>
      </c>
      <c r="C844">
        <v>964.0423583984375</v>
      </c>
      <c r="D844">
        <v>0.31459331512451172</v>
      </c>
      <c r="E844" s="8">
        <f t="shared" si="15"/>
        <v>2.3453233242034912</v>
      </c>
    </row>
    <row r="845" spans="1:5" x14ac:dyDescent="0.2">
      <c r="A845" s="230">
        <v>42283.854835798615</v>
      </c>
      <c r="B845">
        <v>2.3453233242034912</v>
      </c>
      <c r="C845">
        <v>1094.35888671875</v>
      </c>
      <c r="D845">
        <v>0.31459331512451172</v>
      </c>
      <c r="E845" s="8">
        <f t="shared" si="15"/>
        <v>2.3453233242034912</v>
      </c>
    </row>
    <row r="846" spans="1:5" x14ac:dyDescent="0.2">
      <c r="A846" s="230">
        <v>42283.861789270835</v>
      </c>
      <c r="B846">
        <v>2.3453233242034912</v>
      </c>
      <c r="C846">
        <v>993.16815185546875</v>
      </c>
      <c r="D846">
        <v>0.31459331512451172</v>
      </c>
      <c r="E846" s="8">
        <f t="shared" si="15"/>
        <v>2.3453233242034912</v>
      </c>
    </row>
    <row r="847" spans="1:5" x14ac:dyDescent="0.2">
      <c r="A847" s="230">
        <v>42283.868742789353</v>
      </c>
      <c r="B847">
        <v>2.3453233242034912</v>
      </c>
      <c r="C847">
        <v>1139.6536865234375</v>
      </c>
      <c r="D847">
        <v>0.31459331512451172</v>
      </c>
      <c r="E847" s="8">
        <f t="shared" si="15"/>
        <v>2.3453233242034912</v>
      </c>
    </row>
    <row r="848" spans="1:5" x14ac:dyDescent="0.2">
      <c r="A848" s="230">
        <v>42283.875696261573</v>
      </c>
      <c r="B848">
        <v>2.3453233242034912</v>
      </c>
      <c r="C848">
        <v>1042.4249267578125</v>
      </c>
      <c r="D848">
        <v>0.31459331512451172</v>
      </c>
      <c r="E848" s="8">
        <f t="shared" si="15"/>
        <v>2.3453233242034912</v>
      </c>
    </row>
    <row r="849" spans="1:5" x14ac:dyDescent="0.2">
      <c r="A849" s="230">
        <v>42283.882649733794</v>
      </c>
      <c r="B849">
        <v>2.3453233242034912</v>
      </c>
      <c r="C849">
        <v>1127.660888671875</v>
      </c>
      <c r="D849">
        <v>0.31459331512451172</v>
      </c>
      <c r="E849" s="8">
        <f t="shared" si="15"/>
        <v>2.3453233242034912</v>
      </c>
    </row>
    <row r="850" spans="1:5" x14ac:dyDescent="0.2">
      <c r="A850" s="230">
        <v>42283.889603240743</v>
      </c>
      <c r="B850">
        <v>2.3108649253845215</v>
      </c>
      <c r="C850">
        <v>987.0645751953125</v>
      </c>
      <c r="D850">
        <v>0.31459331512451172</v>
      </c>
      <c r="E850" s="8">
        <f t="shared" si="15"/>
        <v>2.3108649253845215</v>
      </c>
    </row>
    <row r="851" spans="1:5" x14ac:dyDescent="0.2">
      <c r="A851" s="230">
        <v>42283.896556712964</v>
      </c>
      <c r="B851">
        <v>2.3108649253845215</v>
      </c>
      <c r="C851">
        <v>1145.75732421875</v>
      </c>
      <c r="D851">
        <v>0.31459331512451172</v>
      </c>
      <c r="E851" s="8">
        <f t="shared" si="15"/>
        <v>2.3108649253845215</v>
      </c>
    </row>
    <row r="852" spans="1:5" x14ac:dyDescent="0.2">
      <c r="A852" s="230">
        <v>42283.903510185184</v>
      </c>
      <c r="B852">
        <v>2.3108649253845215</v>
      </c>
      <c r="C852">
        <v>784.575927734375</v>
      </c>
      <c r="D852">
        <v>0.31459331512451172</v>
      </c>
      <c r="E852" s="8">
        <f t="shared" si="15"/>
        <v>2.3108649253845215</v>
      </c>
    </row>
    <row r="853" spans="1:5" x14ac:dyDescent="0.2">
      <c r="A853" s="230">
        <v>42283.910463692133</v>
      </c>
      <c r="B853">
        <v>2.3108649253845215</v>
      </c>
      <c r="C853">
        <v>1141.1529541015625</v>
      </c>
      <c r="D853">
        <v>0.31459331512451172</v>
      </c>
      <c r="E853" s="8">
        <f t="shared" si="15"/>
        <v>2.3108649253845215</v>
      </c>
    </row>
    <row r="854" spans="1:5" x14ac:dyDescent="0.2">
      <c r="A854" s="230">
        <v>42283.917417164354</v>
      </c>
      <c r="B854">
        <v>2.3108649253845215</v>
      </c>
      <c r="C854">
        <v>758.1270751953125</v>
      </c>
      <c r="D854">
        <v>0.31459331512451172</v>
      </c>
      <c r="E854" s="8">
        <f t="shared" si="15"/>
        <v>2.3108649253845215</v>
      </c>
    </row>
    <row r="855" spans="1:5" x14ac:dyDescent="0.2">
      <c r="A855" s="230">
        <v>42283.924370682871</v>
      </c>
      <c r="B855">
        <v>2.3108649253845215</v>
      </c>
      <c r="C855">
        <v>1147.1495361328125</v>
      </c>
      <c r="D855">
        <v>0.31459331512451172</v>
      </c>
      <c r="E855" s="8">
        <f t="shared" si="15"/>
        <v>2.3108649253845215</v>
      </c>
    </row>
    <row r="856" spans="1:5" x14ac:dyDescent="0.2">
      <c r="A856" s="230">
        <v>42283.931324155092</v>
      </c>
      <c r="B856">
        <v>2.3108649253845215</v>
      </c>
      <c r="C856">
        <v>1027.3267822265625</v>
      </c>
      <c r="D856">
        <v>0.31459331512451172</v>
      </c>
      <c r="E856" s="8">
        <f t="shared" si="15"/>
        <v>2.3108649253845215</v>
      </c>
    </row>
    <row r="857" spans="1:5" x14ac:dyDescent="0.2">
      <c r="A857" s="230">
        <v>42283.938277627312</v>
      </c>
      <c r="B857">
        <v>2.3108649253845215</v>
      </c>
      <c r="C857">
        <v>1144.7935791015625</v>
      </c>
      <c r="D857">
        <v>0.31459331512451172</v>
      </c>
      <c r="E857" s="8">
        <f t="shared" si="15"/>
        <v>2.3108649253845215</v>
      </c>
    </row>
    <row r="858" spans="1:5" x14ac:dyDescent="0.2">
      <c r="A858" s="230">
        <v>42283.945231134261</v>
      </c>
      <c r="B858">
        <v>2.3108649253845215</v>
      </c>
      <c r="C858">
        <v>1086.5418701171875</v>
      </c>
      <c r="D858">
        <v>0.31459331512451172</v>
      </c>
      <c r="E858" s="8">
        <f t="shared" si="15"/>
        <v>2.3108649253845215</v>
      </c>
    </row>
    <row r="859" spans="1:5" x14ac:dyDescent="0.2">
      <c r="A859" s="230">
        <v>42283.952184606482</v>
      </c>
      <c r="B859">
        <v>2.3108649253845215</v>
      </c>
      <c r="C859">
        <v>1061.485107421875</v>
      </c>
      <c r="D859">
        <v>338.754638671875</v>
      </c>
      <c r="E859" s="8">
        <f t="shared" si="15"/>
        <v>2.3108649253845215</v>
      </c>
    </row>
    <row r="860" spans="1:5" x14ac:dyDescent="0.2">
      <c r="A860" s="230">
        <v>42283.959138078702</v>
      </c>
      <c r="B860">
        <v>2.3108649253845215</v>
      </c>
      <c r="C860">
        <v>1133.0147705078125</v>
      </c>
      <c r="D860">
        <v>375.38525390625</v>
      </c>
      <c r="E860" s="8">
        <f t="shared" si="15"/>
        <v>2.3108649253845215</v>
      </c>
    </row>
    <row r="861" spans="1:5" x14ac:dyDescent="0.2">
      <c r="A861" s="230">
        <v>42283.966091585651</v>
      </c>
      <c r="B861">
        <v>2.3108649253845215</v>
      </c>
      <c r="C861">
        <v>1142.544921875</v>
      </c>
      <c r="D861">
        <v>390.96636962890625</v>
      </c>
      <c r="E861" s="8">
        <f t="shared" si="15"/>
        <v>2.3108649253845215</v>
      </c>
    </row>
    <row r="862" spans="1:5" x14ac:dyDescent="0.2">
      <c r="A862" s="230">
        <v>42283.973045057872</v>
      </c>
      <c r="B862">
        <v>2.3108649253845215</v>
      </c>
      <c r="C862">
        <v>1132.8006591796875</v>
      </c>
      <c r="D862">
        <v>382.876220703125</v>
      </c>
      <c r="E862" s="8">
        <f t="shared" si="15"/>
        <v>2.3108649253845215</v>
      </c>
    </row>
    <row r="863" spans="1:5" x14ac:dyDescent="0.2">
      <c r="A863" s="230">
        <v>42283.979998576389</v>
      </c>
      <c r="B863">
        <v>2.3108649253845215</v>
      </c>
      <c r="C863">
        <v>1131.72998046875</v>
      </c>
      <c r="D863">
        <v>384.37442016601562</v>
      </c>
      <c r="E863" s="8">
        <f t="shared" si="15"/>
        <v>2.3108649253845215</v>
      </c>
    </row>
    <row r="864" spans="1:5" x14ac:dyDescent="0.2">
      <c r="A864" s="230">
        <v>42283.98695204861</v>
      </c>
      <c r="B864">
        <v>2.3108649253845215</v>
      </c>
      <c r="C864">
        <v>1100.8907470703125</v>
      </c>
      <c r="D864">
        <v>360.92782592773437</v>
      </c>
      <c r="E864" s="8">
        <f t="shared" si="15"/>
        <v>2.3108649253845215</v>
      </c>
    </row>
    <row r="865" spans="1:5" x14ac:dyDescent="0.2">
      <c r="A865" s="230">
        <v>42283.993905520831</v>
      </c>
      <c r="B865">
        <v>2.3108649253845215</v>
      </c>
      <c r="C865">
        <v>1143.6156005859375</v>
      </c>
      <c r="D865">
        <v>380.7786865234375</v>
      </c>
      <c r="E865" s="8">
        <f t="shared" si="15"/>
        <v>2.3108649253845215</v>
      </c>
    </row>
    <row r="866" spans="1:5" x14ac:dyDescent="0.2">
      <c r="A866" s="230">
        <v>42284.000859027779</v>
      </c>
      <c r="B866">
        <v>2.3108649253845215</v>
      </c>
      <c r="C866">
        <v>1103.6748046875</v>
      </c>
      <c r="D866">
        <v>369.84197998046875</v>
      </c>
      <c r="E866" s="8">
        <f t="shared" si="15"/>
        <v>2.3108649253845215</v>
      </c>
    </row>
    <row r="867" spans="1:5" x14ac:dyDescent="0.2">
      <c r="A867" s="230">
        <v>42284.0078125</v>
      </c>
      <c r="B867">
        <v>2.3108649253845215</v>
      </c>
      <c r="C867">
        <v>1125.3050537109375</v>
      </c>
      <c r="D867">
        <v>378.08203125</v>
      </c>
      <c r="E867" s="8">
        <f t="shared" si="15"/>
        <v>2.3108649253845215</v>
      </c>
    </row>
    <row r="868" spans="1:5" x14ac:dyDescent="0.2">
      <c r="A868" s="230">
        <v>42284.014765972221</v>
      </c>
      <c r="B868">
        <v>2.3108649253845215</v>
      </c>
      <c r="C868">
        <v>1062.020751953125</v>
      </c>
      <c r="D868">
        <v>354.41064453125</v>
      </c>
      <c r="E868" s="8">
        <f t="shared" si="15"/>
        <v>2.3108649253845215</v>
      </c>
    </row>
    <row r="869" spans="1:5" x14ac:dyDescent="0.2">
      <c r="A869" s="230">
        <v>42284.021719479169</v>
      </c>
      <c r="B869">
        <v>2.3108649253845215</v>
      </c>
      <c r="C869">
        <v>1127.2325439453125</v>
      </c>
      <c r="D869">
        <v>377.18310546875</v>
      </c>
      <c r="E869" s="8">
        <f t="shared" si="15"/>
        <v>2.3108649253845215</v>
      </c>
    </row>
    <row r="870" spans="1:5" x14ac:dyDescent="0.2">
      <c r="A870" s="230">
        <v>42284.02867295139</v>
      </c>
      <c r="B870">
        <v>2.3108649253845215</v>
      </c>
      <c r="C870">
        <v>998.3079833984375</v>
      </c>
      <c r="D870">
        <v>294.1087646484375</v>
      </c>
      <c r="E870" s="8">
        <f t="shared" si="15"/>
        <v>2.3108649253845215</v>
      </c>
    </row>
    <row r="871" spans="1:5" x14ac:dyDescent="0.2">
      <c r="A871" s="230">
        <v>42284.035626469908</v>
      </c>
      <c r="B871">
        <v>2.3108649253845215</v>
      </c>
      <c r="C871">
        <v>1131.0872802734375</v>
      </c>
      <c r="D871">
        <v>374.18673706054687</v>
      </c>
      <c r="E871" s="8">
        <f t="shared" si="15"/>
        <v>2.3108649253845215</v>
      </c>
    </row>
    <row r="872" spans="1:5" x14ac:dyDescent="0.2">
      <c r="A872" s="230">
        <v>42284.042579942128</v>
      </c>
      <c r="B872">
        <v>2.3108649253845215</v>
      </c>
      <c r="C872">
        <v>908.25360107421875</v>
      </c>
      <c r="D872">
        <v>306.6185302734375</v>
      </c>
      <c r="E872" s="8">
        <f t="shared" si="15"/>
        <v>2.3108649253845215</v>
      </c>
    </row>
    <row r="873" spans="1:5" x14ac:dyDescent="0.2">
      <c r="A873" s="230">
        <v>42284.049533414349</v>
      </c>
      <c r="B873">
        <v>2.3108649253845215</v>
      </c>
      <c r="C873">
        <v>1104.8525390625</v>
      </c>
      <c r="D873">
        <v>350.515380859375</v>
      </c>
      <c r="E873" s="8">
        <f t="shared" si="15"/>
        <v>2.3108649253845215</v>
      </c>
    </row>
    <row r="874" spans="1:5" x14ac:dyDescent="0.2">
      <c r="A874" s="230">
        <v>42284.056486921298</v>
      </c>
      <c r="B874">
        <v>2.3108649253845215</v>
      </c>
      <c r="C874">
        <v>971.32373046875</v>
      </c>
      <c r="D874">
        <v>291.711669921875</v>
      </c>
      <c r="E874" s="8">
        <f t="shared" si="15"/>
        <v>2.3108649253845215</v>
      </c>
    </row>
    <row r="875" spans="1:5" x14ac:dyDescent="0.2">
      <c r="A875" s="230">
        <v>42284.063440393518</v>
      </c>
      <c r="B875">
        <v>2.3108649253845215</v>
      </c>
      <c r="C875">
        <v>1095.4296875</v>
      </c>
      <c r="D875">
        <v>344.74734497070312</v>
      </c>
      <c r="E875" s="8">
        <f t="shared" si="15"/>
        <v>2.3108649253845215</v>
      </c>
    </row>
    <row r="876" spans="1:5" x14ac:dyDescent="0.2">
      <c r="A876" s="230">
        <v>42284.070393865739</v>
      </c>
      <c r="B876">
        <v>2.3108649253845215</v>
      </c>
      <c r="C876">
        <v>1083.864990234375</v>
      </c>
      <c r="D876">
        <v>351.11471557617187</v>
      </c>
      <c r="E876" s="8">
        <f t="shared" si="15"/>
        <v>2.3108649253845215</v>
      </c>
    </row>
    <row r="877" spans="1:5" x14ac:dyDescent="0.2">
      <c r="A877" s="230">
        <v>42284.077347372688</v>
      </c>
      <c r="B877">
        <v>2.3108649253845215</v>
      </c>
      <c r="C877">
        <v>1058.165771484375</v>
      </c>
      <c r="D877">
        <v>352.38812255859375</v>
      </c>
      <c r="E877" s="8">
        <f t="shared" si="15"/>
        <v>2.3108649253845215</v>
      </c>
    </row>
    <row r="878" spans="1:5" x14ac:dyDescent="0.2">
      <c r="A878" s="230">
        <v>42284.084300844908</v>
      </c>
      <c r="B878">
        <v>2.3108649253845215</v>
      </c>
      <c r="C878">
        <v>1162.89013671875</v>
      </c>
      <c r="D878">
        <v>382.50164794921875</v>
      </c>
      <c r="E878" s="8">
        <f t="shared" si="15"/>
        <v>2.3108649253845215</v>
      </c>
    </row>
    <row r="879" spans="1:5" x14ac:dyDescent="0.2">
      <c r="A879" s="230">
        <v>42284.091254363426</v>
      </c>
      <c r="B879">
        <v>2.3108649253845215</v>
      </c>
      <c r="C879">
        <v>926.564208984375</v>
      </c>
      <c r="D879">
        <v>0.31459331512451172</v>
      </c>
      <c r="E879" s="8">
        <f t="shared" si="15"/>
        <v>2.3108649253845215</v>
      </c>
    </row>
    <row r="880" spans="1:5" x14ac:dyDescent="0.2">
      <c r="A880" s="230">
        <v>42284.098207835646</v>
      </c>
      <c r="B880">
        <v>2.3108649253845215</v>
      </c>
      <c r="C880">
        <v>1140.83154296875</v>
      </c>
      <c r="D880">
        <v>0.31459331512451172</v>
      </c>
      <c r="E880" s="8">
        <f t="shared" si="15"/>
        <v>2.3108649253845215</v>
      </c>
    </row>
    <row r="881" spans="1:5" x14ac:dyDescent="0.2">
      <c r="A881" s="230">
        <v>42284.105161307867</v>
      </c>
      <c r="B881">
        <v>2.3108649253845215</v>
      </c>
      <c r="C881">
        <v>873.98797607421875</v>
      </c>
      <c r="D881">
        <v>0.31459331512451172</v>
      </c>
      <c r="E881" s="8">
        <f t="shared" si="15"/>
        <v>2.3108649253845215</v>
      </c>
    </row>
    <row r="882" spans="1:5" x14ac:dyDescent="0.2">
      <c r="A882" s="230">
        <v>42284.112114814816</v>
      </c>
      <c r="B882">
        <v>2.3108649253845215</v>
      </c>
      <c r="C882">
        <v>1119.4156494140625</v>
      </c>
      <c r="D882">
        <v>0.31459331512451172</v>
      </c>
      <c r="E882" s="8">
        <f t="shared" si="15"/>
        <v>2.3108649253845215</v>
      </c>
    </row>
    <row r="883" spans="1:5" x14ac:dyDescent="0.2">
      <c r="A883" s="230">
        <v>42284.119068287036</v>
      </c>
      <c r="B883">
        <v>2.3108649253845215</v>
      </c>
      <c r="C883">
        <v>1024.1142578125</v>
      </c>
      <c r="D883">
        <v>0.31459331512451172</v>
      </c>
      <c r="E883" s="8">
        <f t="shared" si="15"/>
        <v>2.3108649253845215</v>
      </c>
    </row>
    <row r="884" spans="1:5" x14ac:dyDescent="0.2">
      <c r="A884" s="230">
        <v>42284.126021759257</v>
      </c>
      <c r="B884">
        <v>2.3108649253845215</v>
      </c>
      <c r="C884">
        <v>1118.9871826171875</v>
      </c>
      <c r="D884">
        <v>0.31459331512451172</v>
      </c>
      <c r="E884" s="8">
        <f t="shared" si="15"/>
        <v>2.3108649253845215</v>
      </c>
    </row>
    <row r="885" spans="1:5" x14ac:dyDescent="0.2">
      <c r="A885" s="230">
        <v>42284.132975266206</v>
      </c>
      <c r="B885">
        <v>2.3108649253845215</v>
      </c>
      <c r="C885">
        <v>1091.146484375</v>
      </c>
      <c r="D885">
        <v>0.31459331512451172</v>
      </c>
      <c r="E885" s="8">
        <f t="shared" si="15"/>
        <v>2.3108649253845215</v>
      </c>
    </row>
    <row r="886" spans="1:5" x14ac:dyDescent="0.2">
      <c r="A886" s="230">
        <v>42284.139928738427</v>
      </c>
      <c r="B886">
        <v>2.3108649253845215</v>
      </c>
      <c r="C886">
        <v>1103.8890380859375</v>
      </c>
      <c r="D886">
        <v>0.31459331512451172</v>
      </c>
      <c r="E886" s="8">
        <f t="shared" si="15"/>
        <v>2.3108649253845215</v>
      </c>
    </row>
    <row r="887" spans="1:5" x14ac:dyDescent="0.2">
      <c r="A887" s="230">
        <v>42284.146882256944</v>
      </c>
      <c r="B887">
        <v>2.3108649253845215</v>
      </c>
      <c r="C887">
        <v>1112.99072265625</v>
      </c>
      <c r="D887">
        <v>0.31459331512451172</v>
      </c>
      <c r="E887" s="8">
        <f t="shared" si="15"/>
        <v>2.3108649253845215</v>
      </c>
    </row>
    <row r="888" spans="1:5" x14ac:dyDescent="0.2">
      <c r="A888" s="230">
        <v>42284.153835729165</v>
      </c>
      <c r="B888">
        <v>2.3108649253845215</v>
      </c>
      <c r="C888">
        <v>1156.2510986328125</v>
      </c>
      <c r="D888">
        <v>0.31459331512451172</v>
      </c>
      <c r="E888" s="8">
        <f t="shared" si="15"/>
        <v>2.3108649253845215</v>
      </c>
    </row>
    <row r="889" spans="1:5" x14ac:dyDescent="0.2">
      <c r="A889" s="230">
        <v>42284.160789201385</v>
      </c>
      <c r="B889">
        <v>2.3108649253845215</v>
      </c>
      <c r="C889">
        <v>1103.2464599609375</v>
      </c>
      <c r="D889">
        <v>0.31459331512451172</v>
      </c>
      <c r="E889" s="8">
        <f t="shared" si="15"/>
        <v>2.3108649253845215</v>
      </c>
    </row>
    <row r="890" spans="1:5" x14ac:dyDescent="0.2">
      <c r="A890" s="230">
        <v>42284.167742708334</v>
      </c>
      <c r="B890">
        <v>2.3108649253845215</v>
      </c>
      <c r="C890">
        <v>1101.8544921875</v>
      </c>
      <c r="D890">
        <v>0.31459331512451172</v>
      </c>
      <c r="E890" s="8">
        <f t="shared" si="15"/>
        <v>2.3108649253845215</v>
      </c>
    </row>
    <row r="891" spans="1:5" x14ac:dyDescent="0.2">
      <c r="A891" s="230">
        <v>42284.174696180555</v>
      </c>
      <c r="B891">
        <v>2.3108649253845215</v>
      </c>
      <c r="C891">
        <v>1107.9580078125</v>
      </c>
      <c r="D891">
        <v>0.31459331512451172</v>
      </c>
      <c r="E891" s="8">
        <f t="shared" si="15"/>
        <v>2.3108649253845215</v>
      </c>
    </row>
    <row r="892" spans="1:5" x14ac:dyDescent="0.2">
      <c r="A892" s="230">
        <v>42284.181649652775</v>
      </c>
      <c r="B892">
        <v>2.3108649253845215</v>
      </c>
      <c r="C892">
        <v>1137.51220703125</v>
      </c>
      <c r="D892">
        <v>0.31459331512451172</v>
      </c>
      <c r="E892" s="8">
        <f t="shared" si="15"/>
        <v>2.3108649253845215</v>
      </c>
    </row>
    <row r="893" spans="1:5" x14ac:dyDescent="0.2">
      <c r="A893" s="230">
        <v>42284.188603159724</v>
      </c>
      <c r="B893">
        <v>2.3108649253845215</v>
      </c>
      <c r="C893">
        <v>1090.3968505859375</v>
      </c>
      <c r="D893">
        <v>0.31459331512451172</v>
      </c>
      <c r="E893" s="8">
        <f t="shared" si="15"/>
        <v>2.3108649253845215</v>
      </c>
    </row>
    <row r="894" spans="1:5" x14ac:dyDescent="0.2">
      <c r="A894" s="230">
        <v>42284.195556631945</v>
      </c>
      <c r="B894">
        <v>2.3108649253845215</v>
      </c>
      <c r="C894">
        <v>1083.9720458984375</v>
      </c>
      <c r="D894">
        <v>0.31459331512451172</v>
      </c>
      <c r="E894" s="8">
        <f t="shared" si="15"/>
        <v>2.3108649253845215</v>
      </c>
    </row>
    <row r="895" spans="1:5" x14ac:dyDescent="0.2">
      <c r="A895" s="230">
        <v>42284.202510150462</v>
      </c>
      <c r="B895">
        <v>2.3108649253845215</v>
      </c>
      <c r="C895">
        <v>1061.91357421875</v>
      </c>
      <c r="D895">
        <v>0.31459331512451172</v>
      </c>
      <c r="E895" s="8">
        <f t="shared" si="15"/>
        <v>2.3108649253845215</v>
      </c>
    </row>
    <row r="896" spans="1:5" x14ac:dyDescent="0.2">
      <c r="A896" s="230">
        <v>42284.209463622683</v>
      </c>
      <c r="B896">
        <v>2.3108649253845215</v>
      </c>
      <c r="C896">
        <v>1074.5491943359375</v>
      </c>
      <c r="D896">
        <v>0.31459331512451172</v>
      </c>
      <c r="E896" s="8">
        <f t="shared" si="15"/>
        <v>2.3108649253845215</v>
      </c>
    </row>
    <row r="897" spans="1:5" x14ac:dyDescent="0.2">
      <c r="A897" s="230">
        <v>42284.216417094911</v>
      </c>
      <c r="B897">
        <v>2.3108649253845215</v>
      </c>
      <c r="C897">
        <v>1043.2816162109375</v>
      </c>
      <c r="D897">
        <v>0.31459331512451172</v>
      </c>
      <c r="E897" s="8">
        <f t="shared" si="15"/>
        <v>2.3108649253845215</v>
      </c>
    </row>
    <row r="898" spans="1:5" x14ac:dyDescent="0.2">
      <c r="A898" s="230">
        <v>42284.223370601852</v>
      </c>
      <c r="B898">
        <v>2.2631371021270752</v>
      </c>
      <c r="C898">
        <v>1068.98095703125</v>
      </c>
      <c r="D898">
        <v>0.31459331512451172</v>
      </c>
      <c r="E898" s="8">
        <f t="shared" si="15"/>
        <v>2.2631371021270752</v>
      </c>
    </row>
    <row r="899" spans="1:5" x14ac:dyDescent="0.2">
      <c r="A899" s="230">
        <v>42284.230324074073</v>
      </c>
      <c r="B899">
        <v>2.2631371021270752</v>
      </c>
      <c r="C899">
        <v>862.74456787109375</v>
      </c>
      <c r="D899">
        <v>0.31459331512451172</v>
      </c>
      <c r="E899" s="8">
        <f t="shared" si="15"/>
        <v>2.2631371021270752</v>
      </c>
    </row>
    <row r="900" spans="1:5" x14ac:dyDescent="0.2">
      <c r="A900" s="230">
        <v>42284.237277546294</v>
      </c>
      <c r="B900">
        <v>2.2631371021270752</v>
      </c>
      <c r="C900">
        <v>1092.110107421875</v>
      </c>
      <c r="D900">
        <v>0.31459331512451172</v>
      </c>
      <c r="E900" s="8">
        <f t="shared" ref="E900:E963" si="16">IF(B900="Null",E899,IF(C900+D900&gt;10,B900,"PO"))</f>
        <v>2.2631371021270752</v>
      </c>
    </row>
    <row r="901" spans="1:5" x14ac:dyDescent="0.2">
      <c r="A901" s="230">
        <v>42284.244231053242</v>
      </c>
      <c r="B901">
        <v>2.2631371021270752</v>
      </c>
      <c r="C901">
        <v>947.9803466796875</v>
      </c>
      <c r="D901">
        <v>0.31459331512451172</v>
      </c>
      <c r="E901" s="8">
        <f t="shared" si="16"/>
        <v>2.2631371021270752</v>
      </c>
    </row>
    <row r="902" spans="1:5" x14ac:dyDescent="0.2">
      <c r="A902" s="230">
        <v>42284.251184525463</v>
      </c>
      <c r="B902">
        <v>2.2631371021270752</v>
      </c>
      <c r="C902">
        <v>1095.4296875</v>
      </c>
      <c r="D902">
        <v>0.31459331512451172</v>
      </c>
      <c r="E902" s="8">
        <f t="shared" si="16"/>
        <v>2.2631371021270752</v>
      </c>
    </row>
    <row r="903" spans="1:5" x14ac:dyDescent="0.2">
      <c r="A903" s="230">
        <v>42284.258138043981</v>
      </c>
      <c r="B903">
        <v>2.2631371021270752</v>
      </c>
      <c r="C903">
        <v>970.14599609375</v>
      </c>
      <c r="D903">
        <v>0.31459331512451172</v>
      </c>
      <c r="E903" s="8">
        <f t="shared" si="16"/>
        <v>2.2631371021270752</v>
      </c>
    </row>
    <row r="904" spans="1:5" x14ac:dyDescent="0.2">
      <c r="A904" s="230">
        <v>42284.265091516201</v>
      </c>
      <c r="B904">
        <v>2.2631371021270752</v>
      </c>
      <c r="C904">
        <v>1083.115478515625</v>
      </c>
      <c r="D904">
        <v>0.31459331512451172</v>
      </c>
      <c r="E904" s="8">
        <f t="shared" si="16"/>
        <v>2.2631371021270752</v>
      </c>
    </row>
    <row r="905" spans="1:5" x14ac:dyDescent="0.2">
      <c r="A905" s="230">
        <v>42284.272044988429</v>
      </c>
      <c r="B905">
        <v>2.2631371021270752</v>
      </c>
      <c r="C905">
        <v>1102.92529296875</v>
      </c>
      <c r="D905">
        <v>0.31459331512451172</v>
      </c>
      <c r="E905" s="8">
        <f t="shared" si="16"/>
        <v>2.2631371021270752</v>
      </c>
    </row>
    <row r="906" spans="1:5" x14ac:dyDescent="0.2">
      <c r="A906" s="230">
        <v>42284.278998495371</v>
      </c>
      <c r="B906">
        <v>2.2631371021270752</v>
      </c>
      <c r="C906">
        <v>878.80657958984375</v>
      </c>
      <c r="D906">
        <v>0.31459331512451172</v>
      </c>
      <c r="E906" s="8">
        <f t="shared" si="16"/>
        <v>2.2631371021270752</v>
      </c>
    </row>
    <row r="907" spans="1:5" x14ac:dyDescent="0.2">
      <c r="A907" s="230">
        <v>42284.285951967591</v>
      </c>
      <c r="B907">
        <v>2.2631371021270752</v>
      </c>
      <c r="C907">
        <v>1164.1751708984375</v>
      </c>
      <c r="D907">
        <v>0.31459331512451172</v>
      </c>
      <c r="E907" s="8">
        <f t="shared" si="16"/>
        <v>2.2631371021270752</v>
      </c>
    </row>
    <row r="908" spans="1:5" x14ac:dyDescent="0.2">
      <c r="A908" s="230">
        <v>42284.292905439812</v>
      </c>
      <c r="B908">
        <v>2.2631371021270752</v>
      </c>
      <c r="C908">
        <v>890.58526611328125</v>
      </c>
      <c r="D908">
        <v>0.31459331512451172</v>
      </c>
      <c r="E908" s="8">
        <f t="shared" si="16"/>
        <v>2.2631371021270752</v>
      </c>
    </row>
    <row r="909" spans="1:5" x14ac:dyDescent="0.2">
      <c r="A909" s="230">
        <v>42284.299858946761</v>
      </c>
      <c r="B909">
        <v>2.2631371021270752</v>
      </c>
      <c r="C909">
        <v>1154.216796875</v>
      </c>
      <c r="D909">
        <v>0.31459331512451172</v>
      </c>
      <c r="E909" s="8">
        <f t="shared" si="16"/>
        <v>2.2631371021270752</v>
      </c>
    </row>
    <row r="910" spans="1:5" x14ac:dyDescent="0.2">
      <c r="A910" s="230">
        <v>42284.306812418981</v>
      </c>
      <c r="B910">
        <v>2.2631371021270752</v>
      </c>
      <c r="C910">
        <v>1060.7357177734375</v>
      </c>
      <c r="D910">
        <v>0.31459331512451172</v>
      </c>
      <c r="E910" s="8">
        <f t="shared" si="16"/>
        <v>2.2631371021270752</v>
      </c>
    </row>
    <row r="911" spans="1:5" x14ac:dyDescent="0.2">
      <c r="A911" s="230">
        <v>42284.313765937499</v>
      </c>
      <c r="B911">
        <v>2.2631371021270752</v>
      </c>
      <c r="C911">
        <v>1116.631591796875</v>
      </c>
      <c r="D911">
        <v>0.31459331512451172</v>
      </c>
      <c r="E911" s="8">
        <f t="shared" si="16"/>
        <v>2.2631371021270752</v>
      </c>
    </row>
    <row r="912" spans="1:5" x14ac:dyDescent="0.2">
      <c r="A912" s="230">
        <v>42284.320719409719</v>
      </c>
      <c r="B912">
        <v>2.2631371021270752</v>
      </c>
      <c r="C912">
        <v>1117.59521484375</v>
      </c>
      <c r="D912">
        <v>0.31459331512451172</v>
      </c>
      <c r="E912" s="8">
        <f t="shared" si="16"/>
        <v>2.2631371021270752</v>
      </c>
    </row>
    <row r="913" spans="1:5" x14ac:dyDescent="0.2">
      <c r="A913" s="230">
        <v>42284.327672881947</v>
      </c>
      <c r="B913">
        <v>2.2631371021270752</v>
      </c>
      <c r="C913">
        <v>1144.900634765625</v>
      </c>
      <c r="D913">
        <v>0.31459331512451172</v>
      </c>
      <c r="E913" s="8">
        <f t="shared" si="16"/>
        <v>2.2631371021270752</v>
      </c>
    </row>
    <row r="914" spans="1:5" x14ac:dyDescent="0.2">
      <c r="A914" s="230">
        <v>42284.334626388889</v>
      </c>
      <c r="B914">
        <v>2.2631371021270752</v>
      </c>
      <c r="C914">
        <v>1118.9871826171875</v>
      </c>
      <c r="D914">
        <v>0.31459331512451172</v>
      </c>
      <c r="E914" s="8">
        <f t="shared" si="16"/>
        <v>2.2631371021270752</v>
      </c>
    </row>
    <row r="915" spans="1:5" x14ac:dyDescent="0.2">
      <c r="A915" s="230">
        <v>42284.341579861109</v>
      </c>
      <c r="B915">
        <v>2.2631371021270752</v>
      </c>
      <c r="C915">
        <v>1120.272216796875</v>
      </c>
      <c r="D915">
        <v>0.31459331512451172</v>
      </c>
      <c r="E915" s="8">
        <f t="shared" si="16"/>
        <v>2.2631371021270752</v>
      </c>
    </row>
    <row r="916" spans="1:5" x14ac:dyDescent="0.2">
      <c r="A916" s="230">
        <v>42284.34853333333</v>
      </c>
      <c r="B916">
        <v>2.2631371021270752</v>
      </c>
      <c r="C916">
        <v>1116.5245361328125</v>
      </c>
      <c r="D916">
        <v>0.31459331512451172</v>
      </c>
      <c r="E916" s="8">
        <f t="shared" si="16"/>
        <v>2.2631371021270752</v>
      </c>
    </row>
    <row r="917" spans="1:5" x14ac:dyDescent="0.2">
      <c r="A917" s="230">
        <v>42284.355486840279</v>
      </c>
      <c r="B917">
        <v>2.2631371021270752</v>
      </c>
      <c r="C917">
        <v>1129.9093017578125</v>
      </c>
      <c r="D917">
        <v>0.31459331512451172</v>
      </c>
      <c r="E917" s="8">
        <f t="shared" si="16"/>
        <v>2.2631371021270752</v>
      </c>
    </row>
    <row r="918" spans="1:5" x14ac:dyDescent="0.2">
      <c r="A918" s="230">
        <v>42284.3624403125</v>
      </c>
      <c r="B918">
        <v>2.2631371021270752</v>
      </c>
      <c r="C918">
        <v>1123.591796875</v>
      </c>
      <c r="D918">
        <v>0.31459331512451172</v>
      </c>
      <c r="E918" s="8">
        <f t="shared" si="16"/>
        <v>2.2631371021270752</v>
      </c>
    </row>
    <row r="919" spans="1:5" x14ac:dyDescent="0.2">
      <c r="A919" s="230">
        <v>42284.369393831017</v>
      </c>
      <c r="B919">
        <v>2.2631371021270752</v>
      </c>
      <c r="C919">
        <v>1126.48291015625</v>
      </c>
      <c r="D919">
        <v>0.31459331512451172</v>
      </c>
      <c r="E919" s="8">
        <f t="shared" si="16"/>
        <v>2.2631371021270752</v>
      </c>
    </row>
    <row r="920" spans="1:5" x14ac:dyDescent="0.2">
      <c r="A920" s="230">
        <v>42284.376347303238</v>
      </c>
      <c r="B920">
        <v>2.2631371021270752</v>
      </c>
      <c r="C920">
        <v>1099.605712890625</v>
      </c>
      <c r="D920">
        <v>0.31459331512451172</v>
      </c>
      <c r="E920" s="8">
        <f t="shared" si="16"/>
        <v>2.2631371021270752</v>
      </c>
    </row>
    <row r="921" spans="1:5" x14ac:dyDescent="0.2">
      <c r="A921" s="230">
        <v>42284.383300775466</v>
      </c>
      <c r="B921">
        <v>2.3178207874298096</v>
      </c>
      <c r="C921">
        <v>1130.6590576171875</v>
      </c>
      <c r="D921">
        <v>0.31459331512451172</v>
      </c>
      <c r="E921" s="8">
        <f t="shared" si="16"/>
        <v>2.3178207874298096</v>
      </c>
    </row>
    <row r="922" spans="1:5" x14ac:dyDescent="0.2">
      <c r="A922" s="230">
        <v>42284.390254282407</v>
      </c>
      <c r="B922">
        <v>2.3178207874298096</v>
      </c>
      <c r="C922">
        <v>1064.2691650390625</v>
      </c>
      <c r="D922">
        <v>0.31459331512451172</v>
      </c>
      <c r="E922" s="8">
        <f t="shared" si="16"/>
        <v>2.3178207874298096</v>
      </c>
    </row>
    <row r="923" spans="1:5" x14ac:dyDescent="0.2">
      <c r="A923" s="230">
        <v>42284.397207754628</v>
      </c>
      <c r="B923">
        <v>2.3178207874298096</v>
      </c>
      <c r="C923">
        <v>1125.3050537109375</v>
      </c>
      <c r="D923">
        <v>0.31459331512451172</v>
      </c>
      <c r="E923" s="8">
        <f t="shared" si="16"/>
        <v>2.3178207874298096</v>
      </c>
    </row>
    <row r="924" spans="1:5" x14ac:dyDescent="0.2">
      <c r="A924" s="230">
        <v>42284.404161226848</v>
      </c>
      <c r="B924">
        <v>2.3178207874298096</v>
      </c>
      <c r="C924">
        <v>1086.3277587890625</v>
      </c>
      <c r="D924">
        <v>0.31459331512451172</v>
      </c>
      <c r="E924" s="8">
        <f t="shared" si="16"/>
        <v>2.3178207874298096</v>
      </c>
    </row>
    <row r="925" spans="1:5" x14ac:dyDescent="0.2">
      <c r="A925" s="230">
        <v>42284.411114733797</v>
      </c>
      <c r="B925">
        <v>2.3178207874298096</v>
      </c>
      <c r="C925">
        <v>1067.802978515625</v>
      </c>
      <c r="D925">
        <v>0.31459331512451172</v>
      </c>
      <c r="E925" s="8">
        <f t="shared" si="16"/>
        <v>2.3178207874298096</v>
      </c>
    </row>
    <row r="926" spans="1:5" x14ac:dyDescent="0.2">
      <c r="A926" s="230">
        <v>42284.418068206018</v>
      </c>
      <c r="B926">
        <v>2.3178207874298096</v>
      </c>
      <c r="C926">
        <v>1050.455810546875</v>
      </c>
      <c r="D926">
        <v>0.31459331512451172</v>
      </c>
      <c r="E926" s="8">
        <f t="shared" si="16"/>
        <v>2.3178207874298096</v>
      </c>
    </row>
    <row r="927" spans="1:5" x14ac:dyDescent="0.2">
      <c r="A927" s="230">
        <v>42284.425021724535</v>
      </c>
      <c r="B927">
        <v>2.3178207874298096</v>
      </c>
      <c r="C927">
        <v>1089.9686279296875</v>
      </c>
      <c r="D927">
        <v>0.31459331512451172</v>
      </c>
      <c r="E927" s="8">
        <f t="shared" si="16"/>
        <v>2.3178207874298096</v>
      </c>
    </row>
    <row r="928" spans="1:5" x14ac:dyDescent="0.2">
      <c r="A928" s="230">
        <v>42284.431975196756</v>
      </c>
      <c r="B928">
        <v>2.3178207874298096</v>
      </c>
      <c r="C928">
        <v>957.0821533203125</v>
      </c>
      <c r="D928">
        <v>0.31459331512451172</v>
      </c>
      <c r="E928" s="8">
        <f t="shared" si="16"/>
        <v>2.3178207874298096</v>
      </c>
    </row>
    <row r="929" spans="1:5" x14ac:dyDescent="0.2">
      <c r="A929" s="230">
        <v>42284.438928668984</v>
      </c>
      <c r="B929">
        <v>2.3178207874298096</v>
      </c>
      <c r="C929">
        <v>1068.873779296875</v>
      </c>
      <c r="D929">
        <v>0.31459331512451172</v>
      </c>
      <c r="E929" s="8">
        <f t="shared" si="16"/>
        <v>2.3178207874298096</v>
      </c>
    </row>
    <row r="930" spans="1:5" x14ac:dyDescent="0.2">
      <c r="A930" s="230">
        <v>42284.445882175925</v>
      </c>
      <c r="B930">
        <v>2.3178207874298096</v>
      </c>
      <c r="C930">
        <v>910.1810302734375</v>
      </c>
      <c r="D930">
        <v>0.31459331512451172</v>
      </c>
      <c r="E930" s="8">
        <f t="shared" si="16"/>
        <v>2.3178207874298096</v>
      </c>
    </row>
    <row r="931" spans="1:5" x14ac:dyDescent="0.2">
      <c r="A931" s="230">
        <v>42284.452835648146</v>
      </c>
      <c r="B931">
        <v>2.3178207874298096</v>
      </c>
      <c r="C931">
        <v>1059.557861328125</v>
      </c>
      <c r="D931">
        <v>0.31459331512451172</v>
      </c>
      <c r="E931" s="8">
        <f t="shared" si="16"/>
        <v>2.3178207874298096</v>
      </c>
    </row>
    <row r="932" spans="1:5" x14ac:dyDescent="0.2">
      <c r="A932" s="230">
        <v>42284.459789120374</v>
      </c>
      <c r="B932">
        <v>2.3178207874298096</v>
      </c>
      <c r="C932">
        <v>954.9405517578125</v>
      </c>
      <c r="D932">
        <v>0.31459331512451172</v>
      </c>
      <c r="E932" s="8">
        <f t="shared" si="16"/>
        <v>2.3178207874298096</v>
      </c>
    </row>
    <row r="933" spans="1:5" x14ac:dyDescent="0.2">
      <c r="A933" s="230">
        <v>42284.466742627315</v>
      </c>
      <c r="B933">
        <v>2.3178207874298096</v>
      </c>
      <c r="C933">
        <v>1040.390380859375</v>
      </c>
      <c r="D933">
        <v>0.31459331512451172</v>
      </c>
      <c r="E933" s="8">
        <f t="shared" si="16"/>
        <v>2.3178207874298096</v>
      </c>
    </row>
    <row r="934" spans="1:5" x14ac:dyDescent="0.2">
      <c r="A934" s="230">
        <v>42284.473696099536</v>
      </c>
      <c r="B934">
        <v>2.3178207874298096</v>
      </c>
      <c r="C934">
        <v>1050.991455078125</v>
      </c>
      <c r="D934">
        <v>0.31459331512451172</v>
      </c>
      <c r="E934" s="8">
        <f t="shared" si="16"/>
        <v>2.3178207874298096</v>
      </c>
    </row>
    <row r="935" spans="1:5" x14ac:dyDescent="0.2">
      <c r="A935" s="230">
        <v>42284.480649618054</v>
      </c>
      <c r="B935">
        <v>2.3178207874298096</v>
      </c>
      <c r="C935">
        <v>946.159912109375</v>
      </c>
      <c r="D935">
        <v>0.31459331512451172</v>
      </c>
      <c r="E935" s="8">
        <f t="shared" si="16"/>
        <v>2.3178207874298096</v>
      </c>
    </row>
    <row r="936" spans="1:5" x14ac:dyDescent="0.2">
      <c r="A936" s="230">
        <v>42284.487603090274</v>
      </c>
      <c r="B936">
        <v>2.3178207874298096</v>
      </c>
      <c r="C936">
        <v>1132.158203125</v>
      </c>
      <c r="D936">
        <v>0.31459331512451172</v>
      </c>
      <c r="E936" s="8">
        <f t="shared" si="16"/>
        <v>2.3178207874298096</v>
      </c>
    </row>
    <row r="937" spans="1:5" x14ac:dyDescent="0.2">
      <c r="A937" s="230">
        <v>42284.494556562502</v>
      </c>
      <c r="B937">
        <v>2.3178207874298096</v>
      </c>
      <c r="C937">
        <v>820.6619873046875</v>
      </c>
      <c r="D937">
        <v>0.31459331512451172</v>
      </c>
      <c r="E937" s="8">
        <f t="shared" si="16"/>
        <v>2.3178207874298096</v>
      </c>
    </row>
    <row r="938" spans="1:5" x14ac:dyDescent="0.2">
      <c r="A938" s="230">
        <v>42284.501510069444</v>
      </c>
      <c r="B938">
        <v>2.3178207874298096</v>
      </c>
      <c r="C938">
        <v>1144.2581787109375</v>
      </c>
      <c r="D938">
        <v>0.31459331512451172</v>
      </c>
      <c r="E938" s="8">
        <f t="shared" si="16"/>
        <v>2.3178207874298096</v>
      </c>
    </row>
    <row r="939" spans="1:5" x14ac:dyDescent="0.2">
      <c r="A939" s="230">
        <v>42284.508463541664</v>
      </c>
      <c r="B939">
        <v>2.3178207874298096</v>
      </c>
      <c r="C939">
        <v>902.04290771484375</v>
      </c>
      <c r="D939">
        <v>0.31459331512451172</v>
      </c>
      <c r="E939" s="8">
        <f t="shared" si="16"/>
        <v>2.3178207874298096</v>
      </c>
    </row>
    <row r="940" spans="1:5" x14ac:dyDescent="0.2">
      <c r="A940" s="230">
        <v>42284.515417013892</v>
      </c>
      <c r="B940">
        <v>2.3178207874298096</v>
      </c>
      <c r="C940">
        <v>1147.1495361328125</v>
      </c>
      <c r="D940">
        <v>0.31459331512451172</v>
      </c>
      <c r="E940" s="8">
        <f t="shared" si="16"/>
        <v>2.3178207874298096</v>
      </c>
    </row>
    <row r="941" spans="1:5" x14ac:dyDescent="0.2">
      <c r="A941" s="230">
        <v>42284.522370520834</v>
      </c>
      <c r="B941">
        <v>2.3178207874298096</v>
      </c>
      <c r="C941">
        <v>831.2628173828125</v>
      </c>
      <c r="D941">
        <v>0.31459331512451172</v>
      </c>
      <c r="E941" s="8">
        <f t="shared" si="16"/>
        <v>2.3178207874298096</v>
      </c>
    </row>
    <row r="942" spans="1:5" x14ac:dyDescent="0.2">
      <c r="A942" s="230">
        <v>42284.529323993054</v>
      </c>
      <c r="B942">
        <v>2.3178207874298096</v>
      </c>
      <c r="C942">
        <v>1150.897216796875</v>
      </c>
      <c r="D942">
        <v>0.31459331512451172</v>
      </c>
      <c r="E942" s="8">
        <f t="shared" si="16"/>
        <v>2.3178207874298096</v>
      </c>
    </row>
    <row r="943" spans="1:5" x14ac:dyDescent="0.2">
      <c r="A943" s="230">
        <v>42284.536277511572</v>
      </c>
      <c r="B943">
        <v>2.208132266998291</v>
      </c>
      <c r="C943">
        <v>929.66949462890625</v>
      </c>
      <c r="D943">
        <v>0.31459331512451172</v>
      </c>
      <c r="E943" s="8">
        <f t="shared" si="16"/>
        <v>2.208132266998291</v>
      </c>
    </row>
    <row r="944" spans="1:5" x14ac:dyDescent="0.2">
      <c r="A944" s="230">
        <v>42284.5432309838</v>
      </c>
      <c r="B944">
        <v>2.3728253841400146</v>
      </c>
      <c r="C944">
        <v>1146.3997802734375</v>
      </c>
      <c r="D944">
        <v>0.31459331512451172</v>
      </c>
      <c r="E944" s="8">
        <f t="shared" si="16"/>
        <v>2.3728253841400146</v>
      </c>
    </row>
    <row r="945" spans="1:5" x14ac:dyDescent="0.2">
      <c r="A945" s="230">
        <v>42284.55018445602</v>
      </c>
      <c r="B945">
        <v>2.3728253841400146</v>
      </c>
      <c r="C945">
        <v>1089.75439453125</v>
      </c>
      <c r="D945">
        <v>0.31459331512451172</v>
      </c>
      <c r="E945" s="8">
        <f t="shared" si="16"/>
        <v>2.3728253841400146</v>
      </c>
    </row>
    <row r="946" spans="1:5" x14ac:dyDescent="0.2">
      <c r="A946" s="230">
        <v>42284.557137962962</v>
      </c>
      <c r="B946">
        <v>2.3728253841400146</v>
      </c>
      <c r="C946">
        <v>1145.4361572265625</v>
      </c>
      <c r="D946">
        <v>0.31459331512451172</v>
      </c>
      <c r="E946" s="8">
        <f t="shared" si="16"/>
        <v>2.3728253841400146</v>
      </c>
    </row>
    <row r="947" spans="1:5" x14ac:dyDescent="0.2">
      <c r="A947" s="230">
        <v>42284.564091435182</v>
      </c>
      <c r="B947">
        <v>2.3728253841400146</v>
      </c>
      <c r="C947">
        <v>1119.522705078125</v>
      </c>
      <c r="D947">
        <v>0.31459331512451172</v>
      </c>
      <c r="E947" s="8">
        <f t="shared" si="16"/>
        <v>2.3728253841400146</v>
      </c>
    </row>
    <row r="948" spans="1:5" x14ac:dyDescent="0.2">
      <c r="A948" s="230">
        <v>42284.57104490741</v>
      </c>
      <c r="B948">
        <v>2.3728253841400146</v>
      </c>
      <c r="C948">
        <v>1111.17041015625</v>
      </c>
      <c r="D948">
        <v>0.31459331512451172</v>
      </c>
      <c r="E948" s="8">
        <f t="shared" si="16"/>
        <v>2.3728253841400146</v>
      </c>
    </row>
    <row r="949" spans="1:5" x14ac:dyDescent="0.2">
      <c r="A949" s="230">
        <v>42284.577998414352</v>
      </c>
      <c r="B949">
        <v>2.3728253841400146</v>
      </c>
      <c r="C949">
        <v>1130.230712890625</v>
      </c>
      <c r="D949">
        <v>0.31459331512451172</v>
      </c>
      <c r="E949" s="8">
        <f t="shared" si="16"/>
        <v>2.3728253841400146</v>
      </c>
    </row>
    <row r="950" spans="1:5" x14ac:dyDescent="0.2">
      <c r="A950" s="230">
        <v>42284.584951886573</v>
      </c>
      <c r="B950">
        <v>2.3728253841400146</v>
      </c>
      <c r="C950">
        <v>1130.4449462890625</v>
      </c>
      <c r="D950">
        <v>0.31459331512451172</v>
      </c>
      <c r="E950" s="8">
        <f t="shared" si="16"/>
        <v>2.3728253841400146</v>
      </c>
    </row>
    <row r="951" spans="1:5" x14ac:dyDescent="0.2">
      <c r="A951" s="230">
        <v>42284.59190540509</v>
      </c>
      <c r="B951">
        <v>2.3728253841400146</v>
      </c>
      <c r="C951">
        <v>1065.0189208984375</v>
      </c>
      <c r="D951">
        <v>0.31459331512451172</v>
      </c>
      <c r="E951" s="8">
        <f t="shared" si="16"/>
        <v>2.3728253841400146</v>
      </c>
    </row>
    <row r="952" spans="1:5" x14ac:dyDescent="0.2">
      <c r="A952" s="230">
        <v>42284.598858877318</v>
      </c>
      <c r="B952">
        <v>2.3728253841400146</v>
      </c>
      <c r="C952">
        <v>1119.6297607421875</v>
      </c>
      <c r="D952">
        <v>0.31459331512451172</v>
      </c>
      <c r="E952" s="8">
        <f t="shared" si="16"/>
        <v>2.3728253841400146</v>
      </c>
    </row>
    <row r="953" spans="1:5" x14ac:dyDescent="0.2">
      <c r="A953" s="230">
        <v>42284.605812349539</v>
      </c>
      <c r="B953">
        <v>2.3728253841400146</v>
      </c>
      <c r="C953">
        <v>1112.5625</v>
      </c>
      <c r="D953">
        <v>0.31459331512451172</v>
      </c>
      <c r="E953" s="8">
        <f t="shared" si="16"/>
        <v>2.3728253841400146</v>
      </c>
    </row>
    <row r="954" spans="1:5" x14ac:dyDescent="0.2">
      <c r="A954" s="230">
        <v>42284.61276585648</v>
      </c>
      <c r="B954">
        <v>2.3728253841400146</v>
      </c>
      <c r="C954">
        <v>1125.4119873046875</v>
      </c>
      <c r="D954">
        <v>0.31459331512451172</v>
      </c>
      <c r="E954" s="8">
        <f t="shared" si="16"/>
        <v>2.3728253841400146</v>
      </c>
    </row>
    <row r="955" spans="1:5" x14ac:dyDescent="0.2">
      <c r="A955" s="230">
        <v>42284.619719328701</v>
      </c>
      <c r="B955">
        <v>2.3728253841400146</v>
      </c>
      <c r="C955">
        <v>1069.623291015625</v>
      </c>
      <c r="D955">
        <v>0.31459331512451172</v>
      </c>
      <c r="E955" s="8">
        <f t="shared" si="16"/>
        <v>2.3728253841400146</v>
      </c>
    </row>
    <row r="956" spans="1:5" x14ac:dyDescent="0.2">
      <c r="A956" s="230">
        <v>42284.626672800929</v>
      </c>
      <c r="B956">
        <v>2.3728253841400146</v>
      </c>
      <c r="C956">
        <v>1076.1552734375</v>
      </c>
      <c r="D956">
        <v>0.31459331512451172</v>
      </c>
      <c r="E956" s="8">
        <f t="shared" si="16"/>
        <v>2.3728253841400146</v>
      </c>
    </row>
    <row r="957" spans="1:5" x14ac:dyDescent="0.2">
      <c r="A957" s="230">
        <v>42284.63362630787</v>
      </c>
      <c r="B957">
        <v>2.3728253841400146</v>
      </c>
      <c r="C957">
        <v>1080.0101318359375</v>
      </c>
      <c r="D957">
        <v>0.31459331512451172</v>
      </c>
      <c r="E957" s="8">
        <f t="shared" si="16"/>
        <v>2.3728253841400146</v>
      </c>
    </row>
    <row r="958" spans="1:5" x14ac:dyDescent="0.2">
      <c r="A958" s="230">
        <v>42284.640579780091</v>
      </c>
      <c r="B958">
        <v>2.3728253841400146</v>
      </c>
      <c r="C958">
        <v>1080.331298828125</v>
      </c>
      <c r="D958">
        <v>0.31459331512451172</v>
      </c>
      <c r="E958" s="8">
        <f t="shared" si="16"/>
        <v>2.3728253841400146</v>
      </c>
    </row>
    <row r="959" spans="1:5" x14ac:dyDescent="0.2">
      <c r="A959" s="230">
        <v>42284.647533298608</v>
      </c>
      <c r="B959">
        <v>2.3728253841400146</v>
      </c>
      <c r="C959">
        <v>1035.678955078125</v>
      </c>
      <c r="D959">
        <v>0.31459331512451172</v>
      </c>
      <c r="E959" s="8">
        <f t="shared" si="16"/>
        <v>2.3728253841400146</v>
      </c>
    </row>
    <row r="960" spans="1:5" x14ac:dyDescent="0.2">
      <c r="A960" s="230">
        <v>42284.654486770836</v>
      </c>
      <c r="B960">
        <v>2.3728253841400146</v>
      </c>
      <c r="C960">
        <v>1117.0596923828125</v>
      </c>
      <c r="D960">
        <v>0.31459331512451172</v>
      </c>
      <c r="E960" s="8">
        <f t="shared" si="16"/>
        <v>2.3728253841400146</v>
      </c>
    </row>
    <row r="961" spans="1:5" x14ac:dyDescent="0.2">
      <c r="A961" s="230">
        <v>42284.661440243057</v>
      </c>
      <c r="B961">
        <v>2.3728253841400146</v>
      </c>
      <c r="C961">
        <v>987.92120361328125</v>
      </c>
      <c r="D961">
        <v>0.31459331512451172</v>
      </c>
      <c r="E961" s="8">
        <f t="shared" si="16"/>
        <v>2.3728253841400146</v>
      </c>
    </row>
    <row r="962" spans="1:5" x14ac:dyDescent="0.2">
      <c r="A962" s="230">
        <v>42284.668393749998</v>
      </c>
      <c r="B962">
        <v>2.3728253841400146</v>
      </c>
      <c r="C962">
        <v>1066.732177734375</v>
      </c>
      <c r="D962">
        <v>0.31459331512451172</v>
      </c>
      <c r="E962" s="8">
        <f t="shared" si="16"/>
        <v>2.3728253841400146</v>
      </c>
    </row>
    <row r="963" spans="1:5" x14ac:dyDescent="0.2">
      <c r="A963" s="230">
        <v>42284.675347222219</v>
      </c>
      <c r="B963">
        <v>2.3728253841400146</v>
      </c>
      <c r="C963">
        <v>865.52862548828125</v>
      </c>
      <c r="D963">
        <v>0.31459331512451172</v>
      </c>
      <c r="E963" s="8">
        <f t="shared" si="16"/>
        <v>2.3728253841400146</v>
      </c>
    </row>
    <row r="964" spans="1:5" x14ac:dyDescent="0.2">
      <c r="A964" s="230">
        <v>42284.682300694447</v>
      </c>
      <c r="B964">
        <v>2.3728253841400146</v>
      </c>
      <c r="C964">
        <v>1071.2294921875</v>
      </c>
      <c r="D964">
        <v>0.31459331512451172</v>
      </c>
      <c r="E964" s="8">
        <f t="shared" ref="E964:E1027" si="17">IF(B964="Null",E963,IF(C964+D964&gt;10,B964,"PO"))</f>
        <v>2.3728253841400146</v>
      </c>
    </row>
    <row r="965" spans="1:5" x14ac:dyDescent="0.2">
      <c r="A965" s="230">
        <v>42284.689254201388</v>
      </c>
      <c r="B965">
        <v>2.3728253841400146</v>
      </c>
      <c r="C965">
        <v>960.72283935546875</v>
      </c>
      <c r="D965">
        <v>0.31459331512451172</v>
      </c>
      <c r="E965" s="8">
        <f t="shared" si="17"/>
        <v>2.3728253841400146</v>
      </c>
    </row>
    <row r="966" spans="1:5" x14ac:dyDescent="0.2">
      <c r="A966" s="230">
        <v>42284.696207673609</v>
      </c>
      <c r="B966">
        <v>2.3728253841400146</v>
      </c>
      <c r="C966">
        <v>1041.99658203125</v>
      </c>
      <c r="D966">
        <v>0.31459331512451172</v>
      </c>
      <c r="E966" s="8">
        <f t="shared" si="17"/>
        <v>2.3728253841400146</v>
      </c>
    </row>
    <row r="967" spans="1:5" x14ac:dyDescent="0.2">
      <c r="A967" s="230">
        <v>42284.703161192127</v>
      </c>
      <c r="B967">
        <v>2.3728253841400146</v>
      </c>
      <c r="C967">
        <v>1100.4622802734375</v>
      </c>
      <c r="D967">
        <v>0.31459331512451172</v>
      </c>
      <c r="E967" s="8">
        <f t="shared" si="17"/>
        <v>2.3728253841400146</v>
      </c>
    </row>
    <row r="968" spans="1:5" x14ac:dyDescent="0.2">
      <c r="A968" s="230">
        <v>42284.710114664354</v>
      </c>
      <c r="B968">
        <v>2.3728253841400146</v>
      </c>
      <c r="C968">
        <v>965.86260986328125</v>
      </c>
      <c r="D968">
        <v>0.31459331512451172</v>
      </c>
      <c r="E968" s="8">
        <f t="shared" si="17"/>
        <v>2.3728253841400146</v>
      </c>
    </row>
    <row r="969" spans="1:5" x14ac:dyDescent="0.2">
      <c r="A969" s="230">
        <v>42284.717068136575</v>
      </c>
      <c r="B969">
        <v>2.3728253841400146</v>
      </c>
      <c r="C969">
        <v>1154.216796875</v>
      </c>
      <c r="D969">
        <v>0.31459331512451172</v>
      </c>
      <c r="E969" s="8">
        <f t="shared" si="17"/>
        <v>2.3728253841400146</v>
      </c>
    </row>
    <row r="970" spans="1:5" x14ac:dyDescent="0.2">
      <c r="A970" s="230">
        <v>42284.724021643517</v>
      </c>
      <c r="B970">
        <v>2.3728253841400146</v>
      </c>
      <c r="C970">
        <v>884.05340576171875</v>
      </c>
      <c r="D970">
        <v>0.31459331512451172</v>
      </c>
      <c r="E970" s="8">
        <f t="shared" si="17"/>
        <v>2.3728253841400146</v>
      </c>
    </row>
    <row r="971" spans="1:5" x14ac:dyDescent="0.2">
      <c r="A971" s="230">
        <v>42284.730975115737</v>
      </c>
      <c r="B971">
        <v>2.3728253841400146</v>
      </c>
      <c r="C971">
        <v>1150.5758056640625</v>
      </c>
      <c r="D971">
        <v>0.2397000789642334</v>
      </c>
      <c r="E971" s="8">
        <f t="shared" si="17"/>
        <v>2.3728253841400146</v>
      </c>
    </row>
    <row r="972" spans="1:5" x14ac:dyDescent="0.2">
      <c r="A972" s="230">
        <v>42284.737928587965</v>
      </c>
      <c r="B972">
        <v>2.3728253841400146</v>
      </c>
      <c r="C972">
        <v>809.09735107421875</v>
      </c>
      <c r="D972">
        <v>0.2397000789642334</v>
      </c>
      <c r="E972" s="8">
        <f t="shared" si="17"/>
        <v>2.3728253841400146</v>
      </c>
    </row>
    <row r="973" spans="1:5" x14ac:dyDescent="0.2">
      <c r="A973" s="230">
        <v>42284.744882094907</v>
      </c>
      <c r="B973">
        <v>2.3728253841400146</v>
      </c>
      <c r="C973">
        <v>1114.7039794921875</v>
      </c>
      <c r="D973">
        <v>0.2397000789642334</v>
      </c>
      <c r="E973" s="8">
        <f t="shared" si="17"/>
        <v>2.3728253841400146</v>
      </c>
    </row>
    <row r="974" spans="1:5" x14ac:dyDescent="0.2">
      <c r="A974" s="230">
        <v>42284.751835567127</v>
      </c>
      <c r="B974">
        <v>2.3728253841400146</v>
      </c>
      <c r="C974">
        <v>958.2598876953125</v>
      </c>
      <c r="D974">
        <v>0.2397000789642334</v>
      </c>
      <c r="E974" s="8">
        <f t="shared" si="17"/>
        <v>2.3728253841400146</v>
      </c>
    </row>
    <row r="975" spans="1:5" x14ac:dyDescent="0.2">
      <c r="A975" s="230">
        <v>42284.758789085645</v>
      </c>
      <c r="B975">
        <v>2.3728253841400146</v>
      </c>
      <c r="C975">
        <v>1129.6951904296875</v>
      </c>
      <c r="D975">
        <v>0.2397000789642334</v>
      </c>
      <c r="E975" s="8">
        <f t="shared" si="17"/>
        <v>2.3728253841400146</v>
      </c>
    </row>
    <row r="976" spans="1:5" x14ac:dyDescent="0.2">
      <c r="A976" s="230">
        <v>42284.765742557873</v>
      </c>
      <c r="B976">
        <v>2.3728253841400146</v>
      </c>
      <c r="C976">
        <v>1095.7508544921875</v>
      </c>
      <c r="D976">
        <v>0.2397000789642334</v>
      </c>
      <c r="E976" s="8">
        <f t="shared" si="17"/>
        <v>2.3728253841400146</v>
      </c>
    </row>
    <row r="977" spans="1:5" x14ac:dyDescent="0.2">
      <c r="A977" s="230">
        <v>42284.772696030093</v>
      </c>
      <c r="B977">
        <v>2.3728253841400146</v>
      </c>
      <c r="C977">
        <v>1118.451904296875</v>
      </c>
      <c r="D977">
        <v>0.2397000789642334</v>
      </c>
      <c r="E977" s="8">
        <f t="shared" si="17"/>
        <v>2.3728253841400146</v>
      </c>
    </row>
    <row r="978" spans="1:5" x14ac:dyDescent="0.2">
      <c r="A978" s="230">
        <v>42284.779649537035</v>
      </c>
      <c r="B978">
        <v>2.3728253841400146</v>
      </c>
      <c r="C978">
        <v>1129.6951904296875</v>
      </c>
      <c r="D978">
        <v>0.2397000789642334</v>
      </c>
      <c r="E978" s="8">
        <f t="shared" si="17"/>
        <v>2.3728253841400146</v>
      </c>
    </row>
    <row r="979" spans="1:5" x14ac:dyDescent="0.2">
      <c r="A979" s="230">
        <v>42284.786603009263</v>
      </c>
      <c r="B979">
        <v>2.3728253841400146</v>
      </c>
      <c r="C979">
        <v>1148.3272705078125</v>
      </c>
      <c r="D979">
        <v>0.2397000789642334</v>
      </c>
      <c r="E979" s="8">
        <f t="shared" si="17"/>
        <v>2.3728253841400146</v>
      </c>
    </row>
    <row r="980" spans="1:5" x14ac:dyDescent="0.2">
      <c r="A980" s="230">
        <v>42284.793556481483</v>
      </c>
      <c r="B980">
        <v>2.3728253841400146</v>
      </c>
      <c r="C980">
        <v>1118.130615234375</v>
      </c>
      <c r="D980">
        <v>0.2397000789642334</v>
      </c>
      <c r="E980" s="8">
        <f t="shared" si="17"/>
        <v>2.3728253841400146</v>
      </c>
    </row>
    <row r="981" spans="1:5" x14ac:dyDescent="0.2">
      <c r="A981" s="230">
        <v>42284.800509988425</v>
      </c>
      <c r="B981">
        <v>2.3728253841400146</v>
      </c>
      <c r="C981">
        <v>1116.9527587890625</v>
      </c>
      <c r="D981">
        <v>0.2397000789642334</v>
      </c>
      <c r="E981" s="8">
        <f t="shared" si="17"/>
        <v>2.3728253841400146</v>
      </c>
    </row>
    <row r="982" spans="1:5" x14ac:dyDescent="0.2">
      <c r="A982" s="230">
        <v>42284.807463460646</v>
      </c>
      <c r="B982">
        <v>2.3728253841400146</v>
      </c>
      <c r="C982">
        <v>1113.7403564453125</v>
      </c>
      <c r="D982">
        <v>0.2397000789642334</v>
      </c>
      <c r="E982" s="8">
        <f t="shared" si="17"/>
        <v>2.3728253841400146</v>
      </c>
    </row>
    <row r="983" spans="1:5" x14ac:dyDescent="0.2">
      <c r="A983" s="230">
        <v>42284.814416979163</v>
      </c>
      <c r="B983">
        <v>2.3728253841400146</v>
      </c>
      <c r="C983">
        <v>1140.189208984375</v>
      </c>
      <c r="D983">
        <v>0.2397000789642334</v>
      </c>
      <c r="E983" s="8">
        <f t="shared" si="17"/>
        <v>2.3728253841400146</v>
      </c>
    </row>
    <row r="984" spans="1:5" x14ac:dyDescent="0.2">
      <c r="A984" s="230">
        <v>42284.821370451391</v>
      </c>
      <c r="B984">
        <v>2.3728253841400146</v>
      </c>
      <c r="C984">
        <v>1059.4508056640625</v>
      </c>
      <c r="D984">
        <v>0.2397000789642334</v>
      </c>
      <c r="E984" s="8">
        <f t="shared" si="17"/>
        <v>2.3728253841400146</v>
      </c>
    </row>
    <row r="985" spans="1:5" x14ac:dyDescent="0.2">
      <c r="A985" s="230">
        <v>42284.828323923612</v>
      </c>
      <c r="B985">
        <v>2.3728253841400146</v>
      </c>
      <c r="C985">
        <v>1089.6473388671875</v>
      </c>
      <c r="D985">
        <v>0.2397000789642334</v>
      </c>
      <c r="E985" s="8">
        <f t="shared" si="17"/>
        <v>2.3728253841400146</v>
      </c>
    </row>
    <row r="986" spans="1:5" x14ac:dyDescent="0.2">
      <c r="A986" s="230">
        <v>42284.835277430553</v>
      </c>
      <c r="B986">
        <v>2.3728253841400146</v>
      </c>
      <c r="C986">
        <v>1085.8995361328125</v>
      </c>
      <c r="D986">
        <v>0.2397000789642334</v>
      </c>
      <c r="E986" s="8">
        <f t="shared" si="17"/>
        <v>2.3728253841400146</v>
      </c>
    </row>
    <row r="987" spans="1:5" x14ac:dyDescent="0.2">
      <c r="A987" s="230">
        <v>42284.842230902781</v>
      </c>
      <c r="B987">
        <v>2.3728253841400146</v>
      </c>
      <c r="C987">
        <v>1117.1668701171875</v>
      </c>
      <c r="D987">
        <v>0.2397000789642334</v>
      </c>
      <c r="E987" s="8">
        <f t="shared" si="17"/>
        <v>2.3728253841400146</v>
      </c>
    </row>
    <row r="988" spans="1:5" x14ac:dyDescent="0.2">
      <c r="A988" s="230">
        <v>42284.849184375002</v>
      </c>
      <c r="B988">
        <v>2.3728253841400146</v>
      </c>
      <c r="C988">
        <v>1040.2833251953125</v>
      </c>
      <c r="D988">
        <v>0.2397000789642334</v>
      </c>
      <c r="E988" s="8">
        <f t="shared" si="17"/>
        <v>2.3728253841400146</v>
      </c>
    </row>
    <row r="989" spans="1:5" x14ac:dyDescent="0.2">
      <c r="A989" s="230">
        <v>42284.856137881943</v>
      </c>
      <c r="B989">
        <v>2.3728253841400146</v>
      </c>
      <c r="C989">
        <v>1098.856201171875</v>
      </c>
      <c r="D989">
        <v>0.2397000789642334</v>
      </c>
      <c r="E989" s="8">
        <f t="shared" si="17"/>
        <v>2.3728253841400146</v>
      </c>
    </row>
    <row r="990" spans="1:5" x14ac:dyDescent="0.2">
      <c r="A990" s="230">
        <v>42284.863091354164</v>
      </c>
      <c r="B990">
        <v>2.3728253841400146</v>
      </c>
      <c r="C990">
        <v>989.7415771484375</v>
      </c>
      <c r="D990">
        <v>0.2397000789642334</v>
      </c>
      <c r="E990" s="8">
        <f t="shared" si="17"/>
        <v>2.3728253841400146</v>
      </c>
    </row>
    <row r="991" spans="1:5" x14ac:dyDescent="0.2">
      <c r="A991" s="230">
        <v>42284.870044872689</v>
      </c>
      <c r="B991">
        <v>2.3038020133972168</v>
      </c>
      <c r="C991">
        <v>1088.041015625</v>
      </c>
      <c r="D991">
        <v>0.2397000789642334</v>
      </c>
      <c r="E991" s="8">
        <f t="shared" si="17"/>
        <v>2.3038020133972168</v>
      </c>
    </row>
    <row r="992" spans="1:5" x14ac:dyDescent="0.2">
      <c r="A992" s="230">
        <v>42284.876998344909</v>
      </c>
      <c r="B992">
        <v>2.3038020133972168</v>
      </c>
      <c r="C992">
        <v>923.7801513671875</v>
      </c>
      <c r="D992">
        <v>0.2397000789642334</v>
      </c>
      <c r="E992" s="8">
        <f t="shared" si="17"/>
        <v>2.3038020133972168</v>
      </c>
    </row>
    <row r="993" spans="1:5" x14ac:dyDescent="0.2">
      <c r="A993" s="230">
        <v>42284.88395181713</v>
      </c>
      <c r="B993">
        <v>2.3038020133972168</v>
      </c>
      <c r="C993">
        <v>1106.4588623046875</v>
      </c>
      <c r="D993">
        <v>0.2397000789642334</v>
      </c>
      <c r="E993" s="8">
        <f t="shared" si="17"/>
        <v>2.3038020133972168</v>
      </c>
    </row>
    <row r="994" spans="1:5" x14ac:dyDescent="0.2">
      <c r="A994" s="230">
        <v>42284.890905324071</v>
      </c>
      <c r="B994">
        <v>2.3038020133972168</v>
      </c>
      <c r="C994">
        <v>991.990234375</v>
      </c>
      <c r="D994">
        <v>0.2397000789642334</v>
      </c>
      <c r="E994" s="8">
        <f t="shared" si="17"/>
        <v>2.3038020133972168</v>
      </c>
    </row>
    <row r="995" spans="1:5" x14ac:dyDescent="0.2">
      <c r="A995" s="230">
        <v>42284.897858796299</v>
      </c>
      <c r="B995">
        <v>2.3038020133972168</v>
      </c>
      <c r="C995">
        <v>1044.7806396484375</v>
      </c>
      <c r="D995">
        <v>0.2397000789642334</v>
      </c>
      <c r="E995" s="8">
        <f t="shared" si="17"/>
        <v>2.3038020133972168</v>
      </c>
    </row>
    <row r="996" spans="1:5" x14ac:dyDescent="0.2">
      <c r="A996" s="230">
        <v>42284.90481226852</v>
      </c>
      <c r="B996">
        <v>2.3038020133972168</v>
      </c>
      <c r="C996">
        <v>1098.5350341796875</v>
      </c>
      <c r="D996">
        <v>0.2397000789642334</v>
      </c>
      <c r="E996" s="8">
        <f t="shared" si="17"/>
        <v>2.3038020133972168</v>
      </c>
    </row>
    <row r="997" spans="1:5" x14ac:dyDescent="0.2">
      <c r="A997" s="230">
        <v>42284.911765775461</v>
      </c>
      <c r="B997">
        <v>2.3038020133972168</v>
      </c>
      <c r="C997">
        <v>1033.644287109375</v>
      </c>
      <c r="D997">
        <v>0.2397000789642334</v>
      </c>
      <c r="E997" s="8">
        <f t="shared" si="17"/>
        <v>2.3038020133972168</v>
      </c>
    </row>
    <row r="998" spans="1:5" x14ac:dyDescent="0.2">
      <c r="A998" s="230">
        <v>42284.918719247682</v>
      </c>
      <c r="B998">
        <v>2.3038020133972168</v>
      </c>
      <c r="C998">
        <v>1147.791748046875</v>
      </c>
      <c r="D998">
        <v>0.2397000789642334</v>
      </c>
      <c r="E998" s="8">
        <f t="shared" si="17"/>
        <v>2.3038020133972168</v>
      </c>
    </row>
    <row r="999" spans="1:5" x14ac:dyDescent="0.2">
      <c r="A999" s="230">
        <v>42284.925672766207</v>
      </c>
      <c r="B999">
        <v>2.3038020133972168</v>
      </c>
      <c r="C999">
        <v>986.42205810546875</v>
      </c>
      <c r="D999">
        <v>0.2397000789642334</v>
      </c>
      <c r="E999" s="8">
        <f t="shared" si="17"/>
        <v>2.3038020133972168</v>
      </c>
    </row>
    <row r="1000" spans="1:5" x14ac:dyDescent="0.2">
      <c r="A1000" s="230">
        <v>42284.932626238427</v>
      </c>
      <c r="B1000">
        <v>2.3038020133972168</v>
      </c>
      <c r="C1000">
        <v>1154.751953125</v>
      </c>
      <c r="D1000">
        <v>0.2397000789642334</v>
      </c>
      <c r="E1000" s="8">
        <f t="shared" si="17"/>
        <v>2.3038020133972168</v>
      </c>
    </row>
    <row r="1001" spans="1:5" x14ac:dyDescent="0.2">
      <c r="A1001" s="230">
        <v>42284.939579710648</v>
      </c>
      <c r="B1001">
        <v>2.3038020133972168</v>
      </c>
      <c r="C1001">
        <v>758.02001953125</v>
      </c>
      <c r="D1001">
        <v>0.2397000789642334</v>
      </c>
      <c r="E1001" s="8">
        <f t="shared" si="17"/>
        <v>2.3038020133972168</v>
      </c>
    </row>
    <row r="1002" spans="1:5" x14ac:dyDescent="0.2">
      <c r="A1002" s="230">
        <v>42284.94653321759</v>
      </c>
      <c r="B1002">
        <v>2.3038020133972168</v>
      </c>
      <c r="C1002">
        <v>1114.7039794921875</v>
      </c>
      <c r="D1002">
        <v>0.2397000789642334</v>
      </c>
      <c r="E1002" s="8">
        <f t="shared" si="17"/>
        <v>2.3038020133972168</v>
      </c>
    </row>
    <row r="1003" spans="1:5" x14ac:dyDescent="0.2">
      <c r="A1003" s="230">
        <v>42284.953486689818</v>
      </c>
      <c r="B1003">
        <v>2.3038020133972168</v>
      </c>
      <c r="C1003">
        <v>843.2559814453125</v>
      </c>
      <c r="D1003">
        <v>0.2397000789642334</v>
      </c>
      <c r="E1003" s="8">
        <f t="shared" si="17"/>
        <v>2.3038020133972168</v>
      </c>
    </row>
    <row r="1004" spans="1:5" x14ac:dyDescent="0.2">
      <c r="A1004" s="230">
        <v>42284.960440162038</v>
      </c>
      <c r="B1004">
        <v>2.3038020133972168</v>
      </c>
      <c r="C1004">
        <v>1135.263427734375</v>
      </c>
      <c r="D1004">
        <v>0.2397000789642334</v>
      </c>
      <c r="E1004" s="8">
        <f t="shared" si="17"/>
        <v>2.3038020133972168</v>
      </c>
    </row>
    <row r="1005" spans="1:5" x14ac:dyDescent="0.2">
      <c r="A1005" s="230">
        <v>42284.96739366898</v>
      </c>
      <c r="B1005">
        <v>2.3038020133972168</v>
      </c>
      <c r="C1005">
        <v>973.46533203125</v>
      </c>
      <c r="D1005">
        <v>0.2397000789642334</v>
      </c>
      <c r="E1005" s="8">
        <f t="shared" si="17"/>
        <v>2.3038020133972168</v>
      </c>
    </row>
    <row r="1006" spans="1:5" x14ac:dyDescent="0.2">
      <c r="A1006" s="230">
        <v>42284.9743471412</v>
      </c>
      <c r="B1006">
        <v>2.3038020133972168</v>
      </c>
      <c r="C1006">
        <v>1143.5086669921875</v>
      </c>
      <c r="D1006">
        <v>0.2397000789642334</v>
      </c>
      <c r="E1006" s="8">
        <f t="shared" si="17"/>
        <v>2.3038020133972168</v>
      </c>
    </row>
    <row r="1007" spans="1:5" x14ac:dyDescent="0.2">
      <c r="A1007" s="230">
        <v>42284.981300659725</v>
      </c>
      <c r="B1007">
        <v>2.3038020133972168</v>
      </c>
      <c r="C1007">
        <v>1081.7235107421875</v>
      </c>
      <c r="D1007">
        <v>0.2397000789642334</v>
      </c>
      <c r="E1007" s="8">
        <f t="shared" si="17"/>
        <v>2.3038020133972168</v>
      </c>
    </row>
    <row r="1008" spans="1:5" x14ac:dyDescent="0.2">
      <c r="A1008" s="230">
        <v>42284.988254131946</v>
      </c>
      <c r="B1008">
        <v>2.3038020133972168</v>
      </c>
      <c r="C1008">
        <v>1146.7210693359375</v>
      </c>
      <c r="D1008">
        <v>0.2397000789642334</v>
      </c>
      <c r="E1008" s="8">
        <f t="shared" si="17"/>
        <v>2.3038020133972168</v>
      </c>
    </row>
    <row r="1009" spans="1:5" x14ac:dyDescent="0.2">
      <c r="A1009" s="230">
        <v>42284.995207604166</v>
      </c>
      <c r="B1009">
        <v>2.3038020133972168</v>
      </c>
      <c r="C1009">
        <v>1126.1617431640625</v>
      </c>
      <c r="D1009">
        <v>0.2397000789642334</v>
      </c>
      <c r="E1009" s="8">
        <f t="shared" si="17"/>
        <v>2.3038020133972168</v>
      </c>
    </row>
    <row r="1010" spans="1:5" x14ac:dyDescent="0.2">
      <c r="A1010" s="230">
        <v>42285.002161111108</v>
      </c>
      <c r="B1010">
        <v>2.3038020133972168</v>
      </c>
      <c r="C1010">
        <v>1137.19091796875</v>
      </c>
      <c r="D1010">
        <v>0.2397000789642334</v>
      </c>
      <c r="E1010" s="8">
        <f t="shared" si="17"/>
        <v>2.3038020133972168</v>
      </c>
    </row>
    <row r="1011" spans="1:5" x14ac:dyDescent="0.2">
      <c r="A1011" s="230">
        <v>42285.009114583336</v>
      </c>
      <c r="B1011">
        <v>2.3038020133972168</v>
      </c>
      <c r="C1011">
        <v>1114.918212890625</v>
      </c>
      <c r="D1011">
        <v>0.2397000789642334</v>
      </c>
      <c r="E1011" s="8">
        <f t="shared" si="17"/>
        <v>2.3038020133972168</v>
      </c>
    </row>
    <row r="1012" spans="1:5" x14ac:dyDescent="0.2">
      <c r="A1012" s="230">
        <v>42285.016068055556</v>
      </c>
      <c r="B1012">
        <v>2.3038020133972168</v>
      </c>
      <c r="C1012">
        <v>1119.4156494140625</v>
      </c>
      <c r="D1012">
        <v>0.2397000789642334</v>
      </c>
      <c r="E1012" s="8">
        <f t="shared" si="17"/>
        <v>2.3038020133972168</v>
      </c>
    </row>
    <row r="1013" spans="1:5" x14ac:dyDescent="0.2">
      <c r="A1013" s="230">
        <v>42285.023021562498</v>
      </c>
      <c r="B1013">
        <v>2.3038020133972168</v>
      </c>
      <c r="C1013">
        <v>1091.039306640625</v>
      </c>
      <c r="D1013">
        <v>0.2397000789642334</v>
      </c>
      <c r="E1013" s="8">
        <f t="shared" si="17"/>
        <v>2.3038020133972168</v>
      </c>
    </row>
    <row r="1014" spans="1:5" x14ac:dyDescent="0.2">
      <c r="A1014" s="230">
        <v>42285.029975034726</v>
      </c>
      <c r="B1014">
        <v>2.3038020133972168</v>
      </c>
      <c r="C1014">
        <v>1101.96142578125</v>
      </c>
      <c r="D1014">
        <v>0.2397000789642334</v>
      </c>
      <c r="E1014" s="8">
        <f t="shared" si="17"/>
        <v>2.3038020133972168</v>
      </c>
    </row>
    <row r="1015" spans="1:5" x14ac:dyDescent="0.2">
      <c r="A1015" s="230">
        <v>42285.036928553243</v>
      </c>
      <c r="B1015">
        <v>2.3038020133972168</v>
      </c>
      <c r="C1015">
        <v>1080.7596435546875</v>
      </c>
      <c r="D1015">
        <v>0.2397000789642334</v>
      </c>
      <c r="E1015" s="8">
        <f t="shared" si="17"/>
        <v>2.3038020133972168</v>
      </c>
    </row>
    <row r="1016" spans="1:5" x14ac:dyDescent="0.2">
      <c r="A1016" s="230">
        <v>42285.043882025464</v>
      </c>
      <c r="B1016">
        <v>2.3038020133972168</v>
      </c>
      <c r="C1016">
        <v>1092.0030517578125</v>
      </c>
      <c r="D1016">
        <v>0.2397000789642334</v>
      </c>
      <c r="E1016" s="8">
        <f t="shared" si="17"/>
        <v>2.3038020133972168</v>
      </c>
    </row>
    <row r="1017" spans="1:5" x14ac:dyDescent="0.2">
      <c r="A1017" s="230">
        <v>42285.050835497685</v>
      </c>
      <c r="B1017">
        <v>2.3038020133972168</v>
      </c>
      <c r="C1017">
        <v>1058.487060546875</v>
      </c>
      <c r="D1017">
        <v>0.2397000789642334</v>
      </c>
      <c r="E1017" s="8">
        <f t="shared" si="17"/>
        <v>2.3038020133972168</v>
      </c>
    </row>
    <row r="1018" spans="1:5" x14ac:dyDescent="0.2">
      <c r="A1018" s="230">
        <v>42285.057789004626</v>
      </c>
      <c r="B1018">
        <v>2.3038020133972168</v>
      </c>
      <c r="C1018">
        <v>1114.168701171875</v>
      </c>
      <c r="D1018">
        <v>0.31459331512451172</v>
      </c>
      <c r="E1018" s="8">
        <f t="shared" si="17"/>
        <v>2.3038020133972168</v>
      </c>
    </row>
    <row r="1019" spans="1:5" x14ac:dyDescent="0.2">
      <c r="A1019" s="230">
        <v>42285.064742476854</v>
      </c>
      <c r="B1019">
        <v>2.3038020133972168</v>
      </c>
      <c r="C1019">
        <v>988.56365966796875</v>
      </c>
      <c r="D1019">
        <v>0.31459331512451172</v>
      </c>
      <c r="E1019" s="8">
        <f t="shared" si="17"/>
        <v>2.3038020133972168</v>
      </c>
    </row>
    <row r="1020" spans="1:5" x14ac:dyDescent="0.2">
      <c r="A1020" s="230">
        <v>42285.071695949075</v>
      </c>
      <c r="B1020">
        <v>2.3038020133972168</v>
      </c>
      <c r="C1020">
        <v>1115.239501953125</v>
      </c>
      <c r="D1020">
        <v>0.31459331512451172</v>
      </c>
      <c r="E1020" s="8">
        <f t="shared" si="17"/>
        <v>2.3038020133972168</v>
      </c>
    </row>
    <row r="1021" spans="1:5" x14ac:dyDescent="0.2">
      <c r="A1021" s="230">
        <v>42285.078649456016</v>
      </c>
      <c r="B1021">
        <v>2.3038020133972168</v>
      </c>
      <c r="C1021">
        <v>880.519775390625</v>
      </c>
      <c r="D1021">
        <v>0.31459331512451172</v>
      </c>
      <c r="E1021" s="8">
        <f t="shared" si="17"/>
        <v>2.3038020133972168</v>
      </c>
    </row>
    <row r="1022" spans="1:5" x14ac:dyDescent="0.2">
      <c r="A1022" s="230">
        <v>42285.085602928244</v>
      </c>
      <c r="B1022">
        <v>2.3038020133972168</v>
      </c>
      <c r="C1022">
        <v>1089.9686279296875</v>
      </c>
      <c r="D1022">
        <v>0.31459331512451172</v>
      </c>
      <c r="E1022" s="8">
        <f t="shared" si="17"/>
        <v>2.3038020133972168</v>
      </c>
    </row>
    <row r="1023" spans="1:5" x14ac:dyDescent="0.2">
      <c r="A1023" s="230">
        <v>42285.092556446762</v>
      </c>
      <c r="B1023">
        <v>2.3038020133972168</v>
      </c>
      <c r="C1023">
        <v>981.49639892578125</v>
      </c>
      <c r="D1023">
        <v>0.31459331512451172</v>
      </c>
      <c r="E1023" s="8">
        <f t="shared" si="17"/>
        <v>2.3038020133972168</v>
      </c>
    </row>
    <row r="1024" spans="1:5" x14ac:dyDescent="0.2">
      <c r="A1024" s="230">
        <v>42285.099509918982</v>
      </c>
      <c r="B1024">
        <v>2.3038020133972168</v>
      </c>
      <c r="C1024">
        <v>1066.303955078125</v>
      </c>
      <c r="D1024">
        <v>0.31459331512451172</v>
      </c>
      <c r="E1024" s="8">
        <f t="shared" si="17"/>
        <v>2.3038020133972168</v>
      </c>
    </row>
    <row r="1025" spans="1:5" x14ac:dyDescent="0.2">
      <c r="A1025" s="230">
        <v>42285.106463391203</v>
      </c>
      <c r="B1025">
        <v>2.3038020133972168</v>
      </c>
      <c r="C1025">
        <v>1112.348388671875</v>
      </c>
      <c r="D1025">
        <v>0.31459331512451172</v>
      </c>
      <c r="E1025" s="8">
        <f t="shared" si="17"/>
        <v>2.3038020133972168</v>
      </c>
    </row>
    <row r="1026" spans="1:5" x14ac:dyDescent="0.2">
      <c r="A1026" s="230">
        <v>42285.113416898152</v>
      </c>
      <c r="B1026">
        <v>2.3038020133972168</v>
      </c>
      <c r="C1026">
        <v>1081.7235107421875</v>
      </c>
      <c r="D1026">
        <v>0.31459331512451172</v>
      </c>
      <c r="E1026" s="8">
        <f t="shared" si="17"/>
        <v>2.3038020133972168</v>
      </c>
    </row>
    <row r="1027" spans="1:5" x14ac:dyDescent="0.2">
      <c r="A1027" s="230">
        <v>42285.120370370372</v>
      </c>
      <c r="B1027">
        <v>2.3038020133972168</v>
      </c>
      <c r="C1027">
        <v>1152.2890625</v>
      </c>
      <c r="D1027">
        <v>0.31459331512451172</v>
      </c>
      <c r="E1027" s="8">
        <f t="shared" si="17"/>
        <v>2.3038020133972168</v>
      </c>
    </row>
    <row r="1028" spans="1:5" x14ac:dyDescent="0.2">
      <c r="A1028" s="230">
        <v>42285.127323842593</v>
      </c>
      <c r="B1028">
        <v>2.3038020133972168</v>
      </c>
      <c r="C1028">
        <v>1054.8463134765625</v>
      </c>
      <c r="D1028">
        <v>0.31459331512451172</v>
      </c>
      <c r="E1028" s="8">
        <f t="shared" ref="E1028:E1091" si="18">IF(B1028="Null",E1027,IF(C1028+D1028&gt;10,B1028,"PO"))</f>
        <v>2.3038020133972168</v>
      </c>
    </row>
    <row r="1029" spans="1:5" x14ac:dyDescent="0.2">
      <c r="A1029" s="230">
        <v>42285.134277349534</v>
      </c>
      <c r="B1029">
        <v>2.3038020133972168</v>
      </c>
      <c r="C1029">
        <v>1159.463623046875</v>
      </c>
      <c r="D1029">
        <v>0.31459331512451172</v>
      </c>
      <c r="E1029" s="8">
        <f t="shared" si="18"/>
        <v>2.3038020133972168</v>
      </c>
    </row>
    <row r="1030" spans="1:5" x14ac:dyDescent="0.2">
      <c r="A1030" s="230">
        <v>42285.141230821762</v>
      </c>
      <c r="B1030">
        <v>2.3038020133972168</v>
      </c>
      <c r="C1030">
        <v>980.9609375</v>
      </c>
      <c r="D1030">
        <v>0.31459331512451172</v>
      </c>
      <c r="E1030" s="8">
        <f t="shared" si="18"/>
        <v>2.3038020133972168</v>
      </c>
    </row>
    <row r="1031" spans="1:5" x14ac:dyDescent="0.2">
      <c r="A1031" s="230">
        <v>42285.14818434028</v>
      </c>
      <c r="B1031">
        <v>2.3038020133972168</v>
      </c>
      <c r="C1031">
        <v>1137.2979736328125</v>
      </c>
      <c r="D1031">
        <v>0.31459331512451172</v>
      </c>
      <c r="E1031" s="8">
        <f t="shared" si="18"/>
        <v>2.3038020133972168</v>
      </c>
    </row>
    <row r="1032" spans="1:5" x14ac:dyDescent="0.2">
      <c r="A1032" s="230">
        <v>42285.1551378125</v>
      </c>
      <c r="B1032">
        <v>2.3038020133972168</v>
      </c>
      <c r="C1032">
        <v>812.3096923828125</v>
      </c>
      <c r="D1032">
        <v>0.31459331512451172</v>
      </c>
      <c r="E1032" s="8">
        <f t="shared" si="18"/>
        <v>2.3038020133972168</v>
      </c>
    </row>
    <row r="1033" spans="1:5" x14ac:dyDescent="0.2">
      <c r="A1033" s="230">
        <v>42285.162091284721</v>
      </c>
      <c r="B1033">
        <v>2.3038020133972168</v>
      </c>
      <c r="C1033">
        <v>1155.180419921875</v>
      </c>
      <c r="D1033">
        <v>0.31459331512451172</v>
      </c>
      <c r="E1033" s="8">
        <f t="shared" si="18"/>
        <v>2.3038020133972168</v>
      </c>
    </row>
    <row r="1034" spans="1:5" x14ac:dyDescent="0.2">
      <c r="A1034" s="230">
        <v>42285.16904479167</v>
      </c>
      <c r="B1034">
        <v>2.3038020133972168</v>
      </c>
      <c r="C1034">
        <v>949.05108642578125</v>
      </c>
      <c r="D1034">
        <v>0.31459331512451172</v>
      </c>
      <c r="E1034" s="8">
        <f t="shared" si="18"/>
        <v>2.3038020133972168</v>
      </c>
    </row>
    <row r="1035" spans="1:5" x14ac:dyDescent="0.2">
      <c r="A1035" s="230">
        <v>42285.175998263891</v>
      </c>
      <c r="B1035">
        <v>2.3038020133972168</v>
      </c>
      <c r="C1035">
        <v>1117.1668701171875</v>
      </c>
      <c r="D1035">
        <v>0.31459331512451172</v>
      </c>
      <c r="E1035" s="8">
        <f t="shared" si="18"/>
        <v>2.3038020133972168</v>
      </c>
    </row>
    <row r="1036" spans="1:5" x14ac:dyDescent="0.2">
      <c r="A1036" s="230">
        <v>42285.182951736111</v>
      </c>
      <c r="B1036">
        <v>2.3038020133972168</v>
      </c>
      <c r="C1036">
        <v>842.82757568359375</v>
      </c>
      <c r="D1036">
        <v>0.31459331512451172</v>
      </c>
      <c r="E1036" s="8">
        <f t="shared" si="18"/>
        <v>2.3038020133972168</v>
      </c>
    </row>
    <row r="1037" spans="1:5" x14ac:dyDescent="0.2">
      <c r="A1037" s="230">
        <v>42285.189905243053</v>
      </c>
      <c r="B1037">
        <v>2.3038020133972168</v>
      </c>
      <c r="C1037">
        <v>1130.230712890625</v>
      </c>
      <c r="D1037">
        <v>0.31459331512451172</v>
      </c>
      <c r="E1037" s="8">
        <f t="shared" si="18"/>
        <v>2.3038020133972168</v>
      </c>
    </row>
    <row r="1038" spans="1:5" x14ac:dyDescent="0.2">
      <c r="A1038" s="230">
        <v>42285.196858715281</v>
      </c>
      <c r="B1038">
        <v>2.3038020133972168</v>
      </c>
      <c r="C1038">
        <v>830.2991943359375</v>
      </c>
      <c r="D1038">
        <v>0.31459331512451172</v>
      </c>
      <c r="E1038" s="8">
        <f t="shared" si="18"/>
        <v>2.3038020133972168</v>
      </c>
    </row>
    <row r="1039" spans="1:5" x14ac:dyDescent="0.2">
      <c r="A1039" s="230">
        <v>42285.203812233798</v>
      </c>
      <c r="B1039">
        <v>2.2695577144622803</v>
      </c>
      <c r="C1039">
        <v>1147.1495361328125</v>
      </c>
      <c r="D1039">
        <v>0.31459331512451172</v>
      </c>
      <c r="E1039" s="8">
        <f t="shared" si="18"/>
        <v>2.2695577144622803</v>
      </c>
    </row>
    <row r="1040" spans="1:5" x14ac:dyDescent="0.2">
      <c r="A1040" s="230">
        <v>42285.210765706019</v>
      </c>
      <c r="B1040">
        <v>2.2695577144622803</v>
      </c>
      <c r="C1040">
        <v>1020.2594604492187</v>
      </c>
      <c r="D1040">
        <v>0.31459331512451172</v>
      </c>
      <c r="E1040" s="8">
        <f t="shared" si="18"/>
        <v>2.2695577144622803</v>
      </c>
    </row>
    <row r="1041" spans="1:5" x14ac:dyDescent="0.2">
      <c r="A1041" s="230">
        <v>42285.217719178239</v>
      </c>
      <c r="B1041">
        <v>2.2695577144622803</v>
      </c>
      <c r="C1041">
        <v>1109.457275390625</v>
      </c>
      <c r="D1041">
        <v>0.31459331512451172</v>
      </c>
      <c r="E1041" s="8">
        <f t="shared" si="18"/>
        <v>2.2695577144622803</v>
      </c>
    </row>
    <row r="1042" spans="1:5" x14ac:dyDescent="0.2">
      <c r="A1042" s="230">
        <v>42285.224672685188</v>
      </c>
      <c r="B1042">
        <v>2.2695577144622803</v>
      </c>
      <c r="C1042">
        <v>1076.9046630859375</v>
      </c>
      <c r="D1042">
        <v>0.31459331512451172</v>
      </c>
      <c r="E1042" s="8">
        <f t="shared" si="18"/>
        <v>2.2695577144622803</v>
      </c>
    </row>
    <row r="1043" spans="1:5" x14ac:dyDescent="0.2">
      <c r="A1043" s="230">
        <v>42285.231626157409</v>
      </c>
      <c r="B1043">
        <v>2.2695577144622803</v>
      </c>
      <c r="C1043">
        <v>1134.6209716796875</v>
      </c>
      <c r="D1043">
        <v>0.31459331512451172</v>
      </c>
      <c r="E1043" s="8">
        <f t="shared" si="18"/>
        <v>2.2695577144622803</v>
      </c>
    </row>
    <row r="1044" spans="1:5" x14ac:dyDescent="0.2">
      <c r="A1044" s="230">
        <v>42285.238579629629</v>
      </c>
      <c r="B1044">
        <v>2.2695577144622803</v>
      </c>
      <c r="C1044">
        <v>1117.3809814453125</v>
      </c>
      <c r="D1044">
        <v>0.31459331512451172</v>
      </c>
      <c r="E1044" s="8">
        <f t="shared" si="18"/>
        <v>2.2695577144622803</v>
      </c>
    </row>
    <row r="1045" spans="1:5" x14ac:dyDescent="0.2">
      <c r="A1045" s="230">
        <v>42285.245533136571</v>
      </c>
      <c r="B1045">
        <v>2.2695577144622803</v>
      </c>
      <c r="C1045">
        <v>1114.3828125</v>
      </c>
      <c r="D1045">
        <v>0.31459331512451172</v>
      </c>
      <c r="E1045" s="8">
        <f t="shared" si="18"/>
        <v>2.2695577144622803</v>
      </c>
    </row>
    <row r="1046" spans="1:5" x14ac:dyDescent="0.2">
      <c r="A1046" s="230">
        <v>42285.252486608799</v>
      </c>
      <c r="B1046">
        <v>2.2695577144622803</v>
      </c>
      <c r="C1046">
        <v>1093.2880859375</v>
      </c>
      <c r="D1046">
        <v>0.31459331512451172</v>
      </c>
      <c r="E1046" s="8">
        <f t="shared" si="18"/>
        <v>2.2695577144622803</v>
      </c>
    </row>
    <row r="1047" spans="1:5" x14ac:dyDescent="0.2">
      <c r="A1047" s="230">
        <v>42285.259440127316</v>
      </c>
      <c r="B1047">
        <v>2.2491183280944824</v>
      </c>
      <c r="C1047">
        <v>1141.045654296875</v>
      </c>
      <c r="D1047">
        <v>0.31459331512451172</v>
      </c>
      <c r="E1047" s="8">
        <f t="shared" si="18"/>
        <v>2.2491183280944824</v>
      </c>
    </row>
    <row r="1048" spans="1:5" x14ac:dyDescent="0.2">
      <c r="A1048" s="230">
        <v>42285.266393599537</v>
      </c>
      <c r="B1048">
        <v>2.2765135765075684</v>
      </c>
      <c r="C1048">
        <v>1058.2728271484375</v>
      </c>
      <c r="D1048">
        <v>0.31459331512451172</v>
      </c>
      <c r="E1048" s="8">
        <f t="shared" si="18"/>
        <v>2.2765135765075684</v>
      </c>
    </row>
    <row r="1049" spans="1:5" x14ac:dyDescent="0.2">
      <c r="A1049" s="230">
        <v>42285.273347071758</v>
      </c>
      <c r="B1049">
        <v>2.2765135765075684</v>
      </c>
      <c r="C1049">
        <v>1094.8941650390625</v>
      </c>
      <c r="D1049">
        <v>0.31459331512451172</v>
      </c>
      <c r="E1049" s="8">
        <f t="shared" si="18"/>
        <v>2.2765135765075684</v>
      </c>
    </row>
    <row r="1050" spans="1:5" x14ac:dyDescent="0.2">
      <c r="A1050" s="230">
        <v>42285.280300578706</v>
      </c>
      <c r="B1050">
        <v>2.2765135765075684</v>
      </c>
      <c r="C1050">
        <v>1018.6531372070312</v>
      </c>
      <c r="D1050">
        <v>0.31459331512451172</v>
      </c>
      <c r="E1050" s="8">
        <f t="shared" si="18"/>
        <v>2.2765135765075684</v>
      </c>
    </row>
    <row r="1051" spans="1:5" x14ac:dyDescent="0.2">
      <c r="A1051" s="230">
        <v>42285.287254050927</v>
      </c>
      <c r="B1051">
        <v>2.2765135765075684</v>
      </c>
      <c r="C1051">
        <v>1025.1849365234375</v>
      </c>
      <c r="D1051">
        <v>0.31459331512451172</v>
      </c>
      <c r="E1051" s="8">
        <f t="shared" si="18"/>
        <v>2.2765135765075684</v>
      </c>
    </row>
    <row r="1052" spans="1:5" x14ac:dyDescent="0.2">
      <c r="A1052" s="230">
        <v>42285.294207523148</v>
      </c>
      <c r="B1052">
        <v>2.2765135765075684</v>
      </c>
      <c r="C1052">
        <v>929.66949462890625</v>
      </c>
      <c r="D1052">
        <v>0.31459331512451172</v>
      </c>
      <c r="E1052" s="8">
        <f t="shared" si="18"/>
        <v>2.2765135765075684</v>
      </c>
    </row>
    <row r="1053" spans="1:5" x14ac:dyDescent="0.2">
      <c r="A1053" s="230">
        <v>42285.301161030089</v>
      </c>
      <c r="B1053">
        <v>2.2765135765075684</v>
      </c>
      <c r="C1053">
        <v>999.2716064453125</v>
      </c>
      <c r="D1053">
        <v>0.31459331512451172</v>
      </c>
      <c r="E1053" s="8">
        <f t="shared" si="18"/>
        <v>2.2765135765075684</v>
      </c>
    </row>
    <row r="1054" spans="1:5" x14ac:dyDescent="0.2">
      <c r="A1054" s="230">
        <v>42285.308114502317</v>
      </c>
      <c r="B1054">
        <v>2.2765135765075684</v>
      </c>
      <c r="C1054">
        <v>871.7391357421875</v>
      </c>
      <c r="D1054">
        <v>0.31459331512451172</v>
      </c>
      <c r="E1054" s="8">
        <f t="shared" si="18"/>
        <v>2.2765135765075684</v>
      </c>
    </row>
    <row r="1055" spans="1:5" x14ac:dyDescent="0.2">
      <c r="A1055" s="230">
        <v>42285.315068020835</v>
      </c>
      <c r="B1055">
        <v>2.2765135765075684</v>
      </c>
      <c r="C1055">
        <v>844.2196044921875</v>
      </c>
      <c r="D1055">
        <v>0.31459331512451172</v>
      </c>
      <c r="E1055" s="8">
        <f t="shared" si="18"/>
        <v>2.2765135765075684</v>
      </c>
    </row>
    <row r="1056" spans="1:5" x14ac:dyDescent="0.2">
      <c r="A1056" s="230">
        <v>42285.322021493055</v>
      </c>
      <c r="B1056">
        <v>2.2765135765075684</v>
      </c>
      <c r="C1056">
        <v>1045.42333984375</v>
      </c>
      <c r="D1056">
        <v>0.31459331512451172</v>
      </c>
      <c r="E1056" s="8">
        <f t="shared" si="18"/>
        <v>2.2765135765075684</v>
      </c>
    </row>
    <row r="1057" spans="1:5" x14ac:dyDescent="0.2">
      <c r="A1057" s="230">
        <v>42285.328974965276</v>
      </c>
      <c r="B1057">
        <v>2.2765135765075684</v>
      </c>
      <c r="C1057">
        <v>894.3331298828125</v>
      </c>
      <c r="D1057">
        <v>0.31459331512451172</v>
      </c>
      <c r="E1057" s="8">
        <f t="shared" si="18"/>
        <v>2.2765135765075684</v>
      </c>
    </row>
    <row r="1058" spans="1:5" x14ac:dyDescent="0.2">
      <c r="A1058" s="230">
        <v>42285.335928472225</v>
      </c>
      <c r="B1058">
        <v>2.2765135765075684</v>
      </c>
      <c r="C1058">
        <v>1095.322509765625</v>
      </c>
      <c r="D1058">
        <v>0.31459331512451172</v>
      </c>
      <c r="E1058" s="8">
        <f t="shared" si="18"/>
        <v>2.2765135765075684</v>
      </c>
    </row>
    <row r="1059" spans="1:5" x14ac:dyDescent="0.2">
      <c r="A1059" s="230">
        <v>42285.342881944445</v>
      </c>
      <c r="B1059">
        <v>2.2833623886108398</v>
      </c>
      <c r="C1059">
        <v>984.06622314453125</v>
      </c>
      <c r="D1059">
        <v>0.31459331512451172</v>
      </c>
      <c r="E1059" s="8">
        <f t="shared" si="18"/>
        <v>2.2833623886108398</v>
      </c>
    </row>
    <row r="1060" spans="1:5" x14ac:dyDescent="0.2">
      <c r="A1060" s="230">
        <v>42285.349835416666</v>
      </c>
      <c r="B1060">
        <v>2.2833623886108398</v>
      </c>
      <c r="C1060">
        <v>1145.6502685546875</v>
      </c>
      <c r="D1060">
        <v>0.31459331512451172</v>
      </c>
      <c r="E1060" s="8">
        <f t="shared" si="18"/>
        <v>2.2833623886108398</v>
      </c>
    </row>
    <row r="1061" spans="1:5" x14ac:dyDescent="0.2">
      <c r="A1061" s="230">
        <v>42285.356788923615</v>
      </c>
      <c r="B1061">
        <v>2.2833623886108398</v>
      </c>
      <c r="C1061">
        <v>1106.24462890625</v>
      </c>
      <c r="D1061">
        <v>0.31459331512451172</v>
      </c>
      <c r="E1061" s="8">
        <f t="shared" si="18"/>
        <v>2.2833623886108398</v>
      </c>
    </row>
    <row r="1062" spans="1:5" x14ac:dyDescent="0.2">
      <c r="A1062" s="230">
        <v>42285.363742395835</v>
      </c>
      <c r="B1062">
        <v>2.2833623886108398</v>
      </c>
      <c r="C1062">
        <v>1131.3013916015625</v>
      </c>
      <c r="D1062">
        <v>0.31459331512451172</v>
      </c>
      <c r="E1062" s="8">
        <f t="shared" si="18"/>
        <v>2.2833623886108398</v>
      </c>
    </row>
    <row r="1063" spans="1:5" x14ac:dyDescent="0.2">
      <c r="A1063" s="230">
        <v>42285.370695914353</v>
      </c>
      <c r="B1063">
        <v>2.2833623886108398</v>
      </c>
      <c r="C1063">
        <v>1102.2828369140625</v>
      </c>
      <c r="D1063">
        <v>0.31459331512451172</v>
      </c>
      <c r="E1063" s="8">
        <f t="shared" si="18"/>
        <v>2.2833623886108398</v>
      </c>
    </row>
    <row r="1064" spans="1:5" x14ac:dyDescent="0.2">
      <c r="A1064" s="230">
        <v>42285.377649386573</v>
      </c>
      <c r="B1064">
        <v>2.2833623886108398</v>
      </c>
      <c r="C1064">
        <v>1155.501708984375</v>
      </c>
      <c r="D1064">
        <v>0.31459331512451172</v>
      </c>
      <c r="E1064" s="8">
        <f t="shared" si="18"/>
        <v>2.2833623886108398</v>
      </c>
    </row>
    <row r="1065" spans="1:5" x14ac:dyDescent="0.2">
      <c r="A1065" s="230">
        <v>42285.384602858794</v>
      </c>
      <c r="B1065">
        <v>2.2833623886108398</v>
      </c>
      <c r="C1065">
        <v>1145.0078125</v>
      </c>
      <c r="D1065">
        <v>0.38959085941314697</v>
      </c>
      <c r="E1065" s="8">
        <f t="shared" si="18"/>
        <v>2.2833623886108398</v>
      </c>
    </row>
    <row r="1066" spans="1:5" x14ac:dyDescent="0.2">
      <c r="A1066" s="230">
        <v>42285.391556365743</v>
      </c>
      <c r="B1066">
        <v>2.2833623886108398</v>
      </c>
      <c r="C1066">
        <v>1045.5302734375</v>
      </c>
      <c r="D1066">
        <v>0.38959085941314697</v>
      </c>
      <c r="E1066" s="8">
        <f t="shared" si="18"/>
        <v>2.2833623886108398</v>
      </c>
    </row>
    <row r="1067" spans="1:5" x14ac:dyDescent="0.2">
      <c r="A1067" s="230">
        <v>42285.398509837964</v>
      </c>
      <c r="B1067">
        <v>2.2833623886108398</v>
      </c>
      <c r="C1067">
        <v>1124.3411865234375</v>
      </c>
      <c r="D1067">
        <v>0.38959085941314697</v>
      </c>
      <c r="E1067" s="8">
        <f t="shared" si="18"/>
        <v>2.2833623886108398</v>
      </c>
    </row>
    <row r="1068" spans="1:5" x14ac:dyDescent="0.2">
      <c r="A1068" s="230">
        <v>42285.405463310184</v>
      </c>
      <c r="B1068">
        <v>2.2833623886108398</v>
      </c>
      <c r="C1068">
        <v>1015.012451171875</v>
      </c>
      <c r="D1068">
        <v>0.38959085941314697</v>
      </c>
      <c r="E1068" s="8">
        <f t="shared" si="18"/>
        <v>2.2833623886108398</v>
      </c>
    </row>
    <row r="1069" spans="1:5" x14ac:dyDescent="0.2">
      <c r="A1069" s="230">
        <v>42285.412416817133</v>
      </c>
      <c r="B1069">
        <v>2.2833623886108398</v>
      </c>
      <c r="C1069">
        <v>1037.071044921875</v>
      </c>
      <c r="D1069">
        <v>0.38959085941314697</v>
      </c>
      <c r="E1069" s="8">
        <f t="shared" si="18"/>
        <v>2.2833623886108398</v>
      </c>
    </row>
    <row r="1070" spans="1:5" x14ac:dyDescent="0.2">
      <c r="A1070" s="230">
        <v>42285.419370289354</v>
      </c>
      <c r="B1070">
        <v>2.2833623886108398</v>
      </c>
      <c r="C1070">
        <v>911.25177001953125</v>
      </c>
      <c r="D1070">
        <v>0.38959085941314697</v>
      </c>
      <c r="E1070" s="8">
        <f t="shared" si="18"/>
        <v>2.2833623886108398</v>
      </c>
    </row>
    <row r="1071" spans="1:5" x14ac:dyDescent="0.2">
      <c r="A1071" s="230">
        <v>42285.426323807871</v>
      </c>
      <c r="B1071">
        <v>2.2833623886108398</v>
      </c>
      <c r="C1071">
        <v>1131.944091796875</v>
      </c>
      <c r="D1071">
        <v>0.38959085941314697</v>
      </c>
      <c r="E1071" s="8">
        <f t="shared" si="18"/>
        <v>2.2833623886108398</v>
      </c>
    </row>
    <row r="1072" spans="1:5" x14ac:dyDescent="0.2">
      <c r="A1072" s="230">
        <v>42285.433277280092</v>
      </c>
      <c r="B1072">
        <v>2.2833623886108398</v>
      </c>
      <c r="C1072">
        <v>1177.667236328125</v>
      </c>
      <c r="D1072">
        <v>0.38959085941314697</v>
      </c>
      <c r="E1072" s="8">
        <f t="shared" si="18"/>
        <v>2.2833623886108398</v>
      </c>
    </row>
    <row r="1073" spans="1:5" x14ac:dyDescent="0.2">
      <c r="A1073" s="230">
        <v>42285.440230752312</v>
      </c>
      <c r="B1073">
        <v>2.2833623886108398</v>
      </c>
      <c r="C1073">
        <v>1003.6620483398437</v>
      </c>
      <c r="D1073">
        <v>0.38959085941314697</v>
      </c>
      <c r="E1073" s="8">
        <f t="shared" si="18"/>
        <v>2.2833623886108398</v>
      </c>
    </row>
    <row r="1074" spans="1:5" x14ac:dyDescent="0.2">
      <c r="A1074" s="230">
        <v>42285.447184259261</v>
      </c>
      <c r="B1074">
        <v>2.2833623886108398</v>
      </c>
      <c r="C1074">
        <v>1154.430908203125</v>
      </c>
      <c r="D1074">
        <v>0.38959085941314697</v>
      </c>
      <c r="E1074" s="8">
        <f t="shared" si="18"/>
        <v>2.2833623886108398</v>
      </c>
    </row>
    <row r="1075" spans="1:5" x14ac:dyDescent="0.2">
      <c r="A1075" s="230">
        <v>42285.454137731482</v>
      </c>
      <c r="B1075">
        <v>2.2833623886108398</v>
      </c>
      <c r="C1075">
        <v>1057.8446044921875</v>
      </c>
      <c r="D1075">
        <v>0.38959085941314697</v>
      </c>
      <c r="E1075" s="8">
        <f t="shared" si="18"/>
        <v>2.2833623886108398</v>
      </c>
    </row>
    <row r="1076" spans="1:5" x14ac:dyDescent="0.2">
      <c r="A1076" s="230">
        <v>42285.461091203702</v>
      </c>
      <c r="B1076">
        <v>2.2833623886108398</v>
      </c>
      <c r="C1076">
        <v>1103.3533935546875</v>
      </c>
      <c r="D1076">
        <v>0.38959085941314697</v>
      </c>
      <c r="E1076" s="8">
        <f t="shared" si="18"/>
        <v>2.2833623886108398</v>
      </c>
    </row>
    <row r="1077" spans="1:5" x14ac:dyDescent="0.2">
      <c r="A1077" s="230">
        <v>42285.468044710651</v>
      </c>
      <c r="B1077">
        <v>2.2833623886108398</v>
      </c>
      <c r="C1077">
        <v>1033.001953125</v>
      </c>
      <c r="D1077">
        <v>0.38959085941314697</v>
      </c>
      <c r="E1077" s="8">
        <f t="shared" si="18"/>
        <v>2.2833623886108398</v>
      </c>
    </row>
    <row r="1078" spans="1:5" x14ac:dyDescent="0.2">
      <c r="A1078" s="230">
        <v>42285.474998182872</v>
      </c>
      <c r="B1078">
        <v>2.2833623886108398</v>
      </c>
      <c r="C1078">
        <v>1129.0528564453125</v>
      </c>
      <c r="D1078">
        <v>0.38959085941314697</v>
      </c>
      <c r="E1078" s="8">
        <f t="shared" si="18"/>
        <v>2.2833623886108398</v>
      </c>
    </row>
    <row r="1079" spans="1:5" x14ac:dyDescent="0.2">
      <c r="A1079" s="230">
        <v>42285.481951701389</v>
      </c>
      <c r="B1079">
        <v>2.2833623886108398</v>
      </c>
      <c r="C1079">
        <v>940.80584716796875</v>
      </c>
      <c r="D1079">
        <v>0.38959085941314697</v>
      </c>
      <c r="E1079" s="8">
        <f t="shared" si="18"/>
        <v>2.2833623886108398</v>
      </c>
    </row>
    <row r="1080" spans="1:5" x14ac:dyDescent="0.2">
      <c r="A1080" s="230">
        <v>42285.48890517361</v>
      </c>
      <c r="B1080">
        <v>2.3933720588684082</v>
      </c>
      <c r="C1080">
        <v>1142.2236328125</v>
      </c>
      <c r="D1080">
        <v>0.38959085941314697</v>
      </c>
      <c r="E1080" s="8">
        <f t="shared" si="18"/>
        <v>2.3933720588684082</v>
      </c>
    </row>
    <row r="1081" spans="1:5" x14ac:dyDescent="0.2">
      <c r="A1081" s="230">
        <v>42285.495858645831</v>
      </c>
      <c r="B1081">
        <v>2.3933720588684082</v>
      </c>
      <c r="C1081">
        <v>911.4659423828125</v>
      </c>
      <c r="D1081">
        <v>0.38959085941314697</v>
      </c>
      <c r="E1081" s="8">
        <f t="shared" si="18"/>
        <v>2.3933720588684082</v>
      </c>
    </row>
    <row r="1082" spans="1:5" x14ac:dyDescent="0.2">
      <c r="A1082" s="230">
        <v>42285.502812152779</v>
      </c>
      <c r="B1082">
        <v>2.3933720588684082</v>
      </c>
      <c r="C1082">
        <v>1114.8111572265625</v>
      </c>
      <c r="D1082">
        <v>0.38959085941314697</v>
      </c>
      <c r="E1082" s="8">
        <f t="shared" si="18"/>
        <v>2.3933720588684082</v>
      </c>
    </row>
    <row r="1083" spans="1:5" x14ac:dyDescent="0.2">
      <c r="A1083" s="230">
        <v>42285.509765625</v>
      </c>
      <c r="B1083">
        <v>2.3933720588684082</v>
      </c>
      <c r="C1083">
        <v>1002.0556640625</v>
      </c>
      <c r="D1083">
        <v>0.38959085941314697</v>
      </c>
      <c r="E1083" s="8">
        <f t="shared" si="18"/>
        <v>2.3933720588684082</v>
      </c>
    </row>
    <row r="1084" spans="1:5" x14ac:dyDescent="0.2">
      <c r="A1084" s="230">
        <v>42285.516719097221</v>
      </c>
      <c r="B1084">
        <v>2.3933720588684082</v>
      </c>
      <c r="C1084">
        <v>1121.4500732421875</v>
      </c>
      <c r="D1084">
        <v>0.38959085941314697</v>
      </c>
      <c r="E1084" s="8">
        <f t="shared" si="18"/>
        <v>2.3933720588684082</v>
      </c>
    </row>
    <row r="1085" spans="1:5" x14ac:dyDescent="0.2">
      <c r="A1085" s="230">
        <v>42285.523672604169</v>
      </c>
      <c r="B1085">
        <v>2.3590207099914551</v>
      </c>
      <c r="C1085">
        <v>1093.823486328125</v>
      </c>
      <c r="D1085">
        <v>0.38959085941314697</v>
      </c>
      <c r="E1085" s="8">
        <f t="shared" si="18"/>
        <v>2.3590207099914551</v>
      </c>
    </row>
    <row r="1086" spans="1:5" x14ac:dyDescent="0.2">
      <c r="A1086" s="230">
        <v>42285.53062607639</v>
      </c>
      <c r="B1086">
        <v>2.3590207099914551</v>
      </c>
      <c r="C1086">
        <v>1115.9888916015625</v>
      </c>
      <c r="D1086">
        <v>0.38959085941314697</v>
      </c>
      <c r="E1086" s="8">
        <f t="shared" si="18"/>
        <v>2.3590207099914551</v>
      </c>
    </row>
    <row r="1087" spans="1:5" x14ac:dyDescent="0.2">
      <c r="A1087" s="230">
        <v>42285.537579594908</v>
      </c>
      <c r="B1087">
        <v>2.3590207099914551</v>
      </c>
      <c r="C1087">
        <v>1156.679443359375</v>
      </c>
      <c r="D1087">
        <v>0.38959085941314697</v>
      </c>
      <c r="E1087" s="8">
        <f t="shared" si="18"/>
        <v>2.3590207099914551</v>
      </c>
    </row>
    <row r="1088" spans="1:5" x14ac:dyDescent="0.2">
      <c r="A1088" s="230">
        <v>42285.544533067128</v>
      </c>
      <c r="B1088">
        <v>2.3590207099914551</v>
      </c>
      <c r="C1088">
        <v>1078.0826416015625</v>
      </c>
      <c r="D1088">
        <v>0.38959085941314697</v>
      </c>
      <c r="E1088" s="8">
        <f t="shared" si="18"/>
        <v>2.3590207099914551</v>
      </c>
    </row>
    <row r="1089" spans="1:5" x14ac:dyDescent="0.2">
      <c r="A1089" s="230">
        <v>42285.551486539349</v>
      </c>
      <c r="B1089">
        <v>2.3590207099914551</v>
      </c>
      <c r="C1089">
        <v>1140.510498046875</v>
      </c>
      <c r="D1089">
        <v>0.38959085941314697</v>
      </c>
      <c r="E1089" s="8">
        <f t="shared" si="18"/>
        <v>2.3590207099914551</v>
      </c>
    </row>
    <row r="1090" spans="1:5" x14ac:dyDescent="0.2">
      <c r="A1090" s="230">
        <v>42285.558440046298</v>
      </c>
      <c r="B1090">
        <v>2.3590207099914551</v>
      </c>
      <c r="C1090">
        <v>1078.9393310546875</v>
      </c>
      <c r="D1090">
        <v>0.38959085941314697</v>
      </c>
      <c r="E1090" s="8">
        <f t="shared" si="18"/>
        <v>2.3590207099914551</v>
      </c>
    </row>
    <row r="1091" spans="1:5" x14ac:dyDescent="0.2">
      <c r="A1091" s="230">
        <v>42285.565393518518</v>
      </c>
      <c r="B1091">
        <v>2.3590207099914551</v>
      </c>
      <c r="C1091">
        <v>1147.5777587890625</v>
      </c>
      <c r="D1091">
        <v>0.38959085941314697</v>
      </c>
      <c r="E1091" s="8">
        <f t="shared" si="18"/>
        <v>2.3590207099914551</v>
      </c>
    </row>
    <row r="1092" spans="1:5" x14ac:dyDescent="0.2">
      <c r="A1092" s="230">
        <v>42285.572346990739</v>
      </c>
      <c r="B1092">
        <v>2.3590207099914551</v>
      </c>
      <c r="C1092">
        <v>1086.97021484375</v>
      </c>
      <c r="D1092">
        <v>0.38959085941314697</v>
      </c>
      <c r="E1092" s="8">
        <f t="shared" ref="E1092:E1155" si="19">IF(B1092="Null",E1091,IF(C1092+D1092&gt;10,B1092,"PO"))</f>
        <v>2.3590207099914551</v>
      </c>
    </row>
    <row r="1093" spans="1:5" x14ac:dyDescent="0.2">
      <c r="A1093" s="230">
        <v>42285.579300497688</v>
      </c>
      <c r="B1093">
        <v>2.3590207099914551</v>
      </c>
      <c r="C1093">
        <v>1136.1201171875</v>
      </c>
      <c r="D1093">
        <v>0.38959085941314697</v>
      </c>
      <c r="E1093" s="8">
        <f t="shared" si="19"/>
        <v>2.3590207099914551</v>
      </c>
    </row>
    <row r="1094" spans="1:5" x14ac:dyDescent="0.2">
      <c r="A1094" s="230">
        <v>42285.586253969908</v>
      </c>
      <c r="B1094">
        <v>2.3590207099914551</v>
      </c>
      <c r="C1094">
        <v>1028.3974609375</v>
      </c>
      <c r="D1094">
        <v>0.38959085941314697</v>
      </c>
      <c r="E1094" s="8">
        <f t="shared" si="19"/>
        <v>2.3590207099914551</v>
      </c>
    </row>
    <row r="1095" spans="1:5" x14ac:dyDescent="0.2">
      <c r="A1095" s="230">
        <v>42285.593207488426</v>
      </c>
      <c r="B1095">
        <v>2.4003279209136963</v>
      </c>
      <c r="C1095">
        <v>1132.26513671875</v>
      </c>
      <c r="D1095">
        <v>0.38959085941314697</v>
      </c>
      <c r="E1095" s="8">
        <f t="shared" si="19"/>
        <v>2.4003279209136963</v>
      </c>
    </row>
    <row r="1096" spans="1:5" x14ac:dyDescent="0.2">
      <c r="A1096" s="230">
        <v>42285.600160960646</v>
      </c>
      <c r="B1096">
        <v>2.4003279209136963</v>
      </c>
      <c r="C1096">
        <v>968.86090087890625</v>
      </c>
      <c r="D1096">
        <v>0.38959085941314697</v>
      </c>
      <c r="E1096" s="8">
        <f t="shared" si="19"/>
        <v>2.4003279209136963</v>
      </c>
    </row>
    <row r="1097" spans="1:5" x14ac:dyDescent="0.2">
      <c r="A1097" s="230">
        <v>42285.607114432867</v>
      </c>
      <c r="B1097">
        <v>2.4003279209136963</v>
      </c>
      <c r="C1097">
        <v>912.3226318359375</v>
      </c>
      <c r="D1097">
        <v>0.38959085941314697</v>
      </c>
      <c r="E1097" s="8">
        <f t="shared" si="19"/>
        <v>2.4003279209136963</v>
      </c>
    </row>
    <row r="1098" spans="1:5" x14ac:dyDescent="0.2">
      <c r="A1098" s="230">
        <v>42285.614067939816</v>
      </c>
      <c r="B1098">
        <v>2.4003279209136963</v>
      </c>
      <c r="C1098">
        <v>890.26409912109375</v>
      </c>
      <c r="D1098">
        <v>0.38959085941314697</v>
      </c>
      <c r="E1098" s="8">
        <f t="shared" si="19"/>
        <v>2.4003279209136963</v>
      </c>
    </row>
    <row r="1099" spans="1:5" x14ac:dyDescent="0.2">
      <c r="A1099" s="230">
        <v>42285.621021412036</v>
      </c>
      <c r="B1099">
        <v>2.4003279209136963</v>
      </c>
      <c r="C1099">
        <v>1155.9298095703125</v>
      </c>
      <c r="D1099">
        <v>0.38959085941314697</v>
      </c>
      <c r="E1099" s="8">
        <f t="shared" si="19"/>
        <v>2.4003279209136963</v>
      </c>
    </row>
    <row r="1100" spans="1:5" x14ac:dyDescent="0.2">
      <c r="A1100" s="230">
        <v>42285.627974884257</v>
      </c>
      <c r="B1100">
        <v>2.4003279209136963</v>
      </c>
      <c r="C1100">
        <v>992.84686279296875</v>
      </c>
      <c r="D1100">
        <v>0.38959085941314697</v>
      </c>
      <c r="E1100" s="8">
        <f t="shared" si="19"/>
        <v>2.4003279209136963</v>
      </c>
    </row>
    <row r="1101" spans="1:5" x14ac:dyDescent="0.2">
      <c r="A1101" s="230">
        <v>42285.634928391206</v>
      </c>
      <c r="B1101">
        <v>2.4003279209136963</v>
      </c>
      <c r="C1101">
        <v>1155.501708984375</v>
      </c>
      <c r="D1101">
        <v>0.38959085941314697</v>
      </c>
      <c r="E1101" s="8">
        <f t="shared" si="19"/>
        <v>2.4003279209136963</v>
      </c>
    </row>
    <row r="1102" spans="1:5" x14ac:dyDescent="0.2">
      <c r="A1102" s="230">
        <v>42285.641881863427</v>
      </c>
      <c r="B1102">
        <v>2.4003279209136963</v>
      </c>
      <c r="C1102">
        <v>1047.4576416015625</v>
      </c>
      <c r="D1102">
        <v>0.31459331512451172</v>
      </c>
      <c r="E1102" s="8">
        <f t="shared" si="19"/>
        <v>2.4003279209136963</v>
      </c>
    </row>
    <row r="1103" spans="1:5" x14ac:dyDescent="0.2">
      <c r="A1103" s="230">
        <v>42285.648835381944</v>
      </c>
      <c r="B1103">
        <v>2.4003279209136963</v>
      </c>
      <c r="C1103">
        <v>851.50103759765625</v>
      </c>
      <c r="D1103">
        <v>0.31459331512451172</v>
      </c>
      <c r="E1103" s="8">
        <f t="shared" si="19"/>
        <v>2.4003279209136963</v>
      </c>
    </row>
    <row r="1104" spans="1:5" x14ac:dyDescent="0.2">
      <c r="A1104" s="230">
        <v>42285.655788854165</v>
      </c>
      <c r="B1104">
        <v>2.4003279209136963</v>
      </c>
      <c r="C1104">
        <v>1120.0579833984375</v>
      </c>
      <c r="D1104">
        <v>383.17581176757812</v>
      </c>
      <c r="E1104" s="8">
        <f t="shared" si="19"/>
        <v>2.4003279209136963</v>
      </c>
    </row>
    <row r="1105" spans="1:5" x14ac:dyDescent="0.2">
      <c r="A1105" s="230">
        <v>42285.662742326385</v>
      </c>
      <c r="B1105">
        <v>2.4003279209136963</v>
      </c>
      <c r="C1105">
        <v>1005.803466796875</v>
      </c>
      <c r="D1105">
        <v>266.5421142578125</v>
      </c>
      <c r="E1105" s="8">
        <f t="shared" si="19"/>
        <v>2.4003279209136963</v>
      </c>
    </row>
    <row r="1106" spans="1:5" x14ac:dyDescent="0.2">
      <c r="A1106" s="230">
        <v>42285.669695833334</v>
      </c>
      <c r="B1106">
        <v>2.4003279209136963</v>
      </c>
      <c r="C1106">
        <v>1158.60693359375</v>
      </c>
      <c r="D1106">
        <v>379.8798828125</v>
      </c>
      <c r="E1106" s="8">
        <f t="shared" si="19"/>
        <v>2.4003279209136963</v>
      </c>
    </row>
    <row r="1107" spans="1:5" x14ac:dyDescent="0.2">
      <c r="A1107" s="230">
        <v>42285.676649305555</v>
      </c>
      <c r="B1107">
        <v>2.4003279209136963</v>
      </c>
      <c r="C1107">
        <v>886.83746337890625</v>
      </c>
      <c r="D1107">
        <v>355.9088134765625</v>
      </c>
      <c r="E1107" s="8">
        <f t="shared" si="19"/>
        <v>2.4003279209136963</v>
      </c>
    </row>
    <row r="1108" spans="1:5" x14ac:dyDescent="0.2">
      <c r="A1108" s="230">
        <v>42285.683602777775</v>
      </c>
      <c r="B1108">
        <v>2.4003279209136963</v>
      </c>
      <c r="C1108">
        <v>1145.11474609375</v>
      </c>
      <c r="D1108">
        <v>383.10092163085937</v>
      </c>
      <c r="E1108" s="8">
        <f t="shared" si="19"/>
        <v>2.4003279209136963</v>
      </c>
    </row>
    <row r="1109" spans="1:5" x14ac:dyDescent="0.2">
      <c r="A1109" s="230">
        <v>42285.690556284724</v>
      </c>
      <c r="B1109">
        <v>2.4003279209136963</v>
      </c>
      <c r="C1109">
        <v>744.63507080078125</v>
      </c>
      <c r="D1109">
        <v>219.57403564453125</v>
      </c>
      <c r="E1109" s="8">
        <f t="shared" si="19"/>
        <v>2.4003279209136963</v>
      </c>
    </row>
    <row r="1110" spans="1:5" x14ac:dyDescent="0.2">
      <c r="A1110" s="230">
        <v>42285.697509756945</v>
      </c>
      <c r="B1110">
        <v>2.4003279209136963</v>
      </c>
      <c r="C1110">
        <v>0</v>
      </c>
      <c r="D1110">
        <v>0.31459331512451172</v>
      </c>
      <c r="E1110" s="8" t="str">
        <f t="shared" si="19"/>
        <v>PO</v>
      </c>
    </row>
    <row r="1111" spans="1:5" x14ac:dyDescent="0.2">
      <c r="A1111" s="230">
        <v>42285.704463275462</v>
      </c>
      <c r="B1111">
        <v>2.4003279209136963</v>
      </c>
      <c r="C1111">
        <v>0</v>
      </c>
      <c r="D1111">
        <v>0.31459331512451172</v>
      </c>
      <c r="E1111" s="8" t="str">
        <f t="shared" si="19"/>
        <v>PO</v>
      </c>
    </row>
    <row r="1112" spans="1:5" x14ac:dyDescent="0.2">
      <c r="A1112" s="230">
        <v>42285.711416747683</v>
      </c>
      <c r="B1112">
        <v>2.4003279209136963</v>
      </c>
      <c r="C1112">
        <v>0</v>
      </c>
      <c r="D1112">
        <v>0.31459331512451172</v>
      </c>
      <c r="E1112" s="8" t="str">
        <f t="shared" si="19"/>
        <v>PO</v>
      </c>
    </row>
    <row r="1113" spans="1:5" x14ac:dyDescent="0.2">
      <c r="A1113" s="230">
        <v>42285.718370219911</v>
      </c>
      <c r="B1113">
        <v>2.4003279209136963</v>
      </c>
      <c r="C1113">
        <v>0</v>
      </c>
      <c r="D1113">
        <v>0.31459331512451172</v>
      </c>
      <c r="E1113" s="8" t="str">
        <f t="shared" si="19"/>
        <v>PO</v>
      </c>
    </row>
    <row r="1114" spans="1:5" x14ac:dyDescent="0.2">
      <c r="A1114" s="230">
        <v>42285.725323726852</v>
      </c>
      <c r="B1114">
        <v>2.2833623886108398</v>
      </c>
      <c r="C1114">
        <v>0</v>
      </c>
      <c r="D1114">
        <v>0.31459331512451172</v>
      </c>
      <c r="E1114" s="8" t="str">
        <f t="shared" si="19"/>
        <v>PO</v>
      </c>
    </row>
    <row r="1115" spans="1:5" x14ac:dyDescent="0.2">
      <c r="A1115" s="230">
        <v>42285.732277199073</v>
      </c>
      <c r="B1115">
        <v>2.2833623886108398</v>
      </c>
      <c r="C1115">
        <v>0</v>
      </c>
      <c r="D1115">
        <v>0.31459331512451172</v>
      </c>
      <c r="E1115" s="8" t="str">
        <f t="shared" si="19"/>
        <v>PO</v>
      </c>
    </row>
    <row r="1116" spans="1:5" x14ac:dyDescent="0.2">
      <c r="A1116" s="230">
        <v>42285.739230671294</v>
      </c>
      <c r="B1116">
        <v>2.2833623886108398</v>
      </c>
      <c r="C1116">
        <v>0</v>
      </c>
      <c r="D1116">
        <v>0.31459331512451172</v>
      </c>
      <c r="E1116" s="8" t="str">
        <f t="shared" si="19"/>
        <v>PO</v>
      </c>
    </row>
    <row r="1117" spans="1:5" x14ac:dyDescent="0.2">
      <c r="A1117" s="230">
        <v>42285.746184178242</v>
      </c>
      <c r="B1117">
        <v>2.2833623886108398</v>
      </c>
      <c r="C1117">
        <v>0</v>
      </c>
      <c r="D1117">
        <v>0.31459331512451172</v>
      </c>
      <c r="E1117" s="8" t="str">
        <f t="shared" si="19"/>
        <v>PO</v>
      </c>
    </row>
    <row r="1118" spans="1:5" x14ac:dyDescent="0.2">
      <c r="A1118" s="230">
        <v>42285.753137650463</v>
      </c>
      <c r="B1118">
        <v>2.2833623886108398</v>
      </c>
      <c r="C1118">
        <v>0</v>
      </c>
      <c r="D1118">
        <v>0.31459331512451172</v>
      </c>
      <c r="E1118" s="8" t="str">
        <f t="shared" si="19"/>
        <v>PO</v>
      </c>
    </row>
    <row r="1119" spans="1:5" x14ac:dyDescent="0.2">
      <c r="A1119" s="230">
        <v>42285.760091168981</v>
      </c>
      <c r="B1119">
        <v>2.2833623886108398</v>
      </c>
      <c r="C1119">
        <v>0</v>
      </c>
      <c r="D1119">
        <v>0.31459331512451172</v>
      </c>
      <c r="E1119" s="8" t="str">
        <f t="shared" si="19"/>
        <v>PO</v>
      </c>
    </row>
    <row r="1120" spans="1:5" x14ac:dyDescent="0.2">
      <c r="A1120" s="230">
        <v>42285.767044641201</v>
      </c>
      <c r="B1120">
        <v>2.2833623886108398</v>
      </c>
      <c r="C1120">
        <v>0</v>
      </c>
      <c r="D1120">
        <v>0.31459331512451172</v>
      </c>
      <c r="E1120" s="8" t="str">
        <f t="shared" si="19"/>
        <v>PO</v>
      </c>
    </row>
    <row r="1121" spans="1:5" x14ac:dyDescent="0.2">
      <c r="A1121" s="230">
        <v>42285.773998113429</v>
      </c>
      <c r="B1121">
        <v>2.2833623886108398</v>
      </c>
      <c r="C1121">
        <v>0</v>
      </c>
      <c r="D1121">
        <v>0.31459331512451172</v>
      </c>
      <c r="E1121" s="8" t="str">
        <f t="shared" si="19"/>
        <v>PO</v>
      </c>
    </row>
    <row r="1122" spans="1:5" x14ac:dyDescent="0.2">
      <c r="A1122" s="230">
        <v>42285.780951620371</v>
      </c>
      <c r="B1122">
        <v>2.2490115165710449</v>
      </c>
      <c r="C1122">
        <v>0</v>
      </c>
      <c r="D1122">
        <v>0.31459331512451172</v>
      </c>
      <c r="E1122" s="8" t="str">
        <f t="shared" si="19"/>
        <v>PO</v>
      </c>
    </row>
    <row r="1123" spans="1:5" x14ac:dyDescent="0.2">
      <c r="A1123" s="230">
        <v>42285.787905092591</v>
      </c>
      <c r="B1123">
        <v>2.2490115165710449</v>
      </c>
      <c r="C1123">
        <v>0</v>
      </c>
      <c r="D1123">
        <v>0.31459331512451172</v>
      </c>
      <c r="E1123" s="8" t="str">
        <f t="shared" si="19"/>
        <v>PO</v>
      </c>
    </row>
    <row r="1124" spans="1:5" x14ac:dyDescent="0.2">
      <c r="A1124" s="230">
        <v>42285.794858564812</v>
      </c>
      <c r="B1124">
        <v>2.2490115165710449</v>
      </c>
      <c r="C1124">
        <v>0</v>
      </c>
      <c r="D1124">
        <v>0.31459331512451172</v>
      </c>
      <c r="E1124" s="8" t="str">
        <f t="shared" si="19"/>
        <v>PO</v>
      </c>
    </row>
    <row r="1125" spans="1:5" x14ac:dyDescent="0.2">
      <c r="A1125" s="230">
        <v>42285.801812071761</v>
      </c>
      <c r="B1125">
        <v>2.2490115165710449</v>
      </c>
      <c r="C1125">
        <v>0</v>
      </c>
      <c r="D1125">
        <v>0.31459331512451172</v>
      </c>
      <c r="E1125" s="8" t="str">
        <f t="shared" si="19"/>
        <v>PO</v>
      </c>
    </row>
    <row r="1126" spans="1:5" x14ac:dyDescent="0.2">
      <c r="A1126" s="230">
        <v>42285.808765543981</v>
      </c>
      <c r="B1126">
        <v>2.2145531177520752</v>
      </c>
      <c r="C1126">
        <v>0</v>
      </c>
      <c r="D1126">
        <v>0.31459331512451172</v>
      </c>
      <c r="E1126" s="8" t="str">
        <f t="shared" si="19"/>
        <v>PO</v>
      </c>
    </row>
    <row r="1127" spans="1:5" x14ac:dyDescent="0.2">
      <c r="A1127" s="230">
        <v>42285.815719062499</v>
      </c>
      <c r="B1127">
        <v>2.2145531177520752</v>
      </c>
      <c r="C1127">
        <v>0</v>
      </c>
      <c r="D1127">
        <v>0.31459331512451172</v>
      </c>
      <c r="E1127" s="8" t="str">
        <f t="shared" si="19"/>
        <v>PO</v>
      </c>
    </row>
    <row r="1128" spans="1:5" x14ac:dyDescent="0.2">
      <c r="A1128" s="230">
        <v>42285.822672534719</v>
      </c>
      <c r="B1128">
        <v>2.2145531177520752</v>
      </c>
      <c r="C1128">
        <v>0</v>
      </c>
      <c r="D1128">
        <v>0.31459331512451172</v>
      </c>
      <c r="E1128" s="8" t="str">
        <f t="shared" si="19"/>
        <v>PO</v>
      </c>
    </row>
    <row r="1129" spans="1:5" x14ac:dyDescent="0.2">
      <c r="A1129" s="230">
        <v>42285.829626006947</v>
      </c>
      <c r="B1129">
        <v>2.2145531177520752</v>
      </c>
      <c r="C1129">
        <v>0</v>
      </c>
      <c r="D1129">
        <v>0.31459331512451172</v>
      </c>
      <c r="E1129" s="8" t="str">
        <f t="shared" si="19"/>
        <v>PO</v>
      </c>
    </row>
    <row r="1130" spans="1:5" x14ac:dyDescent="0.2">
      <c r="A1130" s="230">
        <v>42285.836579513889</v>
      </c>
      <c r="B1130">
        <v>2.2145531177520752</v>
      </c>
      <c r="C1130">
        <v>0</v>
      </c>
      <c r="D1130">
        <v>0.31459331512451172</v>
      </c>
      <c r="E1130" s="8" t="str">
        <f t="shared" si="19"/>
        <v>PO</v>
      </c>
    </row>
    <row r="1131" spans="1:5" x14ac:dyDescent="0.2">
      <c r="A1131" s="230">
        <v>42285.843532986109</v>
      </c>
      <c r="B1131">
        <v>2.2145531177520752</v>
      </c>
      <c r="C1131">
        <v>0</v>
      </c>
      <c r="D1131">
        <v>0.31459331512451172</v>
      </c>
      <c r="E1131" s="8" t="str">
        <f t="shared" si="19"/>
        <v>PO</v>
      </c>
    </row>
    <row r="1132" spans="1:5" x14ac:dyDescent="0.2">
      <c r="A1132" s="230">
        <v>42285.85048645833</v>
      </c>
      <c r="B1132">
        <v>2.2145531177520752</v>
      </c>
      <c r="C1132">
        <v>0</v>
      </c>
      <c r="D1132">
        <v>0.31459331512451172</v>
      </c>
      <c r="E1132" s="8" t="str">
        <f t="shared" si="19"/>
        <v>PO</v>
      </c>
    </row>
    <row r="1133" spans="1:5" x14ac:dyDescent="0.2">
      <c r="A1133" s="230">
        <v>42285.857439965279</v>
      </c>
      <c r="B1133">
        <v>2.2145531177520752</v>
      </c>
      <c r="C1133">
        <v>0</v>
      </c>
      <c r="D1133">
        <v>0.31459331512451172</v>
      </c>
      <c r="E1133" s="8" t="str">
        <f t="shared" si="19"/>
        <v>PO</v>
      </c>
    </row>
    <row r="1134" spans="1:5" x14ac:dyDescent="0.2">
      <c r="A1134" s="230">
        <v>42285.8643934375</v>
      </c>
      <c r="B1134">
        <v>2.2145531177520752</v>
      </c>
      <c r="C1134">
        <v>0</v>
      </c>
      <c r="D1134">
        <v>0.31459331512451172</v>
      </c>
      <c r="E1134" s="8" t="str">
        <f t="shared" si="19"/>
        <v>PO</v>
      </c>
    </row>
    <row r="1135" spans="1:5" x14ac:dyDescent="0.2">
      <c r="A1135" s="230">
        <v>42285.871346956017</v>
      </c>
      <c r="B1135">
        <v>2.2145531177520752</v>
      </c>
      <c r="C1135">
        <v>0</v>
      </c>
      <c r="D1135">
        <v>0.31459331512451172</v>
      </c>
      <c r="E1135" s="8" t="str">
        <f t="shared" si="19"/>
        <v>PO</v>
      </c>
    </row>
    <row r="1136" spans="1:5" x14ac:dyDescent="0.2">
      <c r="A1136" s="230">
        <v>42285.878300428238</v>
      </c>
      <c r="B1136">
        <v>2.2420554161071777</v>
      </c>
      <c r="C1136">
        <v>0</v>
      </c>
      <c r="D1136">
        <v>0.31459331512451172</v>
      </c>
      <c r="E1136" s="8" t="str">
        <f t="shared" si="19"/>
        <v>PO</v>
      </c>
    </row>
    <row r="1137" spans="1:5" x14ac:dyDescent="0.2">
      <c r="A1137" s="230">
        <v>42285.885253900466</v>
      </c>
      <c r="B1137">
        <v>2.2420554161071777</v>
      </c>
      <c r="C1137">
        <v>0</v>
      </c>
      <c r="D1137">
        <v>0.31459331512451172</v>
      </c>
      <c r="E1137" s="8" t="str">
        <f t="shared" si="19"/>
        <v>PO</v>
      </c>
    </row>
    <row r="1138" spans="1:5" x14ac:dyDescent="0.2">
      <c r="A1138" s="230">
        <v>42285.892207407407</v>
      </c>
      <c r="B1138">
        <v>2.2420554161071777</v>
      </c>
      <c r="C1138">
        <v>0</v>
      </c>
      <c r="D1138">
        <v>0.31459331512451172</v>
      </c>
      <c r="E1138" s="8" t="str">
        <f t="shared" si="19"/>
        <v>PO</v>
      </c>
    </row>
    <row r="1139" spans="1:5" x14ac:dyDescent="0.2">
      <c r="A1139" s="230">
        <v>42285.899160879628</v>
      </c>
      <c r="B1139">
        <v>2.2420554161071777</v>
      </c>
      <c r="C1139">
        <v>0</v>
      </c>
      <c r="D1139">
        <v>0.31459331512451172</v>
      </c>
      <c r="E1139" s="8" t="str">
        <f t="shared" si="19"/>
        <v>PO</v>
      </c>
    </row>
    <row r="1140" spans="1:5" x14ac:dyDescent="0.2">
      <c r="A1140" s="230">
        <v>42285.906114351848</v>
      </c>
      <c r="B1140">
        <v>2.2420554161071777</v>
      </c>
      <c r="C1140">
        <v>0</v>
      </c>
      <c r="D1140">
        <v>0.31459331512451172</v>
      </c>
      <c r="E1140" s="8" t="str">
        <f t="shared" si="19"/>
        <v>PO</v>
      </c>
    </row>
    <row r="1141" spans="1:5" x14ac:dyDescent="0.2">
      <c r="A1141" s="230">
        <v>42285.913067858797</v>
      </c>
      <c r="B1141">
        <v>2.2420554161071777</v>
      </c>
      <c r="C1141">
        <v>0</v>
      </c>
      <c r="D1141">
        <v>0.31459331512451172</v>
      </c>
      <c r="E1141" s="8" t="str">
        <f t="shared" si="19"/>
        <v>PO</v>
      </c>
    </row>
    <row r="1142" spans="1:5" x14ac:dyDescent="0.2">
      <c r="A1142" s="230">
        <v>42285.920021331018</v>
      </c>
      <c r="B1142">
        <v>2.2420554161071777</v>
      </c>
      <c r="C1142">
        <v>0</v>
      </c>
      <c r="D1142">
        <v>0.31459331512451172</v>
      </c>
      <c r="E1142" s="8" t="str">
        <f t="shared" si="19"/>
        <v>PO</v>
      </c>
    </row>
    <row r="1143" spans="1:5" x14ac:dyDescent="0.2">
      <c r="A1143" s="230">
        <v>42285.926974849535</v>
      </c>
      <c r="B1143">
        <v>2.2420554161071777</v>
      </c>
      <c r="C1143">
        <v>0</v>
      </c>
      <c r="D1143">
        <v>0.31459331512451172</v>
      </c>
      <c r="E1143" s="8" t="str">
        <f t="shared" si="19"/>
        <v>PO</v>
      </c>
    </row>
    <row r="1144" spans="1:5" x14ac:dyDescent="0.2">
      <c r="A1144" s="230">
        <v>42285.933928321756</v>
      </c>
      <c r="B1144">
        <v>2.2420554161071777</v>
      </c>
      <c r="C1144">
        <v>0</v>
      </c>
      <c r="D1144">
        <v>0.31459331512451172</v>
      </c>
      <c r="E1144" s="8" t="str">
        <f t="shared" si="19"/>
        <v>PO</v>
      </c>
    </row>
    <row r="1145" spans="1:5" x14ac:dyDescent="0.2">
      <c r="A1145" s="230">
        <v>42285.940881793984</v>
      </c>
      <c r="B1145">
        <v>2.2420554161071777</v>
      </c>
      <c r="C1145">
        <v>0</v>
      </c>
      <c r="D1145">
        <v>0.31459331512451172</v>
      </c>
      <c r="E1145" s="8" t="str">
        <f t="shared" si="19"/>
        <v>PO</v>
      </c>
    </row>
    <row r="1146" spans="1:5" x14ac:dyDescent="0.2">
      <c r="A1146" s="230">
        <v>42285.947835300925</v>
      </c>
      <c r="B1146">
        <v>2.2420554161071777</v>
      </c>
      <c r="C1146">
        <v>0</v>
      </c>
      <c r="D1146">
        <v>0.31459331512451172</v>
      </c>
      <c r="E1146" s="8" t="str">
        <f t="shared" si="19"/>
        <v>PO</v>
      </c>
    </row>
    <row r="1147" spans="1:5" x14ac:dyDescent="0.2">
      <c r="A1147" s="230">
        <v>42285.954788773146</v>
      </c>
      <c r="B1147">
        <v>2.2420554161071777</v>
      </c>
      <c r="C1147">
        <v>0</v>
      </c>
      <c r="D1147">
        <v>0.31459331512451172</v>
      </c>
      <c r="E1147" s="8" t="str">
        <f t="shared" si="19"/>
        <v>PO</v>
      </c>
    </row>
    <row r="1148" spans="1:5" x14ac:dyDescent="0.2">
      <c r="A1148" s="230">
        <v>42285.961742245374</v>
      </c>
      <c r="B1148">
        <v>2.2420554161071777</v>
      </c>
      <c r="C1148">
        <v>0</v>
      </c>
      <c r="D1148">
        <v>0.31459331512451172</v>
      </c>
      <c r="E1148" s="8" t="str">
        <f t="shared" si="19"/>
        <v>PO</v>
      </c>
    </row>
    <row r="1149" spans="1:5" x14ac:dyDescent="0.2">
      <c r="A1149" s="230">
        <v>42285.968695752315</v>
      </c>
      <c r="B1149">
        <v>2.2420554161071777</v>
      </c>
      <c r="C1149">
        <v>0</v>
      </c>
      <c r="D1149">
        <v>0.31459331512451172</v>
      </c>
      <c r="E1149" s="8" t="str">
        <f t="shared" si="19"/>
        <v>PO</v>
      </c>
    </row>
    <row r="1150" spans="1:5" x14ac:dyDescent="0.2">
      <c r="A1150" s="230">
        <v>42285.975649224536</v>
      </c>
      <c r="B1150">
        <v>2.2420554161071777</v>
      </c>
      <c r="C1150">
        <v>0</v>
      </c>
      <c r="D1150">
        <v>0.31459331512451172</v>
      </c>
      <c r="E1150" s="8" t="str">
        <f t="shared" si="19"/>
        <v>PO</v>
      </c>
    </row>
    <row r="1151" spans="1:5" x14ac:dyDescent="0.2">
      <c r="A1151" s="230">
        <v>42285.982602743054</v>
      </c>
      <c r="B1151">
        <v>2.2420554161071777</v>
      </c>
      <c r="C1151">
        <v>0</v>
      </c>
      <c r="D1151">
        <v>0.31459331512451172</v>
      </c>
      <c r="E1151" s="8" t="str">
        <f t="shared" si="19"/>
        <v>PO</v>
      </c>
    </row>
    <row r="1152" spans="1:5" x14ac:dyDescent="0.2">
      <c r="A1152" s="230">
        <v>42285.989556215274</v>
      </c>
      <c r="B1152">
        <v>2.2420554161071777</v>
      </c>
      <c r="C1152">
        <v>0</v>
      </c>
      <c r="D1152">
        <v>0.31459331512451172</v>
      </c>
      <c r="E1152" s="8" t="str">
        <f t="shared" si="19"/>
        <v>PO</v>
      </c>
    </row>
    <row r="1153" spans="1:5" x14ac:dyDescent="0.2">
      <c r="A1153" s="230">
        <v>42285.996509687502</v>
      </c>
      <c r="B1153">
        <v>2.2420554161071777</v>
      </c>
      <c r="C1153">
        <v>0</v>
      </c>
      <c r="D1153">
        <v>0.31459331512451172</v>
      </c>
      <c r="E1153" s="8" t="str">
        <f t="shared" si="19"/>
        <v>PO</v>
      </c>
    </row>
    <row r="1154" spans="1:5" x14ac:dyDescent="0.2">
      <c r="A1154" s="230">
        <v>42286.003463194444</v>
      </c>
      <c r="B1154">
        <v>2.2420554161071777</v>
      </c>
      <c r="C1154">
        <v>0</v>
      </c>
      <c r="D1154">
        <v>0.31459331512451172</v>
      </c>
      <c r="E1154" s="8" t="str">
        <f t="shared" si="19"/>
        <v>PO</v>
      </c>
    </row>
    <row r="1155" spans="1:5" x14ac:dyDescent="0.2">
      <c r="A1155" s="230">
        <v>42286.010416666664</v>
      </c>
      <c r="B1155">
        <v>2.2420554161071777</v>
      </c>
      <c r="C1155">
        <v>0</v>
      </c>
      <c r="D1155">
        <v>0.31459331512451172</v>
      </c>
      <c r="E1155" s="8" t="str">
        <f t="shared" si="19"/>
        <v>PO</v>
      </c>
    </row>
    <row r="1156" spans="1:5" x14ac:dyDescent="0.2">
      <c r="A1156" s="230">
        <v>42286.017370138892</v>
      </c>
      <c r="B1156">
        <v>2.2420554161071777</v>
      </c>
      <c r="C1156">
        <v>0</v>
      </c>
      <c r="D1156">
        <v>0.31459331512451172</v>
      </c>
      <c r="E1156" s="8" t="str">
        <f t="shared" ref="E1156:E1219" si="20">IF(B1156="Null",E1155,IF(C1156+D1156&gt;10,B1156,"PO"))</f>
        <v>PO</v>
      </c>
    </row>
    <row r="1157" spans="1:5" x14ac:dyDescent="0.2">
      <c r="A1157" s="230">
        <v>42286.024323645834</v>
      </c>
      <c r="B1157">
        <v>2.2420554161071777</v>
      </c>
      <c r="C1157">
        <v>0</v>
      </c>
      <c r="D1157">
        <v>0.31459331512451172</v>
      </c>
      <c r="E1157" s="8" t="str">
        <f t="shared" si="20"/>
        <v>PO</v>
      </c>
    </row>
    <row r="1158" spans="1:5" x14ac:dyDescent="0.2">
      <c r="A1158" s="230">
        <v>42286.031277118054</v>
      </c>
      <c r="B1158">
        <v>2.2420554161071777</v>
      </c>
      <c r="C1158">
        <v>0</v>
      </c>
      <c r="D1158">
        <v>0.31459331512451172</v>
      </c>
      <c r="E1158" s="8" t="str">
        <f t="shared" si="20"/>
        <v>PO</v>
      </c>
    </row>
    <row r="1159" spans="1:5" x14ac:dyDescent="0.2">
      <c r="A1159" s="230">
        <v>42286.038230636572</v>
      </c>
      <c r="B1159">
        <v>2.2420554161071777</v>
      </c>
      <c r="C1159">
        <v>0</v>
      </c>
      <c r="D1159">
        <v>0.31459331512451172</v>
      </c>
      <c r="E1159" s="8" t="str">
        <f t="shared" si="20"/>
        <v>PO</v>
      </c>
    </row>
    <row r="1160" spans="1:5" x14ac:dyDescent="0.2">
      <c r="A1160" s="230">
        <v>42286.0451841088</v>
      </c>
      <c r="B1160">
        <v>2.2420554161071777</v>
      </c>
      <c r="C1160">
        <v>0</v>
      </c>
      <c r="D1160">
        <v>0.31459331512451172</v>
      </c>
      <c r="E1160" s="8" t="str">
        <f t="shared" si="20"/>
        <v>PO</v>
      </c>
    </row>
    <row r="1161" spans="1:5" x14ac:dyDescent="0.2">
      <c r="A1161" s="230">
        <v>42286.05213758102</v>
      </c>
      <c r="B1161">
        <v>2.2420554161071777</v>
      </c>
      <c r="C1161">
        <v>0</v>
      </c>
      <c r="D1161">
        <v>0.31459331512451172</v>
      </c>
      <c r="E1161" s="8" t="str">
        <f t="shared" si="20"/>
        <v>PO</v>
      </c>
    </row>
    <row r="1162" spans="1:5" x14ac:dyDescent="0.2">
      <c r="A1162" s="230">
        <v>42286.059091087962</v>
      </c>
      <c r="B1162">
        <v>2.2420554161071777</v>
      </c>
      <c r="C1162">
        <v>0</v>
      </c>
      <c r="D1162">
        <v>0.31459331512451172</v>
      </c>
      <c r="E1162" s="8" t="str">
        <f t="shared" si="20"/>
        <v>PO</v>
      </c>
    </row>
    <row r="1163" spans="1:5" x14ac:dyDescent="0.2">
      <c r="A1163" s="230">
        <v>42286.066044560182</v>
      </c>
      <c r="B1163">
        <v>2.2420554161071777</v>
      </c>
      <c r="C1163">
        <v>0</v>
      </c>
      <c r="D1163">
        <v>0.31459331512451172</v>
      </c>
      <c r="E1163" s="8" t="str">
        <f t="shared" si="20"/>
        <v>PO</v>
      </c>
    </row>
    <row r="1164" spans="1:5" x14ac:dyDescent="0.2">
      <c r="A1164" s="230">
        <v>42286.07299803241</v>
      </c>
      <c r="B1164">
        <v>2.2420554161071777</v>
      </c>
      <c r="C1164">
        <v>0</v>
      </c>
      <c r="D1164">
        <v>0.31459331512451172</v>
      </c>
      <c r="E1164" s="8" t="str">
        <f t="shared" si="20"/>
        <v>PO</v>
      </c>
    </row>
    <row r="1165" spans="1:5" x14ac:dyDescent="0.2">
      <c r="A1165" s="230">
        <v>42286.079951539352</v>
      </c>
      <c r="B1165">
        <v>2.2420554161071777</v>
      </c>
      <c r="C1165">
        <v>0</v>
      </c>
      <c r="D1165">
        <v>0.31459331512451172</v>
      </c>
      <c r="E1165" s="8" t="str">
        <f t="shared" si="20"/>
        <v>PO</v>
      </c>
    </row>
    <row r="1166" spans="1:5" x14ac:dyDescent="0.2">
      <c r="A1166" s="230">
        <v>42286.086905011573</v>
      </c>
      <c r="B1166">
        <v>2.2420554161071777</v>
      </c>
      <c r="C1166">
        <v>0</v>
      </c>
      <c r="D1166">
        <v>0.31459331512451172</v>
      </c>
      <c r="E1166" s="8" t="str">
        <f t="shared" si="20"/>
        <v>PO</v>
      </c>
    </row>
    <row r="1167" spans="1:5" x14ac:dyDescent="0.2">
      <c r="A1167" s="230">
        <v>42286.09385853009</v>
      </c>
      <c r="B1167">
        <v>2.2420554161071777</v>
      </c>
      <c r="C1167">
        <v>0</v>
      </c>
      <c r="D1167">
        <v>0.31459331512451172</v>
      </c>
      <c r="E1167" s="8" t="str">
        <f t="shared" si="20"/>
        <v>PO</v>
      </c>
    </row>
    <row r="1168" spans="1:5" x14ac:dyDescent="0.2">
      <c r="A1168" s="230">
        <v>42286.100812002318</v>
      </c>
      <c r="B1168">
        <v>2.2420554161071777</v>
      </c>
      <c r="C1168">
        <v>0</v>
      </c>
      <c r="D1168">
        <v>0.31459331512451172</v>
      </c>
      <c r="E1168" s="8" t="str">
        <f t="shared" si="20"/>
        <v>PO</v>
      </c>
    </row>
    <row r="1169" spans="1:5" x14ac:dyDescent="0.2">
      <c r="A1169" s="230">
        <v>42286.107765474539</v>
      </c>
      <c r="B1169">
        <v>2.2420554161071777</v>
      </c>
      <c r="C1169">
        <v>0</v>
      </c>
      <c r="D1169">
        <v>0.31459331512451172</v>
      </c>
      <c r="E1169" s="8" t="str">
        <f t="shared" si="20"/>
        <v>PO</v>
      </c>
    </row>
    <row r="1170" spans="1:5" x14ac:dyDescent="0.2">
      <c r="A1170" s="230">
        <v>42286.11471898148</v>
      </c>
      <c r="B1170">
        <v>2.2420554161071777</v>
      </c>
      <c r="C1170">
        <v>0</v>
      </c>
      <c r="D1170">
        <v>0.31459331512451172</v>
      </c>
      <c r="E1170" s="8" t="str">
        <f t="shared" si="20"/>
        <v>PO</v>
      </c>
    </row>
    <row r="1171" spans="1:5" x14ac:dyDescent="0.2">
      <c r="A1171" s="230">
        <v>42286.121672453701</v>
      </c>
      <c r="B1171">
        <v>2.2420554161071777</v>
      </c>
      <c r="C1171">
        <v>0</v>
      </c>
      <c r="D1171">
        <v>0.31459331512451172</v>
      </c>
      <c r="E1171" s="8" t="str">
        <f t="shared" si="20"/>
        <v>PO</v>
      </c>
    </row>
    <row r="1172" spans="1:5" x14ac:dyDescent="0.2">
      <c r="A1172" s="230">
        <v>42286.128625925929</v>
      </c>
      <c r="B1172">
        <v>2.2420554161071777</v>
      </c>
      <c r="C1172">
        <v>0</v>
      </c>
      <c r="D1172">
        <v>0.31459331512451172</v>
      </c>
      <c r="E1172" s="8" t="str">
        <f t="shared" si="20"/>
        <v>PO</v>
      </c>
    </row>
    <row r="1173" spans="1:5" x14ac:dyDescent="0.2">
      <c r="A1173" s="230">
        <v>42286.13557943287</v>
      </c>
      <c r="B1173">
        <v>2.2420554161071777</v>
      </c>
      <c r="C1173">
        <v>0</v>
      </c>
      <c r="D1173">
        <v>0.31459331512451172</v>
      </c>
      <c r="E1173" s="8" t="str">
        <f t="shared" si="20"/>
        <v>PO</v>
      </c>
    </row>
    <row r="1174" spans="1:5" x14ac:dyDescent="0.2">
      <c r="A1174" s="230">
        <v>42286.142532905091</v>
      </c>
      <c r="B1174">
        <v>2.2420554161071777</v>
      </c>
      <c r="C1174">
        <v>0</v>
      </c>
      <c r="D1174">
        <v>0.31459331512451172</v>
      </c>
      <c r="E1174" s="8" t="str">
        <f t="shared" si="20"/>
        <v>PO</v>
      </c>
    </row>
    <row r="1175" spans="1:5" x14ac:dyDescent="0.2">
      <c r="A1175" s="230">
        <v>42286.149486423608</v>
      </c>
      <c r="B1175">
        <v>2.2420554161071777</v>
      </c>
      <c r="C1175">
        <v>0</v>
      </c>
      <c r="D1175">
        <v>0.31459331512451172</v>
      </c>
      <c r="E1175" s="8" t="str">
        <f t="shared" si="20"/>
        <v>PO</v>
      </c>
    </row>
    <row r="1176" spans="1:5" x14ac:dyDescent="0.2">
      <c r="A1176" s="230">
        <v>42286.156439895836</v>
      </c>
      <c r="B1176">
        <v>2.2420554161071777</v>
      </c>
      <c r="C1176">
        <v>0</v>
      </c>
      <c r="D1176">
        <v>0.31459331512451172</v>
      </c>
      <c r="E1176" s="8" t="str">
        <f t="shared" si="20"/>
        <v>PO</v>
      </c>
    </row>
    <row r="1177" spans="1:5" x14ac:dyDescent="0.2">
      <c r="A1177" s="230">
        <v>42286.163393368057</v>
      </c>
      <c r="B1177">
        <v>2.2420554161071777</v>
      </c>
      <c r="C1177">
        <v>0</v>
      </c>
      <c r="D1177">
        <v>0.31459331512451172</v>
      </c>
      <c r="E1177" s="8" t="str">
        <f t="shared" si="20"/>
        <v>PO</v>
      </c>
    </row>
    <row r="1178" spans="1:5" x14ac:dyDescent="0.2">
      <c r="A1178" s="230">
        <v>42286.170346874998</v>
      </c>
      <c r="B1178">
        <v>2.2420554161071777</v>
      </c>
      <c r="C1178">
        <v>0</v>
      </c>
      <c r="D1178">
        <v>0.31459331512451172</v>
      </c>
      <c r="E1178" s="8" t="str">
        <f t="shared" si="20"/>
        <v>PO</v>
      </c>
    </row>
    <row r="1179" spans="1:5" x14ac:dyDescent="0.2">
      <c r="A1179" s="230">
        <v>42286.177300347219</v>
      </c>
      <c r="B1179">
        <v>2.2420554161071777</v>
      </c>
      <c r="C1179">
        <v>0</v>
      </c>
      <c r="D1179">
        <v>0.31459331512451172</v>
      </c>
      <c r="E1179" s="8" t="str">
        <f t="shared" si="20"/>
        <v>PO</v>
      </c>
    </row>
    <row r="1180" spans="1:5" x14ac:dyDescent="0.2">
      <c r="A1180" s="230">
        <v>42286.184253819447</v>
      </c>
      <c r="B1180">
        <v>2.2420554161071777</v>
      </c>
      <c r="C1180">
        <v>0</v>
      </c>
      <c r="D1180">
        <v>0.31459331512451172</v>
      </c>
      <c r="E1180" s="8" t="str">
        <f t="shared" si="20"/>
        <v>PO</v>
      </c>
    </row>
    <row r="1181" spans="1:5" x14ac:dyDescent="0.2">
      <c r="A1181" s="230">
        <v>42286.191207326388</v>
      </c>
      <c r="B1181">
        <v>2.2420554161071777</v>
      </c>
      <c r="C1181">
        <v>0</v>
      </c>
      <c r="D1181">
        <v>0.31459331512451172</v>
      </c>
      <c r="E1181" s="8" t="str">
        <f t="shared" si="20"/>
        <v>PO</v>
      </c>
    </row>
    <row r="1182" spans="1:5" x14ac:dyDescent="0.2">
      <c r="A1182" s="230">
        <v>42286.198160798609</v>
      </c>
      <c r="B1182">
        <v>2.2420554161071777</v>
      </c>
      <c r="C1182">
        <v>0</v>
      </c>
      <c r="D1182">
        <v>0.31459331512451172</v>
      </c>
      <c r="E1182" s="8" t="str">
        <f t="shared" si="20"/>
        <v>PO</v>
      </c>
    </row>
    <row r="1183" spans="1:5" x14ac:dyDescent="0.2">
      <c r="A1183" s="230">
        <v>42286.205114317127</v>
      </c>
      <c r="B1183">
        <v>2.2420554161071777</v>
      </c>
      <c r="C1183">
        <v>0</v>
      </c>
      <c r="D1183">
        <v>0.31459331512451172</v>
      </c>
      <c r="E1183" s="8" t="str">
        <f t="shared" si="20"/>
        <v>PO</v>
      </c>
    </row>
    <row r="1184" spans="1:5" x14ac:dyDescent="0.2">
      <c r="A1184" s="230">
        <v>42286.212067789354</v>
      </c>
      <c r="B1184">
        <v>2.13889479637146</v>
      </c>
      <c r="C1184">
        <v>0</v>
      </c>
      <c r="D1184">
        <v>0.31459331512451172</v>
      </c>
      <c r="E1184" s="8" t="str">
        <f t="shared" si="20"/>
        <v>PO</v>
      </c>
    </row>
    <row r="1185" spans="1:5" x14ac:dyDescent="0.2">
      <c r="A1185" s="230">
        <v>42286.219021261575</v>
      </c>
      <c r="B1185">
        <v>2.13889479637146</v>
      </c>
      <c r="C1185">
        <v>0</v>
      </c>
      <c r="D1185">
        <v>0.31459331512451172</v>
      </c>
      <c r="E1185" s="8" t="str">
        <f t="shared" si="20"/>
        <v>PO</v>
      </c>
    </row>
    <row r="1186" spans="1:5" x14ac:dyDescent="0.2">
      <c r="A1186" s="230">
        <v>42286.225974768517</v>
      </c>
      <c r="B1186">
        <v>2.13889479637146</v>
      </c>
      <c r="C1186">
        <v>0</v>
      </c>
      <c r="D1186">
        <v>0.31459331512451172</v>
      </c>
      <c r="E1186" s="8" t="str">
        <f t="shared" si="20"/>
        <v>PO</v>
      </c>
    </row>
    <row r="1187" spans="1:5" x14ac:dyDescent="0.2">
      <c r="A1187" s="230">
        <v>42286.232928240737</v>
      </c>
      <c r="B1187">
        <v>2.13889479637146</v>
      </c>
      <c r="C1187">
        <v>0</v>
      </c>
      <c r="D1187">
        <v>0.31459331512451172</v>
      </c>
      <c r="E1187" s="8" t="str">
        <f t="shared" si="20"/>
        <v>PO</v>
      </c>
    </row>
    <row r="1188" spans="1:5" x14ac:dyDescent="0.2">
      <c r="A1188" s="230">
        <v>42286.239881712965</v>
      </c>
      <c r="B1188">
        <v>2.13889479637146</v>
      </c>
      <c r="C1188">
        <v>0</v>
      </c>
      <c r="D1188">
        <v>0.31459331512451172</v>
      </c>
      <c r="E1188" s="8" t="str">
        <f t="shared" si="20"/>
        <v>PO</v>
      </c>
    </row>
    <row r="1189" spans="1:5" x14ac:dyDescent="0.2">
      <c r="A1189" s="230">
        <v>42286.246835219907</v>
      </c>
      <c r="B1189">
        <v>2.13889479637146</v>
      </c>
      <c r="C1189">
        <v>0</v>
      </c>
      <c r="D1189">
        <v>0.31459331512451172</v>
      </c>
      <c r="E1189" s="8" t="str">
        <f t="shared" si="20"/>
        <v>PO</v>
      </c>
    </row>
    <row r="1190" spans="1:5" x14ac:dyDescent="0.2">
      <c r="A1190" s="230">
        <v>42286.253788692127</v>
      </c>
      <c r="B1190">
        <v>2.13889479637146</v>
      </c>
      <c r="C1190">
        <v>0</v>
      </c>
      <c r="D1190">
        <v>0.31459331512451172</v>
      </c>
      <c r="E1190" s="8" t="str">
        <f t="shared" si="20"/>
        <v>PO</v>
      </c>
    </row>
    <row r="1191" spans="1:5" x14ac:dyDescent="0.2">
      <c r="A1191" s="230">
        <v>42286.260742210645</v>
      </c>
      <c r="B1191">
        <v>2.13889479637146</v>
      </c>
      <c r="C1191">
        <v>0</v>
      </c>
      <c r="D1191">
        <v>0.31459331512451172</v>
      </c>
      <c r="E1191" s="8" t="str">
        <f t="shared" si="20"/>
        <v>PO</v>
      </c>
    </row>
    <row r="1192" spans="1:5" x14ac:dyDescent="0.2">
      <c r="A1192" s="230">
        <v>42286.267695682873</v>
      </c>
      <c r="B1192">
        <v>2.13889479637146</v>
      </c>
      <c r="C1192">
        <v>0</v>
      </c>
      <c r="D1192">
        <v>0.31459331512451172</v>
      </c>
      <c r="E1192" s="8" t="str">
        <f t="shared" si="20"/>
        <v>PO</v>
      </c>
    </row>
    <row r="1193" spans="1:5" x14ac:dyDescent="0.2">
      <c r="A1193" s="230">
        <v>42286.274649155093</v>
      </c>
      <c r="B1193">
        <v>2.13889479637146</v>
      </c>
      <c r="C1193">
        <v>0</v>
      </c>
      <c r="D1193">
        <v>0.31459331512451172</v>
      </c>
      <c r="E1193" s="8" t="str">
        <f t="shared" si="20"/>
        <v>PO</v>
      </c>
    </row>
    <row r="1194" spans="1:5" x14ac:dyDescent="0.2">
      <c r="A1194" s="230">
        <v>42286.281602662035</v>
      </c>
      <c r="B1194">
        <v>2.13889479637146</v>
      </c>
      <c r="C1194">
        <v>0</v>
      </c>
      <c r="D1194">
        <v>0.31459331512451172</v>
      </c>
      <c r="E1194" s="8" t="str">
        <f t="shared" si="20"/>
        <v>PO</v>
      </c>
    </row>
    <row r="1195" spans="1:5" x14ac:dyDescent="0.2">
      <c r="A1195" s="230">
        <v>42286.288556134263</v>
      </c>
      <c r="B1195">
        <v>2.13889479637146</v>
      </c>
      <c r="C1195">
        <v>0</v>
      </c>
      <c r="D1195">
        <v>0.31459331512451172</v>
      </c>
      <c r="E1195" s="8" t="str">
        <f t="shared" si="20"/>
        <v>PO</v>
      </c>
    </row>
    <row r="1196" spans="1:5" x14ac:dyDescent="0.2">
      <c r="A1196" s="230">
        <v>42286.295509606483</v>
      </c>
      <c r="B1196">
        <v>2.13889479637146</v>
      </c>
      <c r="C1196">
        <v>0</v>
      </c>
      <c r="D1196">
        <v>0.31459331512451172</v>
      </c>
      <c r="E1196" s="8" t="str">
        <f t="shared" si="20"/>
        <v>PO</v>
      </c>
    </row>
    <row r="1197" spans="1:5" x14ac:dyDescent="0.2">
      <c r="A1197" s="230">
        <v>42286.302463113425</v>
      </c>
      <c r="B1197">
        <v>2.13889479637146</v>
      </c>
      <c r="C1197">
        <v>0</v>
      </c>
      <c r="D1197">
        <v>0.31459331512451172</v>
      </c>
      <c r="E1197" s="8" t="str">
        <f t="shared" si="20"/>
        <v>PO</v>
      </c>
    </row>
    <row r="1198" spans="1:5" x14ac:dyDescent="0.2">
      <c r="A1198" s="230">
        <v>42286.309416585646</v>
      </c>
      <c r="B1198">
        <v>2.13889479637146</v>
      </c>
      <c r="C1198">
        <v>1230.8861083984375</v>
      </c>
      <c r="D1198">
        <v>0.31459331512451172</v>
      </c>
      <c r="E1198" s="8">
        <f t="shared" si="20"/>
        <v>2.13889479637146</v>
      </c>
    </row>
    <row r="1199" spans="1:5" x14ac:dyDescent="0.2">
      <c r="A1199" s="230">
        <v>42286.316370104163</v>
      </c>
      <c r="B1199">
        <v>2.13889479637146</v>
      </c>
      <c r="C1199">
        <v>1087.826904296875</v>
      </c>
      <c r="D1199">
        <v>0.31459331512451172</v>
      </c>
      <c r="E1199" s="8">
        <f t="shared" si="20"/>
        <v>2.13889479637146</v>
      </c>
    </row>
    <row r="1200" spans="1:5" x14ac:dyDescent="0.2">
      <c r="A1200" s="230">
        <v>42286.323323576391</v>
      </c>
      <c r="B1200">
        <v>2.1045434474945068</v>
      </c>
      <c r="C1200">
        <v>750.09619140625</v>
      </c>
      <c r="D1200">
        <v>0.31459331512451172</v>
      </c>
      <c r="E1200" s="8">
        <f t="shared" si="20"/>
        <v>2.1045434474945068</v>
      </c>
    </row>
    <row r="1201" spans="1:5" x14ac:dyDescent="0.2">
      <c r="A1201" s="230">
        <v>42286.330277048612</v>
      </c>
      <c r="B1201">
        <v>2.1045434474945068</v>
      </c>
      <c r="C1201">
        <v>1076.2623291015625</v>
      </c>
      <c r="D1201">
        <v>0.31459331512451172</v>
      </c>
      <c r="E1201" s="8">
        <f t="shared" si="20"/>
        <v>2.1045434474945068</v>
      </c>
    </row>
    <row r="1202" spans="1:5" x14ac:dyDescent="0.2">
      <c r="A1202" s="230">
        <v>42286.337230555553</v>
      </c>
      <c r="B1202">
        <v>2.13889479637146</v>
      </c>
      <c r="C1202">
        <v>1143.2945556640625</v>
      </c>
      <c r="D1202">
        <v>0.31459331512451172</v>
      </c>
      <c r="E1202" s="8">
        <f t="shared" si="20"/>
        <v>2.13889479637146</v>
      </c>
    </row>
    <row r="1203" spans="1:5" x14ac:dyDescent="0.2">
      <c r="A1203" s="230">
        <v>42286.344184027781</v>
      </c>
      <c r="B1203">
        <v>2.13889479637146</v>
      </c>
      <c r="C1203">
        <v>1144.6865234375</v>
      </c>
      <c r="D1203">
        <v>0.31459331512451172</v>
      </c>
      <c r="E1203" s="8">
        <f t="shared" si="20"/>
        <v>2.13889479637146</v>
      </c>
    </row>
    <row r="1204" spans="1:5" x14ac:dyDescent="0.2">
      <c r="A1204" s="230">
        <v>42286.351137500002</v>
      </c>
      <c r="B1204">
        <v>2.13889479637146</v>
      </c>
      <c r="C1204">
        <v>1098.3209228515625</v>
      </c>
      <c r="D1204">
        <v>0.31459331512451172</v>
      </c>
      <c r="E1204" s="8">
        <f t="shared" si="20"/>
        <v>2.13889479637146</v>
      </c>
    </row>
    <row r="1205" spans="1:5" x14ac:dyDescent="0.2">
      <c r="A1205" s="230">
        <v>42286.358091006943</v>
      </c>
      <c r="B1205">
        <v>2.13889479637146</v>
      </c>
      <c r="C1205">
        <v>1089.11181640625</v>
      </c>
      <c r="D1205">
        <v>0.31459331512451172</v>
      </c>
      <c r="E1205" s="8">
        <f t="shared" si="20"/>
        <v>2.13889479637146</v>
      </c>
    </row>
    <row r="1206" spans="1:5" x14ac:dyDescent="0.2">
      <c r="A1206" s="230">
        <v>42286.365044479164</v>
      </c>
      <c r="B1206">
        <v>2.13889479637146</v>
      </c>
      <c r="C1206">
        <v>1093.39501953125</v>
      </c>
      <c r="D1206">
        <v>0.31459331512451172</v>
      </c>
      <c r="E1206" s="8">
        <f t="shared" si="20"/>
        <v>2.13889479637146</v>
      </c>
    </row>
    <row r="1207" spans="1:5" x14ac:dyDescent="0.2">
      <c r="A1207" s="230">
        <v>42286.371997997689</v>
      </c>
      <c r="B1207">
        <v>2.13889479637146</v>
      </c>
      <c r="C1207">
        <v>1139.7608642578125</v>
      </c>
      <c r="D1207">
        <v>0.31459331512451172</v>
      </c>
      <c r="E1207" s="8">
        <f t="shared" si="20"/>
        <v>2.13889479637146</v>
      </c>
    </row>
    <row r="1208" spans="1:5" x14ac:dyDescent="0.2">
      <c r="A1208" s="230">
        <v>42286.378951469909</v>
      </c>
      <c r="B1208">
        <v>2.13889479637146</v>
      </c>
      <c r="C1208">
        <v>1115.5606689453125</v>
      </c>
      <c r="D1208">
        <v>0.31459331512451172</v>
      </c>
      <c r="E1208" s="8">
        <f t="shared" si="20"/>
        <v>2.13889479637146</v>
      </c>
    </row>
    <row r="1209" spans="1:5" x14ac:dyDescent="0.2">
      <c r="A1209" s="230">
        <v>42286.38590494213</v>
      </c>
      <c r="B1209">
        <v>2.13889479637146</v>
      </c>
      <c r="C1209">
        <v>1041.354248046875</v>
      </c>
      <c r="D1209">
        <v>0.31459331512451172</v>
      </c>
      <c r="E1209" s="8">
        <f t="shared" si="20"/>
        <v>2.13889479637146</v>
      </c>
    </row>
    <row r="1210" spans="1:5" x14ac:dyDescent="0.2">
      <c r="A1210" s="230">
        <v>42286.392858449071</v>
      </c>
      <c r="B1210">
        <v>2.13889479637146</v>
      </c>
      <c r="C1210">
        <v>1075.7269287109375</v>
      </c>
      <c r="D1210">
        <v>0.31459331512451172</v>
      </c>
      <c r="E1210" s="8">
        <f t="shared" si="20"/>
        <v>2.13889479637146</v>
      </c>
    </row>
    <row r="1211" spans="1:5" x14ac:dyDescent="0.2">
      <c r="A1211" s="230">
        <v>42286.399811921299</v>
      </c>
      <c r="B1211">
        <v>2.13889479637146</v>
      </c>
      <c r="C1211">
        <v>1074.3348388671875</v>
      </c>
      <c r="D1211">
        <v>0.31459331512451172</v>
      </c>
      <c r="E1211" s="8">
        <f t="shared" si="20"/>
        <v>2.13889479637146</v>
      </c>
    </row>
    <row r="1212" spans="1:5" x14ac:dyDescent="0.2">
      <c r="A1212" s="230">
        <v>42286.40676539352</v>
      </c>
      <c r="B1212">
        <v>2.1250901222229004</v>
      </c>
      <c r="C1212">
        <v>1051.3126220703125</v>
      </c>
      <c r="D1212">
        <v>0.31459331512451172</v>
      </c>
      <c r="E1212" s="8">
        <f t="shared" si="20"/>
        <v>2.1250901222229004</v>
      </c>
    </row>
    <row r="1213" spans="1:5" x14ac:dyDescent="0.2">
      <c r="A1213" s="230">
        <v>42286.413718900461</v>
      </c>
      <c r="B1213">
        <v>2.1250901222229004</v>
      </c>
      <c r="C1213">
        <v>1063.412841796875</v>
      </c>
      <c r="D1213">
        <v>0.31459331512451172</v>
      </c>
      <c r="E1213" s="8">
        <f t="shared" si="20"/>
        <v>2.1250901222229004</v>
      </c>
    </row>
    <row r="1214" spans="1:5" x14ac:dyDescent="0.2">
      <c r="A1214" s="230">
        <v>42286.420672372682</v>
      </c>
      <c r="B1214">
        <v>2.1250901222229004</v>
      </c>
      <c r="C1214">
        <v>1062.020751953125</v>
      </c>
      <c r="D1214">
        <v>0.31459331512451172</v>
      </c>
      <c r="E1214" s="8">
        <f t="shared" si="20"/>
        <v>2.1250901222229004</v>
      </c>
    </row>
    <row r="1215" spans="1:5" x14ac:dyDescent="0.2">
      <c r="A1215" s="230">
        <v>42286.427625891207</v>
      </c>
      <c r="B1215">
        <v>2.1250901222229004</v>
      </c>
      <c r="C1215">
        <v>1097.892333984375</v>
      </c>
      <c r="D1215">
        <v>0.31459331512451172</v>
      </c>
      <c r="E1215" s="8">
        <f t="shared" si="20"/>
        <v>2.1250901222229004</v>
      </c>
    </row>
    <row r="1216" spans="1:5" x14ac:dyDescent="0.2">
      <c r="A1216" s="230">
        <v>42286.434579363427</v>
      </c>
      <c r="B1216">
        <v>2.1757073402404785</v>
      </c>
      <c r="C1216">
        <v>995.41680908203125</v>
      </c>
      <c r="D1216">
        <v>0.31459331512451172</v>
      </c>
      <c r="E1216" s="8">
        <f t="shared" si="20"/>
        <v>2.1757073402404785</v>
      </c>
    </row>
    <row r="1217" spans="1:5" x14ac:dyDescent="0.2">
      <c r="A1217" s="230">
        <v>42286.441532835648</v>
      </c>
      <c r="B1217">
        <v>2.1757073402404785</v>
      </c>
      <c r="C1217">
        <v>1077.9754638671875</v>
      </c>
      <c r="D1217">
        <v>0.31459331512451172</v>
      </c>
      <c r="E1217" s="8">
        <f t="shared" si="20"/>
        <v>2.1757073402404785</v>
      </c>
    </row>
    <row r="1218" spans="1:5" x14ac:dyDescent="0.2">
      <c r="A1218" s="230">
        <v>42286.44848634259</v>
      </c>
      <c r="B1218">
        <v>2.1757073402404785</v>
      </c>
      <c r="C1218">
        <v>938.66424560546875</v>
      </c>
      <c r="D1218">
        <v>0.31459331512451172</v>
      </c>
      <c r="E1218" s="8">
        <f t="shared" si="20"/>
        <v>2.1757073402404785</v>
      </c>
    </row>
    <row r="1219" spans="1:5" x14ac:dyDescent="0.2">
      <c r="A1219" s="230">
        <v>42286.455439814818</v>
      </c>
      <c r="B1219">
        <v>2.1757073402404785</v>
      </c>
      <c r="C1219">
        <v>1011.5858764648437</v>
      </c>
      <c r="D1219">
        <v>0.31459331512451172</v>
      </c>
      <c r="E1219" s="8">
        <f t="shared" si="20"/>
        <v>2.1757073402404785</v>
      </c>
    </row>
    <row r="1220" spans="1:5" x14ac:dyDescent="0.2">
      <c r="A1220" s="230">
        <v>42286.462393287038</v>
      </c>
      <c r="B1220">
        <v>2.1757073402404785</v>
      </c>
      <c r="C1220">
        <v>952.906005859375</v>
      </c>
      <c r="D1220">
        <v>0.31459331512451172</v>
      </c>
      <c r="E1220" s="8">
        <f t="shared" ref="E1220:E1283" si="21">IF(B1220="Null",E1219,IF(C1220+D1220&gt;10,B1220,"PO"))</f>
        <v>2.1757073402404785</v>
      </c>
    </row>
    <row r="1221" spans="1:5" x14ac:dyDescent="0.2">
      <c r="A1221" s="230">
        <v>42286.46934679398</v>
      </c>
      <c r="B1221">
        <v>2.1757073402404785</v>
      </c>
      <c r="C1221">
        <v>1029.575439453125</v>
      </c>
      <c r="D1221">
        <v>0.31459331512451172</v>
      </c>
      <c r="E1221" s="8">
        <f t="shared" si="21"/>
        <v>2.1757073402404785</v>
      </c>
    </row>
    <row r="1222" spans="1:5" x14ac:dyDescent="0.2">
      <c r="A1222" s="230">
        <v>42286.4763002662</v>
      </c>
      <c r="B1222">
        <v>2.1757073402404785</v>
      </c>
      <c r="C1222">
        <v>897.97381591796875</v>
      </c>
      <c r="D1222">
        <v>0.31459331512451172</v>
      </c>
      <c r="E1222" s="8">
        <f t="shared" si="21"/>
        <v>2.1757073402404785</v>
      </c>
    </row>
    <row r="1223" spans="1:5" x14ac:dyDescent="0.2">
      <c r="A1223" s="230">
        <v>42286.483253784725</v>
      </c>
      <c r="B1223">
        <v>2.1757073402404785</v>
      </c>
      <c r="C1223">
        <v>998.62908935546875</v>
      </c>
      <c r="D1223">
        <v>0.31459331512451172</v>
      </c>
      <c r="E1223" s="8">
        <f t="shared" si="21"/>
        <v>2.1757073402404785</v>
      </c>
    </row>
    <row r="1224" spans="1:5" x14ac:dyDescent="0.2">
      <c r="A1224" s="230">
        <v>42286.490207256946</v>
      </c>
      <c r="B1224">
        <v>2.1757073402404785</v>
      </c>
      <c r="C1224">
        <v>911.5731201171875</v>
      </c>
      <c r="D1224">
        <v>0.31459331512451172</v>
      </c>
      <c r="E1224" s="8">
        <f t="shared" si="21"/>
        <v>2.1757073402404785</v>
      </c>
    </row>
    <row r="1225" spans="1:5" x14ac:dyDescent="0.2">
      <c r="A1225" s="230">
        <v>42286.497160729166</v>
      </c>
      <c r="B1225">
        <v>2.1757073402404785</v>
      </c>
      <c r="C1225">
        <v>828.26470947265625</v>
      </c>
      <c r="D1225">
        <v>0.31459331512451172</v>
      </c>
      <c r="E1225" s="8">
        <f t="shared" si="21"/>
        <v>2.1757073402404785</v>
      </c>
    </row>
    <row r="1226" spans="1:5" x14ac:dyDescent="0.2">
      <c r="A1226" s="230">
        <v>42286.504114236108</v>
      </c>
      <c r="B1226">
        <v>2.1757073402404785</v>
      </c>
      <c r="C1226">
        <v>1109.3499755859375</v>
      </c>
      <c r="D1226">
        <v>0.31459331512451172</v>
      </c>
      <c r="E1226" s="8">
        <f t="shared" si="21"/>
        <v>2.1757073402404785</v>
      </c>
    </row>
    <row r="1227" spans="1:5" x14ac:dyDescent="0.2">
      <c r="A1227" s="230">
        <v>42286.511067708336</v>
      </c>
      <c r="B1227">
        <v>2.1757073402404785</v>
      </c>
      <c r="C1227">
        <v>867.02777099609375</v>
      </c>
      <c r="D1227">
        <v>0.31459331512451172</v>
      </c>
      <c r="E1227" s="8">
        <f t="shared" si="21"/>
        <v>2.1757073402404785</v>
      </c>
    </row>
    <row r="1228" spans="1:5" x14ac:dyDescent="0.2">
      <c r="A1228" s="230">
        <v>42286.518021180556</v>
      </c>
      <c r="B1228">
        <v>2.1757073402404785</v>
      </c>
      <c r="C1228">
        <v>1124.4483642578125</v>
      </c>
      <c r="D1228">
        <v>0.31459331512451172</v>
      </c>
      <c r="E1228" s="8">
        <f t="shared" si="21"/>
        <v>2.1757073402404785</v>
      </c>
    </row>
    <row r="1229" spans="1:5" x14ac:dyDescent="0.2">
      <c r="A1229" s="230">
        <v>42286.524974687498</v>
      </c>
      <c r="B1229">
        <v>2.1757073402404785</v>
      </c>
      <c r="C1229">
        <v>994.0247802734375</v>
      </c>
      <c r="D1229">
        <v>0.31459331512451172</v>
      </c>
      <c r="E1229" s="8">
        <f t="shared" si="21"/>
        <v>2.1757073402404785</v>
      </c>
    </row>
    <row r="1230" spans="1:5" x14ac:dyDescent="0.2">
      <c r="A1230" s="230">
        <v>42286.531928159726</v>
      </c>
      <c r="B1230">
        <v>2.1757073402404785</v>
      </c>
      <c r="C1230">
        <v>1149.6121826171875</v>
      </c>
      <c r="D1230">
        <v>0.31459331512451172</v>
      </c>
      <c r="E1230" s="8">
        <f t="shared" si="21"/>
        <v>2.1757073402404785</v>
      </c>
    </row>
    <row r="1231" spans="1:5" x14ac:dyDescent="0.2">
      <c r="A1231" s="230">
        <v>42286.538881678243</v>
      </c>
      <c r="B1231">
        <v>2.1757073402404785</v>
      </c>
      <c r="C1231">
        <v>1108.4935302734375</v>
      </c>
      <c r="D1231">
        <v>0.31459331512451172</v>
      </c>
      <c r="E1231" s="8">
        <f t="shared" si="21"/>
        <v>2.1757073402404785</v>
      </c>
    </row>
    <row r="1232" spans="1:5" x14ac:dyDescent="0.2">
      <c r="A1232" s="230">
        <v>42286.545835150464</v>
      </c>
      <c r="B1232">
        <v>2.1757073402404785</v>
      </c>
      <c r="C1232">
        <v>1147.6846923828125</v>
      </c>
      <c r="D1232">
        <v>0.31459331512451172</v>
      </c>
      <c r="E1232" s="8">
        <f t="shared" si="21"/>
        <v>2.1757073402404785</v>
      </c>
    </row>
    <row r="1233" spans="1:5" x14ac:dyDescent="0.2">
      <c r="A1233" s="230">
        <v>42286.552788622685</v>
      </c>
      <c r="B1233">
        <v>2.1757073402404785</v>
      </c>
      <c r="C1233">
        <v>1122.5208740234375</v>
      </c>
      <c r="D1233">
        <v>0.31459331512451172</v>
      </c>
      <c r="E1233" s="8">
        <f t="shared" si="21"/>
        <v>2.1757073402404785</v>
      </c>
    </row>
    <row r="1234" spans="1:5" x14ac:dyDescent="0.2">
      <c r="A1234" s="230">
        <v>42286.559742129626</v>
      </c>
      <c r="B1234" t="str">
        <v>Null</v>
      </c>
      <c r="C1234" t="str">
        <v>Null</v>
      </c>
      <c r="D1234" t="str">
        <v>Null</v>
      </c>
      <c r="E1234" s="8">
        <f t="shared" si="21"/>
        <v>2.1757073402404785</v>
      </c>
    </row>
    <row r="1235" spans="1:5" x14ac:dyDescent="0.2">
      <c r="A1235" s="230">
        <v>42286.566695601854</v>
      </c>
      <c r="B1235" t="str">
        <v>Null</v>
      </c>
      <c r="C1235" t="str">
        <v>Null</v>
      </c>
      <c r="D1235" t="str">
        <v>Null</v>
      </c>
      <c r="E1235" s="8">
        <f t="shared" si="21"/>
        <v>2.1757073402404785</v>
      </c>
    </row>
    <row r="1236" spans="1:5" x14ac:dyDescent="0.2">
      <c r="A1236" s="230">
        <v>42286.573649074075</v>
      </c>
      <c r="B1236" t="str">
        <v>Null</v>
      </c>
      <c r="C1236" t="str">
        <v>Null</v>
      </c>
      <c r="D1236" t="str">
        <v>Null</v>
      </c>
      <c r="E1236" s="8">
        <f t="shared" si="21"/>
        <v>2.1757073402404785</v>
      </c>
    </row>
    <row r="1237" spans="1:5" x14ac:dyDescent="0.2">
      <c r="A1237" s="230">
        <v>42286.580602581016</v>
      </c>
      <c r="B1237">
        <v>2.228571891784668</v>
      </c>
      <c r="C1237">
        <v>1116.9527587890625</v>
      </c>
      <c r="D1237">
        <v>0.31459331512451172</v>
      </c>
      <c r="E1237" s="8">
        <f t="shared" si="21"/>
        <v>2.228571891784668</v>
      </c>
    </row>
    <row r="1238" spans="1:5" x14ac:dyDescent="0.2">
      <c r="A1238" s="230">
        <v>42286.587556053244</v>
      </c>
      <c r="B1238">
        <v>2.228571891784668</v>
      </c>
      <c r="C1238">
        <v>1140.724609375</v>
      </c>
      <c r="D1238">
        <v>0.31459331512451172</v>
      </c>
      <c r="E1238" s="8">
        <f t="shared" si="21"/>
        <v>2.228571891784668</v>
      </c>
    </row>
    <row r="1239" spans="1:5" x14ac:dyDescent="0.2">
      <c r="A1239" s="230">
        <v>42286.594509571762</v>
      </c>
      <c r="B1239">
        <v>2.228571891784668</v>
      </c>
      <c r="C1239">
        <v>1109.0286865234375</v>
      </c>
      <c r="D1239">
        <v>0.31459331512451172</v>
      </c>
      <c r="E1239" s="8">
        <f t="shared" si="21"/>
        <v>2.228571891784668</v>
      </c>
    </row>
    <row r="1240" spans="1:5" x14ac:dyDescent="0.2">
      <c r="A1240" s="230">
        <v>42286.601463043982</v>
      </c>
      <c r="B1240">
        <v>2.228571891784668</v>
      </c>
      <c r="C1240">
        <v>1125.0909423828125</v>
      </c>
      <c r="D1240">
        <v>0.31459331512451172</v>
      </c>
      <c r="E1240" s="8">
        <f t="shared" si="21"/>
        <v>2.228571891784668</v>
      </c>
    </row>
    <row r="1241" spans="1:5" x14ac:dyDescent="0.2">
      <c r="A1241" s="230">
        <v>42286.608416516203</v>
      </c>
      <c r="B1241">
        <v>2.228571891784668</v>
      </c>
      <c r="C1241">
        <v>1105.602294921875</v>
      </c>
      <c r="D1241">
        <v>0.31459331512451172</v>
      </c>
      <c r="E1241" s="8">
        <f t="shared" si="21"/>
        <v>2.228571891784668</v>
      </c>
    </row>
    <row r="1242" spans="1:5" x14ac:dyDescent="0.2">
      <c r="A1242" s="230">
        <v>42286.615370023152</v>
      </c>
      <c r="B1242">
        <v>2.228571891784668</v>
      </c>
      <c r="C1242">
        <v>1103.7818603515625</v>
      </c>
      <c r="D1242">
        <v>0.31459331512451172</v>
      </c>
      <c r="E1242" s="8">
        <f t="shared" si="21"/>
        <v>2.228571891784668</v>
      </c>
    </row>
    <row r="1243" spans="1:5" x14ac:dyDescent="0.2">
      <c r="A1243" s="230">
        <v>42286.622323495372</v>
      </c>
      <c r="B1243">
        <v>2.228571891784668</v>
      </c>
      <c r="C1243">
        <v>1106.5660400390625</v>
      </c>
      <c r="D1243">
        <v>0.31459331512451172</v>
      </c>
      <c r="E1243" s="8">
        <f t="shared" si="21"/>
        <v>2.228571891784668</v>
      </c>
    </row>
    <row r="1244" spans="1:5" x14ac:dyDescent="0.2">
      <c r="A1244" s="230">
        <v>42286.629276967593</v>
      </c>
      <c r="B1244">
        <v>2.228571891784668</v>
      </c>
      <c r="C1244">
        <v>1111.17041015625</v>
      </c>
      <c r="D1244">
        <v>0.31459331512451172</v>
      </c>
      <c r="E1244" s="8">
        <f t="shared" si="21"/>
        <v>2.228571891784668</v>
      </c>
    </row>
    <row r="1245" spans="1:5" x14ac:dyDescent="0.2">
      <c r="A1245" s="230">
        <v>42286.636230474534</v>
      </c>
      <c r="B1245">
        <v>2.228571891784668</v>
      </c>
      <c r="C1245">
        <v>1028.2904052734375</v>
      </c>
      <c r="D1245">
        <v>0.31459331512451172</v>
      </c>
      <c r="E1245" s="8">
        <f t="shared" si="21"/>
        <v>2.228571891784668</v>
      </c>
    </row>
    <row r="1246" spans="1:5" x14ac:dyDescent="0.2">
      <c r="A1246" s="230">
        <v>42286.643183946762</v>
      </c>
      <c r="B1246">
        <v>2.228571891784668</v>
      </c>
      <c r="C1246">
        <v>1129.3741455078125</v>
      </c>
      <c r="D1246">
        <v>0.31459331512451172</v>
      </c>
      <c r="E1246" s="8">
        <f t="shared" si="21"/>
        <v>2.228571891784668</v>
      </c>
    </row>
    <row r="1247" spans="1:5" x14ac:dyDescent="0.2">
      <c r="A1247" s="230">
        <v>42286.65013746528</v>
      </c>
      <c r="B1247">
        <v>2.228571891784668</v>
      </c>
      <c r="C1247">
        <v>1048.528564453125</v>
      </c>
      <c r="D1247">
        <v>0.31459331512451172</v>
      </c>
      <c r="E1247" s="8">
        <f t="shared" si="21"/>
        <v>2.228571891784668</v>
      </c>
    </row>
    <row r="1248" spans="1:5" x14ac:dyDescent="0.2">
      <c r="A1248" s="230">
        <v>42286.6570909375</v>
      </c>
      <c r="B1248">
        <v>2.228571891784668</v>
      </c>
      <c r="C1248">
        <v>1083.7578125</v>
      </c>
      <c r="D1248">
        <v>0.31459331512451172</v>
      </c>
      <c r="E1248" s="8">
        <f t="shared" si="21"/>
        <v>2.228571891784668</v>
      </c>
    </row>
    <row r="1249" spans="1:5" x14ac:dyDescent="0.2">
      <c r="A1249" s="230">
        <v>42286.664044409721</v>
      </c>
      <c r="B1249">
        <v>2.228571891784668</v>
      </c>
      <c r="C1249">
        <v>977.85565185546875</v>
      </c>
      <c r="D1249">
        <v>0.31459331512451172</v>
      </c>
      <c r="E1249" s="8">
        <f t="shared" si="21"/>
        <v>2.228571891784668</v>
      </c>
    </row>
    <row r="1250" spans="1:5" x14ac:dyDescent="0.2">
      <c r="A1250" s="230">
        <v>42286.67099791667</v>
      </c>
      <c r="B1250">
        <v>2.228571891784668</v>
      </c>
      <c r="C1250">
        <v>1037.071044921875</v>
      </c>
      <c r="D1250">
        <v>0.31459331512451172</v>
      </c>
      <c r="E1250" s="8">
        <f t="shared" si="21"/>
        <v>2.228571891784668</v>
      </c>
    </row>
    <row r="1251" spans="1:5" x14ac:dyDescent="0.2">
      <c r="A1251" s="230">
        <v>42286.677951388891</v>
      </c>
      <c r="B1251">
        <v>2.228571891784668</v>
      </c>
      <c r="C1251">
        <v>924.63671875</v>
      </c>
      <c r="D1251">
        <v>0.31459331512451172</v>
      </c>
      <c r="E1251" s="8">
        <f t="shared" si="21"/>
        <v>2.228571891784668</v>
      </c>
    </row>
    <row r="1252" spans="1:5" x14ac:dyDescent="0.2">
      <c r="A1252" s="230">
        <v>42286.684904861111</v>
      </c>
      <c r="B1252">
        <v>2.228571891784668</v>
      </c>
      <c r="C1252">
        <v>1062.23486328125</v>
      </c>
      <c r="D1252">
        <v>0.31459331512451172</v>
      </c>
      <c r="E1252" s="8">
        <f t="shared" si="21"/>
        <v>2.228571891784668</v>
      </c>
    </row>
    <row r="1253" spans="1:5" x14ac:dyDescent="0.2">
      <c r="A1253" s="230">
        <v>42286.691858368053</v>
      </c>
      <c r="B1253">
        <v>2.228571891784668</v>
      </c>
      <c r="C1253">
        <v>880.6268310546875</v>
      </c>
      <c r="D1253">
        <v>0.31459331512451172</v>
      </c>
      <c r="E1253" s="8">
        <f t="shared" si="21"/>
        <v>2.228571891784668</v>
      </c>
    </row>
    <row r="1254" spans="1:5" x14ac:dyDescent="0.2">
      <c r="A1254" s="230">
        <v>42286.698811840281</v>
      </c>
      <c r="B1254">
        <v>2.228571891784668</v>
      </c>
      <c r="C1254">
        <v>1003.01953125</v>
      </c>
      <c r="D1254">
        <v>0.31459331512451172</v>
      </c>
      <c r="E1254" s="8">
        <f t="shared" si="21"/>
        <v>2.228571891784668</v>
      </c>
    </row>
    <row r="1255" spans="1:5" x14ac:dyDescent="0.2">
      <c r="A1255" s="230">
        <v>42286.705765358798</v>
      </c>
      <c r="B1255">
        <v>2.228571891784668</v>
      </c>
      <c r="C1255">
        <v>1114.168701171875</v>
      </c>
      <c r="D1255">
        <v>0.31459331512451172</v>
      </c>
      <c r="E1255" s="8">
        <f t="shared" si="21"/>
        <v>2.228571891784668</v>
      </c>
    </row>
    <row r="1256" spans="1:5" x14ac:dyDescent="0.2">
      <c r="A1256" s="230">
        <v>42286.712718831019</v>
      </c>
      <c r="B1256">
        <v>2.228571891784668</v>
      </c>
      <c r="C1256">
        <v>902.6854248046875</v>
      </c>
      <c r="D1256">
        <v>0.31459331512451172</v>
      </c>
      <c r="E1256" s="8">
        <f t="shared" si="21"/>
        <v>2.228571891784668</v>
      </c>
    </row>
    <row r="1257" spans="1:5" x14ac:dyDescent="0.2">
      <c r="A1257" s="230">
        <v>42286.719672303239</v>
      </c>
      <c r="B1257">
        <v>2.228571891784668</v>
      </c>
      <c r="C1257">
        <v>1134.8350830078125</v>
      </c>
      <c r="D1257">
        <v>0.31459331512451172</v>
      </c>
      <c r="E1257" s="8">
        <f t="shared" si="21"/>
        <v>2.228571891784668</v>
      </c>
    </row>
    <row r="1258" spans="1:5" x14ac:dyDescent="0.2">
      <c r="A1258" s="230">
        <v>42286.726625810188</v>
      </c>
      <c r="B1258">
        <v>2.228571891784668</v>
      </c>
      <c r="C1258">
        <v>782.96978759765625</v>
      </c>
      <c r="D1258">
        <v>0.31459331512451172</v>
      </c>
      <c r="E1258" s="8">
        <f t="shared" si="21"/>
        <v>2.228571891784668</v>
      </c>
    </row>
    <row r="1259" spans="1:5" x14ac:dyDescent="0.2">
      <c r="A1259" s="230">
        <v>42286.733579282409</v>
      </c>
      <c r="B1259">
        <v>2.228571891784668</v>
      </c>
      <c r="C1259">
        <v>1162.89013671875</v>
      </c>
      <c r="D1259">
        <v>0.31459331512451172</v>
      </c>
      <c r="E1259" s="8">
        <f t="shared" si="21"/>
        <v>2.228571891784668</v>
      </c>
    </row>
    <row r="1260" spans="1:5" x14ac:dyDescent="0.2">
      <c r="A1260" s="230">
        <v>42286.740532754629</v>
      </c>
      <c r="B1260">
        <v>2.228571891784668</v>
      </c>
      <c r="C1260">
        <v>872.9171142578125</v>
      </c>
      <c r="D1260">
        <v>0.31459331512451172</v>
      </c>
      <c r="E1260" s="8">
        <f t="shared" si="21"/>
        <v>2.228571891784668</v>
      </c>
    </row>
    <row r="1261" spans="1:5" x14ac:dyDescent="0.2">
      <c r="A1261" s="230">
        <v>42286.747486261571</v>
      </c>
      <c r="B1261">
        <v>2.228571891784668</v>
      </c>
      <c r="C1261">
        <v>1144.2581787109375</v>
      </c>
      <c r="D1261">
        <v>0.31459331512451172</v>
      </c>
      <c r="E1261" s="8">
        <f t="shared" si="21"/>
        <v>2.228571891784668</v>
      </c>
    </row>
    <row r="1262" spans="1:5" x14ac:dyDescent="0.2">
      <c r="A1262" s="230">
        <v>42286.754439733799</v>
      </c>
      <c r="B1262">
        <v>2.228571891784668</v>
      </c>
      <c r="C1262">
        <v>1040.390380859375</v>
      </c>
      <c r="D1262">
        <v>0.31459331512451172</v>
      </c>
      <c r="E1262" s="8">
        <f t="shared" si="21"/>
        <v>2.228571891784668</v>
      </c>
    </row>
    <row r="1263" spans="1:5" x14ac:dyDescent="0.2">
      <c r="A1263" s="230">
        <v>42286.761393252316</v>
      </c>
      <c r="B1263">
        <v>2.228571891784668</v>
      </c>
      <c r="C1263">
        <v>1132.58642578125</v>
      </c>
      <c r="D1263">
        <v>0.31459331512451172</v>
      </c>
      <c r="E1263" s="8">
        <f t="shared" si="21"/>
        <v>2.228571891784668</v>
      </c>
    </row>
    <row r="1264" spans="1:5" x14ac:dyDescent="0.2">
      <c r="A1264" s="230">
        <v>42286.768346724537</v>
      </c>
      <c r="B1264">
        <v>2.228571891784668</v>
      </c>
      <c r="C1264">
        <v>1122.19970703125</v>
      </c>
      <c r="D1264">
        <v>0.31459331512451172</v>
      </c>
      <c r="E1264" s="8">
        <f t="shared" si="21"/>
        <v>2.228571891784668</v>
      </c>
    </row>
    <row r="1265" spans="1:5" x14ac:dyDescent="0.2">
      <c r="A1265" s="230">
        <v>42286.775300196758</v>
      </c>
      <c r="B1265">
        <v>2.228571891784668</v>
      </c>
      <c r="C1265">
        <v>1130.12353515625</v>
      </c>
      <c r="D1265">
        <v>0.31459331512451172</v>
      </c>
      <c r="E1265" s="8">
        <f t="shared" si="21"/>
        <v>2.228571891784668</v>
      </c>
    </row>
    <row r="1266" spans="1:5" x14ac:dyDescent="0.2">
      <c r="A1266" s="230">
        <v>42286.782253703706</v>
      </c>
      <c r="B1266">
        <v>2.228571891784668</v>
      </c>
      <c r="C1266">
        <v>1120.272216796875</v>
      </c>
      <c r="D1266">
        <v>0.31459331512451172</v>
      </c>
      <c r="E1266" s="8">
        <f t="shared" si="21"/>
        <v>2.228571891784668</v>
      </c>
    </row>
    <row r="1267" spans="1:5" x14ac:dyDescent="0.2">
      <c r="A1267" s="230">
        <v>42286.789207175927</v>
      </c>
      <c r="B1267">
        <v>2.228571891784668</v>
      </c>
      <c r="C1267">
        <v>1126.268798828125</v>
      </c>
      <c r="D1267">
        <v>0.31459331512451172</v>
      </c>
      <c r="E1267" s="8">
        <f t="shared" si="21"/>
        <v>2.228571891784668</v>
      </c>
    </row>
    <row r="1268" spans="1:5" x14ac:dyDescent="0.2">
      <c r="A1268" s="230">
        <v>42286.796160648148</v>
      </c>
      <c r="B1268">
        <v>2.2560741901397705</v>
      </c>
      <c r="C1268">
        <v>1101.533203125</v>
      </c>
      <c r="D1268">
        <v>0.31459331512451172</v>
      </c>
      <c r="E1268" s="8">
        <f t="shared" si="21"/>
        <v>2.2560741901397705</v>
      </c>
    </row>
    <row r="1269" spans="1:5" x14ac:dyDescent="0.2">
      <c r="A1269" s="230">
        <v>42286.803114155089</v>
      </c>
      <c r="B1269">
        <v>2.2560741901397705</v>
      </c>
      <c r="C1269">
        <v>1117.0596923828125</v>
      </c>
      <c r="D1269">
        <v>0.31459331512451172</v>
      </c>
      <c r="E1269" s="8">
        <f t="shared" si="21"/>
        <v>2.2560741901397705</v>
      </c>
    </row>
    <row r="1270" spans="1:5" x14ac:dyDescent="0.2">
      <c r="A1270" s="230">
        <v>42286.810067627317</v>
      </c>
      <c r="B1270">
        <v>2.2560741901397705</v>
      </c>
      <c r="C1270">
        <v>1091.25341796875</v>
      </c>
      <c r="D1270">
        <v>0.31459331512451172</v>
      </c>
      <c r="E1270" s="8">
        <f t="shared" si="21"/>
        <v>2.2560741901397705</v>
      </c>
    </row>
    <row r="1271" spans="1:5" x14ac:dyDescent="0.2">
      <c r="A1271" s="230">
        <v>42286.817021145835</v>
      </c>
      <c r="B1271">
        <v>2.2560741901397705</v>
      </c>
      <c r="C1271">
        <v>1135.584716796875</v>
      </c>
      <c r="D1271">
        <v>0.31459331512451172</v>
      </c>
      <c r="E1271" s="8">
        <f t="shared" si="21"/>
        <v>2.2560741901397705</v>
      </c>
    </row>
    <row r="1272" spans="1:5" x14ac:dyDescent="0.2">
      <c r="A1272" s="230">
        <v>42286.823974618055</v>
      </c>
      <c r="B1272">
        <v>2.2560741901397705</v>
      </c>
      <c r="C1272">
        <v>1097.785400390625</v>
      </c>
      <c r="D1272">
        <v>0.31459331512451172</v>
      </c>
      <c r="E1272" s="8">
        <f t="shared" si="21"/>
        <v>2.2560741901397705</v>
      </c>
    </row>
    <row r="1273" spans="1:5" x14ac:dyDescent="0.2">
      <c r="A1273" s="230">
        <v>42286.830928090276</v>
      </c>
      <c r="B1273">
        <v>2.2560741901397705</v>
      </c>
      <c r="C1273">
        <v>1111.4915771484375</v>
      </c>
      <c r="D1273">
        <v>0.31459331512451172</v>
      </c>
      <c r="E1273" s="8">
        <f t="shared" si="21"/>
        <v>2.2560741901397705</v>
      </c>
    </row>
    <row r="1274" spans="1:5" x14ac:dyDescent="0.2">
      <c r="A1274" s="230">
        <v>42286.837881597225</v>
      </c>
      <c r="B1274">
        <v>2.2560741901397705</v>
      </c>
      <c r="C1274">
        <v>1093.609130859375</v>
      </c>
      <c r="D1274">
        <v>0.31459331512451172</v>
      </c>
      <c r="E1274" s="8">
        <f t="shared" si="21"/>
        <v>2.2560741901397705</v>
      </c>
    </row>
    <row r="1275" spans="1:5" x14ac:dyDescent="0.2">
      <c r="A1275" s="230">
        <v>42286.844835069445</v>
      </c>
      <c r="B1275">
        <v>2.2560741901397705</v>
      </c>
      <c r="C1275">
        <v>1115.3465576171875</v>
      </c>
      <c r="D1275">
        <v>0.31459331512451172</v>
      </c>
      <c r="E1275" s="8">
        <f t="shared" si="21"/>
        <v>2.2560741901397705</v>
      </c>
    </row>
    <row r="1276" spans="1:5" x14ac:dyDescent="0.2">
      <c r="A1276" s="230">
        <v>42286.851788541666</v>
      </c>
      <c r="B1276">
        <v>2.2560741901397705</v>
      </c>
      <c r="C1276">
        <v>1073.7994384765625</v>
      </c>
      <c r="D1276">
        <v>0.31459331512451172</v>
      </c>
      <c r="E1276" s="8">
        <f t="shared" si="21"/>
        <v>2.2560741901397705</v>
      </c>
    </row>
    <row r="1277" spans="1:5" x14ac:dyDescent="0.2">
      <c r="A1277" s="230">
        <v>42286.858742048615</v>
      </c>
      <c r="B1277">
        <v>2.2560741901397705</v>
      </c>
      <c r="C1277">
        <v>1109.67138671875</v>
      </c>
      <c r="D1277">
        <v>0.31459331512451172</v>
      </c>
      <c r="E1277" s="8">
        <f t="shared" si="21"/>
        <v>2.2560741901397705</v>
      </c>
    </row>
    <row r="1278" spans="1:5" x14ac:dyDescent="0.2">
      <c r="A1278" s="230">
        <v>42286.865695520835</v>
      </c>
      <c r="B1278">
        <v>2.2560741901397705</v>
      </c>
      <c r="C1278">
        <v>1009.1231689453125</v>
      </c>
      <c r="D1278">
        <v>0.31459331512451172</v>
      </c>
      <c r="E1278" s="8">
        <f t="shared" si="21"/>
        <v>2.2560741901397705</v>
      </c>
    </row>
    <row r="1279" spans="1:5" x14ac:dyDescent="0.2">
      <c r="A1279" s="230">
        <v>42286.872649039353</v>
      </c>
      <c r="B1279">
        <v>2.2560741901397705</v>
      </c>
      <c r="C1279">
        <v>1114.8111572265625</v>
      </c>
      <c r="D1279">
        <v>0.31459331512451172</v>
      </c>
      <c r="E1279" s="8">
        <f t="shared" si="21"/>
        <v>2.2560741901397705</v>
      </c>
    </row>
    <row r="1280" spans="1:5" x14ac:dyDescent="0.2">
      <c r="A1280" s="230">
        <v>42286.879602511573</v>
      </c>
      <c r="B1280">
        <v>2.2560741901397705</v>
      </c>
      <c r="C1280">
        <v>950.6573486328125</v>
      </c>
      <c r="D1280">
        <v>0.31459331512451172</v>
      </c>
      <c r="E1280" s="8">
        <f t="shared" si="21"/>
        <v>2.2560741901397705</v>
      </c>
    </row>
    <row r="1281" spans="1:5" x14ac:dyDescent="0.2">
      <c r="A1281" s="230">
        <v>42286.886555983794</v>
      </c>
      <c r="B1281">
        <v>2.2560741901397705</v>
      </c>
      <c r="C1281">
        <v>1064.3763427734375</v>
      </c>
      <c r="D1281">
        <v>0.31459331512451172</v>
      </c>
      <c r="E1281" s="8">
        <f t="shared" si="21"/>
        <v>2.2560741901397705</v>
      </c>
    </row>
    <row r="1282" spans="1:5" x14ac:dyDescent="0.2">
      <c r="A1282" s="230">
        <v>42286.893509490743</v>
      </c>
      <c r="B1282">
        <v>2.3039090633392334</v>
      </c>
      <c r="C1282">
        <v>853.5355224609375</v>
      </c>
      <c r="D1282">
        <v>0.31459331512451172</v>
      </c>
      <c r="E1282" s="8">
        <f t="shared" si="21"/>
        <v>2.3039090633392334</v>
      </c>
    </row>
    <row r="1283" spans="1:5" x14ac:dyDescent="0.2">
      <c r="A1283" s="230">
        <v>42286.900462962964</v>
      </c>
      <c r="B1283">
        <v>2.3039090633392334</v>
      </c>
      <c r="C1283">
        <v>1091.039306640625</v>
      </c>
      <c r="D1283">
        <v>0.31459331512451172</v>
      </c>
      <c r="E1283" s="8">
        <f t="shared" si="21"/>
        <v>2.3039090633392334</v>
      </c>
    </row>
    <row r="1284" spans="1:5" x14ac:dyDescent="0.2">
      <c r="A1284" s="230">
        <v>42286.907416435184</v>
      </c>
      <c r="B1284">
        <v>2.3039090633392334</v>
      </c>
      <c r="C1284">
        <v>1119.0943603515625</v>
      </c>
      <c r="D1284">
        <v>0.31459331512451172</v>
      </c>
      <c r="E1284" s="8">
        <f t="shared" ref="E1284:E1347" si="22">IF(B1284="Null",E1283,IF(C1284+D1284&gt;10,B1284,"PO"))</f>
        <v>2.3039090633392334</v>
      </c>
    </row>
    <row r="1285" spans="1:5" x14ac:dyDescent="0.2">
      <c r="A1285" s="230">
        <v>42286.914369942133</v>
      </c>
      <c r="B1285">
        <v>2.3039090633392334</v>
      </c>
      <c r="C1285">
        <v>1040.8187255859375</v>
      </c>
      <c r="D1285">
        <v>0.31459331512451172</v>
      </c>
      <c r="E1285" s="8">
        <f t="shared" si="22"/>
        <v>2.3039090633392334</v>
      </c>
    </row>
    <row r="1286" spans="1:5" x14ac:dyDescent="0.2">
      <c r="A1286" s="230">
        <v>42286.921323414354</v>
      </c>
      <c r="B1286">
        <v>2.3039090633392334</v>
      </c>
      <c r="C1286">
        <v>1120.70068359375</v>
      </c>
      <c r="D1286">
        <v>0.31459331512451172</v>
      </c>
      <c r="E1286" s="8">
        <f t="shared" si="22"/>
        <v>2.3039090633392334</v>
      </c>
    </row>
    <row r="1287" spans="1:5" x14ac:dyDescent="0.2">
      <c r="A1287" s="230">
        <v>42286.928276932871</v>
      </c>
      <c r="B1287">
        <v>2.3039090633392334</v>
      </c>
      <c r="C1287">
        <v>985.030029296875</v>
      </c>
      <c r="D1287">
        <v>0.31459331512451172</v>
      </c>
      <c r="E1287" s="8">
        <f t="shared" si="22"/>
        <v>2.3039090633392334</v>
      </c>
    </row>
    <row r="1288" spans="1:5" x14ac:dyDescent="0.2">
      <c r="A1288" s="230">
        <v>42286.935230405092</v>
      </c>
      <c r="B1288">
        <v>2.3039090633392334</v>
      </c>
      <c r="C1288">
        <v>1166.1025390625</v>
      </c>
      <c r="D1288">
        <v>0.31459331512451172</v>
      </c>
      <c r="E1288" s="8">
        <f t="shared" si="22"/>
        <v>2.3039090633392334</v>
      </c>
    </row>
    <row r="1289" spans="1:5" x14ac:dyDescent="0.2">
      <c r="A1289" s="230">
        <v>42286.942183877312</v>
      </c>
      <c r="B1289">
        <v>2.3039090633392334</v>
      </c>
      <c r="C1289">
        <v>894.654296875</v>
      </c>
      <c r="D1289">
        <v>0.31459331512451172</v>
      </c>
      <c r="E1289" s="8">
        <f t="shared" si="22"/>
        <v>2.3039090633392334</v>
      </c>
    </row>
    <row r="1290" spans="1:5" x14ac:dyDescent="0.2">
      <c r="A1290" s="230">
        <v>42286.949137384261</v>
      </c>
      <c r="B1290">
        <v>2.3039090633392334</v>
      </c>
      <c r="C1290">
        <v>1150.36181640625</v>
      </c>
      <c r="D1290">
        <v>0.31459331512451172</v>
      </c>
      <c r="E1290" s="8">
        <f t="shared" si="22"/>
        <v>2.3039090633392334</v>
      </c>
    </row>
    <row r="1291" spans="1:5" x14ac:dyDescent="0.2">
      <c r="A1291" s="230">
        <v>42286.956090856482</v>
      </c>
      <c r="B1291">
        <v>2.3039090633392334</v>
      </c>
      <c r="C1291">
        <v>799.88836669921875</v>
      </c>
      <c r="D1291">
        <v>0.31459331512451172</v>
      </c>
      <c r="E1291" s="8">
        <f t="shared" si="22"/>
        <v>2.3039090633392334</v>
      </c>
    </row>
    <row r="1292" spans="1:5" x14ac:dyDescent="0.2">
      <c r="A1292" s="230">
        <v>42286.963044328702</v>
      </c>
      <c r="B1292">
        <v>2.3039090633392334</v>
      </c>
      <c r="C1292">
        <v>1166.637939453125</v>
      </c>
      <c r="D1292">
        <v>0.31459331512451172</v>
      </c>
      <c r="E1292" s="8">
        <f t="shared" si="22"/>
        <v>2.3039090633392334</v>
      </c>
    </row>
    <row r="1293" spans="1:5" x14ac:dyDescent="0.2">
      <c r="A1293" s="230">
        <v>42286.969997835651</v>
      </c>
      <c r="B1293">
        <v>2.3039090633392334</v>
      </c>
      <c r="C1293">
        <v>1111.8128662109375</v>
      </c>
      <c r="D1293">
        <v>0.31459331512451172</v>
      </c>
      <c r="E1293" s="8">
        <f t="shared" si="22"/>
        <v>2.3039090633392334</v>
      </c>
    </row>
    <row r="1294" spans="1:5" x14ac:dyDescent="0.2">
      <c r="A1294" s="230">
        <v>42286.976951307872</v>
      </c>
      <c r="B1294">
        <v>2.3039090633392334</v>
      </c>
      <c r="C1294">
        <v>1129.6951904296875</v>
      </c>
      <c r="D1294">
        <v>0.31459331512451172</v>
      </c>
      <c r="E1294" s="8">
        <f t="shared" si="22"/>
        <v>2.3039090633392334</v>
      </c>
    </row>
    <row r="1295" spans="1:5" x14ac:dyDescent="0.2">
      <c r="A1295" s="230">
        <v>42286.983904826389</v>
      </c>
      <c r="B1295">
        <v>2.3039090633392334</v>
      </c>
      <c r="C1295">
        <v>1067.05322265625</v>
      </c>
      <c r="D1295">
        <v>0.31459331512451172</v>
      </c>
      <c r="E1295" s="8">
        <f t="shared" si="22"/>
        <v>2.3039090633392334</v>
      </c>
    </row>
    <row r="1296" spans="1:5" x14ac:dyDescent="0.2">
      <c r="A1296" s="230">
        <v>42286.99085829861</v>
      </c>
      <c r="B1296">
        <v>2.3039090633392334</v>
      </c>
      <c r="C1296">
        <v>1137.19091796875</v>
      </c>
      <c r="D1296">
        <v>0.31459331512451172</v>
      </c>
      <c r="E1296" s="8">
        <f t="shared" si="22"/>
        <v>2.3039090633392334</v>
      </c>
    </row>
    <row r="1297" spans="1:5" x14ac:dyDescent="0.2">
      <c r="A1297" s="230">
        <v>42286.997811770831</v>
      </c>
      <c r="B1297">
        <v>2.3039090633392334</v>
      </c>
      <c r="C1297">
        <v>1119.8438720703125</v>
      </c>
      <c r="D1297">
        <v>0.31459331512451172</v>
      </c>
      <c r="E1297" s="8">
        <f t="shared" si="22"/>
        <v>2.3039090633392334</v>
      </c>
    </row>
    <row r="1298" spans="1:5" x14ac:dyDescent="0.2">
      <c r="A1298" s="230">
        <v>42287.004765277779</v>
      </c>
      <c r="B1298">
        <v>2.3039090633392334</v>
      </c>
      <c r="C1298">
        <v>1136.9766845703125</v>
      </c>
      <c r="D1298">
        <v>0.31459331512451172</v>
      </c>
      <c r="E1298" s="8">
        <f t="shared" si="22"/>
        <v>2.3039090633392334</v>
      </c>
    </row>
    <row r="1299" spans="1:5" x14ac:dyDescent="0.2">
      <c r="A1299" s="230">
        <v>42287.01171875</v>
      </c>
      <c r="B1299">
        <v>2.3039090633392334</v>
      </c>
      <c r="C1299">
        <v>1110.420654296875</v>
      </c>
      <c r="D1299">
        <v>0.31459331512451172</v>
      </c>
      <c r="E1299" s="8">
        <f t="shared" si="22"/>
        <v>2.3039090633392334</v>
      </c>
    </row>
    <row r="1300" spans="1:5" x14ac:dyDescent="0.2">
      <c r="A1300" s="230">
        <v>42287.018672222221</v>
      </c>
      <c r="B1300">
        <v>2.3039090633392334</v>
      </c>
      <c r="C1300">
        <v>1141.1529541015625</v>
      </c>
      <c r="D1300">
        <v>0.31459331512451172</v>
      </c>
      <c r="E1300" s="8">
        <f t="shared" si="22"/>
        <v>2.3039090633392334</v>
      </c>
    </row>
    <row r="1301" spans="1:5" x14ac:dyDescent="0.2">
      <c r="A1301" s="230">
        <v>42287.025625729169</v>
      </c>
      <c r="B1301">
        <v>2.3039090633392334</v>
      </c>
      <c r="C1301">
        <v>1035.7860107421875</v>
      </c>
      <c r="D1301">
        <v>0.31459331512451172</v>
      </c>
      <c r="E1301" s="8">
        <f t="shared" si="22"/>
        <v>2.3039090633392334</v>
      </c>
    </row>
    <row r="1302" spans="1:5" x14ac:dyDescent="0.2">
      <c r="A1302" s="230">
        <v>42287.03257920139</v>
      </c>
      <c r="B1302">
        <v>2.3039090633392334</v>
      </c>
      <c r="C1302">
        <v>1100.4622802734375</v>
      </c>
      <c r="D1302">
        <v>0.31459331512451172</v>
      </c>
      <c r="E1302" s="8">
        <f t="shared" si="22"/>
        <v>2.3039090633392334</v>
      </c>
    </row>
    <row r="1303" spans="1:5" x14ac:dyDescent="0.2">
      <c r="A1303" s="230">
        <v>42287.039532719908</v>
      </c>
      <c r="B1303">
        <v>2.3039090633392334</v>
      </c>
      <c r="C1303">
        <v>1087.2916259765625</v>
      </c>
      <c r="D1303">
        <v>0.31459331512451172</v>
      </c>
      <c r="E1303" s="8">
        <f t="shared" si="22"/>
        <v>2.3039090633392334</v>
      </c>
    </row>
    <row r="1304" spans="1:5" x14ac:dyDescent="0.2">
      <c r="A1304" s="230">
        <v>42287.046486192128</v>
      </c>
      <c r="B1304">
        <v>2.3039090633392334</v>
      </c>
      <c r="C1304">
        <v>1098.7491455078125</v>
      </c>
      <c r="D1304">
        <v>0.31459331512451172</v>
      </c>
      <c r="E1304" s="8">
        <f t="shared" si="22"/>
        <v>2.3039090633392334</v>
      </c>
    </row>
    <row r="1305" spans="1:5" x14ac:dyDescent="0.2">
      <c r="A1305" s="230">
        <v>42287.053439664349</v>
      </c>
      <c r="B1305">
        <v>2.3039090633392334</v>
      </c>
      <c r="C1305">
        <v>969.931640625</v>
      </c>
      <c r="D1305">
        <v>0.31459331512451172</v>
      </c>
      <c r="E1305" s="8">
        <f t="shared" si="22"/>
        <v>2.3039090633392334</v>
      </c>
    </row>
    <row r="1306" spans="1:5" x14ac:dyDescent="0.2">
      <c r="A1306" s="230">
        <v>42287.060393171298</v>
      </c>
      <c r="B1306">
        <v>2.3039090633392334</v>
      </c>
      <c r="C1306">
        <v>1129.5882568359375</v>
      </c>
      <c r="D1306">
        <v>0.31459331512451172</v>
      </c>
      <c r="E1306" s="8">
        <f t="shared" si="22"/>
        <v>2.3039090633392334</v>
      </c>
    </row>
    <row r="1307" spans="1:5" x14ac:dyDescent="0.2">
      <c r="A1307" s="230">
        <v>42287.067346643518</v>
      </c>
      <c r="B1307">
        <v>2.3039090633392334</v>
      </c>
      <c r="C1307">
        <v>993.27520751953125</v>
      </c>
      <c r="D1307">
        <v>0.31459331512451172</v>
      </c>
      <c r="E1307" s="8">
        <f t="shared" si="22"/>
        <v>2.3039090633392334</v>
      </c>
    </row>
    <row r="1308" spans="1:5" x14ac:dyDescent="0.2">
      <c r="A1308" s="230">
        <v>42287.074300115739</v>
      </c>
      <c r="B1308">
        <v>2.3039090633392334</v>
      </c>
      <c r="C1308">
        <v>1093.502197265625</v>
      </c>
      <c r="D1308">
        <v>0.31459331512451172</v>
      </c>
      <c r="E1308" s="8">
        <f t="shared" si="22"/>
        <v>2.3039090633392334</v>
      </c>
    </row>
    <row r="1309" spans="1:5" x14ac:dyDescent="0.2">
      <c r="A1309" s="230">
        <v>42287.081253622688</v>
      </c>
      <c r="B1309">
        <v>2.3039090633392334</v>
      </c>
      <c r="C1309">
        <v>913.9288330078125</v>
      </c>
      <c r="D1309">
        <v>0.31459331512451172</v>
      </c>
      <c r="E1309" s="8">
        <f t="shared" si="22"/>
        <v>2.3039090633392334</v>
      </c>
    </row>
    <row r="1310" spans="1:5" x14ac:dyDescent="0.2">
      <c r="A1310" s="230">
        <v>42287.088207094908</v>
      </c>
      <c r="B1310">
        <v>2.3039090633392334</v>
      </c>
      <c r="C1310">
        <v>1090.3968505859375</v>
      </c>
      <c r="D1310">
        <v>0.31459331512451172</v>
      </c>
      <c r="E1310" s="8">
        <f t="shared" si="22"/>
        <v>2.3039090633392334</v>
      </c>
    </row>
    <row r="1311" spans="1:5" x14ac:dyDescent="0.2">
      <c r="A1311" s="230">
        <v>42287.095160613426</v>
      </c>
      <c r="B1311">
        <v>2.3039090633392334</v>
      </c>
      <c r="C1311">
        <v>870.882568359375</v>
      </c>
      <c r="D1311">
        <v>0.31459331512451172</v>
      </c>
      <c r="E1311" s="8">
        <f t="shared" si="22"/>
        <v>2.3039090633392334</v>
      </c>
    </row>
    <row r="1312" spans="1:5" x14ac:dyDescent="0.2">
      <c r="A1312" s="230">
        <v>42287.102114085646</v>
      </c>
      <c r="B1312">
        <v>2.3039090633392334</v>
      </c>
      <c r="C1312">
        <v>1067.696044921875</v>
      </c>
      <c r="D1312">
        <v>0.31459331512451172</v>
      </c>
      <c r="E1312" s="8">
        <f t="shared" si="22"/>
        <v>2.3039090633392334</v>
      </c>
    </row>
    <row r="1313" spans="1:5" x14ac:dyDescent="0.2">
      <c r="A1313" s="230">
        <v>42287.109067557867</v>
      </c>
      <c r="B1313">
        <v>2.3039090633392334</v>
      </c>
      <c r="C1313">
        <v>947.23077392578125</v>
      </c>
      <c r="D1313">
        <v>0.31459331512451172</v>
      </c>
      <c r="E1313" s="8">
        <f t="shared" si="22"/>
        <v>2.3039090633392334</v>
      </c>
    </row>
    <row r="1314" spans="1:5" x14ac:dyDescent="0.2">
      <c r="A1314" s="230">
        <v>42287.116021064816</v>
      </c>
      <c r="B1314">
        <v>2.3039090633392334</v>
      </c>
      <c r="C1314">
        <v>1104.9598388671875</v>
      </c>
      <c r="D1314">
        <v>0.31459331512451172</v>
      </c>
      <c r="E1314" s="8">
        <f t="shared" si="22"/>
        <v>2.3039090633392334</v>
      </c>
    </row>
    <row r="1315" spans="1:5" x14ac:dyDescent="0.2">
      <c r="A1315" s="230">
        <v>42287.122974537036</v>
      </c>
      <c r="B1315">
        <v>2.3039090633392334</v>
      </c>
      <c r="C1315">
        <v>951.94219970703125</v>
      </c>
      <c r="D1315">
        <v>0.31459331512451172</v>
      </c>
      <c r="E1315" s="8">
        <f t="shared" si="22"/>
        <v>2.3039090633392334</v>
      </c>
    </row>
    <row r="1316" spans="1:5" x14ac:dyDescent="0.2">
      <c r="A1316" s="230">
        <v>42287.129928009257</v>
      </c>
      <c r="B1316">
        <v>2.3039090633392334</v>
      </c>
      <c r="C1316">
        <v>1089.325927734375</v>
      </c>
      <c r="D1316">
        <v>0.31459331512451172</v>
      </c>
      <c r="E1316" s="8">
        <f t="shared" si="22"/>
        <v>2.3039090633392334</v>
      </c>
    </row>
    <row r="1317" spans="1:5" x14ac:dyDescent="0.2">
      <c r="A1317" s="230">
        <v>42287.136881516206</v>
      </c>
      <c r="B1317">
        <v>2.3039090633392334</v>
      </c>
      <c r="C1317">
        <v>1124.9837646484375</v>
      </c>
      <c r="D1317">
        <v>0.31459331512451172</v>
      </c>
      <c r="E1317" s="8">
        <f t="shared" si="22"/>
        <v>2.3039090633392334</v>
      </c>
    </row>
    <row r="1318" spans="1:5" x14ac:dyDescent="0.2">
      <c r="A1318" s="230">
        <v>42287.143834988427</v>
      </c>
      <c r="B1318">
        <v>2.3039090633392334</v>
      </c>
      <c r="C1318">
        <v>1078.6180419921875</v>
      </c>
      <c r="D1318">
        <v>0.31459331512451172</v>
      </c>
      <c r="E1318" s="8">
        <f t="shared" si="22"/>
        <v>2.3039090633392334</v>
      </c>
    </row>
    <row r="1319" spans="1:5" x14ac:dyDescent="0.2">
      <c r="A1319" s="230">
        <v>42287.150788506944</v>
      </c>
      <c r="B1319">
        <v>2.3039090633392334</v>
      </c>
      <c r="C1319">
        <v>1134.9422607421875</v>
      </c>
      <c r="D1319">
        <v>0.31459331512451172</v>
      </c>
      <c r="E1319" s="8">
        <f t="shared" si="22"/>
        <v>2.3039090633392334</v>
      </c>
    </row>
    <row r="1320" spans="1:5" x14ac:dyDescent="0.2">
      <c r="A1320" s="230">
        <v>42287.157741979165</v>
      </c>
      <c r="B1320">
        <v>2.3039090633392334</v>
      </c>
      <c r="C1320">
        <v>1058.487060546875</v>
      </c>
      <c r="D1320">
        <v>0.31459331512451172</v>
      </c>
      <c r="E1320" s="8">
        <f t="shared" si="22"/>
        <v>2.3039090633392334</v>
      </c>
    </row>
    <row r="1321" spans="1:5" x14ac:dyDescent="0.2">
      <c r="A1321" s="230">
        <v>42287.164695451385</v>
      </c>
      <c r="B1321">
        <v>2.2422695159912109</v>
      </c>
      <c r="C1321">
        <v>1167.4945068359375</v>
      </c>
      <c r="D1321">
        <v>0.31459331512451172</v>
      </c>
      <c r="E1321" s="8">
        <f t="shared" si="22"/>
        <v>2.2422695159912109</v>
      </c>
    </row>
    <row r="1322" spans="1:5" x14ac:dyDescent="0.2">
      <c r="A1322" s="230">
        <v>42287.171648958334</v>
      </c>
      <c r="B1322">
        <v>2.2422695159912109</v>
      </c>
      <c r="C1322">
        <v>992.84686279296875</v>
      </c>
      <c r="D1322">
        <v>0.31459331512451172</v>
      </c>
      <c r="E1322" s="8">
        <f t="shared" si="22"/>
        <v>2.2422695159912109</v>
      </c>
    </row>
    <row r="1323" spans="1:5" x14ac:dyDescent="0.2">
      <c r="A1323" s="230">
        <v>42287.178602430555</v>
      </c>
      <c r="B1323">
        <v>2.2422695159912109</v>
      </c>
      <c r="C1323">
        <v>1134.9422607421875</v>
      </c>
      <c r="D1323">
        <v>0.31459331512451172</v>
      </c>
      <c r="E1323" s="8">
        <f t="shared" si="22"/>
        <v>2.2422695159912109</v>
      </c>
    </row>
    <row r="1324" spans="1:5" x14ac:dyDescent="0.2">
      <c r="A1324" s="230">
        <v>42287.185555902775</v>
      </c>
      <c r="B1324">
        <v>2.2422695159912109</v>
      </c>
      <c r="C1324">
        <v>911.25177001953125</v>
      </c>
      <c r="D1324">
        <v>0.31459331512451172</v>
      </c>
      <c r="E1324" s="8">
        <f t="shared" si="22"/>
        <v>2.2422695159912109</v>
      </c>
    </row>
    <row r="1325" spans="1:5" x14ac:dyDescent="0.2">
      <c r="A1325" s="230">
        <v>42287.192509409724</v>
      </c>
      <c r="B1325">
        <v>2.2422695159912109</v>
      </c>
      <c r="C1325">
        <v>1150.6829833984375</v>
      </c>
      <c r="D1325">
        <v>0.31459331512451172</v>
      </c>
      <c r="E1325" s="8">
        <f t="shared" si="22"/>
        <v>2.2422695159912109</v>
      </c>
    </row>
    <row r="1326" spans="1:5" x14ac:dyDescent="0.2">
      <c r="A1326" s="230">
        <v>42287.199462881945</v>
      </c>
      <c r="B1326">
        <v>2.2422695159912109</v>
      </c>
      <c r="C1326">
        <v>722.68365478515625</v>
      </c>
      <c r="D1326">
        <v>0.31459331512451172</v>
      </c>
      <c r="E1326" s="8">
        <f t="shared" si="22"/>
        <v>2.2422695159912109</v>
      </c>
    </row>
    <row r="1327" spans="1:5" x14ac:dyDescent="0.2">
      <c r="A1327" s="230">
        <v>42287.206416400462</v>
      </c>
      <c r="B1327">
        <v>2.2422695159912109</v>
      </c>
      <c r="C1327">
        <v>1140.938720703125</v>
      </c>
      <c r="D1327">
        <v>0.31459331512451172</v>
      </c>
      <c r="E1327" s="8">
        <f t="shared" si="22"/>
        <v>2.2422695159912109</v>
      </c>
    </row>
    <row r="1328" spans="1:5" x14ac:dyDescent="0.2">
      <c r="A1328" s="230">
        <v>42287.213369872683</v>
      </c>
      <c r="B1328">
        <v>2.2422695159912109</v>
      </c>
      <c r="C1328">
        <v>971.5379638671875</v>
      </c>
      <c r="D1328">
        <v>0.31459331512451172</v>
      </c>
      <c r="E1328" s="8">
        <f t="shared" si="22"/>
        <v>2.2422695159912109</v>
      </c>
    </row>
    <row r="1329" spans="1:5" x14ac:dyDescent="0.2">
      <c r="A1329" s="230">
        <v>42287.220323344911</v>
      </c>
      <c r="B1329">
        <v>2.2422695159912109</v>
      </c>
      <c r="C1329">
        <v>1146.3997802734375</v>
      </c>
      <c r="D1329">
        <v>0.31459331512451172</v>
      </c>
      <c r="E1329" s="8">
        <f t="shared" si="22"/>
        <v>2.2422695159912109</v>
      </c>
    </row>
    <row r="1330" spans="1:5" x14ac:dyDescent="0.2">
      <c r="A1330" s="230">
        <v>42287.227276851852</v>
      </c>
      <c r="B1330">
        <v>2.2422695159912109</v>
      </c>
      <c r="C1330">
        <v>1045.316162109375</v>
      </c>
      <c r="D1330">
        <v>0.31459331512451172</v>
      </c>
      <c r="E1330" s="8">
        <f t="shared" si="22"/>
        <v>2.2422695159912109</v>
      </c>
    </row>
    <row r="1331" spans="1:5" x14ac:dyDescent="0.2">
      <c r="A1331" s="230">
        <v>42287.234230324073</v>
      </c>
      <c r="B1331">
        <v>2.2422695159912109</v>
      </c>
      <c r="C1331">
        <v>1129.4810791015625</v>
      </c>
      <c r="D1331">
        <v>0.31459331512451172</v>
      </c>
      <c r="E1331" s="8">
        <f t="shared" si="22"/>
        <v>2.2422695159912109</v>
      </c>
    </row>
    <row r="1332" spans="1:5" x14ac:dyDescent="0.2">
      <c r="A1332" s="230">
        <v>42287.241183796294</v>
      </c>
      <c r="B1332">
        <v>2.2422695159912109</v>
      </c>
      <c r="C1332">
        <v>1110.635009765625</v>
      </c>
      <c r="D1332">
        <v>0.31459331512451172</v>
      </c>
      <c r="E1332" s="8">
        <f t="shared" si="22"/>
        <v>2.2422695159912109</v>
      </c>
    </row>
    <row r="1333" spans="1:5" x14ac:dyDescent="0.2">
      <c r="A1333" s="230">
        <v>42287.248137303242</v>
      </c>
      <c r="B1333">
        <v>2.2422695159912109</v>
      </c>
      <c r="C1333">
        <v>1119.8438720703125</v>
      </c>
      <c r="D1333">
        <v>0.31459331512451172</v>
      </c>
      <c r="E1333" s="8">
        <f t="shared" si="22"/>
        <v>2.2422695159912109</v>
      </c>
    </row>
    <row r="1334" spans="1:5" x14ac:dyDescent="0.2">
      <c r="A1334" s="230">
        <v>42287.255090775463</v>
      </c>
      <c r="B1334">
        <v>2.2422695159912109</v>
      </c>
      <c r="C1334">
        <v>1096.5003662109375</v>
      </c>
      <c r="D1334">
        <v>0.31459331512451172</v>
      </c>
      <c r="E1334" s="8">
        <f t="shared" si="22"/>
        <v>2.2422695159912109</v>
      </c>
    </row>
    <row r="1335" spans="1:5" x14ac:dyDescent="0.2">
      <c r="A1335" s="230">
        <v>42287.262044293981</v>
      </c>
      <c r="B1335">
        <v>2.2696647644042969</v>
      </c>
      <c r="C1335">
        <v>1107.4224853515625</v>
      </c>
      <c r="D1335">
        <v>0.31459331512451172</v>
      </c>
      <c r="E1335" s="8">
        <f t="shared" si="22"/>
        <v>2.2696647644042969</v>
      </c>
    </row>
    <row r="1336" spans="1:5" x14ac:dyDescent="0.2">
      <c r="A1336" s="230">
        <v>42287.268997766201</v>
      </c>
      <c r="B1336">
        <v>2.2696647644042969</v>
      </c>
      <c r="C1336">
        <v>1042.4249267578125</v>
      </c>
      <c r="D1336">
        <v>0.31459331512451172</v>
      </c>
      <c r="E1336" s="8">
        <f t="shared" si="22"/>
        <v>2.2696647644042969</v>
      </c>
    </row>
    <row r="1337" spans="1:5" x14ac:dyDescent="0.2">
      <c r="A1337" s="230">
        <v>42287.275951238429</v>
      </c>
      <c r="B1337">
        <v>2.2696647644042969</v>
      </c>
      <c r="C1337">
        <v>1135.4775390625</v>
      </c>
      <c r="D1337">
        <v>0.31459331512451172</v>
      </c>
      <c r="E1337" s="8">
        <f t="shared" si="22"/>
        <v>2.2696647644042969</v>
      </c>
    </row>
    <row r="1338" spans="1:5" x14ac:dyDescent="0.2">
      <c r="A1338" s="230">
        <v>42287.282904745371</v>
      </c>
      <c r="B1338">
        <v>2.2696647644042969</v>
      </c>
      <c r="C1338">
        <v>1074.3348388671875</v>
      </c>
      <c r="D1338">
        <v>0.31459331512451172</v>
      </c>
      <c r="E1338" s="8">
        <f t="shared" si="22"/>
        <v>2.2696647644042969</v>
      </c>
    </row>
    <row r="1339" spans="1:5" x14ac:dyDescent="0.2">
      <c r="A1339" s="230">
        <v>42287.289858217591</v>
      </c>
      <c r="B1339">
        <v>2.2696647644042969</v>
      </c>
      <c r="C1339">
        <v>1056.4525146484375</v>
      </c>
      <c r="D1339">
        <v>0.31459331512451172</v>
      </c>
      <c r="E1339" s="8">
        <f t="shared" si="22"/>
        <v>2.2696647644042969</v>
      </c>
    </row>
    <row r="1340" spans="1:5" x14ac:dyDescent="0.2">
      <c r="A1340" s="230">
        <v>42287.296811689812</v>
      </c>
      <c r="B1340">
        <v>2.2696647644042969</v>
      </c>
      <c r="C1340">
        <v>999.05755615234375</v>
      </c>
      <c r="D1340">
        <v>0.31459331512451172</v>
      </c>
      <c r="E1340" s="8">
        <f t="shared" si="22"/>
        <v>2.2696647644042969</v>
      </c>
    </row>
    <row r="1341" spans="1:5" x14ac:dyDescent="0.2">
      <c r="A1341" s="230">
        <v>42287.303765196761</v>
      </c>
      <c r="B1341">
        <v>2.2696647644042969</v>
      </c>
      <c r="C1341">
        <v>1054.9532470703125</v>
      </c>
      <c r="D1341">
        <v>0.31459331512451172</v>
      </c>
      <c r="E1341" s="8">
        <f t="shared" si="22"/>
        <v>2.2696647644042969</v>
      </c>
    </row>
    <row r="1342" spans="1:5" x14ac:dyDescent="0.2">
      <c r="A1342" s="230">
        <v>42287.310718668981</v>
      </c>
      <c r="B1342">
        <v>2.2696647644042969</v>
      </c>
      <c r="C1342">
        <v>919.60400390625</v>
      </c>
      <c r="D1342">
        <v>0.31459331512451172</v>
      </c>
      <c r="E1342" s="8">
        <f t="shared" si="22"/>
        <v>2.2696647644042969</v>
      </c>
    </row>
    <row r="1343" spans="1:5" x14ac:dyDescent="0.2">
      <c r="A1343" s="230">
        <v>42287.317672187499</v>
      </c>
      <c r="B1343">
        <v>2.2696647644042969</v>
      </c>
      <c r="C1343">
        <v>991.3477783203125</v>
      </c>
      <c r="D1343">
        <v>0.31459331512451172</v>
      </c>
      <c r="E1343" s="8">
        <f t="shared" si="22"/>
        <v>2.2696647644042969</v>
      </c>
    </row>
    <row r="1344" spans="1:5" x14ac:dyDescent="0.2">
      <c r="A1344" s="230">
        <v>42287.324625659719</v>
      </c>
      <c r="B1344">
        <v>2.2696647644042969</v>
      </c>
      <c r="C1344">
        <v>891.549072265625</v>
      </c>
      <c r="D1344">
        <v>0.31459331512451172</v>
      </c>
      <c r="E1344" s="8">
        <f t="shared" si="22"/>
        <v>2.2696647644042969</v>
      </c>
    </row>
    <row r="1345" spans="1:5" x14ac:dyDescent="0.2">
      <c r="A1345" s="230">
        <v>42287.331579131947</v>
      </c>
      <c r="B1345">
        <v>2.2696647644042969</v>
      </c>
      <c r="C1345">
        <v>831.4771728515625</v>
      </c>
      <c r="D1345">
        <v>0.31459331512451172</v>
      </c>
      <c r="E1345" s="8">
        <f t="shared" si="22"/>
        <v>2.2696647644042969</v>
      </c>
    </row>
    <row r="1346" spans="1:5" x14ac:dyDescent="0.2">
      <c r="A1346" s="230">
        <v>42287.338532638889</v>
      </c>
      <c r="B1346">
        <v>2.2696647644042969</v>
      </c>
      <c r="C1346">
        <v>1009.01611328125</v>
      </c>
      <c r="D1346">
        <v>0.31459331512451172</v>
      </c>
      <c r="E1346" s="8">
        <f t="shared" si="22"/>
        <v>2.2696647644042969</v>
      </c>
    </row>
    <row r="1347" spans="1:5" x14ac:dyDescent="0.2">
      <c r="A1347" s="230">
        <v>42287.345486111109</v>
      </c>
      <c r="B1347">
        <v>2.2696647644042969</v>
      </c>
      <c r="C1347">
        <v>833.61871337890625</v>
      </c>
      <c r="D1347">
        <v>0.31459331512451172</v>
      </c>
      <c r="E1347" s="8">
        <f t="shared" si="22"/>
        <v>2.2696647644042969</v>
      </c>
    </row>
    <row r="1348" spans="1:5" x14ac:dyDescent="0.2">
      <c r="A1348" s="230">
        <v>42287.35243958333</v>
      </c>
      <c r="B1348">
        <v>2.2696647644042969</v>
      </c>
      <c r="C1348">
        <v>1084.1861572265625</v>
      </c>
      <c r="D1348">
        <v>0.31459331512451172</v>
      </c>
      <c r="E1348" s="8">
        <f t="shared" ref="E1348:E1411" si="23">IF(B1348="Null",E1347,IF(C1348+D1348&gt;10,B1348,"PO"))</f>
        <v>2.2696647644042969</v>
      </c>
    </row>
    <row r="1349" spans="1:5" x14ac:dyDescent="0.2">
      <c r="A1349" s="230">
        <v>42287.359393090279</v>
      </c>
      <c r="B1349">
        <v>2.2696647644042969</v>
      </c>
      <c r="C1349">
        <v>941.66259765625</v>
      </c>
      <c r="D1349">
        <v>0.31459331512451172</v>
      </c>
      <c r="E1349" s="8">
        <f t="shared" si="23"/>
        <v>2.2696647644042969</v>
      </c>
    </row>
    <row r="1350" spans="1:5" x14ac:dyDescent="0.2">
      <c r="A1350" s="230">
        <v>42287.3663465625</v>
      </c>
      <c r="B1350">
        <v>2.2696647644042969</v>
      </c>
      <c r="C1350">
        <v>1147.3636474609375</v>
      </c>
      <c r="D1350">
        <v>0.31459331512451172</v>
      </c>
      <c r="E1350" s="8">
        <f t="shared" si="23"/>
        <v>2.2696647644042969</v>
      </c>
    </row>
    <row r="1351" spans="1:5" x14ac:dyDescent="0.2">
      <c r="A1351" s="230">
        <v>42287.373300081017</v>
      </c>
      <c r="B1351">
        <v>2.2696647644042969</v>
      </c>
      <c r="C1351">
        <v>1049.492431640625</v>
      </c>
      <c r="D1351">
        <v>0.31459331512451172</v>
      </c>
      <c r="E1351" s="8">
        <f t="shared" si="23"/>
        <v>2.2696647644042969</v>
      </c>
    </row>
    <row r="1352" spans="1:5" x14ac:dyDescent="0.2">
      <c r="A1352" s="230">
        <v>42287.380253553238</v>
      </c>
      <c r="B1352">
        <v>2.2696647644042969</v>
      </c>
      <c r="C1352">
        <v>1131.1943359375</v>
      </c>
      <c r="D1352">
        <v>0.31459331512451172</v>
      </c>
      <c r="E1352" s="8">
        <f t="shared" si="23"/>
        <v>2.2696647644042969</v>
      </c>
    </row>
    <row r="1353" spans="1:5" x14ac:dyDescent="0.2">
      <c r="A1353" s="230">
        <v>42287.387207025466</v>
      </c>
      <c r="B1353">
        <v>2.2696647644042969</v>
      </c>
      <c r="C1353">
        <v>1132.158203125</v>
      </c>
      <c r="D1353">
        <v>0.31459331512451172</v>
      </c>
      <c r="E1353" s="8">
        <f t="shared" si="23"/>
        <v>2.2696647644042969</v>
      </c>
    </row>
    <row r="1354" spans="1:5" x14ac:dyDescent="0.2">
      <c r="A1354" s="230">
        <v>42287.394160532407</v>
      </c>
      <c r="B1354">
        <v>2.2696647644042969</v>
      </c>
      <c r="C1354">
        <v>1150.04052734375</v>
      </c>
      <c r="D1354">
        <v>0.31459331512451172</v>
      </c>
      <c r="E1354" s="8">
        <f t="shared" si="23"/>
        <v>2.2696647644042969</v>
      </c>
    </row>
    <row r="1355" spans="1:5" x14ac:dyDescent="0.2">
      <c r="A1355" s="230">
        <v>42287.401114004628</v>
      </c>
      <c r="B1355">
        <v>2.2696647644042969</v>
      </c>
      <c r="C1355">
        <v>1132.6934814453125</v>
      </c>
      <c r="D1355">
        <v>0.31459331512451172</v>
      </c>
      <c r="E1355" s="8">
        <f t="shared" si="23"/>
        <v>2.2696647644042969</v>
      </c>
    </row>
    <row r="1356" spans="1:5" x14ac:dyDescent="0.2">
      <c r="A1356" s="230">
        <v>42287.408067476848</v>
      </c>
      <c r="B1356">
        <v>2.3382604122161865</v>
      </c>
      <c r="C1356">
        <v>1081.18798828125</v>
      </c>
      <c r="D1356">
        <v>0.31459331512451172</v>
      </c>
      <c r="E1356" s="8">
        <f t="shared" si="23"/>
        <v>2.3382604122161865</v>
      </c>
    </row>
    <row r="1357" spans="1:5" x14ac:dyDescent="0.2">
      <c r="A1357" s="230">
        <v>42287.415020983797</v>
      </c>
      <c r="B1357">
        <v>2.3382604122161865</v>
      </c>
      <c r="C1357">
        <v>1094.35888671875</v>
      </c>
      <c r="D1357">
        <v>0.31459331512451172</v>
      </c>
      <c r="E1357" s="8">
        <f t="shared" si="23"/>
        <v>2.3382604122161865</v>
      </c>
    </row>
    <row r="1358" spans="1:5" x14ac:dyDescent="0.2">
      <c r="A1358" s="230">
        <v>42287.421974456018</v>
      </c>
      <c r="B1358">
        <v>2.3382604122161865</v>
      </c>
      <c r="C1358">
        <v>1140.617431640625</v>
      </c>
      <c r="D1358">
        <v>0.31459331512451172</v>
      </c>
      <c r="E1358" s="8">
        <f t="shared" si="23"/>
        <v>2.3382604122161865</v>
      </c>
    </row>
    <row r="1359" spans="1:5" x14ac:dyDescent="0.2">
      <c r="A1359" s="230">
        <v>42287.428927974535</v>
      </c>
      <c r="B1359">
        <v>2.3382604122161865</v>
      </c>
      <c r="C1359">
        <v>1117.3809814453125</v>
      </c>
      <c r="D1359">
        <v>0.31459331512451172</v>
      </c>
      <c r="E1359" s="8">
        <f t="shared" si="23"/>
        <v>2.3382604122161865</v>
      </c>
    </row>
    <row r="1360" spans="1:5" x14ac:dyDescent="0.2">
      <c r="A1360" s="230">
        <v>42287.435881446756</v>
      </c>
      <c r="B1360">
        <v>2.3382604122161865</v>
      </c>
      <c r="C1360">
        <v>1108.8145751953125</v>
      </c>
      <c r="D1360">
        <v>0.31459331512451172</v>
      </c>
      <c r="E1360" s="8">
        <f t="shared" si="23"/>
        <v>2.3382604122161865</v>
      </c>
    </row>
    <row r="1361" spans="1:5" x14ac:dyDescent="0.2">
      <c r="A1361" s="230">
        <v>42287.442834918984</v>
      </c>
      <c r="B1361">
        <v>2.3382604122161865</v>
      </c>
      <c r="C1361">
        <v>1091.039306640625</v>
      </c>
      <c r="D1361">
        <v>0.31459331512451172</v>
      </c>
      <c r="E1361" s="8">
        <f t="shared" si="23"/>
        <v>2.3382604122161865</v>
      </c>
    </row>
    <row r="1362" spans="1:5" x14ac:dyDescent="0.2">
      <c r="A1362" s="230">
        <v>42287.449788425925</v>
      </c>
      <c r="B1362">
        <v>2.3382604122161865</v>
      </c>
      <c r="C1362">
        <v>1129.6951904296875</v>
      </c>
      <c r="D1362">
        <v>0.31459331512451172</v>
      </c>
      <c r="E1362" s="8">
        <f t="shared" si="23"/>
        <v>2.3382604122161865</v>
      </c>
    </row>
    <row r="1363" spans="1:5" x14ac:dyDescent="0.2">
      <c r="A1363" s="230">
        <v>42287.456741898146</v>
      </c>
      <c r="B1363">
        <v>2.3382604122161865</v>
      </c>
      <c r="C1363">
        <v>1111.17041015625</v>
      </c>
      <c r="D1363">
        <v>0.31459331512451172</v>
      </c>
      <c r="E1363" s="8">
        <f t="shared" si="23"/>
        <v>2.3382604122161865</v>
      </c>
    </row>
    <row r="1364" spans="1:5" x14ac:dyDescent="0.2">
      <c r="A1364" s="230">
        <v>42287.463695370374</v>
      </c>
      <c r="B1364">
        <v>2.3382604122161865</v>
      </c>
      <c r="C1364">
        <v>1120.9146728515625</v>
      </c>
      <c r="D1364">
        <v>0.31459331512451172</v>
      </c>
      <c r="E1364" s="8">
        <f t="shared" si="23"/>
        <v>2.3382604122161865</v>
      </c>
    </row>
    <row r="1365" spans="1:5" x14ac:dyDescent="0.2">
      <c r="A1365" s="230">
        <v>42287.470648877315</v>
      </c>
      <c r="B1365">
        <v>2.3382604122161865</v>
      </c>
      <c r="C1365">
        <v>1058.9154052734375</v>
      </c>
      <c r="D1365">
        <v>0.31459331512451172</v>
      </c>
      <c r="E1365" s="8">
        <f t="shared" si="23"/>
        <v>2.3382604122161865</v>
      </c>
    </row>
    <row r="1366" spans="1:5" x14ac:dyDescent="0.2">
      <c r="A1366" s="230">
        <v>42287.477602349536</v>
      </c>
      <c r="B1366">
        <v>2.3382604122161865</v>
      </c>
      <c r="C1366">
        <v>1121.1287841796875</v>
      </c>
      <c r="D1366">
        <v>0.31459331512451172</v>
      </c>
      <c r="E1366" s="8">
        <f t="shared" si="23"/>
        <v>2.3382604122161865</v>
      </c>
    </row>
    <row r="1367" spans="1:5" x14ac:dyDescent="0.2">
      <c r="A1367" s="230">
        <v>42287.484555868054</v>
      </c>
      <c r="B1367">
        <v>2.3382604122161865</v>
      </c>
      <c r="C1367">
        <v>1024.9708251953125</v>
      </c>
      <c r="D1367">
        <v>0.31459331512451172</v>
      </c>
      <c r="E1367" s="8">
        <f t="shared" si="23"/>
        <v>2.3382604122161865</v>
      </c>
    </row>
    <row r="1368" spans="1:5" x14ac:dyDescent="0.2">
      <c r="A1368" s="230">
        <v>42287.491509340274</v>
      </c>
      <c r="B1368">
        <v>2.3382604122161865</v>
      </c>
      <c r="C1368">
        <v>1095.5367431640625</v>
      </c>
      <c r="D1368">
        <v>0.31459331512451172</v>
      </c>
      <c r="E1368" s="8">
        <f t="shared" si="23"/>
        <v>2.3382604122161865</v>
      </c>
    </row>
    <row r="1369" spans="1:5" x14ac:dyDescent="0.2">
      <c r="A1369" s="230">
        <v>42287.498462812502</v>
      </c>
      <c r="B1369">
        <v>2.3382604122161865</v>
      </c>
      <c r="C1369">
        <v>1055.3817138671875</v>
      </c>
      <c r="D1369">
        <v>0.31459331512451172</v>
      </c>
      <c r="E1369" s="8">
        <f t="shared" si="23"/>
        <v>2.3382604122161865</v>
      </c>
    </row>
    <row r="1370" spans="1:5" x14ac:dyDescent="0.2">
      <c r="A1370" s="230">
        <v>42287.505416319444</v>
      </c>
      <c r="B1370">
        <v>2.3382604122161865</v>
      </c>
      <c r="C1370">
        <v>1057.2020263671875</v>
      </c>
      <c r="D1370">
        <v>0.31459331512451172</v>
      </c>
      <c r="E1370" s="8">
        <f t="shared" si="23"/>
        <v>2.3382604122161865</v>
      </c>
    </row>
    <row r="1371" spans="1:5" x14ac:dyDescent="0.2">
      <c r="A1371" s="230">
        <v>42287.512369791664</v>
      </c>
      <c r="B1371">
        <v>2.3382604122161865</v>
      </c>
      <c r="C1371">
        <v>911.25177001953125</v>
      </c>
      <c r="D1371">
        <v>0.31459331512451172</v>
      </c>
      <c r="E1371" s="8">
        <f t="shared" si="23"/>
        <v>2.3382604122161865</v>
      </c>
    </row>
    <row r="1372" spans="1:5" x14ac:dyDescent="0.2">
      <c r="A1372" s="230">
        <v>42287.519323263892</v>
      </c>
      <c r="B1372">
        <v>2.3382604122161865</v>
      </c>
      <c r="C1372">
        <v>986.74322509765625</v>
      </c>
      <c r="D1372">
        <v>0.31459331512451172</v>
      </c>
      <c r="E1372" s="8">
        <f t="shared" si="23"/>
        <v>2.3382604122161865</v>
      </c>
    </row>
    <row r="1373" spans="1:5" x14ac:dyDescent="0.2">
      <c r="A1373" s="230">
        <v>42287.526276770834</v>
      </c>
      <c r="B1373">
        <v>2.3382604122161865</v>
      </c>
      <c r="C1373">
        <v>952.7989501953125</v>
      </c>
      <c r="D1373">
        <v>0.31459331512451172</v>
      </c>
      <c r="E1373" s="8">
        <f t="shared" si="23"/>
        <v>2.3382604122161865</v>
      </c>
    </row>
    <row r="1374" spans="1:5" x14ac:dyDescent="0.2">
      <c r="A1374" s="230">
        <v>42287.533230243054</v>
      </c>
      <c r="B1374">
        <v>2.3382604122161865</v>
      </c>
      <c r="C1374">
        <v>923.35174560546875</v>
      </c>
      <c r="D1374">
        <v>0.31459331512451172</v>
      </c>
      <c r="E1374" s="8">
        <f t="shared" si="23"/>
        <v>2.3382604122161865</v>
      </c>
    </row>
    <row r="1375" spans="1:5" x14ac:dyDescent="0.2">
      <c r="A1375" s="230">
        <v>42287.540183761572</v>
      </c>
      <c r="B1375">
        <v>2.3382604122161865</v>
      </c>
      <c r="C1375">
        <v>1105.81640625</v>
      </c>
      <c r="D1375">
        <v>0.31459331512451172</v>
      </c>
      <c r="E1375" s="8">
        <f t="shared" si="23"/>
        <v>2.3382604122161865</v>
      </c>
    </row>
    <row r="1376" spans="1:5" x14ac:dyDescent="0.2">
      <c r="A1376" s="230">
        <v>42287.5471372338</v>
      </c>
      <c r="B1376">
        <v>2.3382604122161865</v>
      </c>
      <c r="C1376">
        <v>782.96978759765625</v>
      </c>
      <c r="D1376">
        <v>0.31459331512451172</v>
      </c>
      <c r="E1376" s="8">
        <f t="shared" si="23"/>
        <v>2.3382604122161865</v>
      </c>
    </row>
    <row r="1377" spans="1:5" x14ac:dyDescent="0.2">
      <c r="A1377" s="230">
        <v>42287.55409070602</v>
      </c>
      <c r="B1377">
        <v>2.3382604122161865</v>
      </c>
      <c r="C1377">
        <v>1136.44140625</v>
      </c>
      <c r="D1377">
        <v>0.31459331512451172</v>
      </c>
      <c r="E1377" s="8">
        <f t="shared" si="23"/>
        <v>2.3382604122161865</v>
      </c>
    </row>
    <row r="1378" spans="1:5" x14ac:dyDescent="0.2">
      <c r="A1378" s="230">
        <v>42287.561044212962</v>
      </c>
      <c r="B1378">
        <v>2.3382604122161865</v>
      </c>
      <c r="C1378">
        <v>1135.263427734375</v>
      </c>
      <c r="D1378">
        <v>0.31459331512451172</v>
      </c>
      <c r="E1378" s="8">
        <f t="shared" si="23"/>
        <v>2.3382604122161865</v>
      </c>
    </row>
    <row r="1379" spans="1:5" x14ac:dyDescent="0.2">
      <c r="A1379" s="230">
        <v>42287.567997685182</v>
      </c>
      <c r="B1379">
        <v>2.3382604122161865</v>
      </c>
      <c r="C1379">
        <v>1151.86083984375</v>
      </c>
      <c r="D1379">
        <v>0.31459331512451172</v>
      </c>
      <c r="E1379" s="8">
        <f t="shared" si="23"/>
        <v>2.3382604122161865</v>
      </c>
    </row>
    <row r="1380" spans="1:5" x14ac:dyDescent="0.2">
      <c r="A1380" s="230">
        <v>42287.57495115741</v>
      </c>
      <c r="B1380">
        <v>2.3382604122161865</v>
      </c>
      <c r="C1380">
        <v>1074.7633056640625</v>
      </c>
      <c r="D1380">
        <v>0.31459331512451172</v>
      </c>
      <c r="E1380" s="8">
        <f t="shared" si="23"/>
        <v>2.3382604122161865</v>
      </c>
    </row>
    <row r="1381" spans="1:5" x14ac:dyDescent="0.2">
      <c r="A1381" s="230">
        <v>42287.581904664352</v>
      </c>
      <c r="B1381">
        <v>2.3382604122161865</v>
      </c>
      <c r="C1381">
        <v>1107.4224853515625</v>
      </c>
      <c r="D1381">
        <v>0.31459331512451172</v>
      </c>
      <c r="E1381" s="8">
        <f t="shared" si="23"/>
        <v>2.3382604122161865</v>
      </c>
    </row>
    <row r="1382" spans="1:5" x14ac:dyDescent="0.2">
      <c r="A1382" s="230">
        <v>42287.588858136573</v>
      </c>
      <c r="B1382">
        <v>2.3382604122161865</v>
      </c>
      <c r="C1382">
        <v>1133.443115234375</v>
      </c>
      <c r="D1382">
        <v>0.31459331512451172</v>
      </c>
      <c r="E1382" s="8">
        <f t="shared" si="23"/>
        <v>2.3382604122161865</v>
      </c>
    </row>
    <row r="1383" spans="1:5" x14ac:dyDescent="0.2">
      <c r="A1383" s="230">
        <v>42287.59581165509</v>
      </c>
      <c r="B1383">
        <v>2.3382604122161865</v>
      </c>
      <c r="C1383">
        <v>1150.4688720703125</v>
      </c>
      <c r="D1383">
        <v>0.31459331512451172</v>
      </c>
      <c r="E1383" s="8">
        <f t="shared" si="23"/>
        <v>2.3382604122161865</v>
      </c>
    </row>
    <row r="1384" spans="1:5" x14ac:dyDescent="0.2">
      <c r="A1384" s="230">
        <v>42287.602765127318</v>
      </c>
      <c r="B1384">
        <v>2.3382604122161865</v>
      </c>
      <c r="C1384">
        <v>1129.159912109375</v>
      </c>
      <c r="D1384">
        <v>0.31459331512451172</v>
      </c>
      <c r="E1384" s="8">
        <f t="shared" si="23"/>
        <v>2.3382604122161865</v>
      </c>
    </row>
    <row r="1385" spans="1:5" x14ac:dyDescent="0.2">
      <c r="A1385" s="230">
        <v>42287.609718599539</v>
      </c>
      <c r="B1385">
        <v>2.3382604122161865</v>
      </c>
      <c r="C1385">
        <v>1126.9111328125</v>
      </c>
      <c r="D1385">
        <v>0.31459331512451172</v>
      </c>
      <c r="E1385" s="8">
        <f t="shared" si="23"/>
        <v>2.3382604122161865</v>
      </c>
    </row>
    <row r="1386" spans="1:5" x14ac:dyDescent="0.2">
      <c r="A1386" s="230">
        <v>42287.61667210648</v>
      </c>
      <c r="B1386">
        <v>2.3382604122161865</v>
      </c>
      <c r="C1386">
        <v>1116.41748046875</v>
      </c>
      <c r="D1386">
        <v>0.31459331512451172</v>
      </c>
      <c r="E1386" s="8">
        <f t="shared" si="23"/>
        <v>2.3382604122161865</v>
      </c>
    </row>
    <row r="1387" spans="1:5" x14ac:dyDescent="0.2">
      <c r="A1387" s="230">
        <v>42287.623625578701</v>
      </c>
      <c r="B1387">
        <v>2.3382604122161865</v>
      </c>
      <c r="C1387">
        <v>1107.8509521484375</v>
      </c>
      <c r="D1387">
        <v>0.31459331512451172</v>
      </c>
      <c r="E1387" s="8">
        <f t="shared" si="23"/>
        <v>2.3382604122161865</v>
      </c>
    </row>
    <row r="1388" spans="1:5" x14ac:dyDescent="0.2">
      <c r="A1388" s="230">
        <v>42287.630579050929</v>
      </c>
      <c r="B1388">
        <v>2.3382604122161865</v>
      </c>
      <c r="C1388">
        <v>1073.26416015625</v>
      </c>
      <c r="D1388">
        <v>0.31459331512451172</v>
      </c>
      <c r="E1388" s="8">
        <f t="shared" si="23"/>
        <v>2.3382604122161865</v>
      </c>
    </row>
    <row r="1389" spans="1:5" x14ac:dyDescent="0.2">
      <c r="A1389" s="230">
        <v>42287.63753255787</v>
      </c>
      <c r="B1389">
        <v>2.3382604122161865</v>
      </c>
      <c r="C1389">
        <v>1116.8455810546875</v>
      </c>
      <c r="D1389">
        <v>0.31459331512451172</v>
      </c>
      <c r="E1389" s="8">
        <f t="shared" si="23"/>
        <v>2.3382604122161865</v>
      </c>
    </row>
    <row r="1390" spans="1:5" x14ac:dyDescent="0.2">
      <c r="A1390" s="230">
        <v>42287.644486030091</v>
      </c>
      <c r="B1390">
        <v>2.3382604122161865</v>
      </c>
      <c r="C1390">
        <v>1132.051025390625</v>
      </c>
      <c r="D1390">
        <v>363.175048828125</v>
      </c>
      <c r="E1390" s="8">
        <f t="shared" si="23"/>
        <v>2.3382604122161865</v>
      </c>
    </row>
    <row r="1391" spans="1:5" x14ac:dyDescent="0.2">
      <c r="A1391" s="230">
        <v>42287.651439548608</v>
      </c>
      <c r="B1391">
        <v>2.3382604122161865</v>
      </c>
      <c r="C1391">
        <v>1148.434326171875</v>
      </c>
      <c r="D1391">
        <v>384.14962768554687</v>
      </c>
      <c r="E1391" s="8">
        <f t="shared" si="23"/>
        <v>2.3382604122161865</v>
      </c>
    </row>
    <row r="1392" spans="1:5" x14ac:dyDescent="0.2">
      <c r="A1392" s="230">
        <v>42287.658393020836</v>
      </c>
      <c r="B1392">
        <v>2.3382604122161865</v>
      </c>
      <c r="C1392">
        <v>1085.5782470703125</v>
      </c>
      <c r="D1392">
        <v>365.94671630859375</v>
      </c>
      <c r="E1392" s="8">
        <f t="shared" si="23"/>
        <v>2.3382604122161865</v>
      </c>
    </row>
    <row r="1393" spans="1:5" x14ac:dyDescent="0.2">
      <c r="A1393" s="230">
        <v>42287.665346493057</v>
      </c>
      <c r="B1393">
        <v>2.3382604122161865</v>
      </c>
      <c r="C1393">
        <v>1078.1895751953125</v>
      </c>
      <c r="D1393">
        <v>360.70303344726562</v>
      </c>
      <c r="E1393" s="8">
        <f t="shared" si="23"/>
        <v>2.3382604122161865</v>
      </c>
    </row>
    <row r="1394" spans="1:5" x14ac:dyDescent="0.2">
      <c r="A1394" s="230">
        <v>42287.672299999998</v>
      </c>
      <c r="B1394">
        <v>2.3382604122161865</v>
      </c>
      <c r="C1394">
        <v>1102.3897705078125</v>
      </c>
      <c r="D1394">
        <v>352.4630126953125</v>
      </c>
      <c r="E1394" s="8">
        <f t="shared" si="23"/>
        <v>2.3382604122161865</v>
      </c>
    </row>
    <row r="1395" spans="1:5" x14ac:dyDescent="0.2">
      <c r="A1395" s="230">
        <v>42287.679253472219</v>
      </c>
      <c r="B1395">
        <v>2.3382604122161865</v>
      </c>
      <c r="C1395">
        <v>1117.8094482421875</v>
      </c>
      <c r="D1395">
        <v>374.56130981445312</v>
      </c>
      <c r="E1395" s="8">
        <f t="shared" si="23"/>
        <v>2.3382604122161865</v>
      </c>
    </row>
    <row r="1396" spans="1:5" x14ac:dyDescent="0.2">
      <c r="A1396" s="230">
        <v>42287.686206944447</v>
      </c>
      <c r="B1396">
        <v>2.3382604122161865</v>
      </c>
      <c r="C1396">
        <v>1049.8134765625</v>
      </c>
      <c r="D1396">
        <v>355.83392333984375</v>
      </c>
      <c r="E1396" s="8">
        <f t="shared" si="23"/>
        <v>2.3382604122161865</v>
      </c>
    </row>
    <row r="1397" spans="1:5" x14ac:dyDescent="0.2">
      <c r="A1397" s="230">
        <v>42287.693160451388</v>
      </c>
      <c r="B1397">
        <v>2.3382604122161865</v>
      </c>
      <c r="C1397">
        <v>1112.99072265625</v>
      </c>
      <c r="D1397">
        <v>339.27899169921875</v>
      </c>
      <c r="E1397" s="8">
        <f t="shared" si="23"/>
        <v>2.3382604122161865</v>
      </c>
    </row>
    <row r="1398" spans="1:5" x14ac:dyDescent="0.2">
      <c r="A1398" s="230">
        <v>42287.700113923609</v>
      </c>
      <c r="B1398">
        <v>2.3382604122161865</v>
      </c>
      <c r="C1398">
        <v>861.994873046875</v>
      </c>
      <c r="D1398">
        <v>357.03253173828125</v>
      </c>
      <c r="E1398" s="8">
        <f t="shared" si="23"/>
        <v>2.3382604122161865</v>
      </c>
    </row>
    <row r="1399" spans="1:5" x14ac:dyDescent="0.2">
      <c r="A1399" s="230">
        <v>42287.707067442127</v>
      </c>
      <c r="B1399">
        <v>2.3382604122161865</v>
      </c>
      <c r="C1399">
        <v>1057.95166015625</v>
      </c>
      <c r="D1399">
        <v>337.10665893554687</v>
      </c>
      <c r="E1399" s="8">
        <f t="shared" si="23"/>
        <v>2.3382604122161865</v>
      </c>
    </row>
    <row r="1400" spans="1:5" x14ac:dyDescent="0.2">
      <c r="A1400" s="230">
        <v>42287.714020914354</v>
      </c>
      <c r="B1400">
        <v>2.3382604122161865</v>
      </c>
      <c r="C1400">
        <v>892.72698974609375</v>
      </c>
      <c r="D1400">
        <v>285.34439086914062</v>
      </c>
      <c r="E1400" s="8">
        <f t="shared" si="23"/>
        <v>2.3382604122161865</v>
      </c>
    </row>
    <row r="1401" spans="1:5" x14ac:dyDescent="0.2">
      <c r="A1401" s="230">
        <v>42287.720974386575</v>
      </c>
      <c r="B1401">
        <v>2.3382604122161865</v>
      </c>
      <c r="C1401">
        <v>1059.236572265625</v>
      </c>
      <c r="D1401">
        <v>346.39541625976562</v>
      </c>
      <c r="E1401" s="8">
        <f t="shared" si="23"/>
        <v>2.3382604122161865</v>
      </c>
    </row>
    <row r="1402" spans="1:5" x14ac:dyDescent="0.2">
      <c r="A1402" s="230">
        <v>42287.727927893517</v>
      </c>
      <c r="B1402">
        <v>2.3382604122161865</v>
      </c>
      <c r="C1402">
        <v>995.20257568359375</v>
      </c>
      <c r="D1402">
        <v>365.34747314453125</v>
      </c>
      <c r="E1402" s="8">
        <f t="shared" si="23"/>
        <v>2.3382604122161865</v>
      </c>
    </row>
    <row r="1403" spans="1:5" x14ac:dyDescent="0.2">
      <c r="A1403" s="230">
        <v>42287.734881365737</v>
      </c>
      <c r="B1403">
        <v>2.3382604122161865</v>
      </c>
      <c r="C1403">
        <v>857.283447265625</v>
      </c>
      <c r="D1403">
        <v>369.39251708984375</v>
      </c>
      <c r="E1403" s="8">
        <f t="shared" si="23"/>
        <v>2.3382604122161865</v>
      </c>
    </row>
    <row r="1404" spans="1:5" x14ac:dyDescent="0.2">
      <c r="A1404" s="230">
        <v>42287.741834837965</v>
      </c>
      <c r="B1404">
        <v>2.3934791088104248</v>
      </c>
      <c r="C1404">
        <v>1142.759033203125</v>
      </c>
      <c r="D1404">
        <v>375.01077270507812</v>
      </c>
      <c r="E1404" s="8">
        <f t="shared" si="23"/>
        <v>2.3934791088104248</v>
      </c>
    </row>
    <row r="1405" spans="1:5" x14ac:dyDescent="0.2">
      <c r="A1405" s="230">
        <v>42287.748788344907</v>
      </c>
      <c r="B1405">
        <v>2.3934791088104248</v>
      </c>
      <c r="C1405">
        <v>771.2979736328125</v>
      </c>
      <c r="D1405">
        <v>223.01985168457031</v>
      </c>
      <c r="E1405" s="8">
        <f t="shared" si="23"/>
        <v>2.3934791088104248</v>
      </c>
    </row>
    <row r="1406" spans="1:5" x14ac:dyDescent="0.2">
      <c r="A1406" s="230">
        <v>42287.755741817127</v>
      </c>
      <c r="B1406">
        <v>2.3934791088104248</v>
      </c>
      <c r="C1406">
        <v>1138.9041748046875</v>
      </c>
      <c r="D1406">
        <v>386.99618530273437</v>
      </c>
      <c r="E1406" s="8">
        <f t="shared" si="23"/>
        <v>2.3934791088104248</v>
      </c>
    </row>
    <row r="1407" spans="1:5" x14ac:dyDescent="0.2">
      <c r="A1407" s="230">
        <v>42287.762695335645</v>
      </c>
      <c r="B1407">
        <v>2.3934791088104248</v>
      </c>
      <c r="C1407">
        <v>856.64093017578125</v>
      </c>
      <c r="D1407">
        <v>302.42367553710937</v>
      </c>
      <c r="E1407" s="8">
        <f t="shared" si="23"/>
        <v>2.3934791088104248</v>
      </c>
    </row>
    <row r="1408" spans="1:5" x14ac:dyDescent="0.2">
      <c r="A1408" s="230">
        <v>42287.769648807873</v>
      </c>
      <c r="B1408">
        <v>2.3934791088104248</v>
      </c>
      <c r="C1408">
        <v>1163.6396484375</v>
      </c>
      <c r="D1408">
        <v>389.24349975585937</v>
      </c>
      <c r="E1408" s="8">
        <f t="shared" si="23"/>
        <v>2.3934791088104248</v>
      </c>
    </row>
    <row r="1409" spans="1:5" x14ac:dyDescent="0.2">
      <c r="A1409" s="230">
        <v>42287.776602280093</v>
      </c>
      <c r="B1409">
        <v>2.3934791088104248</v>
      </c>
      <c r="C1409">
        <v>1154.109619140625</v>
      </c>
      <c r="D1409">
        <v>0.31459331512451172</v>
      </c>
      <c r="E1409" s="8">
        <f t="shared" si="23"/>
        <v>2.3934791088104248</v>
      </c>
    </row>
    <row r="1410" spans="1:5" x14ac:dyDescent="0.2">
      <c r="A1410" s="230">
        <v>42287.783555787035</v>
      </c>
      <c r="B1410">
        <v>2.3934791088104248</v>
      </c>
      <c r="C1410">
        <v>1141.2598876953125</v>
      </c>
      <c r="D1410">
        <v>0.31459331512451172</v>
      </c>
      <c r="E1410" s="8">
        <f t="shared" si="23"/>
        <v>2.3934791088104248</v>
      </c>
    </row>
    <row r="1411" spans="1:5" x14ac:dyDescent="0.2">
      <c r="A1411" s="230">
        <v>42287.790509259263</v>
      </c>
      <c r="B1411">
        <v>2.3934791088104248</v>
      </c>
      <c r="C1411">
        <v>1063.626953125</v>
      </c>
      <c r="D1411">
        <v>0.31459331512451172</v>
      </c>
      <c r="E1411" s="8">
        <f t="shared" si="23"/>
        <v>2.3934791088104248</v>
      </c>
    </row>
    <row r="1412" spans="1:5" x14ac:dyDescent="0.2">
      <c r="A1412" s="230">
        <v>42287.797462731483</v>
      </c>
      <c r="B1412">
        <v>2.3934791088104248</v>
      </c>
      <c r="C1412">
        <v>1131.4085693359375</v>
      </c>
      <c r="D1412">
        <v>0.31459331512451172</v>
      </c>
      <c r="E1412" s="8">
        <f t="shared" ref="E1412:E1475" si="24">IF(B1412="Null",E1411,IF(C1412+D1412&gt;10,B1412,"PO"))</f>
        <v>2.3934791088104248</v>
      </c>
    </row>
    <row r="1413" spans="1:5" x14ac:dyDescent="0.2">
      <c r="A1413" s="230">
        <v>42287.804416238425</v>
      </c>
      <c r="B1413">
        <v>2.3934791088104248</v>
      </c>
      <c r="C1413">
        <v>1128.838623046875</v>
      </c>
      <c r="D1413">
        <v>0.31459331512451172</v>
      </c>
      <c r="E1413" s="8">
        <f t="shared" si="24"/>
        <v>2.3934791088104248</v>
      </c>
    </row>
    <row r="1414" spans="1:5" x14ac:dyDescent="0.2">
      <c r="A1414" s="230">
        <v>42287.811369710646</v>
      </c>
      <c r="B1414">
        <v>2.3934791088104248</v>
      </c>
      <c r="C1414">
        <v>1151.5396728515625</v>
      </c>
      <c r="D1414">
        <v>0.31459331512451172</v>
      </c>
      <c r="E1414" s="8">
        <f t="shared" si="24"/>
        <v>2.3934791088104248</v>
      </c>
    </row>
    <row r="1415" spans="1:5" x14ac:dyDescent="0.2">
      <c r="A1415" s="230">
        <v>42287.818323229163</v>
      </c>
      <c r="B1415">
        <v>2.3934791088104248</v>
      </c>
      <c r="C1415">
        <v>1129.9093017578125</v>
      </c>
      <c r="D1415">
        <v>0.31459331512451172</v>
      </c>
      <c r="E1415" s="8">
        <f t="shared" si="24"/>
        <v>2.3934791088104248</v>
      </c>
    </row>
    <row r="1416" spans="1:5" x14ac:dyDescent="0.2">
      <c r="A1416" s="230">
        <v>42287.825276701391</v>
      </c>
      <c r="B1416">
        <v>2.3934791088104248</v>
      </c>
      <c r="C1416">
        <v>1136.227294921875</v>
      </c>
      <c r="D1416">
        <v>0.31459331512451172</v>
      </c>
      <c r="E1416" s="8">
        <f t="shared" si="24"/>
        <v>2.3934791088104248</v>
      </c>
    </row>
    <row r="1417" spans="1:5" x14ac:dyDescent="0.2">
      <c r="A1417" s="230">
        <v>42287.832230173612</v>
      </c>
      <c r="B1417">
        <v>2.3934791088104248</v>
      </c>
      <c r="C1417">
        <v>1108.6004638671875</v>
      </c>
      <c r="D1417">
        <v>0.31459331512451172</v>
      </c>
      <c r="E1417" s="8">
        <f t="shared" si="24"/>
        <v>2.3934791088104248</v>
      </c>
    </row>
    <row r="1418" spans="1:5" x14ac:dyDescent="0.2">
      <c r="A1418" s="230">
        <v>42287.839183680553</v>
      </c>
      <c r="B1418">
        <v>2.3934791088104248</v>
      </c>
      <c r="C1418">
        <v>1123.1634521484375</v>
      </c>
      <c r="D1418">
        <v>0.31459331512451172</v>
      </c>
      <c r="E1418" s="8">
        <f t="shared" si="24"/>
        <v>2.3934791088104248</v>
      </c>
    </row>
    <row r="1419" spans="1:5" x14ac:dyDescent="0.2">
      <c r="A1419" s="230">
        <v>42287.846137152781</v>
      </c>
      <c r="B1419">
        <v>2.3934791088104248</v>
      </c>
      <c r="C1419">
        <v>1124.1270751953125</v>
      </c>
      <c r="D1419">
        <v>0.31459331512451172</v>
      </c>
      <c r="E1419" s="8">
        <f t="shared" si="24"/>
        <v>2.3934791088104248</v>
      </c>
    </row>
    <row r="1420" spans="1:5" x14ac:dyDescent="0.2">
      <c r="A1420" s="230">
        <v>42287.853090625002</v>
      </c>
      <c r="B1420">
        <v>2.3934791088104248</v>
      </c>
      <c r="C1420">
        <v>1063.73388671875</v>
      </c>
      <c r="D1420">
        <v>0.31459331512451172</v>
      </c>
      <c r="E1420" s="8">
        <f t="shared" si="24"/>
        <v>2.3934791088104248</v>
      </c>
    </row>
    <row r="1421" spans="1:5" x14ac:dyDescent="0.2">
      <c r="A1421" s="230">
        <v>42287.860044131943</v>
      </c>
      <c r="B1421">
        <v>2.3934791088104248</v>
      </c>
      <c r="C1421">
        <v>1094.03759765625</v>
      </c>
      <c r="D1421">
        <v>0.31459331512451172</v>
      </c>
      <c r="E1421" s="8">
        <f t="shared" si="24"/>
        <v>2.3934791088104248</v>
      </c>
    </row>
    <row r="1422" spans="1:5" x14ac:dyDescent="0.2">
      <c r="A1422" s="230">
        <v>42287.866997604164</v>
      </c>
      <c r="B1422">
        <v>2.393157958984375</v>
      </c>
      <c r="C1422">
        <v>1116.41748046875</v>
      </c>
      <c r="D1422">
        <v>0.31459331512451172</v>
      </c>
      <c r="E1422" s="8">
        <f t="shared" si="24"/>
        <v>2.393157958984375</v>
      </c>
    </row>
    <row r="1423" spans="1:5" x14ac:dyDescent="0.2">
      <c r="A1423" s="230">
        <v>42287.873951122689</v>
      </c>
      <c r="B1423">
        <v>2.393157958984375</v>
      </c>
      <c r="C1423">
        <v>1068.231201171875</v>
      </c>
      <c r="D1423">
        <v>0.31459331512451172</v>
      </c>
      <c r="E1423" s="8">
        <f t="shared" si="24"/>
        <v>2.393157958984375</v>
      </c>
    </row>
    <row r="1424" spans="1:5" x14ac:dyDescent="0.2">
      <c r="A1424" s="230">
        <v>42287.880904594909</v>
      </c>
      <c r="B1424">
        <v>2.393157958984375</v>
      </c>
      <c r="C1424">
        <v>1072.30029296875</v>
      </c>
      <c r="D1424">
        <v>0.31459331512451172</v>
      </c>
      <c r="E1424" s="8">
        <f t="shared" si="24"/>
        <v>2.393157958984375</v>
      </c>
    </row>
    <row r="1425" spans="1:5" x14ac:dyDescent="0.2">
      <c r="A1425" s="230">
        <v>42287.88785806713</v>
      </c>
      <c r="B1425">
        <v>2.393157958984375</v>
      </c>
      <c r="C1425">
        <v>1057.63037109375</v>
      </c>
      <c r="D1425">
        <v>0.31459331512451172</v>
      </c>
      <c r="E1425" s="8">
        <f t="shared" si="24"/>
        <v>2.393157958984375</v>
      </c>
    </row>
    <row r="1426" spans="1:5" x14ac:dyDescent="0.2">
      <c r="A1426" s="230">
        <v>42287.894811574071</v>
      </c>
      <c r="B1426">
        <v>2.393157958984375</v>
      </c>
      <c r="C1426">
        <v>1105.602294921875</v>
      </c>
      <c r="D1426">
        <v>0.31459331512451172</v>
      </c>
      <c r="E1426" s="8">
        <f t="shared" si="24"/>
        <v>2.393157958984375</v>
      </c>
    </row>
    <row r="1427" spans="1:5" x14ac:dyDescent="0.2">
      <c r="A1427" s="230">
        <v>42287.901765046299</v>
      </c>
      <c r="B1427">
        <v>2.393157958984375</v>
      </c>
      <c r="C1427">
        <v>1060.6287841796875</v>
      </c>
      <c r="D1427">
        <v>0.31459331512451172</v>
      </c>
      <c r="E1427" s="8">
        <f t="shared" si="24"/>
        <v>2.393157958984375</v>
      </c>
    </row>
    <row r="1428" spans="1:5" x14ac:dyDescent="0.2">
      <c r="A1428" s="230">
        <v>42287.90871851852</v>
      </c>
      <c r="B1428">
        <v>2.393157958984375</v>
      </c>
      <c r="C1428">
        <v>1047.2435302734375</v>
      </c>
      <c r="D1428">
        <v>0.31459331512451172</v>
      </c>
      <c r="E1428" s="8">
        <f t="shared" si="24"/>
        <v>2.393157958984375</v>
      </c>
    </row>
    <row r="1429" spans="1:5" x14ac:dyDescent="0.2">
      <c r="A1429" s="230">
        <v>42287.915672025461</v>
      </c>
      <c r="B1429">
        <v>2.393157958984375</v>
      </c>
      <c r="C1429">
        <v>895.9393310546875</v>
      </c>
      <c r="D1429">
        <v>0.31459331512451172</v>
      </c>
      <c r="E1429" s="8">
        <f t="shared" si="24"/>
        <v>2.393157958984375</v>
      </c>
    </row>
    <row r="1430" spans="1:5" x14ac:dyDescent="0.2">
      <c r="A1430" s="230">
        <v>42287.922625497682</v>
      </c>
      <c r="B1430">
        <v>2.393157958984375</v>
      </c>
      <c r="C1430">
        <v>1072.94287109375</v>
      </c>
      <c r="D1430">
        <v>0.31459331512451172</v>
      </c>
      <c r="E1430" s="8">
        <f t="shared" si="24"/>
        <v>2.393157958984375</v>
      </c>
    </row>
    <row r="1431" spans="1:5" x14ac:dyDescent="0.2">
      <c r="A1431" s="230">
        <v>42287.929579016207</v>
      </c>
      <c r="B1431">
        <v>2.393157958984375</v>
      </c>
      <c r="C1431">
        <v>929.56243896484375</v>
      </c>
      <c r="D1431">
        <v>0.31459331512451172</v>
      </c>
      <c r="E1431" s="8">
        <f t="shared" si="24"/>
        <v>2.393157958984375</v>
      </c>
    </row>
    <row r="1432" spans="1:5" x14ac:dyDescent="0.2">
      <c r="A1432" s="230">
        <v>42287.936532488427</v>
      </c>
      <c r="B1432">
        <v>2.393157958984375</v>
      </c>
      <c r="C1432">
        <v>1053.4542236328125</v>
      </c>
      <c r="D1432">
        <v>0.31459331512451172</v>
      </c>
      <c r="E1432" s="8">
        <f t="shared" si="24"/>
        <v>2.393157958984375</v>
      </c>
    </row>
    <row r="1433" spans="1:5" x14ac:dyDescent="0.2">
      <c r="A1433" s="230">
        <v>42287.943485960648</v>
      </c>
      <c r="B1433">
        <v>2.393157958984375</v>
      </c>
      <c r="C1433">
        <v>1112.134033203125</v>
      </c>
      <c r="D1433">
        <v>0.31459331512451172</v>
      </c>
      <c r="E1433" s="8">
        <f t="shared" si="24"/>
        <v>2.393157958984375</v>
      </c>
    </row>
    <row r="1434" spans="1:5" x14ac:dyDescent="0.2">
      <c r="A1434" s="230">
        <v>42287.95043946759</v>
      </c>
      <c r="B1434">
        <v>2.393157958984375</v>
      </c>
      <c r="C1434">
        <v>949.05108642578125</v>
      </c>
      <c r="D1434">
        <v>0.31459331512451172</v>
      </c>
      <c r="E1434" s="8">
        <f t="shared" si="24"/>
        <v>2.393157958984375</v>
      </c>
    </row>
    <row r="1435" spans="1:5" x14ac:dyDescent="0.2">
      <c r="A1435" s="230">
        <v>42287.957392939818</v>
      </c>
      <c r="B1435">
        <v>2.393157958984375</v>
      </c>
      <c r="C1435">
        <v>1112.6695556640625</v>
      </c>
      <c r="D1435">
        <v>0.31459331512451172</v>
      </c>
      <c r="E1435" s="8">
        <f t="shared" si="24"/>
        <v>2.393157958984375</v>
      </c>
    </row>
    <row r="1436" spans="1:5" x14ac:dyDescent="0.2">
      <c r="A1436" s="230">
        <v>42287.964346412038</v>
      </c>
      <c r="B1436">
        <v>2.393157958984375</v>
      </c>
      <c r="C1436">
        <v>873.5595703125</v>
      </c>
      <c r="D1436">
        <v>0.31459331512451172</v>
      </c>
      <c r="E1436" s="8">
        <f t="shared" si="24"/>
        <v>2.393157958984375</v>
      </c>
    </row>
    <row r="1437" spans="1:5" x14ac:dyDescent="0.2">
      <c r="A1437" s="230">
        <v>42287.97129991898</v>
      </c>
      <c r="B1437">
        <v>2.393157958984375</v>
      </c>
      <c r="C1437">
        <v>1126.268798828125</v>
      </c>
      <c r="D1437">
        <v>0.31459331512451172</v>
      </c>
      <c r="E1437" s="8">
        <f t="shared" si="24"/>
        <v>2.393157958984375</v>
      </c>
    </row>
    <row r="1438" spans="1:5" x14ac:dyDescent="0.2">
      <c r="A1438" s="230">
        <v>42287.9782533912</v>
      </c>
      <c r="B1438">
        <v>2.393157958984375</v>
      </c>
      <c r="C1438">
        <v>939.8421630859375</v>
      </c>
      <c r="D1438">
        <v>0.31459331512451172</v>
      </c>
      <c r="E1438" s="8">
        <f t="shared" si="24"/>
        <v>2.393157958984375</v>
      </c>
    </row>
    <row r="1439" spans="1:5" x14ac:dyDescent="0.2">
      <c r="A1439" s="230">
        <v>42287.985206909725</v>
      </c>
      <c r="B1439">
        <v>2.393157958984375</v>
      </c>
      <c r="C1439">
        <v>1161.605224609375</v>
      </c>
      <c r="D1439">
        <v>0.31459331512451172</v>
      </c>
      <c r="E1439" s="8">
        <f t="shared" si="24"/>
        <v>2.393157958984375</v>
      </c>
    </row>
    <row r="1440" spans="1:5" x14ac:dyDescent="0.2">
      <c r="A1440" s="230">
        <v>42287.992160381946</v>
      </c>
      <c r="B1440">
        <v>2.393157958984375</v>
      </c>
      <c r="C1440">
        <v>1073.6922607421875</v>
      </c>
      <c r="D1440">
        <v>0.31459331512451172</v>
      </c>
      <c r="E1440" s="8">
        <f t="shared" si="24"/>
        <v>2.393157958984375</v>
      </c>
    </row>
    <row r="1441" spans="1:5" x14ac:dyDescent="0.2">
      <c r="A1441" s="230">
        <v>42287.999113854166</v>
      </c>
      <c r="B1441">
        <v>2.393157958984375</v>
      </c>
      <c r="C1441">
        <v>1132.8006591796875</v>
      </c>
      <c r="D1441">
        <v>0.31459331512451172</v>
      </c>
      <c r="E1441" s="8">
        <f t="shared" si="24"/>
        <v>2.393157958984375</v>
      </c>
    </row>
    <row r="1442" spans="1:5" x14ac:dyDescent="0.2">
      <c r="A1442" s="230">
        <v>42288.006067361108</v>
      </c>
      <c r="B1442">
        <v>2.393157958984375</v>
      </c>
      <c r="C1442">
        <v>1126.9111328125</v>
      </c>
      <c r="D1442">
        <v>0.31459331512451172</v>
      </c>
      <c r="E1442" s="8">
        <f t="shared" si="24"/>
        <v>2.393157958984375</v>
      </c>
    </row>
    <row r="1443" spans="1:5" x14ac:dyDescent="0.2">
      <c r="A1443" s="230">
        <v>42288.013020833336</v>
      </c>
      <c r="B1443">
        <v>2.393157958984375</v>
      </c>
      <c r="C1443">
        <v>1152.2890625</v>
      </c>
      <c r="D1443">
        <v>0.31459331512451172</v>
      </c>
      <c r="E1443" s="8">
        <f t="shared" si="24"/>
        <v>2.393157958984375</v>
      </c>
    </row>
    <row r="1444" spans="1:5" x14ac:dyDescent="0.2">
      <c r="A1444" s="230">
        <v>42288.019974305556</v>
      </c>
      <c r="B1444">
        <v>2.393157958984375</v>
      </c>
      <c r="C1444">
        <v>1134.192626953125</v>
      </c>
      <c r="D1444">
        <v>0.31459331512451172</v>
      </c>
      <c r="E1444" s="8">
        <f t="shared" si="24"/>
        <v>2.393157958984375</v>
      </c>
    </row>
    <row r="1445" spans="1:5" x14ac:dyDescent="0.2">
      <c r="A1445" s="230">
        <v>42288.026927812498</v>
      </c>
      <c r="B1445">
        <v>2.393157958984375</v>
      </c>
      <c r="C1445">
        <v>1106.88720703125</v>
      </c>
      <c r="D1445">
        <v>0.31459331512451172</v>
      </c>
      <c r="E1445" s="8">
        <f t="shared" si="24"/>
        <v>2.393157958984375</v>
      </c>
    </row>
    <row r="1446" spans="1:5" x14ac:dyDescent="0.2">
      <c r="A1446" s="230">
        <v>42288.033881284726</v>
      </c>
      <c r="B1446">
        <v>2.393157958984375</v>
      </c>
      <c r="C1446">
        <v>1119.4156494140625</v>
      </c>
      <c r="D1446">
        <v>0.31459331512451172</v>
      </c>
      <c r="E1446" s="8">
        <f t="shared" si="24"/>
        <v>2.393157958984375</v>
      </c>
    </row>
    <row r="1447" spans="1:5" x14ac:dyDescent="0.2">
      <c r="A1447" s="230">
        <v>42288.040834803243</v>
      </c>
      <c r="B1447">
        <v>2.393157958984375</v>
      </c>
      <c r="C1447">
        <v>1118.8802490234375</v>
      </c>
      <c r="D1447">
        <v>0.31459331512451172</v>
      </c>
      <c r="E1447" s="8">
        <f t="shared" si="24"/>
        <v>2.393157958984375</v>
      </c>
    </row>
    <row r="1448" spans="1:5" x14ac:dyDescent="0.2">
      <c r="A1448" s="230">
        <v>42288.047788275464</v>
      </c>
      <c r="B1448">
        <v>2.393157958984375</v>
      </c>
      <c r="C1448">
        <v>1103.7818603515625</v>
      </c>
      <c r="D1448">
        <v>0.31459331512451172</v>
      </c>
      <c r="E1448" s="8">
        <f t="shared" si="24"/>
        <v>2.393157958984375</v>
      </c>
    </row>
    <row r="1449" spans="1:5" x14ac:dyDescent="0.2">
      <c r="A1449" s="230">
        <v>42288.054741747685</v>
      </c>
      <c r="B1449">
        <v>2.393157958984375</v>
      </c>
      <c r="C1449">
        <v>1116.09619140625</v>
      </c>
      <c r="D1449">
        <v>0.31459331512451172</v>
      </c>
      <c r="E1449" s="8">
        <f t="shared" si="24"/>
        <v>2.393157958984375</v>
      </c>
    </row>
    <row r="1450" spans="1:5" x14ac:dyDescent="0.2">
      <c r="A1450" s="230">
        <v>42288.061695254626</v>
      </c>
      <c r="B1450">
        <v>2.393157958984375</v>
      </c>
      <c r="C1450">
        <v>1086.86328125</v>
      </c>
      <c r="D1450">
        <v>0.31459331512451172</v>
      </c>
      <c r="E1450" s="8">
        <f t="shared" si="24"/>
        <v>2.393157958984375</v>
      </c>
    </row>
    <row r="1451" spans="1:5" x14ac:dyDescent="0.2">
      <c r="A1451" s="230">
        <v>42288.068648726854</v>
      </c>
      <c r="B1451">
        <v>2.393157958984375</v>
      </c>
      <c r="C1451">
        <v>1143.7227783203125</v>
      </c>
      <c r="D1451">
        <v>0.31459331512451172</v>
      </c>
      <c r="E1451" s="8">
        <f t="shared" si="24"/>
        <v>2.393157958984375</v>
      </c>
    </row>
    <row r="1452" spans="1:5" x14ac:dyDescent="0.2">
      <c r="A1452" s="230">
        <v>42288.075602199075</v>
      </c>
      <c r="B1452">
        <v>2.393157958984375</v>
      </c>
      <c r="C1452">
        <v>1086.5418701171875</v>
      </c>
      <c r="D1452">
        <v>0.31459331512451172</v>
      </c>
      <c r="E1452" s="8">
        <f t="shared" si="24"/>
        <v>2.393157958984375</v>
      </c>
    </row>
    <row r="1453" spans="1:5" x14ac:dyDescent="0.2">
      <c r="A1453" s="230">
        <v>42288.082555706016</v>
      </c>
      <c r="B1453">
        <v>2.393157958984375</v>
      </c>
      <c r="C1453">
        <v>1082.1517333984375</v>
      </c>
      <c r="D1453">
        <v>0.31459331512451172</v>
      </c>
      <c r="E1453" s="8">
        <f t="shared" si="24"/>
        <v>2.393157958984375</v>
      </c>
    </row>
    <row r="1454" spans="1:5" x14ac:dyDescent="0.2">
      <c r="A1454" s="230">
        <v>42288.089509178244</v>
      </c>
      <c r="B1454">
        <v>2.393157958984375</v>
      </c>
      <c r="C1454">
        <v>1058.593994140625</v>
      </c>
      <c r="D1454">
        <v>0.31459331512451172</v>
      </c>
      <c r="E1454" s="8">
        <f t="shared" si="24"/>
        <v>2.393157958984375</v>
      </c>
    </row>
    <row r="1455" spans="1:5" x14ac:dyDescent="0.2">
      <c r="A1455" s="230">
        <v>42288.096462696762</v>
      </c>
      <c r="B1455">
        <v>2.393157958984375</v>
      </c>
      <c r="C1455">
        <v>1127.2325439453125</v>
      </c>
      <c r="D1455">
        <v>0.31459331512451172</v>
      </c>
      <c r="E1455" s="8">
        <f t="shared" si="24"/>
        <v>2.393157958984375</v>
      </c>
    </row>
    <row r="1456" spans="1:5" x14ac:dyDescent="0.2">
      <c r="A1456" s="230">
        <v>42288.103416168982</v>
      </c>
      <c r="B1456">
        <v>2.393157958984375</v>
      </c>
      <c r="C1456">
        <v>1063.9481201171875</v>
      </c>
      <c r="D1456">
        <v>0.31459331512451172</v>
      </c>
      <c r="E1456" s="8">
        <f t="shared" si="24"/>
        <v>2.393157958984375</v>
      </c>
    </row>
    <row r="1457" spans="1:5" x14ac:dyDescent="0.2">
      <c r="A1457" s="230">
        <v>42288.110369641203</v>
      </c>
      <c r="B1457">
        <v>2.324455738067627</v>
      </c>
      <c r="C1457">
        <v>1097.25</v>
      </c>
      <c r="D1457">
        <v>0.2397000789642334</v>
      </c>
      <c r="E1457" s="8">
        <f t="shared" si="24"/>
        <v>2.324455738067627</v>
      </c>
    </row>
    <row r="1458" spans="1:5" x14ac:dyDescent="0.2">
      <c r="A1458" s="230">
        <v>42288.117323148152</v>
      </c>
      <c r="B1458">
        <v>2.324455738067627</v>
      </c>
      <c r="C1458">
        <v>1037.6063232421875</v>
      </c>
      <c r="D1458">
        <v>0.2397000789642334</v>
      </c>
      <c r="E1458" s="8">
        <f t="shared" si="24"/>
        <v>2.324455738067627</v>
      </c>
    </row>
    <row r="1459" spans="1:5" x14ac:dyDescent="0.2">
      <c r="A1459" s="230">
        <v>42288.124276620372</v>
      </c>
      <c r="B1459">
        <v>2.324455738067627</v>
      </c>
      <c r="C1459">
        <v>1057.95166015625</v>
      </c>
      <c r="D1459">
        <v>0.2397000789642334</v>
      </c>
      <c r="E1459" s="8">
        <f t="shared" si="24"/>
        <v>2.324455738067627</v>
      </c>
    </row>
    <row r="1460" spans="1:5" x14ac:dyDescent="0.2">
      <c r="A1460" s="230">
        <v>42288.131230092593</v>
      </c>
      <c r="B1460">
        <v>2.324455738067627</v>
      </c>
      <c r="C1460">
        <v>930.419189453125</v>
      </c>
      <c r="D1460">
        <v>0.2397000789642334</v>
      </c>
      <c r="E1460" s="8">
        <f t="shared" si="24"/>
        <v>2.324455738067627</v>
      </c>
    </row>
    <row r="1461" spans="1:5" x14ac:dyDescent="0.2">
      <c r="A1461" s="230">
        <v>42288.138183599534</v>
      </c>
      <c r="B1461">
        <v>2.324455738067627</v>
      </c>
      <c r="C1461">
        <v>1057.416015625</v>
      </c>
      <c r="D1461">
        <v>0.2397000789642334</v>
      </c>
      <c r="E1461" s="8">
        <f t="shared" si="24"/>
        <v>2.324455738067627</v>
      </c>
    </row>
    <row r="1462" spans="1:5" x14ac:dyDescent="0.2">
      <c r="A1462" s="230">
        <v>42288.145137071762</v>
      </c>
      <c r="B1462">
        <v>2.324455738067627</v>
      </c>
      <c r="C1462">
        <v>898.4022216796875</v>
      </c>
      <c r="D1462">
        <v>0.2397000789642334</v>
      </c>
      <c r="E1462" s="8">
        <f t="shared" si="24"/>
        <v>2.324455738067627</v>
      </c>
    </row>
    <row r="1463" spans="1:5" x14ac:dyDescent="0.2">
      <c r="A1463" s="230">
        <v>42288.15209059028</v>
      </c>
      <c r="B1463">
        <v>2.324455738067627</v>
      </c>
      <c r="C1463">
        <v>1025.3992919921875</v>
      </c>
      <c r="D1463">
        <v>0.2397000789642334</v>
      </c>
      <c r="E1463" s="8">
        <f t="shared" si="24"/>
        <v>2.324455738067627</v>
      </c>
    </row>
    <row r="1464" spans="1:5" x14ac:dyDescent="0.2">
      <c r="A1464" s="230">
        <v>42288.1590440625</v>
      </c>
      <c r="B1464">
        <v>2.324455738067627</v>
      </c>
      <c r="C1464">
        <v>1010.19384765625</v>
      </c>
      <c r="D1464">
        <v>0.2397000789642334</v>
      </c>
      <c r="E1464" s="8">
        <f t="shared" si="24"/>
        <v>2.324455738067627</v>
      </c>
    </row>
    <row r="1465" spans="1:5" x14ac:dyDescent="0.2">
      <c r="A1465" s="230">
        <v>42288.165997534721</v>
      </c>
      <c r="B1465">
        <v>2.324455738067627</v>
      </c>
      <c r="C1465">
        <v>969.2891845703125</v>
      </c>
      <c r="D1465">
        <v>0.2397000789642334</v>
      </c>
      <c r="E1465" s="8">
        <f t="shared" si="24"/>
        <v>2.324455738067627</v>
      </c>
    </row>
    <row r="1466" spans="1:5" x14ac:dyDescent="0.2">
      <c r="A1466" s="230">
        <v>42288.17295104167</v>
      </c>
      <c r="B1466">
        <v>2.324455738067627</v>
      </c>
      <c r="C1466">
        <v>1112.348388671875</v>
      </c>
      <c r="D1466">
        <v>0.2397000789642334</v>
      </c>
      <c r="E1466" s="8">
        <f t="shared" si="24"/>
        <v>2.324455738067627</v>
      </c>
    </row>
    <row r="1467" spans="1:5" x14ac:dyDescent="0.2">
      <c r="A1467" s="230">
        <v>42288.179904513891</v>
      </c>
      <c r="B1467">
        <v>2.324455738067627</v>
      </c>
      <c r="C1467">
        <v>860.174560546875</v>
      </c>
      <c r="D1467">
        <v>0.2397000789642334</v>
      </c>
      <c r="E1467" s="8">
        <f t="shared" si="24"/>
        <v>2.324455738067627</v>
      </c>
    </row>
    <row r="1468" spans="1:5" x14ac:dyDescent="0.2">
      <c r="A1468" s="230">
        <v>42288.186857986111</v>
      </c>
      <c r="B1468">
        <v>2.324455738067627</v>
      </c>
      <c r="C1468">
        <v>1147.3636474609375</v>
      </c>
      <c r="D1468">
        <v>0.2397000789642334</v>
      </c>
      <c r="E1468" s="8">
        <f t="shared" si="24"/>
        <v>2.324455738067627</v>
      </c>
    </row>
    <row r="1469" spans="1:5" x14ac:dyDescent="0.2">
      <c r="A1469" s="230">
        <v>42288.193811493053</v>
      </c>
      <c r="B1469">
        <v>2.324455738067627</v>
      </c>
      <c r="C1469">
        <v>873.2384033203125</v>
      </c>
      <c r="D1469">
        <v>0.2397000789642334</v>
      </c>
      <c r="E1469" s="8">
        <f t="shared" si="24"/>
        <v>2.324455738067627</v>
      </c>
    </row>
    <row r="1470" spans="1:5" x14ac:dyDescent="0.2">
      <c r="A1470" s="230">
        <v>42288.200764965281</v>
      </c>
      <c r="B1470">
        <v>2.324455738067627</v>
      </c>
      <c r="C1470">
        <v>1144.6865234375</v>
      </c>
      <c r="D1470">
        <v>0.2397000789642334</v>
      </c>
      <c r="E1470" s="8">
        <f t="shared" si="24"/>
        <v>2.324455738067627</v>
      </c>
    </row>
    <row r="1471" spans="1:5" x14ac:dyDescent="0.2">
      <c r="A1471" s="230">
        <v>42288.207718483798</v>
      </c>
      <c r="B1471">
        <v>2.324455738067627</v>
      </c>
      <c r="C1471">
        <v>1074.44189453125</v>
      </c>
      <c r="D1471">
        <v>0.2397000789642334</v>
      </c>
      <c r="E1471" s="8">
        <f t="shared" si="24"/>
        <v>2.324455738067627</v>
      </c>
    </row>
    <row r="1472" spans="1:5" x14ac:dyDescent="0.2">
      <c r="A1472" s="230">
        <v>42288.214671956019</v>
      </c>
      <c r="B1472">
        <v>2.324455738067627</v>
      </c>
      <c r="C1472">
        <v>1128.7315673828125</v>
      </c>
      <c r="D1472">
        <v>0.2397000789642334</v>
      </c>
      <c r="E1472" s="8">
        <f t="shared" si="24"/>
        <v>2.324455738067627</v>
      </c>
    </row>
    <row r="1473" spans="1:5" x14ac:dyDescent="0.2">
      <c r="A1473" s="230">
        <v>42288.221625428239</v>
      </c>
      <c r="B1473">
        <v>2.324455738067627</v>
      </c>
      <c r="C1473">
        <v>1112.2413330078125</v>
      </c>
      <c r="D1473">
        <v>0.2397000789642334</v>
      </c>
      <c r="E1473" s="8">
        <f t="shared" si="24"/>
        <v>2.324455738067627</v>
      </c>
    </row>
    <row r="1474" spans="1:5" x14ac:dyDescent="0.2">
      <c r="A1474" s="230">
        <v>42288.228578935188</v>
      </c>
      <c r="B1474">
        <v>2.324455738067627</v>
      </c>
      <c r="C1474">
        <v>1126.8040771484375</v>
      </c>
      <c r="D1474">
        <v>0.2397000789642334</v>
      </c>
      <c r="E1474" s="8">
        <f t="shared" si="24"/>
        <v>2.324455738067627</v>
      </c>
    </row>
    <row r="1475" spans="1:5" x14ac:dyDescent="0.2">
      <c r="A1475" s="230">
        <v>42288.235532407409</v>
      </c>
      <c r="B1475">
        <v>2.324455738067627</v>
      </c>
      <c r="C1475">
        <v>1138.2615966796875</v>
      </c>
      <c r="D1475">
        <v>0.2397000789642334</v>
      </c>
      <c r="E1475" s="8">
        <f t="shared" si="24"/>
        <v>2.324455738067627</v>
      </c>
    </row>
    <row r="1476" spans="1:5" x14ac:dyDescent="0.2">
      <c r="A1476" s="230">
        <v>42288.242485879629</v>
      </c>
      <c r="B1476">
        <v>2.324455738067627</v>
      </c>
      <c r="C1476">
        <v>1131.8369140625</v>
      </c>
      <c r="D1476">
        <v>0.2397000789642334</v>
      </c>
      <c r="E1476" s="8">
        <f t="shared" ref="E1476:E1539" si="25">IF(B1476="Null",E1475,IF(C1476+D1476&gt;10,B1476,"PO"))</f>
        <v>2.324455738067627</v>
      </c>
    </row>
    <row r="1477" spans="1:5" x14ac:dyDescent="0.2">
      <c r="A1477" s="230">
        <v>42288.249439386571</v>
      </c>
      <c r="B1477">
        <v>2.324455738067627</v>
      </c>
      <c r="C1477">
        <v>1127.660888671875</v>
      </c>
      <c r="D1477">
        <v>0.2397000789642334</v>
      </c>
      <c r="E1477" s="8">
        <f t="shared" si="25"/>
        <v>2.324455738067627</v>
      </c>
    </row>
    <row r="1478" spans="1:5" x14ac:dyDescent="0.2">
      <c r="A1478" s="230">
        <v>42288.256392858799</v>
      </c>
      <c r="B1478">
        <v>2.324455738067627</v>
      </c>
      <c r="C1478">
        <v>1132.051025390625</v>
      </c>
      <c r="D1478">
        <v>0.2397000789642334</v>
      </c>
      <c r="E1478" s="8">
        <f t="shared" si="25"/>
        <v>2.324455738067627</v>
      </c>
    </row>
    <row r="1479" spans="1:5" x14ac:dyDescent="0.2">
      <c r="A1479" s="230">
        <v>42288.263346377316</v>
      </c>
      <c r="B1479">
        <v>2.324455738067627</v>
      </c>
      <c r="C1479">
        <v>1125.0909423828125</v>
      </c>
      <c r="D1479">
        <v>0.2397000789642334</v>
      </c>
      <c r="E1479" s="8">
        <f t="shared" si="25"/>
        <v>2.324455738067627</v>
      </c>
    </row>
    <row r="1480" spans="1:5" x14ac:dyDescent="0.2">
      <c r="A1480" s="230">
        <v>42288.270299849537</v>
      </c>
      <c r="B1480">
        <v>2.324455738067627</v>
      </c>
      <c r="C1480">
        <v>1108.8145751953125</v>
      </c>
      <c r="D1480">
        <v>0.2397000789642334</v>
      </c>
      <c r="E1480" s="8">
        <f t="shared" si="25"/>
        <v>2.324455738067627</v>
      </c>
    </row>
    <row r="1481" spans="1:5" x14ac:dyDescent="0.2">
      <c r="A1481" s="230">
        <v>42288.277253321758</v>
      </c>
      <c r="B1481">
        <v>2.324455738067627</v>
      </c>
      <c r="C1481">
        <v>1092.752685546875</v>
      </c>
      <c r="D1481">
        <v>0.2397000789642334</v>
      </c>
      <c r="E1481" s="8">
        <f t="shared" si="25"/>
        <v>2.324455738067627</v>
      </c>
    </row>
    <row r="1482" spans="1:5" x14ac:dyDescent="0.2">
      <c r="A1482" s="230">
        <v>42288.284206828706</v>
      </c>
      <c r="B1482">
        <v>2.324455738067627</v>
      </c>
      <c r="C1482">
        <v>1102.8182373046875</v>
      </c>
      <c r="D1482">
        <v>0.2397000789642334</v>
      </c>
      <c r="E1482" s="8">
        <f t="shared" si="25"/>
        <v>2.324455738067627</v>
      </c>
    </row>
    <row r="1483" spans="1:5" x14ac:dyDescent="0.2">
      <c r="A1483" s="230">
        <v>42288.291160300927</v>
      </c>
      <c r="B1483">
        <v>2.324455738067627</v>
      </c>
      <c r="C1483">
        <v>1108.065185546875</v>
      </c>
      <c r="D1483">
        <v>0.2397000789642334</v>
      </c>
      <c r="E1483" s="8">
        <f t="shared" si="25"/>
        <v>2.324455738067627</v>
      </c>
    </row>
    <row r="1484" spans="1:5" x14ac:dyDescent="0.2">
      <c r="A1484" s="230">
        <v>42288.298113773148</v>
      </c>
      <c r="B1484">
        <v>2.324455738067627</v>
      </c>
      <c r="C1484">
        <v>1112.027099609375</v>
      </c>
      <c r="D1484">
        <v>0.2397000789642334</v>
      </c>
      <c r="E1484" s="8">
        <f t="shared" si="25"/>
        <v>2.324455738067627</v>
      </c>
    </row>
    <row r="1485" spans="1:5" x14ac:dyDescent="0.2">
      <c r="A1485" s="230">
        <v>42288.305067280089</v>
      </c>
      <c r="B1485">
        <v>2.324455738067627</v>
      </c>
      <c r="C1485">
        <v>1001.8416137695312</v>
      </c>
      <c r="D1485">
        <v>0.2397000789642334</v>
      </c>
      <c r="E1485" s="8">
        <f t="shared" si="25"/>
        <v>2.324455738067627</v>
      </c>
    </row>
    <row r="1486" spans="1:5" x14ac:dyDescent="0.2">
      <c r="A1486" s="230">
        <v>42288.312020752317</v>
      </c>
      <c r="B1486">
        <v>2.324455738067627</v>
      </c>
      <c r="C1486">
        <v>1092.966796875</v>
      </c>
      <c r="D1486">
        <v>0.2397000789642334</v>
      </c>
      <c r="E1486" s="8">
        <f t="shared" si="25"/>
        <v>2.324455738067627</v>
      </c>
    </row>
    <row r="1487" spans="1:5" x14ac:dyDescent="0.2">
      <c r="A1487" s="230">
        <v>42288.318974270835</v>
      </c>
      <c r="B1487">
        <v>2.324455738067627</v>
      </c>
      <c r="C1487">
        <v>1044.994873046875</v>
      </c>
      <c r="D1487">
        <v>0.2397000789642334</v>
      </c>
      <c r="E1487" s="8">
        <f t="shared" si="25"/>
        <v>2.324455738067627</v>
      </c>
    </row>
    <row r="1488" spans="1:5" x14ac:dyDescent="0.2">
      <c r="A1488" s="230">
        <v>42288.325927743055</v>
      </c>
      <c r="B1488">
        <v>2.324455738067627</v>
      </c>
      <c r="C1488">
        <v>1115.3465576171875</v>
      </c>
      <c r="D1488">
        <v>0.2397000789642334</v>
      </c>
      <c r="E1488" s="8">
        <f t="shared" si="25"/>
        <v>2.324455738067627</v>
      </c>
    </row>
    <row r="1489" spans="1:5" x14ac:dyDescent="0.2">
      <c r="A1489" s="230">
        <v>42288.332881215276</v>
      </c>
      <c r="B1489">
        <v>2.324455738067627</v>
      </c>
      <c r="C1489">
        <v>940.48468017578125</v>
      </c>
      <c r="D1489">
        <v>0.2397000789642334</v>
      </c>
      <c r="E1489" s="8">
        <f t="shared" si="25"/>
        <v>2.324455738067627</v>
      </c>
    </row>
    <row r="1490" spans="1:5" x14ac:dyDescent="0.2">
      <c r="A1490" s="230">
        <v>42288.339834722225</v>
      </c>
      <c r="B1490">
        <v>2.324455738067627</v>
      </c>
      <c r="C1490">
        <v>1099.605712890625</v>
      </c>
      <c r="D1490">
        <v>0.2397000789642334</v>
      </c>
      <c r="E1490" s="8">
        <f t="shared" si="25"/>
        <v>2.324455738067627</v>
      </c>
    </row>
    <row r="1491" spans="1:5" x14ac:dyDescent="0.2">
      <c r="A1491" s="230">
        <v>42288.346788194445</v>
      </c>
      <c r="B1491">
        <v>2.324455738067627</v>
      </c>
      <c r="C1491">
        <v>890.69244384765625</v>
      </c>
      <c r="D1491">
        <v>0.2397000789642334</v>
      </c>
      <c r="E1491" s="8">
        <f t="shared" si="25"/>
        <v>2.324455738067627</v>
      </c>
    </row>
    <row r="1492" spans="1:5" x14ac:dyDescent="0.2">
      <c r="A1492" s="230">
        <v>42288.353741666666</v>
      </c>
      <c r="B1492">
        <v>2.324455738067627</v>
      </c>
      <c r="C1492">
        <v>1029.2540283203125</v>
      </c>
      <c r="D1492">
        <v>0.2397000789642334</v>
      </c>
      <c r="E1492" s="8">
        <f t="shared" si="25"/>
        <v>2.324455738067627</v>
      </c>
    </row>
    <row r="1493" spans="1:5" x14ac:dyDescent="0.2">
      <c r="A1493" s="230">
        <v>42288.360695173615</v>
      </c>
      <c r="B1493">
        <v>2.324455738067627</v>
      </c>
      <c r="C1493">
        <v>935.451904296875</v>
      </c>
      <c r="D1493">
        <v>0.2397000789642334</v>
      </c>
      <c r="E1493" s="8">
        <f t="shared" si="25"/>
        <v>2.324455738067627</v>
      </c>
    </row>
    <row r="1494" spans="1:5" x14ac:dyDescent="0.2">
      <c r="A1494" s="230">
        <v>42288.367648645835</v>
      </c>
      <c r="B1494">
        <v>2.324455738067627</v>
      </c>
      <c r="C1494">
        <v>1053.4542236328125</v>
      </c>
      <c r="D1494">
        <v>0.2397000789642334</v>
      </c>
      <c r="E1494" s="8">
        <f t="shared" si="25"/>
        <v>2.324455738067627</v>
      </c>
    </row>
    <row r="1495" spans="1:5" x14ac:dyDescent="0.2">
      <c r="A1495" s="230">
        <v>42288.374602164353</v>
      </c>
      <c r="B1495">
        <v>2.324455738067627</v>
      </c>
      <c r="C1495">
        <v>1054.52490234375</v>
      </c>
      <c r="D1495">
        <v>0.2397000789642334</v>
      </c>
      <c r="E1495" s="8">
        <f t="shared" si="25"/>
        <v>2.324455738067627</v>
      </c>
    </row>
    <row r="1496" spans="1:5" x14ac:dyDescent="0.2">
      <c r="A1496" s="230">
        <v>42288.381555636573</v>
      </c>
      <c r="B1496">
        <v>2.324455738067627</v>
      </c>
      <c r="C1496">
        <v>990.81231689453125</v>
      </c>
      <c r="D1496">
        <v>0.2397000789642334</v>
      </c>
      <c r="E1496" s="8">
        <f t="shared" si="25"/>
        <v>2.324455738067627</v>
      </c>
    </row>
    <row r="1497" spans="1:5" x14ac:dyDescent="0.2">
      <c r="A1497" s="230">
        <v>42288.388509108794</v>
      </c>
      <c r="B1497">
        <v>2.324455738067627</v>
      </c>
      <c r="C1497">
        <v>1141.2598876953125</v>
      </c>
      <c r="D1497">
        <v>0.2397000789642334</v>
      </c>
      <c r="E1497" s="8">
        <f t="shared" si="25"/>
        <v>2.324455738067627</v>
      </c>
    </row>
    <row r="1498" spans="1:5" x14ac:dyDescent="0.2">
      <c r="A1498" s="230">
        <v>42288.395462615743</v>
      </c>
      <c r="B1498">
        <v>2.324455738067627</v>
      </c>
      <c r="C1498">
        <v>786.9317626953125</v>
      </c>
      <c r="D1498">
        <v>0.2397000789642334</v>
      </c>
      <c r="E1498" s="8">
        <f t="shared" si="25"/>
        <v>2.324455738067627</v>
      </c>
    </row>
    <row r="1499" spans="1:5" x14ac:dyDescent="0.2">
      <c r="A1499" s="230">
        <v>42288.402416087964</v>
      </c>
      <c r="B1499">
        <v>2.324455738067627</v>
      </c>
      <c r="C1499">
        <v>1143.2945556640625</v>
      </c>
      <c r="D1499">
        <v>0.2397000789642334</v>
      </c>
      <c r="E1499" s="8">
        <f t="shared" si="25"/>
        <v>2.324455738067627</v>
      </c>
    </row>
    <row r="1500" spans="1:5" x14ac:dyDescent="0.2">
      <c r="A1500" s="230">
        <v>42288.409369560184</v>
      </c>
      <c r="B1500">
        <v>2.324455738067627</v>
      </c>
      <c r="C1500">
        <v>891.12066650390625</v>
      </c>
      <c r="D1500">
        <v>0.2397000789642334</v>
      </c>
      <c r="E1500" s="8">
        <f t="shared" si="25"/>
        <v>2.324455738067627</v>
      </c>
    </row>
    <row r="1501" spans="1:5" x14ac:dyDescent="0.2">
      <c r="A1501" s="230">
        <v>42288.416323067133</v>
      </c>
      <c r="B1501">
        <v>2.324455738067627</v>
      </c>
      <c r="C1501">
        <v>1150.04052734375</v>
      </c>
      <c r="D1501">
        <v>0.31459331512451172</v>
      </c>
      <c r="E1501" s="8">
        <f t="shared" si="25"/>
        <v>2.324455738067627</v>
      </c>
    </row>
    <row r="1502" spans="1:5" x14ac:dyDescent="0.2">
      <c r="A1502" s="230">
        <v>42288.423276539354</v>
      </c>
      <c r="B1502">
        <v>2.324455738067627</v>
      </c>
      <c r="C1502">
        <v>738.7457275390625</v>
      </c>
      <c r="D1502">
        <v>0.31459331512451172</v>
      </c>
      <c r="E1502" s="8">
        <f t="shared" si="25"/>
        <v>2.324455738067627</v>
      </c>
    </row>
    <row r="1503" spans="1:5" x14ac:dyDescent="0.2">
      <c r="A1503" s="230">
        <v>42288.430230057871</v>
      </c>
      <c r="B1503">
        <v>2.324455738067627</v>
      </c>
      <c r="C1503">
        <v>1150.7899169921875</v>
      </c>
      <c r="D1503">
        <v>0.31459331512451172</v>
      </c>
      <c r="E1503" s="8">
        <f t="shared" si="25"/>
        <v>2.324455738067627</v>
      </c>
    </row>
    <row r="1504" spans="1:5" x14ac:dyDescent="0.2">
      <c r="A1504" s="230">
        <v>42288.437183530092</v>
      </c>
      <c r="B1504">
        <v>2.352064847946167</v>
      </c>
      <c r="C1504">
        <v>978.06982421875</v>
      </c>
      <c r="D1504">
        <v>0.31459331512451172</v>
      </c>
      <c r="E1504" s="8">
        <f t="shared" si="25"/>
        <v>2.352064847946167</v>
      </c>
    </row>
    <row r="1505" spans="1:5" x14ac:dyDescent="0.2">
      <c r="A1505" s="230">
        <v>42288.444137002312</v>
      </c>
      <c r="B1505">
        <v>2.352064847946167</v>
      </c>
      <c r="C1505">
        <v>1141.2598876953125</v>
      </c>
      <c r="D1505">
        <v>0.31459331512451172</v>
      </c>
      <c r="E1505" s="8">
        <f t="shared" si="25"/>
        <v>2.352064847946167</v>
      </c>
    </row>
    <row r="1506" spans="1:5" x14ac:dyDescent="0.2">
      <c r="A1506" s="230">
        <v>42288.451090509261</v>
      </c>
      <c r="B1506">
        <v>2.352064847946167</v>
      </c>
      <c r="C1506">
        <v>1055.1676025390625</v>
      </c>
      <c r="D1506">
        <v>0.31459331512451172</v>
      </c>
      <c r="E1506" s="8">
        <f t="shared" si="25"/>
        <v>2.352064847946167</v>
      </c>
    </row>
    <row r="1507" spans="1:5" x14ac:dyDescent="0.2">
      <c r="A1507" s="230">
        <v>42288.458043981482</v>
      </c>
      <c r="B1507">
        <v>2.352064847946167</v>
      </c>
      <c r="C1507">
        <v>1139.33251953125</v>
      </c>
      <c r="D1507">
        <v>0.31459331512451172</v>
      </c>
      <c r="E1507" s="8">
        <f t="shared" si="25"/>
        <v>2.352064847946167</v>
      </c>
    </row>
    <row r="1508" spans="1:5" x14ac:dyDescent="0.2">
      <c r="A1508" s="230">
        <v>42288.464997453702</v>
      </c>
      <c r="B1508">
        <v>2.352064847946167</v>
      </c>
      <c r="C1508">
        <v>1132.051025390625</v>
      </c>
      <c r="D1508">
        <v>0.31459331512451172</v>
      </c>
      <c r="E1508" s="8">
        <f t="shared" si="25"/>
        <v>2.352064847946167</v>
      </c>
    </row>
    <row r="1509" spans="1:5" x14ac:dyDescent="0.2">
      <c r="A1509" s="230">
        <v>42288.471950960651</v>
      </c>
      <c r="B1509">
        <v>2.352064847946167</v>
      </c>
      <c r="C1509">
        <v>1132.158203125</v>
      </c>
      <c r="D1509">
        <v>0.31459331512451172</v>
      </c>
      <c r="E1509" s="8">
        <f t="shared" si="25"/>
        <v>2.352064847946167</v>
      </c>
    </row>
    <row r="1510" spans="1:5" x14ac:dyDescent="0.2">
      <c r="A1510" s="230">
        <v>42288.478904432872</v>
      </c>
      <c r="B1510">
        <v>2.352064847946167</v>
      </c>
      <c r="C1510">
        <v>1103.5677490234375</v>
      </c>
      <c r="D1510">
        <v>0.31459331512451172</v>
      </c>
      <c r="E1510" s="8">
        <f t="shared" si="25"/>
        <v>2.352064847946167</v>
      </c>
    </row>
    <row r="1511" spans="1:5" x14ac:dyDescent="0.2">
      <c r="A1511" s="230">
        <v>42288.485857951389</v>
      </c>
      <c r="B1511">
        <v>2.352064847946167</v>
      </c>
      <c r="C1511">
        <v>1131.0872802734375</v>
      </c>
      <c r="D1511">
        <v>0.31459331512451172</v>
      </c>
      <c r="E1511" s="8">
        <f t="shared" si="25"/>
        <v>2.352064847946167</v>
      </c>
    </row>
    <row r="1512" spans="1:5" x14ac:dyDescent="0.2">
      <c r="A1512" s="230">
        <v>42288.49281142361</v>
      </c>
      <c r="B1512">
        <v>2.352064847946167</v>
      </c>
      <c r="C1512">
        <v>1100.78369140625</v>
      </c>
      <c r="D1512">
        <v>0.31459331512451172</v>
      </c>
      <c r="E1512" s="8">
        <f t="shared" si="25"/>
        <v>2.352064847946167</v>
      </c>
    </row>
    <row r="1513" spans="1:5" x14ac:dyDescent="0.2">
      <c r="A1513" s="230">
        <v>42288.499764895831</v>
      </c>
      <c r="B1513">
        <v>2.352064847946167</v>
      </c>
      <c r="C1513">
        <v>1094.572998046875</v>
      </c>
      <c r="D1513">
        <v>0.31459331512451172</v>
      </c>
      <c r="E1513" s="8">
        <f t="shared" si="25"/>
        <v>2.352064847946167</v>
      </c>
    </row>
    <row r="1514" spans="1:5" x14ac:dyDescent="0.2">
      <c r="A1514" s="230">
        <v>42288.506718402779</v>
      </c>
      <c r="B1514">
        <v>2.352064847946167</v>
      </c>
      <c r="C1514">
        <v>1092.431396484375</v>
      </c>
      <c r="D1514">
        <v>0.31459331512451172</v>
      </c>
      <c r="E1514" s="8">
        <f t="shared" si="25"/>
        <v>2.352064847946167</v>
      </c>
    </row>
    <row r="1515" spans="1:5" x14ac:dyDescent="0.2">
      <c r="A1515" s="230">
        <v>42288.513671875</v>
      </c>
      <c r="B1515">
        <v>2.352064847946167</v>
      </c>
      <c r="C1515">
        <v>1133.1219482421875</v>
      </c>
      <c r="D1515">
        <v>0.31459331512451172</v>
      </c>
      <c r="E1515" s="8">
        <f t="shared" si="25"/>
        <v>2.352064847946167</v>
      </c>
    </row>
    <row r="1516" spans="1:5" x14ac:dyDescent="0.2">
      <c r="A1516" s="230">
        <v>42288.520625347221</v>
      </c>
      <c r="B1516">
        <v>2.352064847946167</v>
      </c>
      <c r="C1516">
        <v>1087.826904296875</v>
      </c>
      <c r="D1516">
        <v>0.31459331512451172</v>
      </c>
      <c r="E1516" s="8">
        <f t="shared" si="25"/>
        <v>2.352064847946167</v>
      </c>
    </row>
    <row r="1517" spans="1:5" x14ac:dyDescent="0.2">
      <c r="A1517" s="230">
        <v>42288.527578854169</v>
      </c>
      <c r="B1517">
        <v>2.352064847946167</v>
      </c>
      <c r="C1517">
        <v>1129.2669677734375</v>
      </c>
      <c r="D1517">
        <v>0.31459331512451172</v>
      </c>
      <c r="E1517" s="8">
        <f t="shared" si="25"/>
        <v>2.352064847946167</v>
      </c>
    </row>
    <row r="1518" spans="1:5" x14ac:dyDescent="0.2">
      <c r="A1518" s="230">
        <v>42288.53453232639</v>
      </c>
      <c r="B1518">
        <v>2.352064847946167</v>
      </c>
      <c r="C1518">
        <v>1070.3729248046875</v>
      </c>
      <c r="D1518">
        <v>0.31459331512451172</v>
      </c>
      <c r="E1518" s="8">
        <f t="shared" si="25"/>
        <v>2.352064847946167</v>
      </c>
    </row>
    <row r="1519" spans="1:5" x14ac:dyDescent="0.2">
      <c r="A1519" s="230">
        <v>42288.541485844908</v>
      </c>
      <c r="B1519">
        <v>2.352064847946167</v>
      </c>
      <c r="C1519">
        <v>1127.4466552734375</v>
      </c>
      <c r="D1519">
        <v>0.31459331512451172</v>
      </c>
      <c r="E1519" s="8">
        <f t="shared" si="25"/>
        <v>2.352064847946167</v>
      </c>
    </row>
    <row r="1520" spans="1:5" x14ac:dyDescent="0.2">
      <c r="A1520" s="230">
        <v>42288.548439317128</v>
      </c>
      <c r="B1520">
        <v>2.352064847946167</v>
      </c>
      <c r="C1520">
        <v>979.14056396484375</v>
      </c>
      <c r="D1520">
        <v>0.31459331512451172</v>
      </c>
      <c r="E1520" s="8">
        <f t="shared" si="25"/>
        <v>2.352064847946167</v>
      </c>
    </row>
    <row r="1521" spans="1:5" x14ac:dyDescent="0.2">
      <c r="A1521" s="230">
        <v>42288.555392789349</v>
      </c>
      <c r="B1521">
        <v>2.352064847946167</v>
      </c>
      <c r="C1521">
        <v>1115.025390625</v>
      </c>
      <c r="D1521">
        <v>0.31459331512451172</v>
      </c>
      <c r="E1521" s="8">
        <f t="shared" si="25"/>
        <v>2.352064847946167</v>
      </c>
    </row>
    <row r="1522" spans="1:5" x14ac:dyDescent="0.2">
      <c r="A1522" s="230">
        <v>42288.562346296298</v>
      </c>
      <c r="B1522">
        <v>2.352064847946167</v>
      </c>
      <c r="C1522">
        <v>855.6771240234375</v>
      </c>
      <c r="D1522">
        <v>0.31459331512451172</v>
      </c>
      <c r="E1522" s="8">
        <f t="shared" si="25"/>
        <v>2.352064847946167</v>
      </c>
    </row>
    <row r="1523" spans="1:5" x14ac:dyDescent="0.2">
      <c r="A1523" s="230">
        <v>42288.569299768518</v>
      </c>
      <c r="B1523">
        <v>2.352064847946167</v>
      </c>
      <c r="C1523">
        <v>1065.982666015625</v>
      </c>
      <c r="D1523">
        <v>0.31459331512451172</v>
      </c>
      <c r="E1523" s="8">
        <f t="shared" si="25"/>
        <v>2.352064847946167</v>
      </c>
    </row>
    <row r="1524" spans="1:5" x14ac:dyDescent="0.2">
      <c r="A1524" s="230">
        <v>42288.576253240739</v>
      </c>
      <c r="B1524">
        <v>2.352064847946167</v>
      </c>
      <c r="C1524">
        <v>977.9627685546875</v>
      </c>
      <c r="D1524">
        <v>0.31459331512451172</v>
      </c>
      <c r="E1524" s="8">
        <f t="shared" si="25"/>
        <v>2.352064847946167</v>
      </c>
    </row>
    <row r="1525" spans="1:5" x14ac:dyDescent="0.2">
      <c r="A1525" s="230">
        <v>42288.583206747688</v>
      </c>
      <c r="B1525">
        <v>2.352064847946167</v>
      </c>
      <c r="C1525">
        <v>1060.521484375</v>
      </c>
      <c r="D1525">
        <v>0.31459331512451172</v>
      </c>
      <c r="E1525" s="8">
        <f t="shared" si="25"/>
        <v>2.352064847946167</v>
      </c>
    </row>
    <row r="1526" spans="1:5" x14ac:dyDescent="0.2">
      <c r="A1526" s="230">
        <v>42288.590160219908</v>
      </c>
      <c r="B1526">
        <v>2.352064847946167</v>
      </c>
      <c r="C1526">
        <v>947.33782958984375</v>
      </c>
      <c r="D1526">
        <v>0.31459331512451172</v>
      </c>
      <c r="E1526" s="8">
        <f t="shared" si="25"/>
        <v>2.352064847946167</v>
      </c>
    </row>
    <row r="1527" spans="1:5" x14ac:dyDescent="0.2">
      <c r="A1527" s="230">
        <v>42288.597113738426</v>
      </c>
      <c r="B1527">
        <v>2.352064847946167</v>
      </c>
      <c r="C1527">
        <v>1009.230224609375</v>
      </c>
      <c r="D1527">
        <v>0.31459331512451172</v>
      </c>
      <c r="E1527" s="8">
        <f t="shared" si="25"/>
        <v>2.352064847946167</v>
      </c>
    </row>
    <row r="1528" spans="1:5" x14ac:dyDescent="0.2">
      <c r="A1528" s="230">
        <v>42288.604067210646</v>
      </c>
      <c r="B1528">
        <v>2.352064847946167</v>
      </c>
      <c r="C1528">
        <v>1026.8984375</v>
      </c>
      <c r="D1528">
        <v>0.31459331512451172</v>
      </c>
      <c r="E1528" s="8">
        <f t="shared" si="25"/>
        <v>2.352064847946167</v>
      </c>
    </row>
    <row r="1529" spans="1:5" x14ac:dyDescent="0.2">
      <c r="A1529" s="230">
        <v>42288.611020682867</v>
      </c>
      <c r="B1529">
        <v>2.352064847946167</v>
      </c>
      <c r="C1529">
        <v>1043.1744384765625</v>
      </c>
      <c r="D1529">
        <v>0.31459331512451172</v>
      </c>
      <c r="E1529" s="8">
        <f t="shared" si="25"/>
        <v>2.352064847946167</v>
      </c>
    </row>
    <row r="1530" spans="1:5" x14ac:dyDescent="0.2">
      <c r="A1530" s="230">
        <v>42288.617974189816</v>
      </c>
      <c r="B1530">
        <v>2.352064847946167</v>
      </c>
      <c r="C1530">
        <v>1146.1856689453125</v>
      </c>
      <c r="D1530">
        <v>0.31459331512451172</v>
      </c>
      <c r="E1530" s="8">
        <f t="shared" si="25"/>
        <v>2.352064847946167</v>
      </c>
    </row>
    <row r="1531" spans="1:5" x14ac:dyDescent="0.2">
      <c r="A1531" s="230">
        <v>42288.624927662036</v>
      </c>
      <c r="B1531">
        <v>2.352064847946167</v>
      </c>
      <c r="C1531">
        <v>971.21661376953125</v>
      </c>
      <c r="D1531">
        <v>0.31459331512451172</v>
      </c>
      <c r="E1531" s="8">
        <f t="shared" si="25"/>
        <v>2.352064847946167</v>
      </c>
    </row>
    <row r="1532" spans="1:5" x14ac:dyDescent="0.2">
      <c r="A1532" s="230">
        <v>42288.631881134257</v>
      </c>
      <c r="B1532">
        <v>2.352064847946167</v>
      </c>
      <c r="C1532">
        <v>1150.36181640625</v>
      </c>
      <c r="D1532">
        <v>0.31459331512451172</v>
      </c>
      <c r="E1532" s="8">
        <f t="shared" si="25"/>
        <v>2.352064847946167</v>
      </c>
    </row>
    <row r="1533" spans="1:5" x14ac:dyDescent="0.2">
      <c r="A1533" s="230">
        <v>42288.638834641206</v>
      </c>
      <c r="B1533">
        <v>2.352064847946167</v>
      </c>
      <c r="C1533">
        <v>848.93115234375</v>
      </c>
      <c r="D1533">
        <v>0.31459331512451172</v>
      </c>
      <c r="E1533" s="8">
        <f t="shared" si="25"/>
        <v>2.352064847946167</v>
      </c>
    </row>
    <row r="1534" spans="1:5" x14ac:dyDescent="0.2">
      <c r="A1534" s="230">
        <v>42288.645788113427</v>
      </c>
      <c r="B1534">
        <v>2.352064847946167</v>
      </c>
      <c r="C1534">
        <v>1135.04931640625</v>
      </c>
      <c r="D1534">
        <v>0.31459331512451172</v>
      </c>
      <c r="E1534" s="8">
        <f t="shared" si="25"/>
        <v>2.352064847946167</v>
      </c>
    </row>
    <row r="1535" spans="1:5" x14ac:dyDescent="0.2">
      <c r="A1535" s="230">
        <v>42288.652741631944</v>
      </c>
      <c r="B1535">
        <v>2.352064847946167</v>
      </c>
      <c r="C1535">
        <v>834.3682861328125</v>
      </c>
      <c r="D1535">
        <v>0.31459331512451172</v>
      </c>
      <c r="E1535" s="8">
        <f t="shared" si="25"/>
        <v>2.352064847946167</v>
      </c>
    </row>
    <row r="1536" spans="1:5" x14ac:dyDescent="0.2">
      <c r="A1536" s="230">
        <v>42288.659695104165</v>
      </c>
      <c r="B1536">
        <v>2.3658695220947266</v>
      </c>
      <c r="C1536">
        <v>1148.8626708984375</v>
      </c>
      <c r="D1536">
        <v>0.31459331512451172</v>
      </c>
      <c r="E1536" s="8">
        <f t="shared" si="25"/>
        <v>2.3658695220947266</v>
      </c>
    </row>
    <row r="1537" spans="1:5" x14ac:dyDescent="0.2">
      <c r="A1537" s="230">
        <v>42288.666648576385</v>
      </c>
      <c r="B1537">
        <v>2.3658695220947266</v>
      </c>
      <c r="C1537">
        <v>1008.05224609375</v>
      </c>
      <c r="D1537">
        <v>0.31459331512451172</v>
      </c>
      <c r="E1537" s="8">
        <f t="shared" si="25"/>
        <v>2.3658695220947266</v>
      </c>
    </row>
    <row r="1538" spans="1:5" x14ac:dyDescent="0.2">
      <c r="A1538" s="230">
        <v>42288.673602083334</v>
      </c>
      <c r="B1538">
        <v>2.3658695220947266</v>
      </c>
      <c r="C1538">
        <v>1147.8988037109375</v>
      </c>
      <c r="D1538">
        <v>0.31459331512451172</v>
      </c>
      <c r="E1538" s="8">
        <f t="shared" si="25"/>
        <v>2.3658695220947266</v>
      </c>
    </row>
    <row r="1539" spans="1:5" x14ac:dyDescent="0.2">
      <c r="A1539" s="230">
        <v>42288.680555555555</v>
      </c>
      <c r="B1539">
        <v>2.3658695220947266</v>
      </c>
      <c r="C1539">
        <v>1082.1517333984375</v>
      </c>
      <c r="D1539">
        <v>0.31459331512451172</v>
      </c>
      <c r="E1539" s="8">
        <f t="shared" si="25"/>
        <v>2.3658695220947266</v>
      </c>
    </row>
    <row r="1540" spans="1:5" x14ac:dyDescent="0.2">
      <c r="A1540" s="230">
        <v>42288.687509027775</v>
      </c>
      <c r="B1540">
        <v>2.3658695220947266</v>
      </c>
      <c r="C1540">
        <v>1139.546630859375</v>
      </c>
      <c r="D1540">
        <v>0.31459331512451172</v>
      </c>
      <c r="E1540" s="8">
        <f t="shared" ref="E1540:E1603" si="26">IF(B1540="Null",E1539,IF(C1540+D1540&gt;10,B1540,"PO"))</f>
        <v>2.3658695220947266</v>
      </c>
    </row>
    <row r="1541" spans="1:5" x14ac:dyDescent="0.2">
      <c r="A1541" s="230">
        <v>42288.694462534724</v>
      </c>
      <c r="B1541">
        <v>2.3658695220947266</v>
      </c>
      <c r="C1541">
        <v>1137.9404296875</v>
      </c>
      <c r="D1541">
        <v>0.31459331512451172</v>
      </c>
      <c r="E1541" s="8">
        <f t="shared" si="26"/>
        <v>2.3658695220947266</v>
      </c>
    </row>
    <row r="1542" spans="1:5" x14ac:dyDescent="0.2">
      <c r="A1542" s="230">
        <v>42288.701416006945</v>
      </c>
      <c r="B1542">
        <v>2.3658695220947266</v>
      </c>
      <c r="C1542">
        <v>1109.5643310546875</v>
      </c>
      <c r="D1542">
        <v>0.31459331512451172</v>
      </c>
      <c r="E1542" s="8">
        <f t="shared" si="26"/>
        <v>2.3658695220947266</v>
      </c>
    </row>
    <row r="1543" spans="1:5" x14ac:dyDescent="0.2">
      <c r="A1543" s="230">
        <v>42288.708369525462</v>
      </c>
      <c r="B1543">
        <v>2.3658695220947266</v>
      </c>
      <c r="C1543">
        <v>1098.856201171875</v>
      </c>
      <c r="D1543">
        <v>0.31459331512451172</v>
      </c>
      <c r="E1543" s="8">
        <f t="shared" si="26"/>
        <v>2.3658695220947266</v>
      </c>
    </row>
    <row r="1544" spans="1:5" x14ac:dyDescent="0.2">
      <c r="A1544" s="230">
        <v>42288.715322997683</v>
      </c>
      <c r="B1544">
        <v>2.3658695220947266</v>
      </c>
      <c r="C1544">
        <v>1113.31201171875</v>
      </c>
      <c r="D1544">
        <v>0.31459331512451172</v>
      </c>
      <c r="E1544" s="8">
        <f t="shared" si="26"/>
        <v>2.3658695220947266</v>
      </c>
    </row>
    <row r="1545" spans="1:5" x14ac:dyDescent="0.2">
      <c r="A1545" s="230">
        <v>42288.722276469911</v>
      </c>
      <c r="B1545">
        <v>2.3658695220947266</v>
      </c>
      <c r="C1545">
        <v>1118.8802490234375</v>
      </c>
      <c r="D1545">
        <v>0.31459331512451172</v>
      </c>
      <c r="E1545" s="8">
        <f t="shared" si="26"/>
        <v>2.3658695220947266</v>
      </c>
    </row>
    <row r="1546" spans="1:5" x14ac:dyDescent="0.2">
      <c r="A1546" s="230">
        <v>42288.729229976852</v>
      </c>
      <c r="B1546">
        <v>2.3658695220947266</v>
      </c>
      <c r="C1546">
        <v>1189.6600341796875</v>
      </c>
      <c r="D1546">
        <v>0.31459331512451172</v>
      </c>
      <c r="E1546" s="8">
        <f t="shared" si="26"/>
        <v>2.3658695220947266</v>
      </c>
    </row>
    <row r="1547" spans="1:5" x14ac:dyDescent="0.2">
      <c r="A1547" s="230">
        <v>42288.736183449073</v>
      </c>
      <c r="B1547">
        <v>2.3658695220947266</v>
      </c>
      <c r="C1547">
        <v>1085.79248046875</v>
      </c>
      <c r="D1547">
        <v>0.31459331512451172</v>
      </c>
      <c r="E1547" s="8">
        <f t="shared" si="26"/>
        <v>2.3658695220947266</v>
      </c>
    </row>
    <row r="1548" spans="1:5" x14ac:dyDescent="0.2">
      <c r="A1548" s="230">
        <v>42288.743136921294</v>
      </c>
      <c r="B1548">
        <v>2.3658695220947266</v>
      </c>
      <c r="C1548">
        <v>1137.726318359375</v>
      </c>
      <c r="D1548">
        <v>0.31459331512451172</v>
      </c>
      <c r="E1548" s="8">
        <f t="shared" si="26"/>
        <v>2.3658695220947266</v>
      </c>
    </row>
    <row r="1549" spans="1:5" x14ac:dyDescent="0.2">
      <c r="A1549" s="230">
        <v>42288.750090428242</v>
      </c>
      <c r="B1549">
        <v>2.3658695220947266</v>
      </c>
      <c r="C1549">
        <v>1011.0504150390625</v>
      </c>
      <c r="D1549">
        <v>0.31459331512451172</v>
      </c>
      <c r="E1549" s="8">
        <f t="shared" si="26"/>
        <v>2.3658695220947266</v>
      </c>
    </row>
    <row r="1550" spans="1:5" x14ac:dyDescent="0.2">
      <c r="A1550" s="230">
        <v>42288.757043900463</v>
      </c>
      <c r="B1550">
        <v>2.3658695220947266</v>
      </c>
      <c r="C1550">
        <v>1072.514404296875</v>
      </c>
      <c r="D1550">
        <v>0.31459331512451172</v>
      </c>
      <c r="E1550" s="8">
        <f t="shared" si="26"/>
        <v>2.3658695220947266</v>
      </c>
    </row>
    <row r="1551" spans="1:5" x14ac:dyDescent="0.2">
      <c r="A1551" s="230">
        <v>42288.763997418981</v>
      </c>
      <c r="B1551">
        <v>2.3658695220947266</v>
      </c>
      <c r="C1551">
        <v>1020.4735717773437</v>
      </c>
      <c r="D1551">
        <v>0.31459331512451172</v>
      </c>
      <c r="E1551" s="8">
        <f t="shared" si="26"/>
        <v>2.3658695220947266</v>
      </c>
    </row>
    <row r="1552" spans="1:5" x14ac:dyDescent="0.2">
      <c r="A1552" s="230">
        <v>42288.770950891201</v>
      </c>
      <c r="B1552">
        <v>2.3658695220947266</v>
      </c>
      <c r="C1552">
        <v>1117.7022705078125</v>
      </c>
      <c r="D1552">
        <v>0.31459331512451172</v>
      </c>
      <c r="E1552" s="8">
        <f t="shared" si="26"/>
        <v>2.3658695220947266</v>
      </c>
    </row>
    <row r="1553" spans="1:5" x14ac:dyDescent="0.2">
      <c r="A1553" s="230">
        <v>42288.777904363429</v>
      </c>
      <c r="B1553">
        <v>2.3658695220947266</v>
      </c>
      <c r="C1553">
        <v>987.0645751953125</v>
      </c>
      <c r="D1553">
        <v>0.31459331512451172</v>
      </c>
      <c r="E1553" s="8">
        <f t="shared" si="26"/>
        <v>2.3658695220947266</v>
      </c>
    </row>
    <row r="1554" spans="1:5" x14ac:dyDescent="0.2">
      <c r="A1554" s="230">
        <v>42288.784857870371</v>
      </c>
      <c r="B1554">
        <v>2.3657627105712891</v>
      </c>
      <c r="C1554">
        <v>1098.5350341796875</v>
      </c>
      <c r="D1554">
        <v>0.31459331512451172</v>
      </c>
      <c r="E1554" s="8">
        <f t="shared" si="26"/>
        <v>2.3657627105712891</v>
      </c>
    </row>
    <row r="1555" spans="1:5" x14ac:dyDescent="0.2">
      <c r="A1555" s="230">
        <v>42288.791811342591</v>
      </c>
      <c r="B1555">
        <v>2.3657627105712891</v>
      </c>
      <c r="C1555">
        <v>915.42791748046875</v>
      </c>
      <c r="D1555">
        <v>0.31459331512451172</v>
      </c>
      <c r="E1555" s="8">
        <f t="shared" si="26"/>
        <v>2.3657627105712891</v>
      </c>
    </row>
    <row r="1556" spans="1:5" x14ac:dyDescent="0.2">
      <c r="A1556" s="230">
        <v>42288.798764814812</v>
      </c>
      <c r="B1556">
        <v>2.3657627105712891</v>
      </c>
      <c r="C1556">
        <v>1092.85986328125</v>
      </c>
      <c r="D1556">
        <v>0.31459331512451172</v>
      </c>
      <c r="E1556" s="8">
        <f t="shared" si="26"/>
        <v>2.3657627105712891</v>
      </c>
    </row>
    <row r="1557" spans="1:5" x14ac:dyDescent="0.2">
      <c r="A1557" s="230">
        <v>42288.805718321761</v>
      </c>
      <c r="B1557">
        <v>2.3657627105712891</v>
      </c>
      <c r="C1557">
        <v>1000.556640625</v>
      </c>
      <c r="D1557">
        <v>0.31459331512451172</v>
      </c>
      <c r="E1557" s="8">
        <f t="shared" si="26"/>
        <v>2.3657627105712891</v>
      </c>
    </row>
    <row r="1558" spans="1:5" x14ac:dyDescent="0.2">
      <c r="A1558" s="230">
        <v>42288.812671793981</v>
      </c>
      <c r="B1558">
        <v>2.3657627105712891</v>
      </c>
      <c r="C1558">
        <v>1085.47119140625</v>
      </c>
      <c r="D1558">
        <v>0.31459331512451172</v>
      </c>
      <c r="E1558" s="8">
        <f t="shared" si="26"/>
        <v>2.3657627105712891</v>
      </c>
    </row>
    <row r="1559" spans="1:5" x14ac:dyDescent="0.2">
      <c r="A1559" s="230">
        <v>42288.819625312499</v>
      </c>
      <c r="B1559">
        <v>2.3657627105712891</v>
      </c>
      <c r="C1559">
        <v>1118.558837890625</v>
      </c>
      <c r="D1559">
        <v>0.31459331512451172</v>
      </c>
      <c r="E1559" s="8">
        <f t="shared" si="26"/>
        <v>2.3657627105712891</v>
      </c>
    </row>
    <row r="1560" spans="1:5" x14ac:dyDescent="0.2">
      <c r="A1560" s="230">
        <v>42288.826578784719</v>
      </c>
      <c r="B1560">
        <v>2.3657627105712891</v>
      </c>
      <c r="C1560">
        <v>1066.303955078125</v>
      </c>
      <c r="D1560">
        <v>0.31459331512451172</v>
      </c>
      <c r="E1560" s="8">
        <f t="shared" si="26"/>
        <v>2.3657627105712891</v>
      </c>
    </row>
    <row r="1561" spans="1:5" x14ac:dyDescent="0.2">
      <c r="A1561" s="230">
        <v>42288.833532256947</v>
      </c>
      <c r="B1561">
        <v>2.3657627105712891</v>
      </c>
      <c r="C1561">
        <v>1155.6087646484375</v>
      </c>
      <c r="D1561">
        <v>0.31459331512451172</v>
      </c>
      <c r="E1561" s="8">
        <f t="shared" si="26"/>
        <v>2.3657627105712891</v>
      </c>
    </row>
    <row r="1562" spans="1:5" x14ac:dyDescent="0.2">
      <c r="A1562" s="230">
        <v>42288.840485763889</v>
      </c>
      <c r="B1562">
        <v>2.3657627105712891</v>
      </c>
      <c r="C1562">
        <v>1020.0452270507812</v>
      </c>
      <c r="D1562">
        <v>0.31459331512451172</v>
      </c>
      <c r="E1562" s="8">
        <f t="shared" si="26"/>
        <v>2.3657627105712891</v>
      </c>
    </row>
    <row r="1563" spans="1:5" x14ac:dyDescent="0.2">
      <c r="A1563" s="230">
        <v>42288.847439236109</v>
      </c>
      <c r="B1563">
        <v>2.3657627105712891</v>
      </c>
      <c r="C1563">
        <v>1192.9796142578125</v>
      </c>
      <c r="D1563">
        <v>0.31459331512451172</v>
      </c>
      <c r="E1563" s="8">
        <f t="shared" si="26"/>
        <v>2.3657627105712891</v>
      </c>
    </row>
    <row r="1564" spans="1:5" x14ac:dyDescent="0.2">
      <c r="A1564" s="230">
        <v>42288.85439270833</v>
      </c>
      <c r="B1564">
        <v>2.3657627105712891</v>
      </c>
      <c r="C1564">
        <v>829.01422119140625</v>
      </c>
      <c r="D1564">
        <v>0.31459331512451172</v>
      </c>
      <c r="E1564" s="8">
        <f t="shared" si="26"/>
        <v>2.3657627105712891</v>
      </c>
    </row>
    <row r="1565" spans="1:5" x14ac:dyDescent="0.2">
      <c r="A1565" s="230">
        <v>42288.861346215279</v>
      </c>
      <c r="B1565">
        <v>2.3657627105712891</v>
      </c>
      <c r="C1565">
        <v>1145.75732421875</v>
      </c>
      <c r="D1565">
        <v>0.31459331512451172</v>
      </c>
      <c r="E1565" s="8">
        <f t="shared" si="26"/>
        <v>2.3657627105712891</v>
      </c>
    </row>
    <row r="1566" spans="1:5" x14ac:dyDescent="0.2">
      <c r="A1566" s="230">
        <v>42288.8682996875</v>
      </c>
      <c r="B1566">
        <v>2.3657627105712891</v>
      </c>
      <c r="C1566">
        <v>817.66375732421875</v>
      </c>
      <c r="D1566">
        <v>0.31459331512451172</v>
      </c>
      <c r="E1566" s="8">
        <f t="shared" si="26"/>
        <v>2.3657627105712891</v>
      </c>
    </row>
    <row r="1567" spans="1:5" x14ac:dyDescent="0.2">
      <c r="A1567" s="230">
        <v>42288.875253206017</v>
      </c>
      <c r="B1567">
        <v>2.3657627105712891</v>
      </c>
      <c r="C1567">
        <v>1099.498779296875</v>
      </c>
      <c r="D1567">
        <v>0.31459331512451172</v>
      </c>
      <c r="E1567" s="8">
        <f t="shared" si="26"/>
        <v>2.3657627105712891</v>
      </c>
    </row>
    <row r="1568" spans="1:5" x14ac:dyDescent="0.2">
      <c r="A1568" s="230">
        <v>42288.882206678238</v>
      </c>
      <c r="B1568">
        <v>2.3657627105712891</v>
      </c>
      <c r="C1568">
        <v>973.25115966796875</v>
      </c>
      <c r="D1568">
        <v>0.31459331512451172</v>
      </c>
      <c r="E1568" s="8">
        <f t="shared" si="26"/>
        <v>2.3657627105712891</v>
      </c>
    </row>
    <row r="1569" spans="1:5" x14ac:dyDescent="0.2">
      <c r="A1569" s="230">
        <v>42288.889160150466</v>
      </c>
      <c r="B1569">
        <v>2.3657627105712891</v>
      </c>
      <c r="C1569">
        <v>1107.743896484375</v>
      </c>
      <c r="D1569">
        <v>0.31459331512451172</v>
      </c>
      <c r="E1569" s="8">
        <f t="shared" si="26"/>
        <v>2.3657627105712891</v>
      </c>
    </row>
    <row r="1570" spans="1:5" x14ac:dyDescent="0.2">
      <c r="A1570" s="230">
        <v>42288.896113657407</v>
      </c>
      <c r="B1570">
        <v>2.3657627105712891</v>
      </c>
      <c r="C1570">
        <v>1099.9271240234375</v>
      </c>
      <c r="D1570">
        <v>0.31459331512451172</v>
      </c>
      <c r="E1570" s="8">
        <f t="shared" si="26"/>
        <v>2.3657627105712891</v>
      </c>
    </row>
    <row r="1571" spans="1:5" x14ac:dyDescent="0.2">
      <c r="A1571" s="230">
        <v>42288.903067129628</v>
      </c>
      <c r="B1571">
        <v>2.3657627105712891</v>
      </c>
      <c r="C1571">
        <v>1130.8731689453125</v>
      </c>
      <c r="D1571">
        <v>0.31459331512451172</v>
      </c>
      <c r="E1571" s="8">
        <f t="shared" si="26"/>
        <v>2.3657627105712891</v>
      </c>
    </row>
    <row r="1572" spans="1:5" x14ac:dyDescent="0.2">
      <c r="A1572" s="230">
        <v>42288.910020601848</v>
      </c>
      <c r="B1572">
        <v>2.3657627105712891</v>
      </c>
      <c r="C1572">
        <v>1102.8182373046875</v>
      </c>
      <c r="D1572">
        <v>0.31459331512451172</v>
      </c>
      <c r="E1572" s="8">
        <f t="shared" si="26"/>
        <v>2.3657627105712891</v>
      </c>
    </row>
    <row r="1573" spans="1:5" x14ac:dyDescent="0.2">
      <c r="A1573" s="230">
        <v>42288.916974108797</v>
      </c>
      <c r="B1573">
        <v>2.3657627105712891</v>
      </c>
      <c r="C1573">
        <v>1140.938720703125</v>
      </c>
      <c r="D1573">
        <v>0.31459331512451172</v>
      </c>
      <c r="E1573" s="8">
        <f t="shared" si="26"/>
        <v>2.3657627105712891</v>
      </c>
    </row>
    <row r="1574" spans="1:5" x14ac:dyDescent="0.2">
      <c r="A1574" s="230">
        <v>42288.923927581018</v>
      </c>
      <c r="B1574">
        <v>2.3657627105712891</v>
      </c>
      <c r="C1574">
        <v>1096.0721435546875</v>
      </c>
      <c r="D1574">
        <v>0.31459331512451172</v>
      </c>
      <c r="E1574" s="8">
        <f t="shared" si="26"/>
        <v>2.3657627105712891</v>
      </c>
    </row>
    <row r="1575" spans="1:5" x14ac:dyDescent="0.2">
      <c r="A1575" s="230">
        <v>42288.930881099535</v>
      </c>
      <c r="B1575">
        <v>2.3657627105712891</v>
      </c>
      <c r="C1575">
        <v>1140.938720703125</v>
      </c>
      <c r="D1575">
        <v>0.31459331512451172</v>
      </c>
      <c r="E1575" s="8">
        <f t="shared" si="26"/>
        <v>2.3657627105712891</v>
      </c>
    </row>
    <row r="1576" spans="1:5" x14ac:dyDescent="0.2">
      <c r="A1576" s="230">
        <v>42288.937834571756</v>
      </c>
      <c r="B1576">
        <v>2.3657627105712891</v>
      </c>
      <c r="C1576">
        <v>1040.4974365234375</v>
      </c>
      <c r="D1576">
        <v>0.31459331512451172</v>
      </c>
      <c r="E1576" s="8">
        <f t="shared" si="26"/>
        <v>2.3657627105712891</v>
      </c>
    </row>
    <row r="1577" spans="1:5" x14ac:dyDescent="0.2">
      <c r="A1577" s="230">
        <v>42288.944788043984</v>
      </c>
      <c r="B1577">
        <v>2.3657627105712891</v>
      </c>
      <c r="C1577">
        <v>1131.8369140625</v>
      </c>
      <c r="D1577">
        <v>0.31459331512451172</v>
      </c>
      <c r="E1577" s="8">
        <f t="shared" si="26"/>
        <v>2.3657627105712891</v>
      </c>
    </row>
    <row r="1578" spans="1:5" x14ac:dyDescent="0.2">
      <c r="A1578" s="230">
        <v>42288.951741550925</v>
      </c>
      <c r="B1578">
        <v>2.3657627105712891</v>
      </c>
      <c r="C1578">
        <v>1043.7099609375</v>
      </c>
      <c r="D1578">
        <v>0.31459331512451172</v>
      </c>
      <c r="E1578" s="8">
        <f t="shared" si="26"/>
        <v>2.3657627105712891</v>
      </c>
    </row>
    <row r="1579" spans="1:5" x14ac:dyDescent="0.2">
      <c r="A1579" s="230">
        <v>42288.958695023146</v>
      </c>
      <c r="B1579">
        <v>2.3657627105712891</v>
      </c>
      <c r="C1579">
        <v>1126.48291015625</v>
      </c>
      <c r="D1579">
        <v>0.31459331512451172</v>
      </c>
      <c r="E1579" s="8">
        <f t="shared" si="26"/>
        <v>2.3657627105712891</v>
      </c>
    </row>
    <row r="1580" spans="1:5" x14ac:dyDescent="0.2">
      <c r="A1580" s="230">
        <v>42288.965648495374</v>
      </c>
      <c r="B1580">
        <v>2.3657627105712891</v>
      </c>
      <c r="C1580">
        <v>1027.5408935546875</v>
      </c>
      <c r="D1580">
        <v>0.31459331512451172</v>
      </c>
      <c r="E1580" s="8">
        <f t="shared" si="26"/>
        <v>2.3657627105712891</v>
      </c>
    </row>
    <row r="1581" spans="1:5" x14ac:dyDescent="0.2">
      <c r="A1581" s="230">
        <v>42288.972602002315</v>
      </c>
      <c r="B1581">
        <v>2.3657627105712891</v>
      </c>
      <c r="C1581">
        <v>1105.81640625</v>
      </c>
      <c r="D1581">
        <v>0.31459331512451172</v>
      </c>
      <c r="E1581" s="8">
        <f t="shared" si="26"/>
        <v>2.3657627105712891</v>
      </c>
    </row>
    <row r="1582" spans="1:5" x14ac:dyDescent="0.2">
      <c r="A1582" s="230">
        <v>42288.979555474536</v>
      </c>
      <c r="B1582">
        <v>2.3657627105712891</v>
      </c>
      <c r="C1582">
        <v>1025.9346923828125</v>
      </c>
      <c r="D1582">
        <v>0.31459331512451172</v>
      </c>
      <c r="E1582" s="8">
        <f t="shared" si="26"/>
        <v>2.3657627105712891</v>
      </c>
    </row>
    <row r="1583" spans="1:5" x14ac:dyDescent="0.2">
      <c r="A1583" s="230">
        <v>42288.986508993054</v>
      </c>
      <c r="B1583">
        <v>2.3657627105712891</v>
      </c>
      <c r="C1583">
        <v>1129.3741455078125</v>
      </c>
      <c r="D1583">
        <v>0.31459331512451172</v>
      </c>
      <c r="E1583" s="8">
        <f t="shared" si="26"/>
        <v>2.3657627105712891</v>
      </c>
    </row>
    <row r="1584" spans="1:5" x14ac:dyDescent="0.2">
      <c r="A1584" s="230">
        <v>42288.993462465274</v>
      </c>
      <c r="B1584">
        <v>2.3657627105712891</v>
      </c>
      <c r="C1584">
        <v>898.2950439453125</v>
      </c>
      <c r="D1584">
        <v>0.31459331512451172</v>
      </c>
      <c r="E1584" s="8">
        <f t="shared" si="26"/>
        <v>2.3657627105712891</v>
      </c>
    </row>
    <row r="1585" spans="1:5" x14ac:dyDescent="0.2">
      <c r="A1585" s="230">
        <v>42289.000415937502</v>
      </c>
      <c r="B1585">
        <v>2.3657627105712891</v>
      </c>
      <c r="C1585">
        <v>1112.4554443359375</v>
      </c>
      <c r="D1585">
        <v>0.31459331512451172</v>
      </c>
      <c r="E1585" s="8">
        <f t="shared" si="26"/>
        <v>2.3657627105712891</v>
      </c>
    </row>
    <row r="1586" spans="1:5" x14ac:dyDescent="0.2">
      <c r="A1586" s="230">
        <v>42289.007369444444</v>
      </c>
      <c r="B1586">
        <v>2.3657627105712891</v>
      </c>
      <c r="C1586">
        <v>961.57940673828125</v>
      </c>
      <c r="D1586">
        <v>0.31459331512451172</v>
      </c>
      <c r="E1586" s="8">
        <f t="shared" si="26"/>
        <v>2.3657627105712891</v>
      </c>
    </row>
    <row r="1587" spans="1:5" x14ac:dyDescent="0.2">
      <c r="A1587" s="230">
        <v>42289.014322916664</v>
      </c>
      <c r="B1587">
        <v>2.3657627105712891</v>
      </c>
      <c r="C1587">
        <v>1066.9462890625</v>
      </c>
      <c r="D1587">
        <v>0.31459331512451172</v>
      </c>
      <c r="E1587" s="8">
        <f t="shared" si="26"/>
        <v>2.3657627105712891</v>
      </c>
    </row>
    <row r="1588" spans="1:5" x14ac:dyDescent="0.2">
      <c r="A1588" s="230">
        <v>42289.021276388892</v>
      </c>
      <c r="B1588">
        <v>2.3657627105712891</v>
      </c>
      <c r="C1588">
        <v>1080.7596435546875</v>
      </c>
      <c r="D1588">
        <v>0.31459331512451172</v>
      </c>
      <c r="E1588" s="8">
        <f t="shared" si="26"/>
        <v>2.3657627105712891</v>
      </c>
    </row>
    <row r="1589" spans="1:5" x14ac:dyDescent="0.2">
      <c r="A1589" s="230">
        <v>42289.028229895834</v>
      </c>
      <c r="B1589">
        <v>2.3657627105712891</v>
      </c>
      <c r="C1589">
        <v>1086.1136474609375</v>
      </c>
      <c r="D1589">
        <v>0.31459331512451172</v>
      </c>
      <c r="E1589" s="8">
        <f t="shared" si="26"/>
        <v>2.3657627105712891</v>
      </c>
    </row>
    <row r="1590" spans="1:5" x14ac:dyDescent="0.2">
      <c r="A1590" s="230">
        <v>42289.035183368054</v>
      </c>
      <c r="B1590">
        <v>2.3657627105712891</v>
      </c>
      <c r="C1590">
        <v>1148.005859375</v>
      </c>
      <c r="D1590">
        <v>0.31459331512451172</v>
      </c>
      <c r="E1590" s="8">
        <f t="shared" si="26"/>
        <v>2.3657627105712891</v>
      </c>
    </row>
    <row r="1591" spans="1:5" x14ac:dyDescent="0.2">
      <c r="A1591" s="230">
        <v>42289.042136886572</v>
      </c>
      <c r="B1591">
        <v>2.3657627105712891</v>
      </c>
      <c r="C1591">
        <v>1023.1505737304687</v>
      </c>
      <c r="D1591">
        <v>0.31459331512451172</v>
      </c>
      <c r="E1591" s="8">
        <f t="shared" si="26"/>
        <v>2.3657627105712891</v>
      </c>
    </row>
    <row r="1592" spans="1:5" x14ac:dyDescent="0.2">
      <c r="A1592" s="230">
        <v>42289.0490903588</v>
      </c>
      <c r="B1592">
        <v>2.3657627105712891</v>
      </c>
      <c r="C1592">
        <v>1160.3201904296875</v>
      </c>
      <c r="D1592">
        <v>0.31459331512451172</v>
      </c>
      <c r="E1592" s="8">
        <f t="shared" si="26"/>
        <v>2.3657627105712891</v>
      </c>
    </row>
    <row r="1593" spans="1:5" x14ac:dyDescent="0.2">
      <c r="A1593" s="230">
        <v>42289.05604383102</v>
      </c>
      <c r="B1593">
        <v>2.3657627105712891</v>
      </c>
      <c r="C1593">
        <v>1079.3675537109375</v>
      </c>
      <c r="D1593">
        <v>0.31459331512451172</v>
      </c>
      <c r="E1593" s="8">
        <f t="shared" si="26"/>
        <v>2.3657627105712891</v>
      </c>
    </row>
    <row r="1594" spans="1:5" x14ac:dyDescent="0.2">
      <c r="A1594" s="230">
        <v>42289.062997337962</v>
      </c>
      <c r="B1594">
        <v>2.3657627105712891</v>
      </c>
      <c r="C1594">
        <v>1183.770751953125</v>
      </c>
      <c r="D1594">
        <v>0.31459331512451172</v>
      </c>
      <c r="E1594" s="8">
        <f t="shared" si="26"/>
        <v>2.3657627105712891</v>
      </c>
    </row>
    <row r="1595" spans="1:5" x14ac:dyDescent="0.2">
      <c r="A1595" s="230">
        <v>42289.069950810182</v>
      </c>
      <c r="B1595">
        <v>2.3657627105712891</v>
      </c>
      <c r="C1595">
        <v>1042.8533935546875</v>
      </c>
      <c r="D1595">
        <v>0.31459331512451172</v>
      </c>
      <c r="E1595" s="8">
        <f t="shared" si="26"/>
        <v>2.3657627105712891</v>
      </c>
    </row>
    <row r="1596" spans="1:5" x14ac:dyDescent="0.2">
      <c r="A1596" s="230">
        <v>42289.07690428241</v>
      </c>
      <c r="B1596">
        <v>2.3657627105712891</v>
      </c>
      <c r="C1596">
        <v>1151.5396728515625</v>
      </c>
      <c r="D1596">
        <v>0.31459331512451172</v>
      </c>
      <c r="E1596" s="8">
        <f t="shared" si="26"/>
        <v>2.3657627105712891</v>
      </c>
    </row>
    <row r="1597" spans="1:5" x14ac:dyDescent="0.2">
      <c r="A1597" s="230">
        <v>42289.083857789352</v>
      </c>
      <c r="B1597">
        <v>2.3657627105712891</v>
      </c>
      <c r="C1597">
        <v>930.09783935546875</v>
      </c>
      <c r="D1597">
        <v>0.31459331512451172</v>
      </c>
      <c r="E1597" s="8">
        <f t="shared" si="26"/>
        <v>2.3657627105712891</v>
      </c>
    </row>
    <row r="1598" spans="1:5" x14ac:dyDescent="0.2">
      <c r="A1598" s="230">
        <v>42289.090811261573</v>
      </c>
      <c r="B1598">
        <v>2.3657627105712891</v>
      </c>
      <c r="C1598">
        <v>1121.87841796875</v>
      </c>
      <c r="D1598">
        <v>0.31459331512451172</v>
      </c>
      <c r="E1598" s="8">
        <f t="shared" si="26"/>
        <v>2.3657627105712891</v>
      </c>
    </row>
    <row r="1599" spans="1:5" x14ac:dyDescent="0.2">
      <c r="A1599" s="230">
        <v>42289.09776478009</v>
      </c>
      <c r="B1599">
        <v>2.3657627105712891</v>
      </c>
      <c r="C1599">
        <v>801.17333984375</v>
      </c>
      <c r="D1599">
        <v>0.31459331512451172</v>
      </c>
      <c r="E1599" s="8">
        <f t="shared" si="26"/>
        <v>2.3657627105712891</v>
      </c>
    </row>
    <row r="1600" spans="1:5" x14ac:dyDescent="0.2">
      <c r="A1600" s="230">
        <v>42289.104718252318</v>
      </c>
      <c r="B1600">
        <v>2.3657627105712891</v>
      </c>
      <c r="C1600">
        <v>1142.9732666015625</v>
      </c>
      <c r="D1600">
        <v>0.31459331512451172</v>
      </c>
      <c r="E1600" s="8">
        <f t="shared" si="26"/>
        <v>2.3657627105712891</v>
      </c>
    </row>
    <row r="1601" spans="1:5" x14ac:dyDescent="0.2">
      <c r="A1601" s="230">
        <v>42289.111671724539</v>
      </c>
      <c r="B1601">
        <v>2.3657627105712891</v>
      </c>
      <c r="C1601">
        <v>871.95343017578125</v>
      </c>
      <c r="D1601">
        <v>0.31459331512451172</v>
      </c>
      <c r="E1601" s="8">
        <f t="shared" si="26"/>
        <v>2.3657627105712891</v>
      </c>
    </row>
    <row r="1602" spans="1:5" x14ac:dyDescent="0.2">
      <c r="A1602" s="230">
        <v>42289.11862523148</v>
      </c>
      <c r="B1602">
        <v>2.3106508255004883</v>
      </c>
      <c r="C1602">
        <v>1130.0166015625</v>
      </c>
      <c r="D1602">
        <v>0.31459331512451172</v>
      </c>
      <c r="E1602" s="8">
        <f t="shared" si="26"/>
        <v>2.3106508255004883</v>
      </c>
    </row>
    <row r="1603" spans="1:5" x14ac:dyDescent="0.2">
      <c r="A1603" s="230">
        <v>42289.125578703701</v>
      </c>
      <c r="B1603">
        <v>2.3106508255004883</v>
      </c>
      <c r="C1603">
        <v>1065.55419921875</v>
      </c>
      <c r="D1603">
        <v>0.31459331512451172</v>
      </c>
      <c r="E1603" s="8">
        <f t="shared" si="26"/>
        <v>2.3106508255004883</v>
      </c>
    </row>
    <row r="1604" spans="1:5" x14ac:dyDescent="0.2">
      <c r="A1604" s="230">
        <v>42289.132532175929</v>
      </c>
      <c r="B1604">
        <v>2.3106508255004883</v>
      </c>
      <c r="C1604">
        <v>1145.75732421875</v>
      </c>
      <c r="D1604">
        <v>0.31459331512451172</v>
      </c>
      <c r="E1604" s="8">
        <f t="shared" ref="E1604:E1667" si="27">IF(B1604="Null",E1603,IF(C1604+D1604&gt;10,B1604,"PO"))</f>
        <v>2.3106508255004883</v>
      </c>
    </row>
    <row r="1605" spans="1:5" x14ac:dyDescent="0.2">
      <c r="A1605" s="230">
        <v>42289.13948568287</v>
      </c>
      <c r="B1605">
        <v>2.3106508255004883</v>
      </c>
      <c r="C1605">
        <v>1075.298583984375</v>
      </c>
      <c r="D1605">
        <v>0.31459331512451172</v>
      </c>
      <c r="E1605" s="8">
        <f t="shared" si="27"/>
        <v>2.3106508255004883</v>
      </c>
    </row>
    <row r="1606" spans="1:5" x14ac:dyDescent="0.2">
      <c r="A1606" s="230">
        <v>42289.146439155091</v>
      </c>
      <c r="B1606">
        <v>2.3106508255004883</v>
      </c>
      <c r="C1606">
        <v>1117.7022705078125</v>
      </c>
      <c r="D1606">
        <v>0.31459331512451172</v>
      </c>
      <c r="E1606" s="8">
        <f t="shared" si="27"/>
        <v>2.3106508255004883</v>
      </c>
    </row>
    <row r="1607" spans="1:5" x14ac:dyDescent="0.2">
      <c r="A1607" s="230">
        <v>42289.153392673608</v>
      </c>
      <c r="B1607">
        <v>2.3106508255004883</v>
      </c>
      <c r="C1607">
        <v>1118.8802490234375</v>
      </c>
      <c r="D1607">
        <v>0.31459331512451172</v>
      </c>
      <c r="E1607" s="8">
        <f t="shared" si="27"/>
        <v>2.3106508255004883</v>
      </c>
    </row>
    <row r="1608" spans="1:5" x14ac:dyDescent="0.2">
      <c r="A1608" s="230">
        <v>42289.160346145836</v>
      </c>
      <c r="B1608">
        <v>2.3106508255004883</v>
      </c>
      <c r="C1608">
        <v>1107.9580078125</v>
      </c>
      <c r="D1608">
        <v>0.31459331512451172</v>
      </c>
      <c r="E1608" s="8">
        <f t="shared" si="27"/>
        <v>2.3106508255004883</v>
      </c>
    </row>
    <row r="1609" spans="1:5" x14ac:dyDescent="0.2">
      <c r="A1609" s="230">
        <v>42289.167299618057</v>
      </c>
      <c r="B1609">
        <v>2.3106508255004883</v>
      </c>
      <c r="C1609">
        <v>1060.4144287109375</v>
      </c>
      <c r="D1609">
        <v>0.31459331512451172</v>
      </c>
      <c r="E1609" s="8">
        <f t="shared" si="27"/>
        <v>2.3106508255004883</v>
      </c>
    </row>
    <row r="1610" spans="1:5" x14ac:dyDescent="0.2">
      <c r="A1610" s="230">
        <v>42289.174253124998</v>
      </c>
      <c r="B1610">
        <v>2.3106508255004883</v>
      </c>
      <c r="C1610">
        <v>1142.652099609375</v>
      </c>
      <c r="D1610">
        <v>0.31459331512451172</v>
      </c>
      <c r="E1610" s="8">
        <f t="shared" si="27"/>
        <v>2.3106508255004883</v>
      </c>
    </row>
    <row r="1611" spans="1:5" x14ac:dyDescent="0.2">
      <c r="A1611" s="230">
        <v>42289.181206597219</v>
      </c>
      <c r="B1611">
        <v>2.3106508255004883</v>
      </c>
      <c r="C1611">
        <v>1069.3021240234375</v>
      </c>
      <c r="D1611">
        <v>0.31459331512451172</v>
      </c>
      <c r="E1611" s="8">
        <f t="shared" si="27"/>
        <v>2.3106508255004883</v>
      </c>
    </row>
    <row r="1612" spans="1:5" x14ac:dyDescent="0.2">
      <c r="A1612" s="230">
        <v>42289.188160069447</v>
      </c>
      <c r="B1612">
        <v>2.3106508255004883</v>
      </c>
      <c r="C1612">
        <v>1100.8907470703125</v>
      </c>
      <c r="D1612">
        <v>0.31459331512451172</v>
      </c>
      <c r="E1612" s="8">
        <f t="shared" si="27"/>
        <v>2.3106508255004883</v>
      </c>
    </row>
    <row r="1613" spans="1:5" x14ac:dyDescent="0.2">
      <c r="A1613" s="230">
        <v>42289.195113576388</v>
      </c>
      <c r="B1613">
        <v>2.3106508255004883</v>
      </c>
      <c r="C1613">
        <v>1033.1090087890625</v>
      </c>
      <c r="D1613">
        <v>0.31459331512451172</v>
      </c>
      <c r="E1613" s="8">
        <f t="shared" si="27"/>
        <v>2.3106508255004883</v>
      </c>
    </row>
    <row r="1614" spans="1:5" x14ac:dyDescent="0.2">
      <c r="A1614" s="230">
        <v>42289.202067048609</v>
      </c>
      <c r="B1614">
        <v>2.3106508255004883</v>
      </c>
      <c r="C1614">
        <v>1101.8544921875</v>
      </c>
      <c r="D1614">
        <v>0.31459331512451172</v>
      </c>
      <c r="E1614" s="8">
        <f t="shared" si="27"/>
        <v>2.3106508255004883</v>
      </c>
    </row>
    <row r="1615" spans="1:5" x14ac:dyDescent="0.2">
      <c r="A1615" s="230">
        <v>42289.209020567127</v>
      </c>
      <c r="B1615">
        <v>2.3106508255004883</v>
      </c>
      <c r="C1615">
        <v>1004.197265625</v>
      </c>
      <c r="D1615">
        <v>0.31459331512451172</v>
      </c>
      <c r="E1615" s="8">
        <f t="shared" si="27"/>
        <v>2.3106508255004883</v>
      </c>
    </row>
    <row r="1616" spans="1:5" x14ac:dyDescent="0.2">
      <c r="A1616" s="230">
        <v>42289.215974039354</v>
      </c>
      <c r="B1616">
        <v>2.3106508255004883</v>
      </c>
      <c r="C1616">
        <v>1120.8077392578125</v>
      </c>
      <c r="D1616">
        <v>0.31459331512451172</v>
      </c>
      <c r="E1616" s="8">
        <f t="shared" si="27"/>
        <v>2.3106508255004883</v>
      </c>
    </row>
    <row r="1617" spans="1:5" x14ac:dyDescent="0.2">
      <c r="A1617" s="230">
        <v>42289.222927511575</v>
      </c>
      <c r="B1617">
        <v>2.3106508255004883</v>
      </c>
      <c r="C1617">
        <v>857.283447265625</v>
      </c>
      <c r="D1617">
        <v>0.31459331512451172</v>
      </c>
      <c r="E1617" s="8">
        <f t="shared" si="27"/>
        <v>2.3106508255004883</v>
      </c>
    </row>
    <row r="1618" spans="1:5" x14ac:dyDescent="0.2">
      <c r="A1618" s="230">
        <v>42289.229881018517</v>
      </c>
      <c r="B1618">
        <v>2.3106508255004883</v>
      </c>
      <c r="C1618">
        <v>1124.9837646484375</v>
      </c>
      <c r="D1618">
        <v>0.31459331512451172</v>
      </c>
      <c r="E1618" s="8">
        <f t="shared" si="27"/>
        <v>2.3106508255004883</v>
      </c>
    </row>
    <row r="1619" spans="1:5" x14ac:dyDescent="0.2">
      <c r="A1619" s="230">
        <v>42289.236834490737</v>
      </c>
      <c r="B1619">
        <v>2.3106508255004883</v>
      </c>
      <c r="C1619">
        <v>977.85565185546875</v>
      </c>
      <c r="D1619">
        <v>0.31459331512451172</v>
      </c>
      <c r="E1619" s="8">
        <f t="shared" si="27"/>
        <v>2.3106508255004883</v>
      </c>
    </row>
    <row r="1620" spans="1:5" x14ac:dyDescent="0.2">
      <c r="A1620" s="230">
        <v>42289.243787962965</v>
      </c>
      <c r="B1620">
        <v>2.3106508255004883</v>
      </c>
      <c r="C1620">
        <v>1075.7269287109375</v>
      </c>
      <c r="D1620">
        <v>0.31459331512451172</v>
      </c>
      <c r="E1620" s="8">
        <f t="shared" si="27"/>
        <v>2.3106508255004883</v>
      </c>
    </row>
    <row r="1621" spans="1:5" x14ac:dyDescent="0.2">
      <c r="A1621" s="230">
        <v>42289.250741469907</v>
      </c>
      <c r="B1621">
        <v>2.3106508255004883</v>
      </c>
      <c r="C1621">
        <v>1100.4622802734375</v>
      </c>
      <c r="D1621">
        <v>0.31459331512451172</v>
      </c>
      <c r="E1621" s="8">
        <f t="shared" si="27"/>
        <v>2.3106508255004883</v>
      </c>
    </row>
    <row r="1622" spans="1:5" x14ac:dyDescent="0.2">
      <c r="A1622" s="230">
        <v>42289.257694942127</v>
      </c>
      <c r="B1622">
        <v>2.3106508255004883</v>
      </c>
      <c r="C1622">
        <v>1052.2764892578125</v>
      </c>
      <c r="D1622">
        <v>0.31459331512451172</v>
      </c>
      <c r="E1622" s="8">
        <f t="shared" si="27"/>
        <v>2.3106508255004883</v>
      </c>
    </row>
    <row r="1623" spans="1:5" x14ac:dyDescent="0.2">
      <c r="A1623" s="230">
        <v>42289.264648460645</v>
      </c>
      <c r="B1623">
        <v>2.3106508255004883</v>
      </c>
      <c r="C1623">
        <v>1143.4014892578125</v>
      </c>
      <c r="D1623">
        <v>0.31459331512451172</v>
      </c>
      <c r="E1623" s="8">
        <f t="shared" si="27"/>
        <v>2.3106508255004883</v>
      </c>
    </row>
    <row r="1624" spans="1:5" x14ac:dyDescent="0.2">
      <c r="A1624" s="230">
        <v>42289.271601932873</v>
      </c>
      <c r="B1624">
        <v>2.3106508255004883</v>
      </c>
      <c r="C1624">
        <v>993.16815185546875</v>
      </c>
      <c r="D1624">
        <v>0.31459331512451172</v>
      </c>
      <c r="E1624" s="8">
        <f t="shared" si="27"/>
        <v>2.3106508255004883</v>
      </c>
    </row>
    <row r="1625" spans="1:5" x14ac:dyDescent="0.2">
      <c r="A1625" s="230">
        <v>42289.278555405093</v>
      </c>
      <c r="B1625">
        <v>2.3106508255004883</v>
      </c>
      <c r="C1625">
        <v>1156.8936767578125</v>
      </c>
      <c r="D1625">
        <v>0.31459331512451172</v>
      </c>
      <c r="E1625" s="8">
        <f t="shared" si="27"/>
        <v>2.3106508255004883</v>
      </c>
    </row>
    <row r="1626" spans="1:5" x14ac:dyDescent="0.2">
      <c r="A1626" s="230">
        <v>42289.285508912035</v>
      </c>
      <c r="B1626">
        <v>2.3106508255004883</v>
      </c>
      <c r="C1626">
        <v>1097.785400390625</v>
      </c>
      <c r="D1626">
        <v>0.31459331512451172</v>
      </c>
      <c r="E1626" s="8">
        <f t="shared" si="27"/>
        <v>2.3106508255004883</v>
      </c>
    </row>
    <row r="1627" spans="1:5" x14ac:dyDescent="0.2">
      <c r="A1627" s="230">
        <v>42289.292462384263</v>
      </c>
      <c r="B1627">
        <v>2.3106508255004883</v>
      </c>
      <c r="C1627">
        <v>1100.0340576171875</v>
      </c>
      <c r="D1627">
        <v>0.31459331512451172</v>
      </c>
      <c r="E1627" s="8">
        <f t="shared" si="27"/>
        <v>2.3106508255004883</v>
      </c>
    </row>
    <row r="1628" spans="1:5" x14ac:dyDescent="0.2">
      <c r="A1628" s="230">
        <v>42289.299415856483</v>
      </c>
      <c r="B1628">
        <v>2.3106508255004883</v>
      </c>
      <c r="C1628">
        <v>1112.348388671875</v>
      </c>
      <c r="D1628">
        <v>0.31459331512451172</v>
      </c>
      <c r="E1628" s="8">
        <f t="shared" si="27"/>
        <v>2.3106508255004883</v>
      </c>
    </row>
    <row r="1629" spans="1:5" x14ac:dyDescent="0.2">
      <c r="A1629" s="230">
        <v>42289.306369363425</v>
      </c>
      <c r="B1629">
        <v>2.3106508255004883</v>
      </c>
      <c r="C1629">
        <v>1119.8438720703125</v>
      </c>
      <c r="D1629">
        <v>0.31459331512451172</v>
      </c>
      <c r="E1629" s="8">
        <f t="shared" si="27"/>
        <v>2.3106508255004883</v>
      </c>
    </row>
    <row r="1630" spans="1:5" x14ac:dyDescent="0.2">
      <c r="A1630" s="230">
        <v>42289.313322835646</v>
      </c>
      <c r="B1630">
        <v>2.3106508255004883</v>
      </c>
      <c r="C1630">
        <v>1115.45361328125</v>
      </c>
      <c r="D1630">
        <v>0.31459331512451172</v>
      </c>
      <c r="E1630" s="8">
        <f t="shared" si="27"/>
        <v>2.3106508255004883</v>
      </c>
    </row>
    <row r="1631" spans="1:5" x14ac:dyDescent="0.2">
      <c r="A1631" s="230">
        <v>42289.320276354163</v>
      </c>
      <c r="B1631">
        <v>2.3106508255004883</v>
      </c>
      <c r="C1631">
        <v>1077.9754638671875</v>
      </c>
      <c r="D1631">
        <v>0.31459331512451172</v>
      </c>
      <c r="E1631" s="8">
        <f t="shared" si="27"/>
        <v>2.3106508255004883</v>
      </c>
    </row>
    <row r="1632" spans="1:5" x14ac:dyDescent="0.2">
      <c r="A1632" s="230">
        <v>42289.327229826391</v>
      </c>
      <c r="B1632">
        <v>2.3106508255004883</v>
      </c>
      <c r="C1632">
        <v>1098.9632568359375</v>
      </c>
      <c r="D1632">
        <v>0.31459331512451172</v>
      </c>
      <c r="E1632" s="8">
        <f t="shared" si="27"/>
        <v>2.3106508255004883</v>
      </c>
    </row>
    <row r="1633" spans="1:5" x14ac:dyDescent="0.2">
      <c r="A1633" s="230">
        <v>42289.334183298612</v>
      </c>
      <c r="B1633">
        <v>2.3106508255004883</v>
      </c>
      <c r="C1633">
        <v>1111.9200439453125</v>
      </c>
      <c r="D1633">
        <v>0.31459331512451172</v>
      </c>
      <c r="E1633" s="8">
        <f t="shared" si="27"/>
        <v>2.3106508255004883</v>
      </c>
    </row>
    <row r="1634" spans="1:5" x14ac:dyDescent="0.2">
      <c r="A1634" s="230">
        <v>42289.341136805553</v>
      </c>
      <c r="B1634">
        <v>2.3106508255004883</v>
      </c>
      <c r="C1634">
        <v>1081.8304443359375</v>
      </c>
      <c r="D1634">
        <v>0.31459331512451172</v>
      </c>
      <c r="E1634" s="8">
        <f t="shared" si="27"/>
        <v>2.3106508255004883</v>
      </c>
    </row>
    <row r="1635" spans="1:5" x14ac:dyDescent="0.2">
      <c r="A1635" s="230">
        <v>42289.348090277781</v>
      </c>
      <c r="B1635">
        <v>2.3106508255004883</v>
      </c>
      <c r="C1635">
        <v>1100.5693359375</v>
      </c>
      <c r="D1635">
        <v>0.31459331512451172</v>
      </c>
      <c r="E1635" s="8">
        <f t="shared" si="27"/>
        <v>2.3106508255004883</v>
      </c>
    </row>
    <row r="1636" spans="1:5" x14ac:dyDescent="0.2">
      <c r="A1636" s="230">
        <v>42289.355043750002</v>
      </c>
      <c r="B1636">
        <v>2.3106508255004883</v>
      </c>
      <c r="C1636">
        <v>1107.4224853515625</v>
      </c>
      <c r="D1636">
        <v>0.31459331512451172</v>
      </c>
      <c r="E1636" s="8">
        <f t="shared" si="27"/>
        <v>2.3106508255004883</v>
      </c>
    </row>
    <row r="1637" spans="1:5" x14ac:dyDescent="0.2">
      <c r="A1637" s="230">
        <v>42289.361997256943</v>
      </c>
      <c r="B1637">
        <v>2.3106508255004883</v>
      </c>
      <c r="C1637">
        <v>1109.5643310546875</v>
      </c>
      <c r="D1637">
        <v>0.31459331512451172</v>
      </c>
      <c r="E1637" s="8">
        <f t="shared" si="27"/>
        <v>2.3106508255004883</v>
      </c>
    </row>
    <row r="1638" spans="1:5" x14ac:dyDescent="0.2">
      <c r="A1638" s="230">
        <v>42289.368950729164</v>
      </c>
      <c r="B1638">
        <v>2.3106508255004883</v>
      </c>
      <c r="C1638">
        <v>1077.4403076171875</v>
      </c>
      <c r="D1638">
        <v>0.31459331512451172</v>
      </c>
      <c r="E1638" s="8">
        <f t="shared" si="27"/>
        <v>2.3106508255004883</v>
      </c>
    </row>
    <row r="1639" spans="1:5" x14ac:dyDescent="0.2">
      <c r="A1639" s="230">
        <v>42289.375904247689</v>
      </c>
      <c r="B1639">
        <v>2.3106508255004883</v>
      </c>
      <c r="C1639">
        <v>1093.823486328125</v>
      </c>
      <c r="D1639">
        <v>0.31459331512451172</v>
      </c>
      <c r="E1639" s="8">
        <f t="shared" si="27"/>
        <v>2.3106508255004883</v>
      </c>
    </row>
    <row r="1640" spans="1:5" x14ac:dyDescent="0.2">
      <c r="A1640" s="230">
        <v>42289.382857719909</v>
      </c>
      <c r="B1640">
        <v>2.3106508255004883</v>
      </c>
      <c r="C1640">
        <v>1098.3209228515625</v>
      </c>
      <c r="D1640">
        <v>0.31459331512451172</v>
      </c>
      <c r="E1640" s="8">
        <f t="shared" si="27"/>
        <v>2.3106508255004883</v>
      </c>
    </row>
    <row r="1641" spans="1:5" x14ac:dyDescent="0.2">
      <c r="A1641" s="230">
        <v>42289.38981119213</v>
      </c>
      <c r="B1641">
        <v>2.2630300521850586</v>
      </c>
      <c r="C1641">
        <v>1106.1375732421875</v>
      </c>
      <c r="D1641">
        <v>0.31459331512451172</v>
      </c>
      <c r="E1641" s="8">
        <f t="shared" si="27"/>
        <v>2.2630300521850586</v>
      </c>
    </row>
    <row r="1642" spans="1:5" x14ac:dyDescent="0.2">
      <c r="A1642" s="230">
        <v>42289.396764699071</v>
      </c>
      <c r="B1642">
        <v>2.3463931083679199</v>
      </c>
      <c r="C1642">
        <v>1061.699462890625</v>
      </c>
      <c r="D1642">
        <v>0.31459331512451172</v>
      </c>
      <c r="E1642" s="8">
        <f t="shared" si="27"/>
        <v>2.3463931083679199</v>
      </c>
    </row>
    <row r="1643" spans="1:5" x14ac:dyDescent="0.2">
      <c r="A1643" s="230">
        <v>42289.403718171299</v>
      </c>
      <c r="B1643">
        <v>2.3463931083679199</v>
      </c>
      <c r="C1643">
        <v>1008.48046875</v>
      </c>
      <c r="D1643">
        <v>0.31459331512451172</v>
      </c>
      <c r="E1643" s="8">
        <f t="shared" si="27"/>
        <v>2.3463931083679199</v>
      </c>
    </row>
    <row r="1644" spans="1:5" x14ac:dyDescent="0.2">
      <c r="A1644" s="230">
        <v>42289.41067164352</v>
      </c>
      <c r="B1644">
        <v>2.3463931083679199</v>
      </c>
      <c r="C1644">
        <v>1030.6461181640625</v>
      </c>
      <c r="D1644">
        <v>0.31459331512451172</v>
      </c>
      <c r="E1644" s="8">
        <f t="shared" si="27"/>
        <v>2.3463931083679199</v>
      </c>
    </row>
    <row r="1645" spans="1:5" x14ac:dyDescent="0.2">
      <c r="A1645" s="230">
        <v>42289.417625150461</v>
      </c>
      <c r="B1645">
        <v>2.3463931083679199</v>
      </c>
      <c r="C1645">
        <v>1040.390380859375</v>
      </c>
      <c r="D1645">
        <v>0.31459331512451172</v>
      </c>
      <c r="E1645" s="8">
        <f t="shared" si="27"/>
        <v>2.3463931083679199</v>
      </c>
    </row>
    <row r="1646" spans="1:5" x14ac:dyDescent="0.2">
      <c r="A1646" s="230">
        <v>42289.424578622682</v>
      </c>
      <c r="B1646">
        <v>2.3463931083679199</v>
      </c>
      <c r="C1646">
        <v>885.01708984375</v>
      </c>
      <c r="D1646">
        <v>0.31459331512451172</v>
      </c>
      <c r="E1646" s="8">
        <f t="shared" si="27"/>
        <v>2.3463931083679199</v>
      </c>
    </row>
    <row r="1647" spans="1:5" x14ac:dyDescent="0.2">
      <c r="A1647" s="230">
        <v>42289.431532141207</v>
      </c>
      <c r="B1647">
        <v>2.3463931083679199</v>
      </c>
      <c r="C1647">
        <v>986.31500244140625</v>
      </c>
      <c r="D1647">
        <v>0.31459331512451172</v>
      </c>
      <c r="E1647" s="8">
        <f t="shared" si="27"/>
        <v>2.3463931083679199</v>
      </c>
    </row>
    <row r="1648" spans="1:5" x14ac:dyDescent="0.2">
      <c r="A1648" s="230">
        <v>42289.438485613427</v>
      </c>
      <c r="B1648">
        <v>2.3463931083679199</v>
      </c>
      <c r="C1648">
        <v>844.96917724609375</v>
      </c>
      <c r="D1648">
        <v>0.31459331512451172</v>
      </c>
      <c r="E1648" s="8">
        <f t="shared" si="27"/>
        <v>2.3463931083679199</v>
      </c>
    </row>
    <row r="1649" spans="1:5" x14ac:dyDescent="0.2">
      <c r="A1649" s="230">
        <v>42289.445439085648</v>
      </c>
      <c r="B1649">
        <v>2.3463931083679199</v>
      </c>
      <c r="C1649">
        <v>910.50225830078125</v>
      </c>
      <c r="D1649">
        <v>0.31459331512451172</v>
      </c>
      <c r="E1649" s="8">
        <f t="shared" si="27"/>
        <v>2.3463931083679199</v>
      </c>
    </row>
    <row r="1650" spans="1:5" x14ac:dyDescent="0.2">
      <c r="A1650" s="230">
        <v>42289.45239259259</v>
      </c>
      <c r="B1650">
        <v>2.3463931083679199</v>
      </c>
      <c r="C1650">
        <v>1020.0452270507812</v>
      </c>
      <c r="D1650">
        <v>0.31459331512451172</v>
      </c>
      <c r="E1650" s="8">
        <f t="shared" si="27"/>
        <v>2.3463931083679199</v>
      </c>
    </row>
    <row r="1651" spans="1:5" x14ac:dyDescent="0.2">
      <c r="A1651" s="230">
        <v>42289.459346064818</v>
      </c>
      <c r="B1651">
        <v>2.3463931083679199</v>
      </c>
      <c r="C1651">
        <v>820.12652587890625</v>
      </c>
      <c r="D1651">
        <v>0.31459331512451172</v>
      </c>
      <c r="E1651" s="8">
        <f t="shared" si="27"/>
        <v>2.3463931083679199</v>
      </c>
    </row>
    <row r="1652" spans="1:5" x14ac:dyDescent="0.2">
      <c r="A1652" s="230">
        <v>42289.466299537038</v>
      </c>
      <c r="B1652">
        <v>2.3463931083679199</v>
      </c>
      <c r="C1652">
        <v>1143.2945556640625</v>
      </c>
      <c r="D1652">
        <v>0.31459331512451172</v>
      </c>
      <c r="E1652" s="8">
        <f t="shared" si="27"/>
        <v>2.3463931083679199</v>
      </c>
    </row>
    <row r="1653" spans="1:5" x14ac:dyDescent="0.2">
      <c r="A1653" s="230">
        <v>42289.47325304398</v>
      </c>
      <c r="B1653">
        <v>2.3463931083679199</v>
      </c>
      <c r="C1653">
        <v>1052.4906005859375</v>
      </c>
      <c r="D1653">
        <v>0.31459331512451172</v>
      </c>
      <c r="E1653" s="8">
        <f t="shared" si="27"/>
        <v>2.3463931083679199</v>
      </c>
    </row>
    <row r="1654" spans="1:5" x14ac:dyDescent="0.2">
      <c r="A1654" s="230">
        <v>42289.4802065162</v>
      </c>
      <c r="B1654">
        <v>2.3463931083679199</v>
      </c>
      <c r="C1654">
        <v>1139.9749755859375</v>
      </c>
      <c r="D1654">
        <v>0.31459331512451172</v>
      </c>
      <c r="E1654" s="8">
        <f t="shared" si="27"/>
        <v>2.3463931083679199</v>
      </c>
    </row>
    <row r="1655" spans="1:5" x14ac:dyDescent="0.2">
      <c r="A1655" s="230">
        <v>42289.487160034725</v>
      </c>
      <c r="B1655">
        <v>2.3463931083679199</v>
      </c>
      <c r="C1655">
        <v>1089.43310546875</v>
      </c>
      <c r="D1655">
        <v>0.31459331512451172</v>
      </c>
      <c r="E1655" s="8">
        <f t="shared" si="27"/>
        <v>2.3463931083679199</v>
      </c>
    </row>
    <row r="1656" spans="1:5" x14ac:dyDescent="0.2">
      <c r="A1656" s="230">
        <v>42289.494113506946</v>
      </c>
      <c r="B1656">
        <v>2.3463931083679199</v>
      </c>
      <c r="C1656">
        <v>1144.7935791015625</v>
      </c>
      <c r="D1656">
        <v>0.31459331512451172</v>
      </c>
      <c r="E1656" s="8">
        <f t="shared" si="27"/>
        <v>2.3463931083679199</v>
      </c>
    </row>
    <row r="1657" spans="1:5" x14ac:dyDescent="0.2">
      <c r="A1657" s="230">
        <v>42289.501066979166</v>
      </c>
      <c r="B1657">
        <v>2.3463931083679199</v>
      </c>
      <c r="C1657">
        <v>1134.192626953125</v>
      </c>
      <c r="D1657">
        <v>0.31459331512451172</v>
      </c>
      <c r="E1657" s="8">
        <f t="shared" si="27"/>
        <v>2.3463931083679199</v>
      </c>
    </row>
    <row r="1658" spans="1:5" x14ac:dyDescent="0.2">
      <c r="A1658" s="230">
        <v>42289.508020486108</v>
      </c>
      <c r="B1658">
        <v>2.3463931083679199</v>
      </c>
      <c r="C1658">
        <v>1111.5987548828125</v>
      </c>
      <c r="D1658">
        <v>0.31459331512451172</v>
      </c>
      <c r="E1658" s="8">
        <f t="shared" si="27"/>
        <v>2.3463931083679199</v>
      </c>
    </row>
    <row r="1659" spans="1:5" x14ac:dyDescent="0.2">
      <c r="A1659" s="230">
        <v>42289.514973958336</v>
      </c>
      <c r="B1659">
        <v>2.3463931083679199</v>
      </c>
      <c r="C1659">
        <v>1120.1650390625</v>
      </c>
      <c r="D1659">
        <v>0.31459331512451172</v>
      </c>
      <c r="E1659" s="8">
        <f t="shared" si="27"/>
        <v>2.3463931083679199</v>
      </c>
    </row>
    <row r="1660" spans="1:5" x14ac:dyDescent="0.2">
      <c r="A1660" s="230">
        <v>42289.521927430556</v>
      </c>
      <c r="B1660">
        <v>2.3463931083679199</v>
      </c>
      <c r="C1660">
        <v>1117.1668701171875</v>
      </c>
      <c r="D1660">
        <v>0.31459331512451172</v>
      </c>
      <c r="E1660" s="8">
        <f t="shared" si="27"/>
        <v>2.3463931083679199</v>
      </c>
    </row>
    <row r="1661" spans="1:5" x14ac:dyDescent="0.2">
      <c r="A1661" s="230">
        <v>42289.528880937498</v>
      </c>
      <c r="B1661">
        <v>2.3463931083679199</v>
      </c>
      <c r="C1661">
        <v>1116.09619140625</v>
      </c>
      <c r="D1661">
        <v>0.31459331512451172</v>
      </c>
      <c r="E1661" s="8">
        <f t="shared" si="27"/>
        <v>2.3463931083679199</v>
      </c>
    </row>
    <row r="1662" spans="1:5" x14ac:dyDescent="0.2">
      <c r="A1662" s="230">
        <v>42289.535834409726</v>
      </c>
      <c r="B1662">
        <v>2.3463931083679199</v>
      </c>
      <c r="C1662">
        <v>1136.86962890625</v>
      </c>
      <c r="D1662">
        <v>0.31459331512451172</v>
      </c>
      <c r="E1662" s="8">
        <f t="shared" si="27"/>
        <v>2.3463931083679199</v>
      </c>
    </row>
    <row r="1663" spans="1:5" x14ac:dyDescent="0.2">
      <c r="A1663" s="230">
        <v>42289.542787928243</v>
      </c>
      <c r="B1663">
        <v>2.3463931083679199</v>
      </c>
      <c r="C1663">
        <v>1091.89599609375</v>
      </c>
      <c r="D1663">
        <v>0.31459331512451172</v>
      </c>
      <c r="E1663" s="8">
        <f t="shared" si="27"/>
        <v>2.3463931083679199</v>
      </c>
    </row>
    <row r="1664" spans="1:5" x14ac:dyDescent="0.2">
      <c r="A1664" s="230">
        <v>42289.549741400464</v>
      </c>
      <c r="B1664">
        <v>2.3463931083679199</v>
      </c>
      <c r="C1664">
        <v>1113.95458984375</v>
      </c>
      <c r="D1664">
        <v>0.31459331512451172</v>
      </c>
      <c r="E1664" s="8">
        <f t="shared" si="27"/>
        <v>2.3463931083679199</v>
      </c>
    </row>
    <row r="1665" spans="1:5" x14ac:dyDescent="0.2">
      <c r="A1665" s="230">
        <v>42289.556694872685</v>
      </c>
      <c r="B1665">
        <v>2.3463931083679199</v>
      </c>
      <c r="C1665">
        <v>1088.68359375</v>
      </c>
      <c r="D1665">
        <v>0.31459331512451172</v>
      </c>
      <c r="E1665" s="8">
        <f t="shared" si="27"/>
        <v>2.3463931083679199</v>
      </c>
    </row>
    <row r="1666" spans="1:5" x14ac:dyDescent="0.2">
      <c r="A1666" s="230">
        <v>42289.563648379626</v>
      </c>
      <c r="B1666">
        <v>2.3463931083679199</v>
      </c>
      <c r="C1666">
        <v>1102.0684814453125</v>
      </c>
      <c r="D1666">
        <v>0.31459331512451172</v>
      </c>
      <c r="E1666" s="8">
        <f t="shared" si="27"/>
        <v>2.3463931083679199</v>
      </c>
    </row>
    <row r="1667" spans="1:5" x14ac:dyDescent="0.2">
      <c r="A1667" s="230">
        <v>42289.570601851854</v>
      </c>
      <c r="B1667">
        <v>2.3463931083679199</v>
      </c>
      <c r="C1667">
        <v>1019.4027099609375</v>
      </c>
      <c r="D1667">
        <v>0.31459331512451172</v>
      </c>
      <c r="E1667" s="8">
        <f t="shared" si="27"/>
        <v>2.3463931083679199</v>
      </c>
    </row>
    <row r="1668" spans="1:5" x14ac:dyDescent="0.2">
      <c r="A1668" s="230">
        <v>42289.577555324075</v>
      </c>
      <c r="B1668">
        <v>2.3463931083679199</v>
      </c>
      <c r="C1668">
        <v>1111.0634765625</v>
      </c>
      <c r="D1668">
        <v>0.31459331512451172</v>
      </c>
      <c r="E1668" s="8">
        <f t="shared" ref="E1668:E1731" si="28">IF(B1668="Null",E1667,IF(C1668+D1668&gt;10,B1668,"PO"))</f>
        <v>2.3463931083679199</v>
      </c>
    </row>
    <row r="1669" spans="1:5" x14ac:dyDescent="0.2">
      <c r="A1669" s="230">
        <v>42289.584508831016</v>
      </c>
      <c r="B1669">
        <v>2.3463931083679199</v>
      </c>
      <c r="C1669">
        <v>1107.743896484375</v>
      </c>
      <c r="D1669">
        <v>0.31459331512451172</v>
      </c>
      <c r="E1669" s="8">
        <f t="shared" si="28"/>
        <v>2.3463931083679199</v>
      </c>
    </row>
    <row r="1670" spans="1:5" x14ac:dyDescent="0.2">
      <c r="A1670" s="230">
        <v>42289.591462303244</v>
      </c>
      <c r="B1670">
        <v>2.3463931083679199</v>
      </c>
      <c r="C1670">
        <v>1051.20556640625</v>
      </c>
      <c r="D1670">
        <v>0.31459331512451172</v>
      </c>
      <c r="E1670" s="8">
        <f t="shared" si="28"/>
        <v>2.3463931083679199</v>
      </c>
    </row>
    <row r="1671" spans="1:5" x14ac:dyDescent="0.2">
      <c r="A1671" s="230">
        <v>42289.598415821762</v>
      </c>
      <c r="B1671">
        <v>2.3463931083679199</v>
      </c>
      <c r="C1671">
        <v>999.48590087890625</v>
      </c>
      <c r="D1671">
        <v>0.31459331512451172</v>
      </c>
      <c r="E1671" s="8">
        <f t="shared" si="28"/>
        <v>2.3463931083679199</v>
      </c>
    </row>
    <row r="1672" spans="1:5" x14ac:dyDescent="0.2">
      <c r="A1672" s="230">
        <v>42289.605369293982</v>
      </c>
      <c r="B1672">
        <v>2.3463931083679199</v>
      </c>
      <c r="C1672">
        <v>1069.195068359375</v>
      </c>
      <c r="D1672">
        <v>0.31459331512451172</v>
      </c>
      <c r="E1672" s="8">
        <f t="shared" si="28"/>
        <v>2.3463931083679199</v>
      </c>
    </row>
    <row r="1673" spans="1:5" x14ac:dyDescent="0.2">
      <c r="A1673" s="230">
        <v>42289.612322766203</v>
      </c>
      <c r="B1673">
        <v>2.3463931083679199</v>
      </c>
      <c r="C1673">
        <v>927.09967041015625</v>
      </c>
      <c r="D1673">
        <v>0.31459331512451172</v>
      </c>
      <c r="E1673" s="8">
        <f t="shared" si="28"/>
        <v>2.3463931083679199</v>
      </c>
    </row>
    <row r="1674" spans="1:5" x14ac:dyDescent="0.2">
      <c r="A1674" s="230">
        <v>42289.619276273152</v>
      </c>
      <c r="B1674">
        <v>2.3463931083679199</v>
      </c>
      <c r="C1674">
        <v>1049.920654296875</v>
      </c>
      <c r="D1674">
        <v>0.31459331512451172</v>
      </c>
      <c r="E1674" s="8">
        <f t="shared" si="28"/>
        <v>2.3463931083679199</v>
      </c>
    </row>
    <row r="1675" spans="1:5" x14ac:dyDescent="0.2">
      <c r="A1675" s="230">
        <v>42289.626229745372</v>
      </c>
      <c r="B1675">
        <v>2.3463931083679199</v>
      </c>
      <c r="C1675">
        <v>869.91888427734375</v>
      </c>
      <c r="D1675">
        <v>0.31459331512451172</v>
      </c>
      <c r="E1675" s="8">
        <f t="shared" si="28"/>
        <v>2.3463931083679199</v>
      </c>
    </row>
    <row r="1676" spans="1:5" x14ac:dyDescent="0.2">
      <c r="A1676" s="230">
        <v>42289.633183217593</v>
      </c>
      <c r="B1676">
        <v>2.3463931083679199</v>
      </c>
      <c r="C1676">
        <v>1031.1815185546875</v>
      </c>
      <c r="D1676">
        <v>0.31459331512451172</v>
      </c>
      <c r="E1676" s="8">
        <f t="shared" si="28"/>
        <v>2.3463931083679199</v>
      </c>
    </row>
    <row r="1677" spans="1:5" x14ac:dyDescent="0.2">
      <c r="A1677" s="230">
        <v>42289.640136724534</v>
      </c>
      <c r="B1677">
        <v>2.3463931083679199</v>
      </c>
      <c r="C1677">
        <v>880.30572509765625</v>
      </c>
      <c r="D1677">
        <v>0.31459331512451172</v>
      </c>
      <c r="E1677" s="8">
        <f t="shared" si="28"/>
        <v>2.3463931083679199</v>
      </c>
    </row>
    <row r="1678" spans="1:5" x14ac:dyDescent="0.2">
      <c r="A1678" s="230">
        <v>42289.647090196762</v>
      </c>
      <c r="B1678">
        <v>2.3463931083679199</v>
      </c>
      <c r="C1678">
        <v>1007.0884399414062</v>
      </c>
      <c r="D1678">
        <v>0.31459331512451172</v>
      </c>
      <c r="E1678" s="8">
        <f t="shared" si="28"/>
        <v>2.3463931083679199</v>
      </c>
    </row>
    <row r="1679" spans="1:5" x14ac:dyDescent="0.2">
      <c r="A1679" s="230">
        <v>42289.65404371528</v>
      </c>
      <c r="B1679">
        <v>2.3463931083679199</v>
      </c>
      <c r="C1679">
        <v>908.89605712890625</v>
      </c>
      <c r="D1679">
        <v>0.31459331512451172</v>
      </c>
      <c r="E1679" s="8">
        <f t="shared" si="28"/>
        <v>2.3463931083679199</v>
      </c>
    </row>
    <row r="1680" spans="1:5" x14ac:dyDescent="0.2">
      <c r="A1680" s="230">
        <v>42289.6609971875</v>
      </c>
      <c r="B1680">
        <v>2.3463931083679199</v>
      </c>
      <c r="C1680">
        <v>818.5203857421875</v>
      </c>
      <c r="D1680">
        <v>0.31459331512451172</v>
      </c>
      <c r="E1680" s="8">
        <f t="shared" si="28"/>
        <v>2.3463931083679199</v>
      </c>
    </row>
    <row r="1681" spans="1:5" x14ac:dyDescent="0.2">
      <c r="A1681" s="230">
        <v>42289.667950659721</v>
      </c>
      <c r="B1681">
        <v>2.3463931083679199</v>
      </c>
      <c r="C1681">
        <v>1061.5921630859375</v>
      </c>
      <c r="D1681">
        <v>0.31459331512451172</v>
      </c>
      <c r="E1681" s="8">
        <f t="shared" si="28"/>
        <v>2.3463931083679199</v>
      </c>
    </row>
    <row r="1682" spans="1:5" x14ac:dyDescent="0.2">
      <c r="A1682" s="230">
        <v>42289.67490416667</v>
      </c>
      <c r="B1682">
        <v>2.3463931083679199</v>
      </c>
      <c r="C1682">
        <v>904.07745361328125</v>
      </c>
      <c r="D1682">
        <v>0.31459331512451172</v>
      </c>
      <c r="E1682" s="8">
        <f t="shared" si="28"/>
        <v>2.3463931083679199</v>
      </c>
    </row>
    <row r="1683" spans="1:5" x14ac:dyDescent="0.2">
      <c r="A1683" s="230">
        <v>42289.681857638891</v>
      </c>
      <c r="B1683">
        <v>2.3246695995330811</v>
      </c>
      <c r="C1683">
        <v>1134.5140380859375</v>
      </c>
      <c r="D1683">
        <v>0.31459331512451172</v>
      </c>
      <c r="E1683" s="8">
        <f t="shared" si="28"/>
        <v>2.3246695995330811</v>
      </c>
    </row>
    <row r="1684" spans="1:5" x14ac:dyDescent="0.2">
      <c r="A1684" s="230">
        <v>42289.688811111111</v>
      </c>
      <c r="B1684">
        <v>2.3246695995330811</v>
      </c>
      <c r="C1684">
        <v>991.454833984375</v>
      </c>
      <c r="D1684">
        <v>0.31459331512451172</v>
      </c>
      <c r="E1684" s="8">
        <f t="shared" si="28"/>
        <v>2.3246695995330811</v>
      </c>
    </row>
    <row r="1685" spans="1:5" x14ac:dyDescent="0.2">
      <c r="A1685" s="230">
        <v>42289.695764618053</v>
      </c>
      <c r="B1685">
        <v>2.3246695995330811</v>
      </c>
      <c r="C1685">
        <v>1144.472412109375</v>
      </c>
      <c r="D1685">
        <v>0.31459331512451172</v>
      </c>
      <c r="E1685" s="8">
        <f t="shared" si="28"/>
        <v>2.3246695995330811</v>
      </c>
    </row>
    <row r="1686" spans="1:5" x14ac:dyDescent="0.2">
      <c r="A1686" s="230">
        <v>42289.702718090281</v>
      </c>
      <c r="B1686">
        <v>2.3246695995330811</v>
      </c>
      <c r="C1686">
        <v>986.52911376953125</v>
      </c>
      <c r="D1686">
        <v>0.31459331512451172</v>
      </c>
      <c r="E1686" s="8">
        <f t="shared" si="28"/>
        <v>2.3246695995330811</v>
      </c>
    </row>
    <row r="1687" spans="1:5" x14ac:dyDescent="0.2">
      <c r="A1687" s="230">
        <v>42289.709671608798</v>
      </c>
      <c r="B1687">
        <v>2.3246695995330811</v>
      </c>
      <c r="C1687">
        <v>1139.6536865234375</v>
      </c>
      <c r="D1687">
        <v>0.31459331512451172</v>
      </c>
      <c r="E1687" s="8">
        <f t="shared" si="28"/>
        <v>2.3246695995330811</v>
      </c>
    </row>
    <row r="1688" spans="1:5" x14ac:dyDescent="0.2">
      <c r="A1688" s="230">
        <v>42289.716625081019</v>
      </c>
      <c r="B1688">
        <v>2.3246695995330811</v>
      </c>
      <c r="C1688">
        <v>1081.5091552734375</v>
      </c>
      <c r="D1688">
        <v>0.31459331512451172</v>
      </c>
      <c r="E1688" s="8">
        <f t="shared" si="28"/>
        <v>2.3246695995330811</v>
      </c>
    </row>
    <row r="1689" spans="1:5" x14ac:dyDescent="0.2">
      <c r="A1689" s="230">
        <v>42289.723578553239</v>
      </c>
      <c r="B1689">
        <v>2.3246695995330811</v>
      </c>
      <c r="C1689">
        <v>1137.19091796875</v>
      </c>
      <c r="D1689">
        <v>0.31459331512451172</v>
      </c>
      <c r="E1689" s="8">
        <f t="shared" si="28"/>
        <v>2.3246695995330811</v>
      </c>
    </row>
    <row r="1690" spans="1:5" x14ac:dyDescent="0.2">
      <c r="A1690" s="230">
        <v>42289.730532060188</v>
      </c>
      <c r="B1690">
        <v>2.3246695995330811</v>
      </c>
      <c r="C1690">
        <v>1146.3997802734375</v>
      </c>
      <c r="D1690">
        <v>0.2397000789642334</v>
      </c>
      <c r="E1690" s="8">
        <f t="shared" si="28"/>
        <v>2.3246695995330811</v>
      </c>
    </row>
    <row r="1691" spans="1:5" x14ac:dyDescent="0.2">
      <c r="A1691" s="230">
        <v>42289.737485532409</v>
      </c>
      <c r="B1691">
        <v>2.3246695995330811</v>
      </c>
      <c r="C1691">
        <v>1140.2962646484375</v>
      </c>
      <c r="D1691">
        <v>0.2397000789642334</v>
      </c>
      <c r="E1691" s="8">
        <f t="shared" si="28"/>
        <v>2.3246695995330811</v>
      </c>
    </row>
    <row r="1692" spans="1:5" x14ac:dyDescent="0.2">
      <c r="A1692" s="230">
        <v>42289.744439004629</v>
      </c>
      <c r="B1692">
        <v>2.3246695995330811</v>
      </c>
      <c r="C1692">
        <v>1128.838623046875</v>
      </c>
      <c r="D1692">
        <v>0.2397000789642334</v>
      </c>
      <c r="E1692" s="8">
        <f t="shared" si="28"/>
        <v>2.3246695995330811</v>
      </c>
    </row>
    <row r="1693" spans="1:5" x14ac:dyDescent="0.2">
      <c r="A1693" s="230">
        <v>42289.751392511571</v>
      </c>
      <c r="B1693">
        <v>2.3246695995330811</v>
      </c>
      <c r="C1693">
        <v>1123.69873046875</v>
      </c>
      <c r="D1693">
        <v>0.2397000789642334</v>
      </c>
      <c r="E1693" s="8">
        <f t="shared" si="28"/>
        <v>2.3246695995330811</v>
      </c>
    </row>
    <row r="1694" spans="1:5" x14ac:dyDescent="0.2">
      <c r="A1694" s="230">
        <v>42289.758345983799</v>
      </c>
      <c r="B1694">
        <v>2.3246695995330811</v>
      </c>
      <c r="C1694">
        <v>1109.3499755859375</v>
      </c>
      <c r="D1694">
        <v>376.4339599609375</v>
      </c>
      <c r="E1694" s="8">
        <f t="shared" si="28"/>
        <v>2.3246695995330811</v>
      </c>
    </row>
    <row r="1695" spans="1:5" x14ac:dyDescent="0.2">
      <c r="A1695" s="230">
        <v>42289.765299502316</v>
      </c>
      <c r="B1695">
        <v>2.3246695995330811</v>
      </c>
      <c r="C1695">
        <v>1161.0699462890625</v>
      </c>
      <c r="D1695">
        <v>384.97366333007812</v>
      </c>
      <c r="E1695" s="8">
        <f t="shared" si="28"/>
        <v>2.3246695995330811</v>
      </c>
    </row>
    <row r="1696" spans="1:5" x14ac:dyDescent="0.2">
      <c r="A1696" s="230">
        <v>42289.772252974537</v>
      </c>
      <c r="B1696">
        <v>2.3246695995330811</v>
      </c>
      <c r="C1696">
        <v>1094.8941650390625</v>
      </c>
      <c r="D1696">
        <v>372.38888549804687</v>
      </c>
      <c r="E1696" s="8">
        <f t="shared" si="28"/>
        <v>2.3246695995330811</v>
      </c>
    </row>
    <row r="1697" spans="1:5" x14ac:dyDescent="0.2">
      <c r="A1697" s="230">
        <v>42289.779206446758</v>
      </c>
      <c r="B1697">
        <v>2.3246695995330811</v>
      </c>
      <c r="C1697">
        <v>1126.697021484375</v>
      </c>
      <c r="D1697">
        <v>380.4791259765625</v>
      </c>
      <c r="E1697" s="8">
        <f t="shared" si="28"/>
        <v>2.3246695995330811</v>
      </c>
    </row>
    <row r="1698" spans="1:5" x14ac:dyDescent="0.2">
      <c r="A1698" s="230">
        <v>42289.786159953706</v>
      </c>
      <c r="B1698">
        <v>2.3246695995330811</v>
      </c>
      <c r="C1698">
        <v>1108.4935302734375</v>
      </c>
      <c r="D1698">
        <v>374.56130981445312</v>
      </c>
      <c r="E1698" s="8">
        <f t="shared" si="28"/>
        <v>2.3246695995330811</v>
      </c>
    </row>
    <row r="1699" spans="1:5" x14ac:dyDescent="0.2">
      <c r="A1699" s="230">
        <v>42289.793113425927</v>
      </c>
      <c r="B1699">
        <v>2.3246695995330811</v>
      </c>
      <c r="C1699">
        <v>1110.849365234375</v>
      </c>
      <c r="D1699">
        <v>390.36712646484375</v>
      </c>
      <c r="E1699" s="8">
        <f t="shared" si="28"/>
        <v>2.3246695995330811</v>
      </c>
    </row>
    <row r="1700" spans="1:5" x14ac:dyDescent="0.2">
      <c r="A1700" s="230">
        <v>42289.800066898148</v>
      </c>
      <c r="B1700">
        <v>2.3246695995330811</v>
      </c>
      <c r="C1700">
        <v>1065.87548828125</v>
      </c>
      <c r="D1700">
        <v>380.10455322265625</v>
      </c>
      <c r="E1700" s="8">
        <f t="shared" si="28"/>
        <v>2.3246695995330811</v>
      </c>
    </row>
    <row r="1701" spans="1:5" x14ac:dyDescent="0.2">
      <c r="A1701" s="230">
        <v>42289.807020405089</v>
      </c>
      <c r="B1701">
        <v>2.3246695995330811</v>
      </c>
      <c r="C1701">
        <v>1134.6209716796875</v>
      </c>
      <c r="D1701">
        <v>366.3212890625</v>
      </c>
      <c r="E1701" s="8">
        <f t="shared" si="28"/>
        <v>2.3246695995330811</v>
      </c>
    </row>
    <row r="1702" spans="1:5" x14ac:dyDescent="0.2">
      <c r="A1702" s="230">
        <v>42289.813973877317</v>
      </c>
      <c r="B1702">
        <v>2.3246695995330811</v>
      </c>
      <c r="C1702">
        <v>1085.79248046875</v>
      </c>
      <c r="D1702">
        <v>365.5721435546875</v>
      </c>
      <c r="E1702" s="8">
        <f t="shared" si="28"/>
        <v>2.3246695995330811</v>
      </c>
    </row>
    <row r="1703" spans="1:5" x14ac:dyDescent="0.2">
      <c r="A1703" s="230">
        <v>42289.820927395835</v>
      </c>
      <c r="B1703">
        <v>2.3246695995330811</v>
      </c>
      <c r="C1703">
        <v>1135.6917724609375</v>
      </c>
      <c r="D1703">
        <v>369.99179077148437</v>
      </c>
      <c r="E1703" s="8">
        <f t="shared" si="28"/>
        <v>2.3246695995330811</v>
      </c>
    </row>
    <row r="1704" spans="1:5" x14ac:dyDescent="0.2">
      <c r="A1704" s="230">
        <v>42289.827880868055</v>
      </c>
      <c r="B1704">
        <v>2.3246695995330811</v>
      </c>
      <c r="C1704">
        <v>1077.4403076171875</v>
      </c>
      <c r="D1704">
        <v>377.93222045898437</v>
      </c>
      <c r="E1704" s="8">
        <f t="shared" si="28"/>
        <v>2.3246695995330811</v>
      </c>
    </row>
    <row r="1705" spans="1:5" x14ac:dyDescent="0.2">
      <c r="A1705" s="230">
        <v>42289.834834340276</v>
      </c>
      <c r="B1705">
        <v>2.3246695995330811</v>
      </c>
      <c r="C1705">
        <v>1081.6163330078125</v>
      </c>
      <c r="D1705">
        <v>342.350341796875</v>
      </c>
      <c r="E1705" s="8">
        <f t="shared" si="28"/>
        <v>2.3246695995330811</v>
      </c>
    </row>
    <row r="1706" spans="1:5" x14ac:dyDescent="0.2">
      <c r="A1706" s="230">
        <v>42289.841787847225</v>
      </c>
      <c r="B1706">
        <v>2.3246695995330811</v>
      </c>
      <c r="C1706">
        <v>1040.9259033203125</v>
      </c>
      <c r="D1706">
        <v>364.6732177734375</v>
      </c>
      <c r="E1706" s="8">
        <f t="shared" si="28"/>
        <v>2.3246695995330811</v>
      </c>
    </row>
    <row r="1707" spans="1:5" x14ac:dyDescent="0.2">
      <c r="A1707" s="230">
        <v>42289.848741319445</v>
      </c>
      <c r="B1707">
        <v>2.3246695995330811</v>
      </c>
      <c r="C1707">
        <v>1094.572998046875</v>
      </c>
      <c r="D1707">
        <v>364.59832763671875</v>
      </c>
      <c r="E1707" s="8">
        <f t="shared" si="28"/>
        <v>2.3246695995330811</v>
      </c>
    </row>
    <row r="1708" spans="1:5" x14ac:dyDescent="0.2">
      <c r="A1708" s="230">
        <v>42289.855694791666</v>
      </c>
      <c r="B1708">
        <v>2.3246695995330811</v>
      </c>
      <c r="C1708">
        <v>876.12957763671875</v>
      </c>
      <c r="D1708">
        <v>332.3873291015625</v>
      </c>
      <c r="E1708" s="8">
        <f t="shared" si="28"/>
        <v>2.3246695995330811</v>
      </c>
    </row>
    <row r="1709" spans="1:5" x14ac:dyDescent="0.2">
      <c r="A1709" s="230">
        <v>42289.862648298615</v>
      </c>
      <c r="B1709">
        <v>2.3246695995330811</v>
      </c>
      <c r="C1709">
        <v>1064.6976318359375</v>
      </c>
      <c r="D1709">
        <v>350.88992309570312</v>
      </c>
      <c r="E1709" s="8">
        <f t="shared" si="28"/>
        <v>2.3246695995330811</v>
      </c>
    </row>
    <row r="1710" spans="1:5" x14ac:dyDescent="0.2">
      <c r="A1710" s="230">
        <v>42289.869601770835</v>
      </c>
      <c r="B1710">
        <v>2.3246695995330811</v>
      </c>
      <c r="C1710">
        <v>966.076904296875</v>
      </c>
      <c r="D1710">
        <v>294.48321533203125</v>
      </c>
      <c r="E1710" s="8">
        <f t="shared" si="28"/>
        <v>2.3246695995330811</v>
      </c>
    </row>
    <row r="1711" spans="1:5" x14ac:dyDescent="0.2">
      <c r="A1711" s="230">
        <v>42289.876555289353</v>
      </c>
      <c r="B1711">
        <v>2.3246695995330811</v>
      </c>
      <c r="C1711">
        <v>962.75738525390625</v>
      </c>
      <c r="D1711">
        <v>348.34304809570312</v>
      </c>
      <c r="E1711" s="8">
        <f t="shared" si="28"/>
        <v>2.3246695995330811</v>
      </c>
    </row>
    <row r="1712" spans="1:5" x14ac:dyDescent="0.2">
      <c r="A1712" s="230">
        <v>42289.883508761573</v>
      </c>
      <c r="B1712">
        <v>2.3246695995330811</v>
      </c>
      <c r="C1712">
        <v>1065.3402099609375</v>
      </c>
      <c r="D1712">
        <v>328.34228515625</v>
      </c>
      <c r="E1712" s="8">
        <f t="shared" si="28"/>
        <v>2.3246695995330811</v>
      </c>
    </row>
    <row r="1713" spans="1:5" x14ac:dyDescent="0.2">
      <c r="A1713" s="230">
        <v>42289.890462233794</v>
      </c>
      <c r="B1713">
        <v>2.3246695995330811</v>
      </c>
      <c r="C1713">
        <v>1058.3798828125</v>
      </c>
      <c r="D1713">
        <v>0.31459331512451172</v>
      </c>
      <c r="E1713" s="8">
        <f t="shared" si="28"/>
        <v>2.3246695995330811</v>
      </c>
    </row>
    <row r="1714" spans="1:5" x14ac:dyDescent="0.2">
      <c r="A1714" s="230">
        <v>42289.897415740743</v>
      </c>
      <c r="B1714">
        <v>2.3246695995330811</v>
      </c>
      <c r="C1714">
        <v>1148.6485595703125</v>
      </c>
      <c r="D1714">
        <v>0.31459331512451172</v>
      </c>
      <c r="E1714" s="8">
        <f t="shared" si="28"/>
        <v>2.3246695995330811</v>
      </c>
    </row>
    <row r="1715" spans="1:5" x14ac:dyDescent="0.2">
      <c r="A1715" s="230">
        <v>42289.904369212964</v>
      </c>
      <c r="B1715">
        <v>2.3246695995330811</v>
      </c>
      <c r="C1715">
        <v>1000.0211181640625</v>
      </c>
      <c r="D1715">
        <v>0.31459331512451172</v>
      </c>
      <c r="E1715" s="8">
        <f t="shared" si="28"/>
        <v>2.3246695995330811</v>
      </c>
    </row>
    <row r="1716" spans="1:5" x14ac:dyDescent="0.2">
      <c r="A1716" s="230">
        <v>42289.911322685184</v>
      </c>
      <c r="B1716">
        <v>2.3246695995330811</v>
      </c>
      <c r="C1716">
        <v>1125.6260986328125</v>
      </c>
      <c r="D1716">
        <v>0.31459331512451172</v>
      </c>
      <c r="E1716" s="8">
        <f t="shared" si="28"/>
        <v>2.3246695995330811</v>
      </c>
    </row>
    <row r="1717" spans="1:5" x14ac:dyDescent="0.2">
      <c r="A1717" s="230">
        <v>42289.918276192133</v>
      </c>
      <c r="B1717">
        <v>2.3246695995330811</v>
      </c>
      <c r="C1717">
        <v>1091.3607177734375</v>
      </c>
      <c r="D1717">
        <v>0.31459331512451172</v>
      </c>
      <c r="E1717" s="8">
        <f t="shared" si="28"/>
        <v>2.3246695995330811</v>
      </c>
    </row>
    <row r="1718" spans="1:5" x14ac:dyDescent="0.2">
      <c r="A1718" s="230">
        <v>42289.925229664354</v>
      </c>
      <c r="B1718">
        <v>2.3246695995330811</v>
      </c>
      <c r="C1718">
        <v>1146.292724609375</v>
      </c>
      <c r="D1718">
        <v>0.31459331512451172</v>
      </c>
      <c r="E1718" s="8">
        <f t="shared" si="28"/>
        <v>2.3246695995330811</v>
      </c>
    </row>
    <row r="1719" spans="1:5" x14ac:dyDescent="0.2">
      <c r="A1719" s="230">
        <v>42289.932183182871</v>
      </c>
      <c r="B1719">
        <v>2.3246695995330811</v>
      </c>
      <c r="C1719">
        <v>1143.93701171875</v>
      </c>
      <c r="D1719">
        <v>0.31459331512451172</v>
      </c>
      <c r="E1719" s="8">
        <f t="shared" si="28"/>
        <v>2.3246695995330811</v>
      </c>
    </row>
    <row r="1720" spans="1:5" x14ac:dyDescent="0.2">
      <c r="A1720" s="230">
        <v>42289.939136655092</v>
      </c>
      <c r="B1720">
        <v>2.3246695995330811</v>
      </c>
      <c r="C1720">
        <v>1126.5899658203125</v>
      </c>
      <c r="D1720">
        <v>0.31459331512451172</v>
      </c>
      <c r="E1720" s="8">
        <f t="shared" si="28"/>
        <v>2.3246695995330811</v>
      </c>
    </row>
    <row r="1721" spans="1:5" x14ac:dyDescent="0.2">
      <c r="A1721" s="230">
        <v>42289.946090127312</v>
      </c>
      <c r="B1721">
        <v>2.3246695995330811</v>
      </c>
      <c r="C1721">
        <v>1122.0926513671875</v>
      </c>
      <c r="D1721">
        <v>0.31459331512451172</v>
      </c>
      <c r="E1721" s="8">
        <f t="shared" si="28"/>
        <v>2.3246695995330811</v>
      </c>
    </row>
    <row r="1722" spans="1:5" x14ac:dyDescent="0.2">
      <c r="A1722" s="230">
        <v>42289.953043634261</v>
      </c>
      <c r="B1722">
        <v>2.3246695995330811</v>
      </c>
      <c r="C1722">
        <v>1133.5501708984375</v>
      </c>
      <c r="D1722">
        <v>0.31459331512451172</v>
      </c>
      <c r="E1722" s="8">
        <f t="shared" si="28"/>
        <v>2.3246695995330811</v>
      </c>
    </row>
    <row r="1723" spans="1:5" x14ac:dyDescent="0.2">
      <c r="A1723" s="230">
        <v>42289.959997106482</v>
      </c>
      <c r="B1723">
        <v>2.3246695995330811</v>
      </c>
      <c r="C1723">
        <v>1111.384521484375</v>
      </c>
      <c r="D1723">
        <v>0.31459331512451172</v>
      </c>
      <c r="E1723" s="8">
        <f t="shared" si="28"/>
        <v>2.3246695995330811</v>
      </c>
    </row>
    <row r="1724" spans="1:5" x14ac:dyDescent="0.2">
      <c r="A1724" s="230">
        <v>42289.966950578702</v>
      </c>
      <c r="B1724">
        <v>2.3246695995330811</v>
      </c>
      <c r="C1724">
        <v>1109.885498046875</v>
      </c>
      <c r="D1724">
        <v>0.31459331512451172</v>
      </c>
      <c r="E1724" s="8">
        <f t="shared" si="28"/>
        <v>2.3246695995330811</v>
      </c>
    </row>
    <row r="1725" spans="1:5" x14ac:dyDescent="0.2">
      <c r="A1725" s="230">
        <v>42289.973904085651</v>
      </c>
      <c r="B1725">
        <v>2.3246695995330811</v>
      </c>
      <c r="C1725">
        <v>1049.8134765625</v>
      </c>
      <c r="D1725">
        <v>0.31459331512451172</v>
      </c>
      <c r="E1725" s="8">
        <f t="shared" si="28"/>
        <v>2.3246695995330811</v>
      </c>
    </row>
    <row r="1726" spans="1:5" x14ac:dyDescent="0.2">
      <c r="A1726" s="230">
        <v>42289.980857557872</v>
      </c>
      <c r="B1726">
        <v>2.3246695995330811</v>
      </c>
      <c r="C1726">
        <v>1129.3741455078125</v>
      </c>
      <c r="D1726">
        <v>0.31459331512451172</v>
      </c>
      <c r="E1726" s="8">
        <f t="shared" si="28"/>
        <v>2.3246695995330811</v>
      </c>
    </row>
    <row r="1727" spans="1:5" x14ac:dyDescent="0.2">
      <c r="A1727" s="230">
        <v>42289.987811076389</v>
      </c>
      <c r="B1727">
        <v>2.1940064430236816</v>
      </c>
      <c r="C1727">
        <v>1117.3809814453125</v>
      </c>
      <c r="D1727">
        <v>0.31459331512451172</v>
      </c>
      <c r="E1727" s="8">
        <f t="shared" si="28"/>
        <v>2.1940064430236816</v>
      </c>
    </row>
    <row r="1728" spans="1:5" x14ac:dyDescent="0.2">
      <c r="A1728" s="230">
        <v>42289.99476454861</v>
      </c>
      <c r="B1728">
        <v>2.1940064430236816</v>
      </c>
      <c r="C1728">
        <v>1091.681884765625</v>
      </c>
      <c r="D1728">
        <v>0.31459331512451172</v>
      </c>
      <c r="E1728" s="8">
        <f t="shared" si="28"/>
        <v>2.1940064430236816</v>
      </c>
    </row>
    <row r="1729" spans="1:5" x14ac:dyDescent="0.2">
      <c r="A1729" s="230">
        <v>42290.001718020831</v>
      </c>
      <c r="B1729">
        <v>2.1940064430236816</v>
      </c>
      <c r="C1729">
        <v>1039.1053466796875</v>
      </c>
      <c r="D1729">
        <v>0.31459331512451172</v>
      </c>
      <c r="E1729" s="8">
        <f t="shared" si="28"/>
        <v>2.1940064430236816</v>
      </c>
    </row>
    <row r="1730" spans="1:5" x14ac:dyDescent="0.2">
      <c r="A1730" s="230">
        <v>42290.008671527779</v>
      </c>
      <c r="B1730">
        <v>2.1940064430236816</v>
      </c>
      <c r="C1730">
        <v>1122.94921875</v>
      </c>
      <c r="D1730">
        <v>0.31459331512451172</v>
      </c>
      <c r="E1730" s="8">
        <f t="shared" si="28"/>
        <v>2.1940064430236816</v>
      </c>
    </row>
    <row r="1731" spans="1:5" x14ac:dyDescent="0.2">
      <c r="A1731" s="230">
        <v>42290.015625</v>
      </c>
      <c r="B1731">
        <v>2.1940064430236816</v>
      </c>
      <c r="C1731">
        <v>1084.935791015625</v>
      </c>
      <c r="D1731">
        <v>0.31459331512451172</v>
      </c>
      <c r="E1731" s="8">
        <f t="shared" si="28"/>
        <v>2.1940064430236816</v>
      </c>
    </row>
    <row r="1732" spans="1:5" x14ac:dyDescent="0.2">
      <c r="A1732" s="230">
        <v>42290.022578472221</v>
      </c>
      <c r="B1732">
        <v>2.1940064430236816</v>
      </c>
      <c r="C1732">
        <v>1106.3519287109375</v>
      </c>
      <c r="D1732">
        <v>0.31459331512451172</v>
      </c>
      <c r="E1732" s="8">
        <f t="shared" ref="E1732:E1795" si="29">IF(B1732="Null",E1731,IF(C1732+D1732&gt;10,B1732,"PO"))</f>
        <v>2.1940064430236816</v>
      </c>
    </row>
    <row r="1733" spans="1:5" x14ac:dyDescent="0.2">
      <c r="A1733" s="230">
        <v>42290.029531979169</v>
      </c>
      <c r="B1733">
        <v>2.1940064430236816</v>
      </c>
      <c r="C1733">
        <v>1019.9381103515625</v>
      </c>
      <c r="D1733">
        <v>0.31459331512451172</v>
      </c>
      <c r="E1733" s="8">
        <f t="shared" si="29"/>
        <v>2.1940064430236816</v>
      </c>
    </row>
    <row r="1734" spans="1:5" x14ac:dyDescent="0.2">
      <c r="A1734" s="230">
        <v>42290.03648545139</v>
      </c>
      <c r="B1734">
        <v>2.1940064430236816</v>
      </c>
      <c r="C1734">
        <v>1083.4366455078125</v>
      </c>
      <c r="D1734">
        <v>0.31459331512451172</v>
      </c>
      <c r="E1734" s="8">
        <f t="shared" si="29"/>
        <v>2.1940064430236816</v>
      </c>
    </row>
    <row r="1735" spans="1:5" x14ac:dyDescent="0.2">
      <c r="A1735" s="230">
        <v>42290.043438969908</v>
      </c>
      <c r="B1735">
        <v>2.1940064430236816</v>
      </c>
      <c r="C1735">
        <v>988.13531494140625</v>
      </c>
      <c r="D1735">
        <v>0.31459331512451172</v>
      </c>
      <c r="E1735" s="8">
        <f t="shared" si="29"/>
        <v>2.1940064430236816</v>
      </c>
    </row>
    <row r="1736" spans="1:5" x14ac:dyDescent="0.2">
      <c r="A1736" s="230">
        <v>42290.050392442128</v>
      </c>
      <c r="B1736">
        <v>2.0464351177215576</v>
      </c>
      <c r="C1736">
        <v>1097.035888671875</v>
      </c>
      <c r="D1736">
        <v>0.31459331512451172</v>
      </c>
      <c r="E1736" s="8">
        <f t="shared" si="29"/>
        <v>2.0464351177215576</v>
      </c>
    </row>
    <row r="1737" spans="1:5" x14ac:dyDescent="0.2">
      <c r="A1737" s="230">
        <v>42290.057345914349</v>
      </c>
      <c r="B1737">
        <v>2.2316751480102539</v>
      </c>
      <c r="C1737">
        <v>794.85565185546875</v>
      </c>
      <c r="D1737">
        <v>0.31459331512451172</v>
      </c>
      <c r="E1737" s="8">
        <f t="shared" si="29"/>
        <v>2.2316751480102539</v>
      </c>
    </row>
    <row r="1738" spans="1:5" x14ac:dyDescent="0.2">
      <c r="A1738" s="230">
        <v>42290.064299421298</v>
      </c>
      <c r="B1738">
        <v>2.2316751480102539</v>
      </c>
      <c r="C1738">
        <v>976.677734375</v>
      </c>
      <c r="D1738">
        <v>0.31459331512451172</v>
      </c>
      <c r="E1738" s="8">
        <f t="shared" si="29"/>
        <v>2.2316751480102539</v>
      </c>
    </row>
    <row r="1739" spans="1:5" x14ac:dyDescent="0.2">
      <c r="A1739" s="230">
        <v>42290.071252893518</v>
      </c>
      <c r="B1739">
        <v>2.2316751480102539</v>
      </c>
      <c r="C1739">
        <v>992.204345703125</v>
      </c>
      <c r="D1739">
        <v>0.31459331512451172</v>
      </c>
      <c r="E1739" s="8">
        <f t="shared" si="29"/>
        <v>2.2316751480102539</v>
      </c>
    </row>
    <row r="1740" spans="1:5" x14ac:dyDescent="0.2">
      <c r="A1740" s="230">
        <v>42290.078206365739</v>
      </c>
      <c r="B1740">
        <v>2.2316751480102539</v>
      </c>
      <c r="C1740">
        <v>995.9522705078125</v>
      </c>
      <c r="D1740">
        <v>0.31459331512451172</v>
      </c>
      <c r="E1740" s="8">
        <f t="shared" si="29"/>
        <v>2.2316751480102539</v>
      </c>
    </row>
    <row r="1741" spans="1:5" x14ac:dyDescent="0.2">
      <c r="A1741" s="230">
        <v>42290.085159872688</v>
      </c>
      <c r="B1741">
        <v>2.2316751480102539</v>
      </c>
      <c r="C1741">
        <v>1077.6544189453125</v>
      </c>
      <c r="D1741">
        <v>0.31459331512451172</v>
      </c>
      <c r="E1741" s="8">
        <f t="shared" si="29"/>
        <v>2.2316751480102539</v>
      </c>
    </row>
    <row r="1742" spans="1:5" x14ac:dyDescent="0.2">
      <c r="A1742" s="230">
        <v>42290.092113344908</v>
      </c>
      <c r="B1742">
        <v>2.2316751480102539</v>
      </c>
      <c r="C1742">
        <v>886.62335205078125</v>
      </c>
      <c r="D1742">
        <v>0.31459331512451172</v>
      </c>
      <c r="E1742" s="8">
        <f t="shared" si="29"/>
        <v>2.2316751480102539</v>
      </c>
    </row>
    <row r="1743" spans="1:5" x14ac:dyDescent="0.2">
      <c r="A1743" s="230">
        <v>42290.099066863426</v>
      </c>
      <c r="B1743">
        <v>2.2316751480102539</v>
      </c>
      <c r="C1743">
        <v>1149.183837890625</v>
      </c>
      <c r="D1743">
        <v>0.31459331512451172</v>
      </c>
      <c r="E1743" s="8">
        <f t="shared" si="29"/>
        <v>2.2316751480102539</v>
      </c>
    </row>
    <row r="1744" spans="1:5" x14ac:dyDescent="0.2">
      <c r="A1744" s="230">
        <v>42290.106020335646</v>
      </c>
      <c r="B1744">
        <v>2.2316751480102539</v>
      </c>
      <c r="C1744">
        <v>812.416748046875</v>
      </c>
      <c r="D1744">
        <v>0.31459331512451172</v>
      </c>
      <c r="E1744" s="8">
        <f t="shared" si="29"/>
        <v>2.2316751480102539</v>
      </c>
    </row>
    <row r="1745" spans="1:5" x14ac:dyDescent="0.2">
      <c r="A1745" s="230">
        <v>42290.112973807867</v>
      </c>
      <c r="B1745">
        <v>2.2316751480102539</v>
      </c>
      <c r="C1745">
        <v>1143.6156005859375</v>
      </c>
      <c r="D1745">
        <v>0.31459331512451172</v>
      </c>
      <c r="E1745" s="8">
        <f t="shared" si="29"/>
        <v>2.2316751480102539</v>
      </c>
    </row>
    <row r="1746" spans="1:5" x14ac:dyDescent="0.2">
      <c r="A1746" s="230">
        <v>42290.119927314816</v>
      </c>
      <c r="B1746">
        <v>2.2316751480102539</v>
      </c>
      <c r="C1746">
        <v>930.419189453125</v>
      </c>
      <c r="D1746">
        <v>0.31459331512451172</v>
      </c>
      <c r="E1746" s="8">
        <f t="shared" si="29"/>
        <v>2.2316751480102539</v>
      </c>
    </row>
    <row r="1747" spans="1:5" x14ac:dyDescent="0.2">
      <c r="A1747" s="230">
        <v>42290.126880787036</v>
      </c>
      <c r="B1747">
        <v>2.2316751480102539</v>
      </c>
      <c r="C1747">
        <v>1127.875</v>
      </c>
      <c r="D1747">
        <v>0.31459331512451172</v>
      </c>
      <c r="E1747" s="8">
        <f t="shared" si="29"/>
        <v>2.2316751480102539</v>
      </c>
    </row>
    <row r="1748" spans="1:5" x14ac:dyDescent="0.2">
      <c r="A1748" s="230">
        <v>42290.133834259257</v>
      </c>
      <c r="B1748">
        <v>2.2316751480102539</v>
      </c>
      <c r="C1748">
        <v>1085.79248046875</v>
      </c>
      <c r="D1748">
        <v>0.31459331512451172</v>
      </c>
      <c r="E1748" s="8">
        <f t="shared" si="29"/>
        <v>2.2316751480102539</v>
      </c>
    </row>
    <row r="1749" spans="1:5" x14ac:dyDescent="0.2">
      <c r="A1749" s="230">
        <v>42290.140787766206</v>
      </c>
      <c r="B1749">
        <v>2.2316751480102539</v>
      </c>
      <c r="C1749">
        <v>1133.443115234375</v>
      </c>
      <c r="D1749">
        <v>0.31459331512451172</v>
      </c>
      <c r="E1749" s="8">
        <f t="shared" si="29"/>
        <v>2.2316751480102539</v>
      </c>
    </row>
    <row r="1750" spans="1:5" x14ac:dyDescent="0.2">
      <c r="A1750" s="230">
        <v>42290.147741238427</v>
      </c>
      <c r="B1750">
        <v>2.2316751480102539</v>
      </c>
      <c r="C1750">
        <v>1119.0943603515625</v>
      </c>
      <c r="D1750">
        <v>0.31459331512451172</v>
      </c>
      <c r="E1750" s="8">
        <f t="shared" si="29"/>
        <v>2.2316751480102539</v>
      </c>
    </row>
    <row r="1751" spans="1:5" x14ac:dyDescent="0.2">
      <c r="A1751" s="230">
        <v>42290.154694756944</v>
      </c>
      <c r="B1751">
        <v>2.2316751480102539</v>
      </c>
      <c r="C1751">
        <v>1151.6468505859375</v>
      </c>
      <c r="D1751">
        <v>0.31459331512451172</v>
      </c>
      <c r="E1751" s="8">
        <f t="shared" si="29"/>
        <v>2.2316751480102539</v>
      </c>
    </row>
    <row r="1752" spans="1:5" x14ac:dyDescent="0.2">
      <c r="A1752" s="230">
        <v>42290.161648229165</v>
      </c>
      <c r="B1752">
        <v>2.2316751480102539</v>
      </c>
      <c r="C1752">
        <v>1139.2254638671875</v>
      </c>
      <c r="D1752">
        <v>0.31459331512451172</v>
      </c>
      <c r="E1752" s="8">
        <f t="shared" si="29"/>
        <v>2.2316751480102539</v>
      </c>
    </row>
    <row r="1753" spans="1:5" x14ac:dyDescent="0.2">
      <c r="A1753" s="230">
        <v>42290.168601701385</v>
      </c>
      <c r="B1753">
        <v>2.2316751480102539</v>
      </c>
      <c r="C1753">
        <v>1137.6192626953125</v>
      </c>
      <c r="D1753">
        <v>0.31459331512451172</v>
      </c>
      <c r="E1753" s="8">
        <f t="shared" si="29"/>
        <v>2.2316751480102539</v>
      </c>
    </row>
    <row r="1754" spans="1:5" x14ac:dyDescent="0.2">
      <c r="A1754" s="230">
        <v>42290.175555208334</v>
      </c>
      <c r="B1754">
        <v>2.2316751480102539</v>
      </c>
      <c r="C1754">
        <v>1092.110107421875</v>
      </c>
      <c r="D1754">
        <v>0.31459331512451172</v>
      </c>
      <c r="E1754" s="8">
        <f t="shared" si="29"/>
        <v>2.2316751480102539</v>
      </c>
    </row>
    <row r="1755" spans="1:5" x14ac:dyDescent="0.2">
      <c r="A1755" s="230">
        <v>42290.182508680555</v>
      </c>
      <c r="B1755">
        <v>2.2316751480102539</v>
      </c>
      <c r="C1755">
        <v>1123.69873046875</v>
      </c>
      <c r="D1755">
        <v>0.31459331512451172</v>
      </c>
      <c r="E1755" s="8">
        <f t="shared" si="29"/>
        <v>2.2316751480102539</v>
      </c>
    </row>
    <row r="1756" spans="1:5" x14ac:dyDescent="0.2">
      <c r="A1756" s="230">
        <v>42290.189462152775</v>
      </c>
      <c r="B1756">
        <v>2.2316751480102539</v>
      </c>
      <c r="C1756">
        <v>1108.2794189453125</v>
      </c>
      <c r="D1756">
        <v>0.31459331512451172</v>
      </c>
      <c r="E1756" s="8">
        <f t="shared" si="29"/>
        <v>2.2316751480102539</v>
      </c>
    </row>
    <row r="1757" spans="1:5" x14ac:dyDescent="0.2">
      <c r="A1757" s="230">
        <v>42290.196415659724</v>
      </c>
      <c r="B1757">
        <v>2.2316751480102539</v>
      </c>
      <c r="C1757">
        <v>1139.2254638671875</v>
      </c>
      <c r="D1757">
        <v>0.31459331512451172</v>
      </c>
      <c r="E1757" s="8">
        <f t="shared" si="29"/>
        <v>2.2316751480102539</v>
      </c>
    </row>
    <row r="1758" spans="1:5" x14ac:dyDescent="0.2">
      <c r="A1758" s="230">
        <v>42290.203369131945</v>
      </c>
      <c r="B1758">
        <v>2.2316751480102539</v>
      </c>
      <c r="C1758">
        <v>1060.7357177734375</v>
      </c>
      <c r="D1758">
        <v>0.31459331512451172</v>
      </c>
      <c r="E1758" s="8">
        <f t="shared" si="29"/>
        <v>2.2316751480102539</v>
      </c>
    </row>
    <row r="1759" spans="1:5" x14ac:dyDescent="0.2">
      <c r="A1759" s="230">
        <v>42290.210322650462</v>
      </c>
      <c r="B1759">
        <v>2.2316751480102539</v>
      </c>
      <c r="C1759">
        <v>1139.33251953125</v>
      </c>
      <c r="D1759">
        <v>0.31459331512451172</v>
      </c>
      <c r="E1759" s="8">
        <f t="shared" si="29"/>
        <v>2.2316751480102539</v>
      </c>
    </row>
    <row r="1760" spans="1:5" x14ac:dyDescent="0.2">
      <c r="A1760" s="230">
        <v>42290.217276122683</v>
      </c>
      <c r="B1760">
        <v>2.2316751480102539</v>
      </c>
      <c r="C1760">
        <v>1045.744384765625</v>
      </c>
      <c r="D1760">
        <v>0.31459331512451172</v>
      </c>
      <c r="E1760" s="8">
        <f t="shared" si="29"/>
        <v>2.2316751480102539</v>
      </c>
    </row>
    <row r="1761" spans="1:5" x14ac:dyDescent="0.2">
      <c r="A1761" s="230">
        <v>42290.224229594911</v>
      </c>
      <c r="B1761">
        <v>2.2316751480102539</v>
      </c>
      <c r="C1761">
        <v>1101.747314453125</v>
      </c>
      <c r="D1761">
        <v>0.31459331512451172</v>
      </c>
      <c r="E1761" s="8">
        <f t="shared" si="29"/>
        <v>2.2316751480102539</v>
      </c>
    </row>
    <row r="1762" spans="1:5" x14ac:dyDescent="0.2">
      <c r="A1762" s="230">
        <v>42290.231183101852</v>
      </c>
      <c r="B1762">
        <v>2.2559671401977539</v>
      </c>
      <c r="C1762">
        <v>1031.28857421875</v>
      </c>
      <c r="D1762">
        <v>0.31459331512451172</v>
      </c>
      <c r="E1762" s="8">
        <f t="shared" si="29"/>
        <v>2.2559671401977539</v>
      </c>
    </row>
    <row r="1763" spans="1:5" x14ac:dyDescent="0.2">
      <c r="A1763" s="230">
        <v>42290.238136574073</v>
      </c>
      <c r="B1763">
        <v>2.2559671401977539</v>
      </c>
      <c r="C1763">
        <v>1101.2120361328125</v>
      </c>
      <c r="D1763">
        <v>0.31459331512451172</v>
      </c>
      <c r="E1763" s="8">
        <f t="shared" si="29"/>
        <v>2.2559671401977539</v>
      </c>
    </row>
    <row r="1764" spans="1:5" x14ac:dyDescent="0.2">
      <c r="A1764" s="230">
        <v>42290.245090046294</v>
      </c>
      <c r="B1764">
        <v>2.2559671401977539</v>
      </c>
      <c r="C1764">
        <v>932.23944091796875</v>
      </c>
      <c r="D1764">
        <v>0.31459331512451172</v>
      </c>
      <c r="E1764" s="8">
        <f t="shared" si="29"/>
        <v>2.2559671401977539</v>
      </c>
    </row>
    <row r="1765" spans="1:5" x14ac:dyDescent="0.2">
      <c r="A1765" s="230">
        <v>42290.252043553242</v>
      </c>
      <c r="B1765">
        <v>2.2559671401977539</v>
      </c>
      <c r="C1765">
        <v>1106.030517578125</v>
      </c>
      <c r="D1765">
        <v>0.31459331512451172</v>
      </c>
      <c r="E1765" s="8">
        <f t="shared" si="29"/>
        <v>2.2559671401977539</v>
      </c>
    </row>
    <row r="1766" spans="1:5" x14ac:dyDescent="0.2">
      <c r="A1766" s="230">
        <v>42290.258997025463</v>
      </c>
      <c r="B1766">
        <v>2.2559671401977539</v>
      </c>
      <c r="C1766">
        <v>841.11419677734375</v>
      </c>
      <c r="D1766">
        <v>0.31459331512451172</v>
      </c>
      <c r="E1766" s="8">
        <f t="shared" si="29"/>
        <v>2.2559671401977539</v>
      </c>
    </row>
    <row r="1767" spans="1:5" x14ac:dyDescent="0.2">
      <c r="A1767" s="230">
        <v>42290.265950543981</v>
      </c>
      <c r="B1767">
        <v>2.2559671401977539</v>
      </c>
      <c r="C1767">
        <v>1060.307373046875</v>
      </c>
      <c r="D1767">
        <v>0.31459331512451172</v>
      </c>
      <c r="E1767" s="8">
        <f t="shared" si="29"/>
        <v>2.2559671401977539</v>
      </c>
    </row>
    <row r="1768" spans="1:5" x14ac:dyDescent="0.2">
      <c r="A1768" s="230">
        <v>42290.272904016201</v>
      </c>
      <c r="B1768">
        <v>2.2559671401977539</v>
      </c>
      <c r="C1768">
        <v>941.4483642578125</v>
      </c>
      <c r="D1768">
        <v>0.31459331512451172</v>
      </c>
      <c r="E1768" s="8">
        <f t="shared" si="29"/>
        <v>2.2559671401977539</v>
      </c>
    </row>
    <row r="1769" spans="1:5" x14ac:dyDescent="0.2">
      <c r="A1769" s="230">
        <v>42290.279857488429</v>
      </c>
      <c r="B1769">
        <v>2.2559671401977539</v>
      </c>
      <c r="C1769">
        <v>1014.0486450195312</v>
      </c>
      <c r="D1769">
        <v>0.31459331512451172</v>
      </c>
      <c r="E1769" s="8">
        <f t="shared" si="29"/>
        <v>2.2559671401977539</v>
      </c>
    </row>
    <row r="1770" spans="1:5" x14ac:dyDescent="0.2">
      <c r="A1770" s="230">
        <v>42290.286810995371</v>
      </c>
      <c r="B1770">
        <v>2.2559671401977539</v>
      </c>
      <c r="C1770">
        <v>1034.179931640625</v>
      </c>
      <c r="D1770">
        <v>0.31459331512451172</v>
      </c>
      <c r="E1770" s="8">
        <f t="shared" si="29"/>
        <v>2.2559671401977539</v>
      </c>
    </row>
    <row r="1771" spans="1:5" x14ac:dyDescent="0.2">
      <c r="A1771" s="230">
        <v>42290.293764467591</v>
      </c>
      <c r="B1771">
        <v>2.2559671401977539</v>
      </c>
      <c r="C1771">
        <v>920.35357666015625</v>
      </c>
      <c r="D1771">
        <v>0.31459331512451172</v>
      </c>
      <c r="E1771" s="8">
        <f t="shared" si="29"/>
        <v>2.2559671401977539</v>
      </c>
    </row>
    <row r="1772" spans="1:5" x14ac:dyDescent="0.2">
      <c r="A1772" s="230">
        <v>42290.300717939812</v>
      </c>
      <c r="B1772">
        <v>2.2559671401977539</v>
      </c>
      <c r="C1772">
        <v>1094.8941650390625</v>
      </c>
      <c r="D1772">
        <v>0.31459331512451172</v>
      </c>
      <c r="E1772" s="8">
        <f t="shared" si="29"/>
        <v>2.2559671401977539</v>
      </c>
    </row>
    <row r="1773" spans="1:5" x14ac:dyDescent="0.2">
      <c r="A1773" s="230">
        <v>42290.307671446761</v>
      </c>
      <c r="B1773">
        <v>2.2559671401977539</v>
      </c>
      <c r="C1773">
        <v>833.725830078125</v>
      </c>
      <c r="D1773">
        <v>0.31459331512451172</v>
      </c>
      <c r="E1773" s="8">
        <f t="shared" si="29"/>
        <v>2.2559671401977539</v>
      </c>
    </row>
    <row r="1774" spans="1:5" x14ac:dyDescent="0.2">
      <c r="A1774" s="230">
        <v>42290.314624918981</v>
      </c>
      <c r="B1774">
        <v>2.2559671401977539</v>
      </c>
      <c r="C1774">
        <v>1154.6448974609375</v>
      </c>
      <c r="D1774">
        <v>0.31459331512451172</v>
      </c>
      <c r="E1774" s="8">
        <f t="shared" si="29"/>
        <v>2.2559671401977539</v>
      </c>
    </row>
    <row r="1775" spans="1:5" x14ac:dyDescent="0.2">
      <c r="A1775" s="230">
        <v>42290.321578437499</v>
      </c>
      <c r="B1775">
        <v>2.2559671401977539</v>
      </c>
      <c r="C1775">
        <v>1007.838134765625</v>
      </c>
      <c r="D1775">
        <v>0.31459331512451172</v>
      </c>
      <c r="E1775" s="8">
        <f t="shared" si="29"/>
        <v>2.2559671401977539</v>
      </c>
    </row>
    <row r="1776" spans="1:5" x14ac:dyDescent="0.2">
      <c r="A1776" s="230">
        <v>42290.328531909719</v>
      </c>
      <c r="B1776">
        <v>2.2559671401977539</v>
      </c>
      <c r="C1776">
        <v>1124.9837646484375</v>
      </c>
      <c r="D1776">
        <v>0.31459331512451172</v>
      </c>
      <c r="E1776" s="8">
        <f t="shared" si="29"/>
        <v>2.2559671401977539</v>
      </c>
    </row>
    <row r="1777" spans="1:5" x14ac:dyDescent="0.2">
      <c r="A1777" s="230">
        <v>42290.335485381947</v>
      </c>
      <c r="B1777">
        <v>2.2559671401977539</v>
      </c>
      <c r="C1777">
        <v>1110.420654296875</v>
      </c>
      <c r="D1777">
        <v>0.31459331512451172</v>
      </c>
      <c r="E1777" s="8">
        <f t="shared" si="29"/>
        <v>2.2559671401977539</v>
      </c>
    </row>
    <row r="1778" spans="1:5" x14ac:dyDescent="0.2">
      <c r="A1778" s="230">
        <v>42290.342438888889</v>
      </c>
      <c r="B1778">
        <v>2.2559671401977539</v>
      </c>
      <c r="C1778">
        <v>1117.9166259765625</v>
      </c>
      <c r="D1778">
        <v>0.31459331512451172</v>
      </c>
      <c r="E1778" s="8">
        <f t="shared" si="29"/>
        <v>2.2559671401977539</v>
      </c>
    </row>
    <row r="1779" spans="1:5" x14ac:dyDescent="0.2">
      <c r="A1779" s="230">
        <v>42290.349392361109</v>
      </c>
      <c r="B1779">
        <v>2.2559671401977539</v>
      </c>
      <c r="C1779">
        <v>1057.5233154296875</v>
      </c>
      <c r="D1779">
        <v>0.31459331512451172</v>
      </c>
      <c r="E1779" s="8">
        <f t="shared" si="29"/>
        <v>2.2559671401977539</v>
      </c>
    </row>
    <row r="1780" spans="1:5" x14ac:dyDescent="0.2">
      <c r="A1780" s="230">
        <v>42290.35634583333</v>
      </c>
      <c r="B1780">
        <v>2.2559671401977539</v>
      </c>
      <c r="C1780">
        <v>1139.7608642578125</v>
      </c>
      <c r="D1780">
        <v>0.31459331512451172</v>
      </c>
      <c r="E1780" s="8">
        <f t="shared" si="29"/>
        <v>2.2559671401977539</v>
      </c>
    </row>
    <row r="1781" spans="1:5" x14ac:dyDescent="0.2">
      <c r="A1781" s="230">
        <v>42290.363299340279</v>
      </c>
      <c r="B1781">
        <v>2.2559671401977539</v>
      </c>
      <c r="C1781">
        <v>1133.22900390625</v>
      </c>
      <c r="D1781">
        <v>0.31459331512451172</v>
      </c>
      <c r="E1781" s="8">
        <f t="shared" si="29"/>
        <v>2.2559671401977539</v>
      </c>
    </row>
    <row r="1782" spans="1:5" x14ac:dyDescent="0.2">
      <c r="A1782" s="230">
        <v>42290.3702528125</v>
      </c>
      <c r="B1782">
        <v>2.2559671401977539</v>
      </c>
      <c r="C1782">
        <v>1135.3704833984375</v>
      </c>
      <c r="D1782">
        <v>0.31459331512451172</v>
      </c>
      <c r="E1782" s="8">
        <f t="shared" si="29"/>
        <v>2.2559671401977539</v>
      </c>
    </row>
    <row r="1783" spans="1:5" x14ac:dyDescent="0.2">
      <c r="A1783" s="230">
        <v>42290.377206331017</v>
      </c>
      <c r="B1783">
        <v>2.2559671401977539</v>
      </c>
      <c r="C1783">
        <v>1112.134033203125</v>
      </c>
      <c r="D1783">
        <v>0.31459331512451172</v>
      </c>
      <c r="E1783" s="8">
        <f t="shared" si="29"/>
        <v>2.2559671401977539</v>
      </c>
    </row>
    <row r="1784" spans="1:5" x14ac:dyDescent="0.2">
      <c r="A1784" s="230">
        <v>42290.384159803238</v>
      </c>
      <c r="B1784">
        <v>2.2559671401977539</v>
      </c>
      <c r="C1784">
        <v>1152.396240234375</v>
      </c>
      <c r="D1784">
        <v>0.31459331512451172</v>
      </c>
      <c r="E1784" s="8">
        <f t="shared" si="29"/>
        <v>2.2559671401977539</v>
      </c>
    </row>
    <row r="1785" spans="1:5" x14ac:dyDescent="0.2">
      <c r="A1785" s="230">
        <v>42290.391113275466</v>
      </c>
      <c r="B1785">
        <v>2.2559671401977539</v>
      </c>
      <c r="C1785">
        <v>1135.263427734375</v>
      </c>
      <c r="D1785">
        <v>0.31459331512451172</v>
      </c>
      <c r="E1785" s="8">
        <f t="shared" si="29"/>
        <v>2.2559671401977539</v>
      </c>
    </row>
    <row r="1786" spans="1:5" x14ac:dyDescent="0.2">
      <c r="A1786" s="230">
        <v>42290.398066782407</v>
      </c>
      <c r="B1786">
        <v>2.2559671401977539</v>
      </c>
      <c r="C1786">
        <v>1119.4156494140625</v>
      </c>
      <c r="D1786">
        <v>0.31459331512451172</v>
      </c>
      <c r="E1786" s="8">
        <f t="shared" si="29"/>
        <v>2.2559671401977539</v>
      </c>
    </row>
    <row r="1787" spans="1:5" x14ac:dyDescent="0.2">
      <c r="A1787" s="230">
        <v>42290.405020254628</v>
      </c>
      <c r="B1787">
        <v>2.2559671401977539</v>
      </c>
      <c r="C1787">
        <v>1106.7802734375</v>
      </c>
      <c r="D1787">
        <v>0.31459331512451172</v>
      </c>
      <c r="E1787" s="8">
        <f t="shared" si="29"/>
        <v>2.2559671401977539</v>
      </c>
    </row>
    <row r="1788" spans="1:5" x14ac:dyDescent="0.2">
      <c r="A1788" s="230">
        <v>42290.411973726848</v>
      </c>
      <c r="B1788">
        <v>2.2559671401977539</v>
      </c>
      <c r="C1788">
        <v>1113.7403564453125</v>
      </c>
      <c r="D1788">
        <v>0.31459331512451172</v>
      </c>
      <c r="E1788" s="8">
        <f t="shared" si="29"/>
        <v>2.2559671401977539</v>
      </c>
    </row>
    <row r="1789" spans="1:5" x14ac:dyDescent="0.2">
      <c r="A1789" s="230">
        <v>42290.418927233797</v>
      </c>
      <c r="B1789">
        <v>2.2559671401977539</v>
      </c>
      <c r="C1789">
        <v>1108.70751953125</v>
      </c>
      <c r="D1789">
        <v>0.31459331512451172</v>
      </c>
      <c r="E1789" s="8">
        <f t="shared" si="29"/>
        <v>2.2559671401977539</v>
      </c>
    </row>
    <row r="1790" spans="1:5" x14ac:dyDescent="0.2">
      <c r="A1790" s="230">
        <v>42290.425880706018</v>
      </c>
      <c r="B1790">
        <v>2.2559671401977539</v>
      </c>
      <c r="C1790">
        <v>1128.4102783203125</v>
      </c>
      <c r="D1790">
        <v>0.31459331512451172</v>
      </c>
      <c r="E1790" s="8">
        <f t="shared" si="29"/>
        <v>2.2559671401977539</v>
      </c>
    </row>
    <row r="1791" spans="1:5" x14ac:dyDescent="0.2">
      <c r="A1791" s="230">
        <v>42290.432834224535</v>
      </c>
      <c r="B1791">
        <v>2.2559671401977539</v>
      </c>
      <c r="C1791">
        <v>1083.2225341796875</v>
      </c>
      <c r="D1791">
        <v>0.31459331512451172</v>
      </c>
      <c r="E1791" s="8">
        <f t="shared" si="29"/>
        <v>2.2559671401977539</v>
      </c>
    </row>
    <row r="1792" spans="1:5" x14ac:dyDescent="0.2">
      <c r="A1792" s="230">
        <v>42290.439787696756</v>
      </c>
      <c r="B1792">
        <v>2.2559671401977539</v>
      </c>
      <c r="C1792">
        <v>1125.0909423828125</v>
      </c>
      <c r="D1792">
        <v>0.31459331512451172</v>
      </c>
      <c r="E1792" s="8">
        <f t="shared" si="29"/>
        <v>2.2559671401977539</v>
      </c>
    </row>
    <row r="1793" spans="1:5" x14ac:dyDescent="0.2">
      <c r="A1793" s="230">
        <v>42290.446741168984</v>
      </c>
      <c r="B1793">
        <v>2.2559671401977539</v>
      </c>
      <c r="C1793">
        <v>1083.6507568359375</v>
      </c>
      <c r="D1793">
        <v>0.31459331512451172</v>
      </c>
      <c r="E1793" s="8">
        <f t="shared" si="29"/>
        <v>2.2559671401977539</v>
      </c>
    </row>
    <row r="1794" spans="1:5" x14ac:dyDescent="0.2">
      <c r="A1794" s="230">
        <v>42290.453694675925</v>
      </c>
      <c r="B1794">
        <v>2.2559671401977539</v>
      </c>
      <c r="C1794">
        <v>1092.110107421875</v>
      </c>
      <c r="D1794">
        <v>0.31459331512451172</v>
      </c>
      <c r="E1794" s="8">
        <f t="shared" si="29"/>
        <v>2.2559671401977539</v>
      </c>
    </row>
    <row r="1795" spans="1:5" x14ac:dyDescent="0.2">
      <c r="A1795" s="230">
        <v>42290.460648148146</v>
      </c>
      <c r="B1795">
        <v>2.2559671401977539</v>
      </c>
      <c r="C1795">
        <v>1023.6859130859375</v>
      </c>
      <c r="D1795">
        <v>0.31459331512451172</v>
      </c>
      <c r="E1795" s="8">
        <f t="shared" si="29"/>
        <v>2.2559671401977539</v>
      </c>
    </row>
    <row r="1796" spans="1:5" x14ac:dyDescent="0.2">
      <c r="A1796" s="230">
        <v>42290.467601620374</v>
      </c>
      <c r="B1796">
        <v>2.2559671401977539</v>
      </c>
      <c r="C1796">
        <v>1091.89599609375</v>
      </c>
      <c r="D1796">
        <v>0.31459331512451172</v>
      </c>
      <c r="E1796" s="8">
        <f t="shared" ref="E1796:E1859" si="30">IF(B1796="Null",E1795,IF(C1796+D1796&gt;10,B1796,"PO"))</f>
        <v>2.2559671401977539</v>
      </c>
    </row>
    <row r="1797" spans="1:5" x14ac:dyDescent="0.2">
      <c r="A1797" s="230">
        <v>42290.474555127315</v>
      </c>
      <c r="B1797">
        <v>2.2559671401977539</v>
      </c>
      <c r="C1797">
        <v>940.59173583984375</v>
      </c>
      <c r="D1797">
        <v>0.31459331512451172</v>
      </c>
      <c r="E1797" s="8">
        <f t="shared" si="30"/>
        <v>2.2559671401977539</v>
      </c>
    </row>
    <row r="1798" spans="1:5" x14ac:dyDescent="0.2">
      <c r="A1798" s="230">
        <v>42290.481508599536</v>
      </c>
      <c r="B1798">
        <v>2.2559671401977539</v>
      </c>
      <c r="C1798">
        <v>1101.10498046875</v>
      </c>
      <c r="D1798">
        <v>0.31459331512451172</v>
      </c>
      <c r="E1798" s="8">
        <f t="shared" si="30"/>
        <v>2.2559671401977539</v>
      </c>
    </row>
    <row r="1799" spans="1:5" x14ac:dyDescent="0.2">
      <c r="A1799" s="230">
        <v>42290.488462118054</v>
      </c>
      <c r="B1799">
        <v>2.2559671401977539</v>
      </c>
      <c r="C1799">
        <v>839.079833984375</v>
      </c>
      <c r="D1799">
        <v>0.31459331512451172</v>
      </c>
      <c r="E1799" s="8">
        <f t="shared" si="30"/>
        <v>2.2559671401977539</v>
      </c>
    </row>
    <row r="1800" spans="1:5" x14ac:dyDescent="0.2">
      <c r="A1800" s="230">
        <v>42290.495415590274</v>
      </c>
      <c r="B1800">
        <v>2.2559671401977539</v>
      </c>
      <c r="C1800">
        <v>1077.333251953125</v>
      </c>
      <c r="D1800">
        <v>0.31459331512451172</v>
      </c>
      <c r="E1800" s="8">
        <f t="shared" si="30"/>
        <v>2.2559671401977539</v>
      </c>
    </row>
    <row r="1801" spans="1:5" x14ac:dyDescent="0.2">
      <c r="A1801" s="230">
        <v>42290.502369062502</v>
      </c>
      <c r="B1801">
        <v>2.2559671401977539</v>
      </c>
      <c r="C1801">
        <v>932.8819580078125</v>
      </c>
      <c r="D1801">
        <v>0.31459331512451172</v>
      </c>
      <c r="E1801" s="8">
        <f t="shared" si="30"/>
        <v>2.2559671401977539</v>
      </c>
    </row>
    <row r="1802" spans="1:5" x14ac:dyDescent="0.2">
      <c r="A1802" s="230">
        <v>42290.509322569444</v>
      </c>
      <c r="B1802">
        <v>2.2559671401977539</v>
      </c>
      <c r="C1802">
        <v>1030.6461181640625</v>
      </c>
      <c r="D1802">
        <v>0.31459331512451172</v>
      </c>
      <c r="E1802" s="8">
        <f t="shared" si="30"/>
        <v>2.2559671401977539</v>
      </c>
    </row>
    <row r="1803" spans="1:5" x14ac:dyDescent="0.2">
      <c r="A1803" s="230">
        <v>42290.516276041664</v>
      </c>
      <c r="B1803">
        <v>2.2559671401977539</v>
      </c>
      <c r="C1803">
        <v>1026.469970703125</v>
      </c>
      <c r="D1803">
        <v>0.31459331512451172</v>
      </c>
      <c r="E1803" s="8">
        <f t="shared" si="30"/>
        <v>2.2559671401977539</v>
      </c>
    </row>
    <row r="1804" spans="1:5" x14ac:dyDescent="0.2">
      <c r="A1804" s="230">
        <v>42290.523229513892</v>
      </c>
      <c r="B1804">
        <v>2.2559671401977539</v>
      </c>
      <c r="C1804">
        <v>953.334228515625</v>
      </c>
      <c r="D1804">
        <v>0.31459331512451172</v>
      </c>
      <c r="E1804" s="8">
        <f t="shared" si="30"/>
        <v>2.2559671401977539</v>
      </c>
    </row>
    <row r="1805" spans="1:5" x14ac:dyDescent="0.2">
      <c r="A1805" s="230">
        <v>42290.530183020834</v>
      </c>
      <c r="B1805">
        <v>2.2559671401977539</v>
      </c>
      <c r="C1805">
        <v>1130.552001953125</v>
      </c>
      <c r="D1805">
        <v>0.31459331512451172</v>
      </c>
      <c r="E1805" s="8">
        <f t="shared" si="30"/>
        <v>2.2559671401977539</v>
      </c>
    </row>
    <row r="1806" spans="1:5" x14ac:dyDescent="0.2">
      <c r="A1806" s="230">
        <v>42290.537136493054</v>
      </c>
      <c r="B1806">
        <v>2.2559671401977539</v>
      </c>
      <c r="C1806">
        <v>885.76678466796875</v>
      </c>
      <c r="D1806">
        <v>0.31459331512451172</v>
      </c>
      <c r="E1806" s="8">
        <f t="shared" si="30"/>
        <v>2.2559671401977539</v>
      </c>
    </row>
    <row r="1807" spans="1:5" x14ac:dyDescent="0.2">
      <c r="A1807" s="230">
        <v>42290.544090011572</v>
      </c>
      <c r="B1807">
        <v>2.2559671401977539</v>
      </c>
      <c r="C1807">
        <v>1154.430908203125</v>
      </c>
      <c r="D1807">
        <v>0.31459331512451172</v>
      </c>
      <c r="E1807" s="8">
        <f t="shared" si="30"/>
        <v>2.2559671401977539</v>
      </c>
    </row>
    <row r="1808" spans="1:5" x14ac:dyDescent="0.2">
      <c r="A1808" s="230">
        <v>42290.5510434838</v>
      </c>
      <c r="B1808">
        <v>2.2559671401977539</v>
      </c>
      <c r="C1808">
        <v>822.696533203125</v>
      </c>
      <c r="D1808">
        <v>0.31459331512451172</v>
      </c>
      <c r="E1808" s="8">
        <f t="shared" si="30"/>
        <v>2.2559671401977539</v>
      </c>
    </row>
    <row r="1809" spans="1:5" x14ac:dyDescent="0.2">
      <c r="A1809" s="230">
        <v>42290.55799695602</v>
      </c>
      <c r="B1809">
        <v>2.2559671401977539</v>
      </c>
      <c r="C1809">
        <v>1143.4014892578125</v>
      </c>
      <c r="D1809">
        <v>0.31459331512451172</v>
      </c>
      <c r="E1809" s="8">
        <f t="shared" si="30"/>
        <v>2.2559671401977539</v>
      </c>
    </row>
    <row r="1810" spans="1:5" x14ac:dyDescent="0.2">
      <c r="A1810" s="230">
        <v>42290.564950462962</v>
      </c>
      <c r="B1810">
        <v>2.2559671401977539</v>
      </c>
      <c r="C1810">
        <v>1023.3646850585937</v>
      </c>
      <c r="D1810">
        <v>0.31459331512451172</v>
      </c>
      <c r="E1810" s="8">
        <f t="shared" si="30"/>
        <v>2.2559671401977539</v>
      </c>
    </row>
    <row r="1811" spans="1:5" x14ac:dyDescent="0.2">
      <c r="A1811" s="230">
        <v>42290.571903935182</v>
      </c>
      <c r="B1811">
        <v>2.2559671401977539</v>
      </c>
      <c r="C1811">
        <v>1144.151123046875</v>
      </c>
      <c r="D1811">
        <v>0.31459331512451172</v>
      </c>
      <c r="E1811" s="8">
        <f t="shared" si="30"/>
        <v>2.2559671401977539</v>
      </c>
    </row>
    <row r="1812" spans="1:5" x14ac:dyDescent="0.2">
      <c r="A1812" s="230">
        <v>42290.57885740741</v>
      </c>
      <c r="B1812">
        <v>2.2559671401977539</v>
      </c>
      <c r="C1812">
        <v>1087.398681640625</v>
      </c>
      <c r="D1812">
        <v>0.31459331512451172</v>
      </c>
      <c r="E1812" s="8">
        <f t="shared" si="30"/>
        <v>2.2559671401977539</v>
      </c>
    </row>
    <row r="1813" spans="1:5" x14ac:dyDescent="0.2">
      <c r="A1813" s="230">
        <v>42290.585810914352</v>
      </c>
      <c r="B1813">
        <v>2.2559671401977539</v>
      </c>
      <c r="C1813">
        <v>1150.36181640625</v>
      </c>
      <c r="D1813">
        <v>0.31459331512451172</v>
      </c>
      <c r="E1813" s="8">
        <f t="shared" si="30"/>
        <v>2.2559671401977539</v>
      </c>
    </row>
    <row r="1814" spans="1:5" x14ac:dyDescent="0.2">
      <c r="A1814" s="230">
        <v>42290.592764386573</v>
      </c>
      <c r="B1814">
        <v>2.2559671401977539</v>
      </c>
      <c r="C1814">
        <v>1130.8731689453125</v>
      </c>
      <c r="D1814">
        <v>0.31459331512451172</v>
      </c>
      <c r="E1814" s="8">
        <f t="shared" si="30"/>
        <v>2.2559671401977539</v>
      </c>
    </row>
    <row r="1815" spans="1:5" x14ac:dyDescent="0.2">
      <c r="A1815" s="230">
        <v>42290.59971790509</v>
      </c>
      <c r="B1815">
        <v>2.2559671401977539</v>
      </c>
      <c r="C1815">
        <v>1139.9749755859375</v>
      </c>
      <c r="D1815">
        <v>0.31459331512451172</v>
      </c>
      <c r="E1815" s="8">
        <f t="shared" si="30"/>
        <v>2.2559671401977539</v>
      </c>
    </row>
    <row r="1816" spans="1:5" x14ac:dyDescent="0.2">
      <c r="A1816" s="230">
        <v>42290.606671377318</v>
      </c>
      <c r="B1816">
        <v>2.2559671401977539</v>
      </c>
      <c r="C1816">
        <v>1118.3447265625</v>
      </c>
      <c r="D1816">
        <v>0.31459331512451172</v>
      </c>
      <c r="E1816" s="8">
        <f t="shared" si="30"/>
        <v>2.2559671401977539</v>
      </c>
    </row>
    <row r="1817" spans="1:5" x14ac:dyDescent="0.2">
      <c r="A1817" s="230">
        <v>42290.613624849539</v>
      </c>
      <c r="B1817">
        <v>2.2559671401977539</v>
      </c>
      <c r="C1817">
        <v>1105.602294921875</v>
      </c>
      <c r="D1817">
        <v>0.31459331512451172</v>
      </c>
      <c r="E1817" s="8">
        <f t="shared" si="30"/>
        <v>2.2559671401977539</v>
      </c>
    </row>
    <row r="1818" spans="1:5" x14ac:dyDescent="0.2">
      <c r="A1818" s="230">
        <v>42290.62057835648</v>
      </c>
      <c r="B1818">
        <v>2.2559671401977539</v>
      </c>
      <c r="C1818">
        <v>1107.5296630859375</v>
      </c>
      <c r="D1818">
        <v>0.31459331512451172</v>
      </c>
      <c r="E1818" s="8">
        <f t="shared" si="30"/>
        <v>2.2559671401977539</v>
      </c>
    </row>
    <row r="1819" spans="1:5" x14ac:dyDescent="0.2">
      <c r="A1819" s="230">
        <v>42290.627531828701</v>
      </c>
      <c r="B1819">
        <v>2.3042299747467041</v>
      </c>
      <c r="C1819">
        <v>1115.5606689453125</v>
      </c>
      <c r="D1819">
        <v>0.31459331512451172</v>
      </c>
      <c r="E1819" s="8">
        <f t="shared" si="30"/>
        <v>2.3042299747467041</v>
      </c>
    </row>
    <row r="1820" spans="1:5" x14ac:dyDescent="0.2">
      <c r="A1820" s="230">
        <v>42290.634485300929</v>
      </c>
      <c r="B1820">
        <v>2.3042299747467041</v>
      </c>
      <c r="C1820">
        <v>1025.1849365234375</v>
      </c>
      <c r="D1820">
        <v>0.31459331512451172</v>
      </c>
      <c r="E1820" s="8">
        <f t="shared" si="30"/>
        <v>2.3042299747467041</v>
      </c>
    </row>
    <row r="1821" spans="1:5" x14ac:dyDescent="0.2">
      <c r="A1821" s="230">
        <v>42290.64143880787</v>
      </c>
      <c r="B1821">
        <v>2.3042299747467041</v>
      </c>
      <c r="C1821">
        <v>1130.6590576171875</v>
      </c>
      <c r="D1821">
        <v>0.31459331512451172</v>
      </c>
      <c r="E1821" s="8">
        <f t="shared" si="30"/>
        <v>2.3042299747467041</v>
      </c>
    </row>
    <row r="1822" spans="1:5" x14ac:dyDescent="0.2">
      <c r="A1822" s="230">
        <v>42290.648392280091</v>
      </c>
      <c r="B1822">
        <v>2.3042299747467041</v>
      </c>
      <c r="C1822">
        <v>986.63616943359375</v>
      </c>
      <c r="D1822">
        <v>0.31459331512451172</v>
      </c>
      <c r="E1822" s="8">
        <f t="shared" si="30"/>
        <v>2.3042299747467041</v>
      </c>
    </row>
    <row r="1823" spans="1:5" x14ac:dyDescent="0.2">
      <c r="A1823" s="230">
        <v>42290.655345798608</v>
      </c>
      <c r="B1823">
        <v>2.3042299747467041</v>
      </c>
      <c r="C1823">
        <v>1069.83740234375</v>
      </c>
      <c r="D1823">
        <v>0.31459331512451172</v>
      </c>
      <c r="E1823" s="8">
        <f t="shared" si="30"/>
        <v>2.3042299747467041</v>
      </c>
    </row>
    <row r="1824" spans="1:5" x14ac:dyDescent="0.2">
      <c r="A1824" s="230">
        <v>42290.662299270836</v>
      </c>
      <c r="B1824">
        <v>2.3042299747467041</v>
      </c>
      <c r="C1824">
        <v>956.01129150390625</v>
      </c>
      <c r="D1824">
        <v>0.31459331512451172</v>
      </c>
      <c r="E1824" s="8">
        <f t="shared" si="30"/>
        <v>2.3042299747467041</v>
      </c>
    </row>
    <row r="1825" spans="1:5" x14ac:dyDescent="0.2">
      <c r="A1825" s="230">
        <v>42290.669252743057</v>
      </c>
      <c r="B1825">
        <v>2.3042299747467041</v>
      </c>
      <c r="C1825">
        <v>1140.938720703125</v>
      </c>
      <c r="D1825">
        <v>0.31459331512451172</v>
      </c>
      <c r="E1825" s="8">
        <f t="shared" si="30"/>
        <v>2.3042299747467041</v>
      </c>
    </row>
    <row r="1826" spans="1:5" x14ac:dyDescent="0.2">
      <c r="A1826" s="230">
        <v>42290.676206249998</v>
      </c>
      <c r="B1826">
        <v>2.3042299747467041</v>
      </c>
      <c r="C1826">
        <v>1009.3372802734375</v>
      </c>
      <c r="D1826">
        <v>0.31459331512451172</v>
      </c>
      <c r="E1826" s="8">
        <f t="shared" si="30"/>
        <v>2.3042299747467041</v>
      </c>
    </row>
    <row r="1827" spans="1:5" x14ac:dyDescent="0.2">
      <c r="A1827" s="230">
        <v>42290.683159722219</v>
      </c>
      <c r="B1827">
        <v>2.3042299747467041</v>
      </c>
      <c r="C1827">
        <v>1099.9271240234375</v>
      </c>
      <c r="D1827">
        <v>0.31459331512451172</v>
      </c>
      <c r="E1827" s="8">
        <f t="shared" si="30"/>
        <v>2.3042299747467041</v>
      </c>
    </row>
    <row r="1828" spans="1:5" x14ac:dyDescent="0.2">
      <c r="A1828" s="230">
        <v>42290.690113194447</v>
      </c>
      <c r="B1828">
        <v>2.3042299747467041</v>
      </c>
      <c r="C1828">
        <v>872.4886474609375</v>
      </c>
      <c r="D1828">
        <v>0.31459331512451172</v>
      </c>
      <c r="E1828" s="8">
        <f t="shared" si="30"/>
        <v>2.3042299747467041</v>
      </c>
    </row>
    <row r="1829" spans="1:5" x14ac:dyDescent="0.2">
      <c r="A1829" s="230">
        <v>42290.697066701388</v>
      </c>
      <c r="B1829">
        <v>2.3042299747467041</v>
      </c>
      <c r="C1829">
        <v>1125.4119873046875</v>
      </c>
      <c r="D1829">
        <v>0.31459331512451172</v>
      </c>
      <c r="E1829" s="8">
        <f t="shared" si="30"/>
        <v>2.3042299747467041</v>
      </c>
    </row>
    <row r="1830" spans="1:5" x14ac:dyDescent="0.2">
      <c r="A1830" s="230">
        <v>42290.704020173609</v>
      </c>
      <c r="B1830" t="str">
        <v>Null</v>
      </c>
      <c r="C1830" t="str">
        <v>Null</v>
      </c>
      <c r="D1830" t="str">
        <v>Null</v>
      </c>
      <c r="E1830" s="8">
        <f t="shared" si="30"/>
        <v>2.3042299747467041</v>
      </c>
    </row>
    <row r="1831" spans="1:5" x14ac:dyDescent="0.2">
      <c r="A1831" s="230">
        <v>42290.710973692127</v>
      </c>
      <c r="B1831">
        <v>2.3110790252685547</v>
      </c>
      <c r="C1831">
        <v>1125.947509765625</v>
      </c>
      <c r="D1831">
        <v>0.2397000789642334</v>
      </c>
      <c r="E1831" s="8">
        <f t="shared" si="30"/>
        <v>2.3110790252685547</v>
      </c>
    </row>
    <row r="1832" spans="1:5" x14ac:dyDescent="0.2">
      <c r="A1832" s="230">
        <v>42290.717927164354</v>
      </c>
      <c r="B1832">
        <v>2.3179278373718262</v>
      </c>
      <c r="C1832">
        <v>1145.11474609375</v>
      </c>
      <c r="D1832">
        <v>0.2397000789642334</v>
      </c>
      <c r="E1832" s="8">
        <f t="shared" si="30"/>
        <v>2.3179278373718262</v>
      </c>
    </row>
    <row r="1833" spans="1:5" x14ac:dyDescent="0.2">
      <c r="A1833" s="230">
        <v>42290.724880636575</v>
      </c>
      <c r="B1833" t="str">
        <v>Null</v>
      </c>
      <c r="C1833">
        <v>1108.6004638671875</v>
      </c>
      <c r="D1833">
        <v>0.2397000789642334</v>
      </c>
      <c r="E1833" s="8">
        <f t="shared" si="30"/>
        <v>2.3179278373718262</v>
      </c>
    </row>
    <row r="1834" spans="1:5" x14ac:dyDescent="0.2">
      <c r="A1834" s="230">
        <v>42290.731834143517</v>
      </c>
      <c r="B1834" t="str">
        <v>Null</v>
      </c>
      <c r="C1834" t="str">
        <v>Null</v>
      </c>
      <c r="D1834" t="str">
        <v>Null</v>
      </c>
      <c r="E1834" s="8">
        <f t="shared" si="30"/>
        <v>2.3179278373718262</v>
      </c>
    </row>
    <row r="1835" spans="1:5" x14ac:dyDescent="0.2">
      <c r="A1835" s="230">
        <v>42290.738787615737</v>
      </c>
      <c r="B1835" t="str">
        <v>Null</v>
      </c>
      <c r="C1835" t="str">
        <v>Null</v>
      </c>
      <c r="D1835" t="str">
        <v>Null</v>
      </c>
      <c r="E1835" s="8">
        <f t="shared" si="30"/>
        <v>2.3179278373718262</v>
      </c>
    </row>
    <row r="1836" spans="1:5" x14ac:dyDescent="0.2">
      <c r="A1836" s="230">
        <v>42290.745741087965</v>
      </c>
      <c r="B1836">
        <v>2.3384742736816406</v>
      </c>
      <c r="C1836">
        <v>1153.038818359375</v>
      </c>
      <c r="D1836">
        <v>0.2397000789642334</v>
      </c>
      <c r="E1836" s="8">
        <f t="shared" si="30"/>
        <v>2.3384742736816406</v>
      </c>
    </row>
    <row r="1837" spans="1:5" x14ac:dyDescent="0.2">
      <c r="A1837" s="230">
        <v>42290.752694594907</v>
      </c>
      <c r="B1837">
        <v>2.3452162742614746</v>
      </c>
      <c r="C1837">
        <v>1076.0482177734375</v>
      </c>
      <c r="D1837">
        <v>0.2397000789642334</v>
      </c>
      <c r="E1837" s="8">
        <f t="shared" si="30"/>
        <v>2.3452162742614746</v>
      </c>
    </row>
    <row r="1838" spans="1:5" x14ac:dyDescent="0.2">
      <c r="A1838" s="230">
        <v>42290.759648067127</v>
      </c>
      <c r="B1838">
        <v>2.3452162742614746</v>
      </c>
      <c r="C1838">
        <v>1146.9351806640625</v>
      </c>
      <c r="D1838">
        <v>0.2397000789642334</v>
      </c>
      <c r="E1838" s="8">
        <f t="shared" si="30"/>
        <v>2.3452162742614746</v>
      </c>
    </row>
    <row r="1839" spans="1:5" x14ac:dyDescent="0.2">
      <c r="A1839" s="230">
        <v>42290.766601585645</v>
      </c>
      <c r="B1839">
        <v>2.3452162742614746</v>
      </c>
      <c r="C1839">
        <v>1045.1019287109375</v>
      </c>
      <c r="D1839">
        <v>0.2397000789642334</v>
      </c>
      <c r="E1839" s="8">
        <f t="shared" si="30"/>
        <v>2.3452162742614746</v>
      </c>
    </row>
    <row r="1840" spans="1:5" x14ac:dyDescent="0.2">
      <c r="A1840" s="230">
        <v>42290.773555057873</v>
      </c>
      <c r="B1840">
        <v>2.3452162742614746</v>
      </c>
      <c r="C1840">
        <v>1148.3272705078125</v>
      </c>
      <c r="D1840">
        <v>0.2397000789642334</v>
      </c>
      <c r="E1840" s="8">
        <f t="shared" si="30"/>
        <v>2.3452162742614746</v>
      </c>
    </row>
    <row r="1841" spans="1:5" x14ac:dyDescent="0.2">
      <c r="A1841" s="230">
        <v>42290.780508530093</v>
      </c>
      <c r="B1841">
        <v>2.3452162742614746</v>
      </c>
      <c r="C1841">
        <v>1078.2967529296875</v>
      </c>
      <c r="D1841">
        <v>0.2397000789642334</v>
      </c>
      <c r="E1841" s="8">
        <f t="shared" si="30"/>
        <v>2.3452162742614746</v>
      </c>
    </row>
    <row r="1842" spans="1:5" x14ac:dyDescent="0.2">
      <c r="A1842" s="230">
        <v>42290.787462037035</v>
      </c>
      <c r="B1842">
        <v>2.3452162742614746</v>
      </c>
      <c r="C1842">
        <v>1147.042236328125</v>
      </c>
      <c r="D1842">
        <v>0.2397000789642334</v>
      </c>
      <c r="E1842" s="8">
        <f t="shared" si="30"/>
        <v>2.3452162742614746</v>
      </c>
    </row>
    <row r="1843" spans="1:5" x14ac:dyDescent="0.2">
      <c r="A1843" s="230">
        <v>42290.794415509263</v>
      </c>
      <c r="B1843">
        <v>2.3452162742614746</v>
      </c>
      <c r="C1843">
        <v>1018.2247924804687</v>
      </c>
      <c r="D1843">
        <v>0.2397000789642334</v>
      </c>
      <c r="E1843" s="8">
        <f t="shared" si="30"/>
        <v>2.3452162742614746</v>
      </c>
    </row>
    <row r="1844" spans="1:5" x14ac:dyDescent="0.2">
      <c r="A1844" s="230">
        <v>42290.801368981483</v>
      </c>
      <c r="B1844">
        <v>2.3452162742614746</v>
      </c>
      <c r="C1844">
        <v>1173.490966796875</v>
      </c>
      <c r="D1844">
        <v>0.2397000789642334</v>
      </c>
      <c r="E1844" s="8">
        <f t="shared" si="30"/>
        <v>2.3452162742614746</v>
      </c>
    </row>
    <row r="1845" spans="1:5" x14ac:dyDescent="0.2">
      <c r="A1845" s="230">
        <v>42290.808322488425</v>
      </c>
      <c r="B1845">
        <v>2.0086596012115479</v>
      </c>
      <c r="C1845">
        <v>962.1148681640625</v>
      </c>
      <c r="D1845">
        <v>0.2397000789642334</v>
      </c>
      <c r="E1845" s="8">
        <f t="shared" si="30"/>
        <v>2.0086596012115479</v>
      </c>
    </row>
    <row r="1846" spans="1:5" x14ac:dyDescent="0.2">
      <c r="A1846" s="230">
        <v>42290.815275960646</v>
      </c>
      <c r="B1846">
        <v>2.3315186500549316</v>
      </c>
      <c r="C1846">
        <v>1137.19091796875</v>
      </c>
      <c r="D1846">
        <v>0.2397000789642334</v>
      </c>
      <c r="E1846" s="8">
        <f t="shared" si="30"/>
        <v>2.3315186500549316</v>
      </c>
    </row>
    <row r="1847" spans="1:5" x14ac:dyDescent="0.2">
      <c r="A1847" s="230">
        <v>42290.822229479163</v>
      </c>
      <c r="B1847">
        <v>2.3315186500549316</v>
      </c>
      <c r="C1847">
        <v>669.57183837890625</v>
      </c>
      <c r="D1847">
        <v>0.2397000789642334</v>
      </c>
      <c r="E1847" s="8">
        <f t="shared" si="30"/>
        <v>2.3315186500549316</v>
      </c>
    </row>
    <row r="1848" spans="1:5" x14ac:dyDescent="0.2">
      <c r="A1848" s="230">
        <v>42290.829182951391</v>
      </c>
      <c r="B1848">
        <v>2.3315186500549316</v>
      </c>
      <c r="C1848">
        <v>1150.6829833984375</v>
      </c>
      <c r="D1848">
        <v>0.2397000789642334</v>
      </c>
      <c r="E1848" s="8">
        <f t="shared" si="30"/>
        <v>2.3315186500549316</v>
      </c>
    </row>
    <row r="1849" spans="1:5" x14ac:dyDescent="0.2">
      <c r="A1849" s="230">
        <v>42290.836136423612</v>
      </c>
      <c r="B1849">
        <v>2.3315186500549316</v>
      </c>
      <c r="C1849">
        <v>797.2115478515625</v>
      </c>
      <c r="D1849">
        <v>0.2397000789642334</v>
      </c>
      <c r="E1849" s="8">
        <f t="shared" si="30"/>
        <v>2.3315186500549316</v>
      </c>
    </row>
    <row r="1850" spans="1:5" x14ac:dyDescent="0.2">
      <c r="A1850" s="230">
        <v>42290.843089930553</v>
      </c>
      <c r="B1850">
        <v>2.2695577144622803</v>
      </c>
      <c r="C1850">
        <v>1138.0474853515625</v>
      </c>
      <c r="D1850">
        <v>0.2397000789642334</v>
      </c>
      <c r="E1850" s="8">
        <f t="shared" si="30"/>
        <v>2.2695577144622803</v>
      </c>
    </row>
    <row r="1851" spans="1:5" x14ac:dyDescent="0.2">
      <c r="A1851" s="230">
        <v>42290.850043402781</v>
      </c>
      <c r="B1851">
        <v>2.2695577144622803</v>
      </c>
      <c r="C1851">
        <v>985.244140625</v>
      </c>
      <c r="D1851">
        <v>0.2397000789642334</v>
      </c>
      <c r="E1851" s="8">
        <f t="shared" si="30"/>
        <v>2.2695577144622803</v>
      </c>
    </row>
    <row r="1852" spans="1:5" x14ac:dyDescent="0.2">
      <c r="A1852" s="230">
        <v>42290.856996875002</v>
      </c>
      <c r="B1852">
        <v>2.2695577144622803</v>
      </c>
      <c r="C1852">
        <v>1128.30322265625</v>
      </c>
      <c r="D1852">
        <v>0.2397000789642334</v>
      </c>
      <c r="E1852" s="8">
        <f t="shared" si="30"/>
        <v>2.2695577144622803</v>
      </c>
    </row>
    <row r="1853" spans="1:5" x14ac:dyDescent="0.2">
      <c r="A1853" s="230">
        <v>42290.863950381943</v>
      </c>
      <c r="B1853">
        <v>2.2695577144622803</v>
      </c>
      <c r="C1853">
        <v>1023.3646850585937</v>
      </c>
      <c r="D1853">
        <v>0.2397000789642334</v>
      </c>
      <c r="E1853" s="8">
        <f t="shared" si="30"/>
        <v>2.2695577144622803</v>
      </c>
    </row>
    <row r="1854" spans="1:5" x14ac:dyDescent="0.2">
      <c r="A1854" s="230">
        <v>42290.870903854164</v>
      </c>
      <c r="B1854">
        <v>2.2695577144622803</v>
      </c>
      <c r="C1854">
        <v>1138.368896484375</v>
      </c>
      <c r="D1854">
        <v>0.2397000789642334</v>
      </c>
      <c r="E1854" s="8">
        <f t="shared" si="30"/>
        <v>2.2695577144622803</v>
      </c>
    </row>
    <row r="1855" spans="1:5" x14ac:dyDescent="0.2">
      <c r="A1855" s="230">
        <v>42290.877857372689</v>
      </c>
      <c r="B1855">
        <v>2.2695577144622803</v>
      </c>
      <c r="C1855">
        <v>1022.0797119140625</v>
      </c>
      <c r="D1855">
        <v>0.2397000789642334</v>
      </c>
      <c r="E1855" s="8">
        <f t="shared" si="30"/>
        <v>2.2695577144622803</v>
      </c>
    </row>
    <row r="1856" spans="1:5" x14ac:dyDescent="0.2">
      <c r="A1856" s="230">
        <v>42290.884810844909</v>
      </c>
      <c r="B1856">
        <v>2.2695577144622803</v>
      </c>
      <c r="C1856">
        <v>1139.6536865234375</v>
      </c>
      <c r="D1856">
        <v>0.2397000789642334</v>
      </c>
      <c r="E1856" s="8">
        <f t="shared" si="30"/>
        <v>2.2695577144622803</v>
      </c>
    </row>
    <row r="1857" spans="1:5" x14ac:dyDescent="0.2">
      <c r="A1857" s="230">
        <v>42290.89176431713</v>
      </c>
      <c r="B1857">
        <v>2.2695577144622803</v>
      </c>
      <c r="C1857">
        <v>921.21014404296875</v>
      </c>
      <c r="D1857">
        <v>0.2397000789642334</v>
      </c>
      <c r="E1857" s="8">
        <f t="shared" si="30"/>
        <v>2.2695577144622803</v>
      </c>
    </row>
    <row r="1858" spans="1:5" x14ac:dyDescent="0.2">
      <c r="A1858" s="230">
        <v>42290.898717824071</v>
      </c>
      <c r="B1858">
        <v>2.2695577144622803</v>
      </c>
      <c r="C1858">
        <v>1129.3741455078125</v>
      </c>
      <c r="D1858">
        <v>0.2397000789642334</v>
      </c>
      <c r="E1858" s="8">
        <f t="shared" si="30"/>
        <v>2.2695577144622803</v>
      </c>
    </row>
    <row r="1859" spans="1:5" x14ac:dyDescent="0.2">
      <c r="A1859" s="230">
        <v>42290.905671296299</v>
      </c>
      <c r="B1859">
        <v>2.2695577144622803</v>
      </c>
      <c r="C1859">
        <v>1010.0867919921875</v>
      </c>
      <c r="D1859">
        <v>0.2397000789642334</v>
      </c>
      <c r="E1859" s="8">
        <f t="shared" si="30"/>
        <v>2.2695577144622803</v>
      </c>
    </row>
    <row r="1860" spans="1:5" x14ac:dyDescent="0.2">
      <c r="A1860" s="230">
        <v>42290.91262476852</v>
      </c>
      <c r="B1860">
        <v>2.2695577144622803</v>
      </c>
      <c r="C1860">
        <v>1132.372314453125</v>
      </c>
      <c r="D1860">
        <v>0.2397000789642334</v>
      </c>
      <c r="E1860" s="8">
        <f t="shared" ref="E1860:E1923" si="31">IF(B1860="Null",E1859,IF(C1860+D1860&gt;10,B1860,"PO"))</f>
        <v>2.2695577144622803</v>
      </c>
    </row>
    <row r="1861" spans="1:5" x14ac:dyDescent="0.2">
      <c r="A1861" s="230">
        <v>42290.919578275461</v>
      </c>
      <c r="B1861">
        <v>2.2695577144622803</v>
      </c>
      <c r="C1861">
        <v>1107.8509521484375</v>
      </c>
      <c r="D1861">
        <v>0.2397000789642334</v>
      </c>
      <c r="E1861" s="8">
        <f t="shared" si="31"/>
        <v>2.2695577144622803</v>
      </c>
    </row>
    <row r="1862" spans="1:5" x14ac:dyDescent="0.2">
      <c r="A1862" s="230">
        <v>42290.926531747682</v>
      </c>
      <c r="B1862">
        <v>2.2695577144622803</v>
      </c>
      <c r="C1862">
        <v>1126.697021484375</v>
      </c>
      <c r="D1862">
        <v>0.2397000789642334</v>
      </c>
      <c r="E1862" s="8">
        <f t="shared" si="31"/>
        <v>2.2695577144622803</v>
      </c>
    </row>
    <row r="1863" spans="1:5" x14ac:dyDescent="0.2">
      <c r="A1863" s="230">
        <v>42290.933485266207</v>
      </c>
      <c r="B1863">
        <v>2.2695577144622803</v>
      </c>
      <c r="C1863">
        <v>1152.2890625</v>
      </c>
      <c r="D1863">
        <v>0.2397000789642334</v>
      </c>
      <c r="E1863" s="8">
        <f t="shared" si="31"/>
        <v>2.2695577144622803</v>
      </c>
    </row>
    <row r="1864" spans="1:5" x14ac:dyDescent="0.2">
      <c r="A1864" s="230">
        <v>42290.940438738427</v>
      </c>
      <c r="B1864">
        <v>2.2695577144622803</v>
      </c>
      <c r="C1864">
        <v>1104.3172607421875</v>
      </c>
      <c r="D1864">
        <v>0.2397000789642334</v>
      </c>
      <c r="E1864" s="8">
        <f t="shared" si="31"/>
        <v>2.2695577144622803</v>
      </c>
    </row>
    <row r="1865" spans="1:5" x14ac:dyDescent="0.2">
      <c r="A1865" s="230">
        <v>42290.947392210648</v>
      </c>
      <c r="B1865">
        <v>2.2695577144622803</v>
      </c>
      <c r="C1865">
        <v>1149.93359375</v>
      </c>
      <c r="D1865">
        <v>0.2397000789642334</v>
      </c>
      <c r="E1865" s="8">
        <f t="shared" si="31"/>
        <v>2.2695577144622803</v>
      </c>
    </row>
    <row r="1866" spans="1:5" x14ac:dyDescent="0.2">
      <c r="A1866" s="230">
        <v>42290.95434571759</v>
      </c>
      <c r="B1866">
        <v>2.2695577144622803</v>
      </c>
      <c r="C1866">
        <v>1113.8475341796875</v>
      </c>
      <c r="D1866">
        <v>0.2397000789642334</v>
      </c>
      <c r="E1866" s="8">
        <f t="shared" si="31"/>
        <v>2.2695577144622803</v>
      </c>
    </row>
    <row r="1867" spans="1:5" x14ac:dyDescent="0.2">
      <c r="A1867" s="230">
        <v>42290.961299189818</v>
      </c>
      <c r="B1867">
        <v>2.2695577144622803</v>
      </c>
      <c r="C1867">
        <v>1153.573974609375</v>
      </c>
      <c r="D1867">
        <v>0.2397000789642334</v>
      </c>
      <c r="E1867" s="8">
        <f t="shared" si="31"/>
        <v>2.2695577144622803</v>
      </c>
    </row>
    <row r="1868" spans="1:5" x14ac:dyDescent="0.2">
      <c r="A1868" s="230">
        <v>42290.968252662038</v>
      </c>
      <c r="B1868">
        <v>2.2695577144622803</v>
      </c>
      <c r="C1868">
        <v>1067.160400390625</v>
      </c>
      <c r="D1868">
        <v>0.2397000789642334</v>
      </c>
      <c r="E1868" s="8">
        <f t="shared" si="31"/>
        <v>2.2695577144622803</v>
      </c>
    </row>
    <row r="1869" spans="1:5" x14ac:dyDescent="0.2">
      <c r="A1869" s="230">
        <v>42290.97520616898</v>
      </c>
      <c r="B1869">
        <v>2.2695577144622803</v>
      </c>
      <c r="C1869">
        <v>1164.8175048828125</v>
      </c>
      <c r="D1869">
        <v>0.2397000789642334</v>
      </c>
      <c r="E1869" s="8">
        <f t="shared" si="31"/>
        <v>2.2695577144622803</v>
      </c>
    </row>
    <row r="1870" spans="1:5" x14ac:dyDescent="0.2">
      <c r="A1870" s="230">
        <v>42290.9821596412</v>
      </c>
      <c r="B1870">
        <v>2.2695577144622803</v>
      </c>
      <c r="C1870">
        <v>1080.652587890625</v>
      </c>
      <c r="D1870">
        <v>0.2397000789642334</v>
      </c>
      <c r="E1870" s="8">
        <f t="shared" si="31"/>
        <v>2.2695577144622803</v>
      </c>
    </row>
    <row r="1871" spans="1:5" x14ac:dyDescent="0.2">
      <c r="A1871" s="230">
        <v>42290.989113159725</v>
      </c>
      <c r="B1871">
        <v>2.2695577144622803</v>
      </c>
      <c r="C1871">
        <v>1151.3255615234375</v>
      </c>
      <c r="D1871">
        <v>0.2397000789642334</v>
      </c>
      <c r="E1871" s="8">
        <f t="shared" si="31"/>
        <v>2.2695577144622803</v>
      </c>
    </row>
    <row r="1872" spans="1:5" x14ac:dyDescent="0.2">
      <c r="A1872" s="230">
        <v>42290.996066631946</v>
      </c>
      <c r="B1872">
        <v>2.2695577144622803</v>
      </c>
      <c r="C1872">
        <v>1079.260498046875</v>
      </c>
      <c r="D1872">
        <v>0.2397000789642334</v>
      </c>
      <c r="E1872" s="8">
        <f t="shared" si="31"/>
        <v>2.2695577144622803</v>
      </c>
    </row>
    <row r="1873" spans="1:5" x14ac:dyDescent="0.2">
      <c r="A1873" s="230">
        <v>42291.003020104166</v>
      </c>
      <c r="B1873">
        <v>2.2695577144622803</v>
      </c>
      <c r="C1873">
        <v>1125.84033203125</v>
      </c>
      <c r="D1873">
        <v>0.2397000789642334</v>
      </c>
      <c r="E1873" s="8">
        <f t="shared" si="31"/>
        <v>2.2695577144622803</v>
      </c>
    </row>
    <row r="1874" spans="1:5" x14ac:dyDescent="0.2">
      <c r="A1874" s="230">
        <v>42291.009973611108</v>
      </c>
      <c r="B1874">
        <v>2.2695577144622803</v>
      </c>
      <c r="C1874">
        <v>1068.231201171875</v>
      </c>
      <c r="D1874">
        <v>0.2397000789642334</v>
      </c>
      <c r="E1874" s="8">
        <f t="shared" si="31"/>
        <v>2.2695577144622803</v>
      </c>
    </row>
    <row r="1875" spans="1:5" x14ac:dyDescent="0.2">
      <c r="A1875" s="230">
        <v>42291.016927083336</v>
      </c>
      <c r="B1875">
        <v>2.2695577144622803</v>
      </c>
      <c r="C1875">
        <v>1167.708740234375</v>
      </c>
      <c r="D1875">
        <v>0.2397000789642334</v>
      </c>
      <c r="E1875" s="8">
        <f t="shared" si="31"/>
        <v>2.2695577144622803</v>
      </c>
    </row>
    <row r="1876" spans="1:5" x14ac:dyDescent="0.2">
      <c r="A1876" s="230">
        <v>42291.023880555556</v>
      </c>
      <c r="B1876">
        <v>2.2695577144622803</v>
      </c>
      <c r="C1876">
        <v>1003.7691040039062</v>
      </c>
      <c r="D1876">
        <v>0.2397000789642334</v>
      </c>
      <c r="E1876" s="8">
        <f t="shared" si="31"/>
        <v>2.2695577144622803</v>
      </c>
    </row>
    <row r="1877" spans="1:5" x14ac:dyDescent="0.2">
      <c r="A1877" s="230">
        <v>42291.030834062498</v>
      </c>
      <c r="B1877">
        <v>2.2695577144622803</v>
      </c>
      <c r="C1877">
        <v>1152.2890625</v>
      </c>
      <c r="D1877">
        <v>0.2397000789642334</v>
      </c>
      <c r="E1877" s="8">
        <f t="shared" si="31"/>
        <v>2.2695577144622803</v>
      </c>
    </row>
    <row r="1878" spans="1:5" x14ac:dyDescent="0.2">
      <c r="A1878" s="230">
        <v>42291.037787534726</v>
      </c>
      <c r="B1878">
        <v>2.2695577144622803</v>
      </c>
      <c r="C1878">
        <v>858.67547607421875</v>
      </c>
      <c r="D1878">
        <v>0.2397000789642334</v>
      </c>
      <c r="E1878" s="8">
        <f t="shared" si="31"/>
        <v>2.2695577144622803</v>
      </c>
    </row>
    <row r="1879" spans="1:5" x14ac:dyDescent="0.2">
      <c r="A1879" s="230">
        <v>42291.044741053243</v>
      </c>
      <c r="B1879">
        <v>2.2695577144622803</v>
      </c>
      <c r="C1879">
        <v>1136.762451171875</v>
      </c>
      <c r="D1879">
        <v>0.2397000789642334</v>
      </c>
      <c r="E1879" s="8">
        <f t="shared" si="31"/>
        <v>2.2695577144622803</v>
      </c>
    </row>
    <row r="1880" spans="1:5" x14ac:dyDescent="0.2">
      <c r="A1880" s="230">
        <v>42291.051694525464</v>
      </c>
      <c r="B1880">
        <v>2.2695577144622803</v>
      </c>
      <c r="C1880">
        <v>653.83111572265625</v>
      </c>
      <c r="D1880">
        <v>0.2397000789642334</v>
      </c>
      <c r="E1880" s="8">
        <f t="shared" si="31"/>
        <v>2.2695577144622803</v>
      </c>
    </row>
    <row r="1881" spans="1:5" x14ac:dyDescent="0.2">
      <c r="A1881" s="230">
        <v>42291.058647997685</v>
      </c>
      <c r="B1881">
        <v>2.2695577144622803</v>
      </c>
      <c r="C1881">
        <v>1134.6209716796875</v>
      </c>
      <c r="D1881">
        <v>0.2397000789642334</v>
      </c>
      <c r="E1881" s="8">
        <f t="shared" si="31"/>
        <v>2.2695577144622803</v>
      </c>
    </row>
    <row r="1882" spans="1:5" x14ac:dyDescent="0.2">
      <c r="A1882" s="230">
        <v>42291.065601504626</v>
      </c>
      <c r="B1882">
        <v>2.2695577144622803</v>
      </c>
      <c r="C1882">
        <v>1014.3699340820312</v>
      </c>
      <c r="D1882">
        <v>0.2397000789642334</v>
      </c>
      <c r="E1882" s="8">
        <f t="shared" si="31"/>
        <v>2.2695577144622803</v>
      </c>
    </row>
    <row r="1883" spans="1:5" x14ac:dyDescent="0.2">
      <c r="A1883" s="230">
        <v>42291.072554976854</v>
      </c>
      <c r="B1883">
        <v>2.2695577144622803</v>
      </c>
      <c r="C1883">
        <v>1154.32373046875</v>
      </c>
      <c r="D1883">
        <v>0.2397000789642334</v>
      </c>
      <c r="E1883" s="8">
        <f t="shared" si="31"/>
        <v>2.2695577144622803</v>
      </c>
    </row>
    <row r="1884" spans="1:5" x14ac:dyDescent="0.2">
      <c r="A1884" s="230">
        <v>42291.079508449075</v>
      </c>
      <c r="B1884">
        <v>2.2695577144622803</v>
      </c>
      <c r="C1884">
        <v>951.94219970703125</v>
      </c>
      <c r="D1884">
        <v>0.2397000789642334</v>
      </c>
      <c r="E1884" s="8">
        <f t="shared" si="31"/>
        <v>2.2695577144622803</v>
      </c>
    </row>
    <row r="1885" spans="1:5" x14ac:dyDescent="0.2">
      <c r="A1885" s="230">
        <v>42291.086461956016</v>
      </c>
      <c r="B1885">
        <v>2.2695577144622803</v>
      </c>
      <c r="C1885">
        <v>1104.5313720703125</v>
      </c>
      <c r="D1885">
        <v>0.2397000789642334</v>
      </c>
      <c r="E1885" s="8">
        <f t="shared" si="31"/>
        <v>2.2695577144622803</v>
      </c>
    </row>
    <row r="1886" spans="1:5" x14ac:dyDescent="0.2">
      <c r="A1886" s="230">
        <v>42291.093415428244</v>
      </c>
      <c r="B1886">
        <v>2.2695577144622803</v>
      </c>
      <c r="C1886">
        <v>1021.0088500976562</v>
      </c>
      <c r="D1886">
        <v>0.2397000789642334</v>
      </c>
      <c r="E1886" s="8">
        <f t="shared" si="31"/>
        <v>2.2695577144622803</v>
      </c>
    </row>
    <row r="1887" spans="1:5" x14ac:dyDescent="0.2">
      <c r="A1887" s="230">
        <v>42291.100368946762</v>
      </c>
      <c r="B1887">
        <v>2.2695577144622803</v>
      </c>
      <c r="C1887">
        <v>1156.14404296875</v>
      </c>
      <c r="D1887">
        <v>0.2397000789642334</v>
      </c>
      <c r="E1887" s="8">
        <f t="shared" si="31"/>
        <v>2.2695577144622803</v>
      </c>
    </row>
    <row r="1888" spans="1:5" x14ac:dyDescent="0.2">
      <c r="A1888" s="230">
        <v>42291.107322418982</v>
      </c>
      <c r="B1888">
        <v>2.2695577144622803</v>
      </c>
      <c r="C1888">
        <v>1039.4267578125</v>
      </c>
      <c r="D1888">
        <v>0.2397000789642334</v>
      </c>
      <c r="E1888" s="8">
        <f t="shared" si="31"/>
        <v>2.2695577144622803</v>
      </c>
    </row>
    <row r="1889" spans="1:5" x14ac:dyDescent="0.2">
      <c r="A1889" s="230">
        <v>42291.114275891203</v>
      </c>
      <c r="B1889">
        <v>2.2695577144622803</v>
      </c>
      <c r="C1889">
        <v>1134.40673828125</v>
      </c>
      <c r="D1889">
        <v>0.2397000789642334</v>
      </c>
      <c r="E1889" s="8">
        <f t="shared" si="31"/>
        <v>2.2695577144622803</v>
      </c>
    </row>
    <row r="1890" spans="1:5" x14ac:dyDescent="0.2">
      <c r="A1890" s="230">
        <v>42291.121229398152</v>
      </c>
      <c r="B1890">
        <v>2.2695577144622803</v>
      </c>
      <c r="C1890">
        <v>837.68780517578125</v>
      </c>
      <c r="D1890">
        <v>0.2397000789642334</v>
      </c>
      <c r="E1890" s="8">
        <f t="shared" si="31"/>
        <v>2.2695577144622803</v>
      </c>
    </row>
    <row r="1891" spans="1:5" x14ac:dyDescent="0.2">
      <c r="A1891" s="230">
        <v>42291.128182870372</v>
      </c>
      <c r="B1891">
        <v>2.2695577144622803</v>
      </c>
      <c r="C1891">
        <v>1131.515625</v>
      </c>
      <c r="D1891">
        <v>0.2397000789642334</v>
      </c>
      <c r="E1891" s="8">
        <f t="shared" si="31"/>
        <v>2.2695577144622803</v>
      </c>
    </row>
    <row r="1892" spans="1:5" x14ac:dyDescent="0.2">
      <c r="A1892" s="230">
        <v>42291.135136342593</v>
      </c>
      <c r="B1892">
        <v>2.2695577144622803</v>
      </c>
      <c r="C1892">
        <v>1150.897216796875</v>
      </c>
      <c r="D1892">
        <v>0.2397000789642334</v>
      </c>
      <c r="E1892" s="8">
        <f t="shared" si="31"/>
        <v>2.2695577144622803</v>
      </c>
    </row>
    <row r="1893" spans="1:5" x14ac:dyDescent="0.2">
      <c r="A1893" s="230">
        <v>42291.142089849534</v>
      </c>
      <c r="B1893">
        <v>2.2695577144622803</v>
      </c>
      <c r="C1893">
        <v>1102.8182373046875</v>
      </c>
      <c r="D1893">
        <v>0.2397000789642334</v>
      </c>
      <c r="E1893" s="8">
        <f t="shared" si="31"/>
        <v>2.2695577144622803</v>
      </c>
    </row>
    <row r="1894" spans="1:5" x14ac:dyDescent="0.2">
      <c r="A1894" s="230">
        <v>42291.149043321762</v>
      </c>
      <c r="B1894">
        <v>2.2695577144622803</v>
      </c>
      <c r="C1894">
        <v>1122.842041015625</v>
      </c>
      <c r="D1894">
        <v>0.2397000789642334</v>
      </c>
      <c r="E1894" s="8">
        <f t="shared" si="31"/>
        <v>2.2695577144622803</v>
      </c>
    </row>
    <row r="1895" spans="1:5" x14ac:dyDescent="0.2">
      <c r="A1895" s="230">
        <v>42291.15599684028</v>
      </c>
      <c r="B1895">
        <v>2.2695577144622803</v>
      </c>
      <c r="C1895">
        <v>1124.234130859375</v>
      </c>
      <c r="D1895">
        <v>0.2397000789642334</v>
      </c>
      <c r="E1895" s="8">
        <f t="shared" si="31"/>
        <v>2.2695577144622803</v>
      </c>
    </row>
    <row r="1896" spans="1:5" x14ac:dyDescent="0.2">
      <c r="A1896" s="230">
        <v>42291.1629503125</v>
      </c>
      <c r="B1896">
        <v>2.2695577144622803</v>
      </c>
      <c r="C1896">
        <v>1160.2130126953125</v>
      </c>
      <c r="D1896">
        <v>0.2397000789642334</v>
      </c>
      <c r="E1896" s="8">
        <f t="shared" si="31"/>
        <v>2.2695577144622803</v>
      </c>
    </row>
    <row r="1897" spans="1:5" x14ac:dyDescent="0.2">
      <c r="A1897" s="230">
        <v>42291.169903784721</v>
      </c>
      <c r="B1897">
        <v>2.2149810791015625</v>
      </c>
      <c r="C1897">
        <v>1120.8077392578125</v>
      </c>
      <c r="D1897">
        <v>0.2397000789642334</v>
      </c>
      <c r="E1897" s="8">
        <f t="shared" si="31"/>
        <v>2.2149810791015625</v>
      </c>
    </row>
    <row r="1898" spans="1:5" x14ac:dyDescent="0.2">
      <c r="A1898" s="230">
        <v>42291.17685729167</v>
      </c>
      <c r="B1898">
        <v>2.2149810791015625</v>
      </c>
      <c r="C1898">
        <v>1154.9661865234375</v>
      </c>
      <c r="D1898">
        <v>0.2397000789642334</v>
      </c>
      <c r="E1898" s="8">
        <f t="shared" si="31"/>
        <v>2.2149810791015625</v>
      </c>
    </row>
    <row r="1899" spans="1:5" x14ac:dyDescent="0.2">
      <c r="A1899" s="230">
        <v>42291.183810763891</v>
      </c>
      <c r="B1899">
        <v>2.2149810791015625</v>
      </c>
      <c r="C1899">
        <v>1116.310302734375</v>
      </c>
      <c r="D1899">
        <v>0.2397000789642334</v>
      </c>
      <c r="E1899" s="8">
        <f t="shared" si="31"/>
        <v>2.2149810791015625</v>
      </c>
    </row>
    <row r="1900" spans="1:5" x14ac:dyDescent="0.2">
      <c r="A1900" s="230">
        <v>42291.190764236111</v>
      </c>
      <c r="B1900">
        <v>2.2149810791015625</v>
      </c>
      <c r="C1900">
        <v>1116.310302734375</v>
      </c>
      <c r="D1900">
        <v>0.2397000789642334</v>
      </c>
      <c r="E1900" s="8">
        <f t="shared" si="31"/>
        <v>2.2149810791015625</v>
      </c>
    </row>
    <row r="1901" spans="1:5" x14ac:dyDescent="0.2">
      <c r="A1901" s="230">
        <v>42291.197717743053</v>
      </c>
      <c r="B1901">
        <v>2.2149810791015625</v>
      </c>
      <c r="C1901">
        <v>1092.110107421875</v>
      </c>
      <c r="D1901">
        <v>0.2397000789642334</v>
      </c>
      <c r="E1901" s="8">
        <f t="shared" si="31"/>
        <v>2.2149810791015625</v>
      </c>
    </row>
    <row r="1902" spans="1:5" x14ac:dyDescent="0.2">
      <c r="A1902" s="230">
        <v>42291.204671215281</v>
      </c>
      <c r="B1902">
        <v>2.2149810791015625</v>
      </c>
      <c r="C1902">
        <v>1160.1060791015625</v>
      </c>
      <c r="D1902">
        <v>0.2397000789642334</v>
      </c>
      <c r="E1902" s="8">
        <f t="shared" si="31"/>
        <v>2.2149810791015625</v>
      </c>
    </row>
    <row r="1903" spans="1:5" x14ac:dyDescent="0.2">
      <c r="A1903" s="230">
        <v>42291.211624733798</v>
      </c>
      <c r="B1903">
        <v>2.2149810791015625</v>
      </c>
      <c r="C1903">
        <v>1034.07275390625</v>
      </c>
      <c r="D1903">
        <v>0.2397000789642334</v>
      </c>
      <c r="E1903" s="8">
        <f t="shared" si="31"/>
        <v>2.2149810791015625</v>
      </c>
    </row>
    <row r="1904" spans="1:5" x14ac:dyDescent="0.2">
      <c r="A1904" s="230">
        <v>42291.218578206019</v>
      </c>
      <c r="B1904">
        <v>2.2149810791015625</v>
      </c>
      <c r="C1904">
        <v>1137.9404296875</v>
      </c>
      <c r="D1904">
        <v>0.2397000789642334</v>
      </c>
      <c r="E1904" s="8">
        <f t="shared" si="31"/>
        <v>2.2149810791015625</v>
      </c>
    </row>
    <row r="1905" spans="1:5" x14ac:dyDescent="0.2">
      <c r="A1905" s="230">
        <v>42291.225531678239</v>
      </c>
      <c r="B1905">
        <v>2.2149810791015625</v>
      </c>
      <c r="C1905">
        <v>1019.08154296875</v>
      </c>
      <c r="D1905">
        <v>0.2397000789642334</v>
      </c>
      <c r="E1905" s="8">
        <f t="shared" si="31"/>
        <v>2.2149810791015625</v>
      </c>
    </row>
    <row r="1906" spans="1:5" x14ac:dyDescent="0.2">
      <c r="A1906" s="230">
        <v>42291.232485185188</v>
      </c>
      <c r="B1906">
        <v>2.2149810791015625</v>
      </c>
      <c r="C1906">
        <v>1135.6917724609375</v>
      </c>
      <c r="D1906">
        <v>0.2397000789642334</v>
      </c>
      <c r="E1906" s="8">
        <f t="shared" si="31"/>
        <v>2.2149810791015625</v>
      </c>
    </row>
    <row r="1907" spans="1:5" x14ac:dyDescent="0.2">
      <c r="A1907" s="230">
        <v>42291.239438657409</v>
      </c>
      <c r="B1907">
        <v>2.2149810791015625</v>
      </c>
      <c r="C1907">
        <v>951.0855712890625</v>
      </c>
      <c r="D1907">
        <v>0.2397000789642334</v>
      </c>
      <c r="E1907" s="8">
        <f t="shared" si="31"/>
        <v>2.2149810791015625</v>
      </c>
    </row>
    <row r="1908" spans="1:5" x14ac:dyDescent="0.2">
      <c r="A1908" s="230">
        <v>42291.246392129629</v>
      </c>
      <c r="B1908">
        <v>2.2149810791015625</v>
      </c>
      <c r="C1908">
        <v>1161.283935546875</v>
      </c>
      <c r="D1908">
        <v>0.2397000789642334</v>
      </c>
      <c r="E1908" s="8">
        <f t="shared" si="31"/>
        <v>2.2149810791015625</v>
      </c>
    </row>
    <row r="1909" spans="1:5" x14ac:dyDescent="0.2">
      <c r="A1909" s="230">
        <v>42291.253345636571</v>
      </c>
      <c r="B1909">
        <v>2.2149810791015625</v>
      </c>
      <c r="C1909">
        <v>762.5174560546875</v>
      </c>
      <c r="D1909">
        <v>0.2397000789642334</v>
      </c>
      <c r="E1909" s="8">
        <f t="shared" si="31"/>
        <v>2.2149810791015625</v>
      </c>
    </row>
    <row r="1910" spans="1:5" x14ac:dyDescent="0.2">
      <c r="A1910" s="230">
        <v>42291.260299108799</v>
      </c>
      <c r="B1910">
        <v>2.2149810791015625</v>
      </c>
      <c r="C1910">
        <v>1130.8731689453125</v>
      </c>
      <c r="D1910">
        <v>0.2397000789642334</v>
      </c>
      <c r="E1910" s="8">
        <f t="shared" si="31"/>
        <v>2.2149810791015625</v>
      </c>
    </row>
    <row r="1911" spans="1:5" x14ac:dyDescent="0.2">
      <c r="A1911" s="230">
        <v>42291.267252627316</v>
      </c>
      <c r="B1911">
        <v>2.2149810791015625</v>
      </c>
      <c r="C1911">
        <v>1099.3916015625</v>
      </c>
      <c r="D1911">
        <v>0.2397000789642334</v>
      </c>
      <c r="E1911" s="8">
        <f t="shared" si="31"/>
        <v>2.2149810791015625</v>
      </c>
    </row>
    <row r="1912" spans="1:5" x14ac:dyDescent="0.2">
      <c r="A1912" s="230">
        <v>42291.274206099537</v>
      </c>
      <c r="B1912">
        <v>2.2149810791015625</v>
      </c>
      <c r="C1912">
        <v>1121.87841796875</v>
      </c>
      <c r="D1912">
        <v>0.2397000789642334</v>
      </c>
      <c r="E1912" s="8">
        <f t="shared" si="31"/>
        <v>2.2149810791015625</v>
      </c>
    </row>
    <row r="1913" spans="1:5" x14ac:dyDescent="0.2">
      <c r="A1913" s="230">
        <v>42291.281159571758</v>
      </c>
      <c r="B1913">
        <v>2.2149810791015625</v>
      </c>
      <c r="C1913">
        <v>1049.492431640625</v>
      </c>
      <c r="D1913">
        <v>0.2397000789642334</v>
      </c>
      <c r="E1913" s="8">
        <f t="shared" si="31"/>
        <v>2.2149810791015625</v>
      </c>
    </row>
    <row r="1914" spans="1:5" x14ac:dyDescent="0.2">
      <c r="A1914" s="230">
        <v>42291.288113078706</v>
      </c>
      <c r="B1914">
        <v>2.2149810791015625</v>
      </c>
      <c r="C1914">
        <v>1059.0223388671875</v>
      </c>
      <c r="D1914">
        <v>0.2397000789642334</v>
      </c>
      <c r="E1914" s="8">
        <f t="shared" si="31"/>
        <v>2.2149810791015625</v>
      </c>
    </row>
    <row r="1915" spans="1:5" x14ac:dyDescent="0.2">
      <c r="A1915" s="230">
        <v>42291.295066550927</v>
      </c>
      <c r="B1915">
        <v>2.2149810791015625</v>
      </c>
      <c r="C1915">
        <v>1047.4576416015625</v>
      </c>
      <c r="D1915">
        <v>0.2397000789642334</v>
      </c>
      <c r="E1915" s="8">
        <f t="shared" si="31"/>
        <v>2.2149810791015625</v>
      </c>
    </row>
    <row r="1916" spans="1:5" x14ac:dyDescent="0.2">
      <c r="A1916" s="230">
        <v>42291.302020023148</v>
      </c>
      <c r="B1916">
        <v>2.2149810791015625</v>
      </c>
      <c r="C1916">
        <v>1059.34375</v>
      </c>
      <c r="D1916">
        <v>0.2397000789642334</v>
      </c>
      <c r="E1916" s="8">
        <f t="shared" si="31"/>
        <v>2.2149810791015625</v>
      </c>
    </row>
    <row r="1917" spans="1:5" x14ac:dyDescent="0.2">
      <c r="A1917" s="230">
        <v>42291.308973530089</v>
      </c>
      <c r="B1917">
        <v>2.2149810791015625</v>
      </c>
      <c r="C1917">
        <v>1021.5443115234375</v>
      </c>
      <c r="D1917">
        <v>0.2397000789642334</v>
      </c>
      <c r="E1917" s="8">
        <f t="shared" si="31"/>
        <v>2.2149810791015625</v>
      </c>
    </row>
    <row r="1918" spans="1:5" x14ac:dyDescent="0.2">
      <c r="A1918" s="230">
        <v>42291.315927002317</v>
      </c>
      <c r="B1918">
        <v>2.2149810791015625</v>
      </c>
      <c r="C1918">
        <v>996.80889892578125</v>
      </c>
      <c r="D1918">
        <v>0.2397000789642334</v>
      </c>
      <c r="E1918" s="8">
        <f t="shared" si="31"/>
        <v>2.2149810791015625</v>
      </c>
    </row>
    <row r="1919" spans="1:5" x14ac:dyDescent="0.2">
      <c r="A1919" s="230">
        <v>42291.322880520835</v>
      </c>
      <c r="B1919">
        <v>2.2149810791015625</v>
      </c>
      <c r="C1919">
        <v>857.6046142578125</v>
      </c>
      <c r="D1919">
        <v>0.2397000789642334</v>
      </c>
      <c r="E1919" s="8">
        <f t="shared" si="31"/>
        <v>2.2149810791015625</v>
      </c>
    </row>
    <row r="1920" spans="1:5" x14ac:dyDescent="0.2">
      <c r="A1920" s="230">
        <v>42291.329833993055</v>
      </c>
      <c r="B1920">
        <v>2.2149810791015625</v>
      </c>
      <c r="C1920">
        <v>971.4307861328125</v>
      </c>
      <c r="D1920">
        <v>0.2397000789642334</v>
      </c>
      <c r="E1920" s="8">
        <f t="shared" si="31"/>
        <v>2.2149810791015625</v>
      </c>
    </row>
    <row r="1921" spans="1:5" x14ac:dyDescent="0.2">
      <c r="A1921" s="230">
        <v>42291.336787465276</v>
      </c>
      <c r="B1921">
        <v>2.2149810791015625</v>
      </c>
      <c r="C1921">
        <v>959.11669921875</v>
      </c>
      <c r="D1921">
        <v>0.2397000789642334</v>
      </c>
      <c r="E1921" s="8">
        <f t="shared" si="31"/>
        <v>2.2149810791015625</v>
      </c>
    </row>
    <row r="1922" spans="1:5" x14ac:dyDescent="0.2">
      <c r="A1922" s="230">
        <v>42291.343740972225</v>
      </c>
      <c r="B1922">
        <v>2.2149810791015625</v>
      </c>
      <c r="C1922">
        <v>872.7030029296875</v>
      </c>
      <c r="D1922">
        <v>0.2397000789642334</v>
      </c>
      <c r="E1922" s="8">
        <f t="shared" si="31"/>
        <v>2.2149810791015625</v>
      </c>
    </row>
    <row r="1923" spans="1:5" x14ac:dyDescent="0.2">
      <c r="A1923" s="230">
        <v>42291.350694444445</v>
      </c>
      <c r="B1923">
        <v>2.2149810791015625</v>
      </c>
      <c r="C1923">
        <v>1035.7860107421875</v>
      </c>
      <c r="D1923">
        <v>0.2397000789642334</v>
      </c>
      <c r="E1923" s="8">
        <f t="shared" si="31"/>
        <v>2.2149810791015625</v>
      </c>
    </row>
    <row r="1924" spans="1:5" x14ac:dyDescent="0.2">
      <c r="A1924" s="230">
        <v>42291.357647916666</v>
      </c>
      <c r="B1924">
        <v>2.2149810791015625</v>
      </c>
      <c r="C1924">
        <v>844.4337158203125</v>
      </c>
      <c r="D1924">
        <v>0.2397000789642334</v>
      </c>
      <c r="E1924" s="8">
        <f t="shared" ref="E1924:E1987" si="32">IF(B1924="Null",E1923,IF(C1924+D1924&gt;10,B1924,"PO"))</f>
        <v>2.2149810791015625</v>
      </c>
    </row>
    <row r="1925" spans="1:5" x14ac:dyDescent="0.2">
      <c r="A1925" s="230">
        <v>42291.364601423615</v>
      </c>
      <c r="B1925">
        <v>2.2149810791015625</v>
      </c>
      <c r="C1925">
        <v>1130.6590576171875</v>
      </c>
      <c r="D1925">
        <v>0.2397000789642334</v>
      </c>
      <c r="E1925" s="8">
        <f t="shared" si="32"/>
        <v>2.2149810791015625</v>
      </c>
    </row>
    <row r="1926" spans="1:5" x14ac:dyDescent="0.2">
      <c r="A1926" s="230">
        <v>42291.371554895835</v>
      </c>
      <c r="B1926">
        <v>2.2149810791015625</v>
      </c>
      <c r="C1926">
        <v>1053.4542236328125</v>
      </c>
      <c r="D1926">
        <v>0.2397000789642334</v>
      </c>
      <c r="E1926" s="8">
        <f t="shared" si="32"/>
        <v>2.2149810791015625</v>
      </c>
    </row>
    <row r="1927" spans="1:5" x14ac:dyDescent="0.2">
      <c r="A1927" s="230">
        <v>42291.378508414353</v>
      </c>
      <c r="B1927">
        <v>2.2149810791015625</v>
      </c>
      <c r="C1927">
        <v>1146.5067138671875</v>
      </c>
      <c r="D1927">
        <v>0.2397000789642334</v>
      </c>
      <c r="E1927" s="8">
        <f t="shared" si="32"/>
        <v>2.2149810791015625</v>
      </c>
    </row>
    <row r="1928" spans="1:5" x14ac:dyDescent="0.2">
      <c r="A1928" s="230">
        <v>42291.385461886573</v>
      </c>
      <c r="B1928">
        <v>2.2149810791015625</v>
      </c>
      <c r="C1928">
        <v>1121.7713623046875</v>
      </c>
      <c r="D1928">
        <v>0.2397000789642334</v>
      </c>
      <c r="E1928" s="8">
        <f t="shared" si="32"/>
        <v>2.2149810791015625</v>
      </c>
    </row>
    <row r="1929" spans="1:5" x14ac:dyDescent="0.2">
      <c r="A1929" s="230">
        <v>42291.392415358794</v>
      </c>
      <c r="B1929">
        <v>2.2149810791015625</v>
      </c>
      <c r="C1929">
        <v>1142.544921875</v>
      </c>
      <c r="D1929">
        <v>0.2397000789642334</v>
      </c>
      <c r="E1929" s="8">
        <f t="shared" si="32"/>
        <v>2.2149810791015625</v>
      </c>
    </row>
    <row r="1930" spans="1:5" x14ac:dyDescent="0.2">
      <c r="A1930" s="230">
        <v>42291.399368865743</v>
      </c>
      <c r="B1930">
        <v>2.2149810791015625</v>
      </c>
      <c r="C1930">
        <v>1137.0838623046875</v>
      </c>
      <c r="D1930">
        <v>0.2397000789642334</v>
      </c>
      <c r="E1930" s="8">
        <f t="shared" si="32"/>
        <v>2.2149810791015625</v>
      </c>
    </row>
    <row r="1931" spans="1:5" x14ac:dyDescent="0.2">
      <c r="A1931" s="230">
        <v>42291.406322337964</v>
      </c>
      <c r="B1931">
        <v>2.2149810791015625</v>
      </c>
      <c r="C1931">
        <v>1140.617431640625</v>
      </c>
      <c r="D1931">
        <v>0.2397000789642334</v>
      </c>
      <c r="E1931" s="8">
        <f t="shared" si="32"/>
        <v>2.2149810791015625</v>
      </c>
    </row>
    <row r="1932" spans="1:5" x14ac:dyDescent="0.2">
      <c r="A1932" s="230">
        <v>42291.413275810184</v>
      </c>
      <c r="B1932">
        <v>2.2149810791015625</v>
      </c>
      <c r="C1932">
        <v>1112.348388671875</v>
      </c>
      <c r="D1932">
        <v>0.31459331512451172</v>
      </c>
      <c r="E1932" s="8">
        <f t="shared" si="32"/>
        <v>2.2149810791015625</v>
      </c>
    </row>
    <row r="1933" spans="1:5" x14ac:dyDescent="0.2">
      <c r="A1933" s="230">
        <v>42291.420229317133</v>
      </c>
      <c r="B1933">
        <v>2.2149810791015625</v>
      </c>
      <c r="C1933">
        <v>1148.8626708984375</v>
      </c>
      <c r="D1933">
        <v>0.31459331512451172</v>
      </c>
      <c r="E1933" s="8">
        <f t="shared" si="32"/>
        <v>2.2149810791015625</v>
      </c>
    </row>
    <row r="1934" spans="1:5" x14ac:dyDescent="0.2">
      <c r="A1934" s="230">
        <v>42291.427182789354</v>
      </c>
      <c r="B1934">
        <v>2.2149810791015625</v>
      </c>
      <c r="C1934">
        <v>1121.0218505859375</v>
      </c>
      <c r="D1934">
        <v>0.31459331512451172</v>
      </c>
      <c r="E1934" s="8">
        <f t="shared" si="32"/>
        <v>2.2149810791015625</v>
      </c>
    </row>
    <row r="1935" spans="1:5" x14ac:dyDescent="0.2">
      <c r="A1935" s="230">
        <v>42291.434136307871</v>
      </c>
      <c r="B1935">
        <v>2.2149810791015625</v>
      </c>
      <c r="C1935">
        <v>1090.07568359375</v>
      </c>
      <c r="D1935">
        <v>0.31459331512451172</v>
      </c>
      <c r="E1935" s="8">
        <f t="shared" si="32"/>
        <v>2.2149810791015625</v>
      </c>
    </row>
    <row r="1936" spans="1:5" x14ac:dyDescent="0.2">
      <c r="A1936" s="230">
        <v>42291.441089780092</v>
      </c>
      <c r="B1936">
        <v>2.2149810791015625</v>
      </c>
      <c r="C1936">
        <v>1072.835693359375</v>
      </c>
      <c r="D1936">
        <v>0.31459331512451172</v>
      </c>
      <c r="E1936" s="8">
        <f t="shared" si="32"/>
        <v>2.2149810791015625</v>
      </c>
    </row>
    <row r="1937" spans="1:5" x14ac:dyDescent="0.2">
      <c r="A1937" s="230">
        <v>42291.448043252312</v>
      </c>
      <c r="B1937">
        <v>2.2149810791015625</v>
      </c>
      <c r="C1937">
        <v>1111.277587890625</v>
      </c>
      <c r="D1937">
        <v>0.31459331512451172</v>
      </c>
      <c r="E1937" s="8">
        <f t="shared" si="32"/>
        <v>2.2149810791015625</v>
      </c>
    </row>
    <row r="1938" spans="1:5" x14ac:dyDescent="0.2">
      <c r="A1938" s="230">
        <v>42291.454996759261</v>
      </c>
      <c r="B1938">
        <v>2.2149810791015625</v>
      </c>
      <c r="C1938">
        <v>1125.947509765625</v>
      </c>
      <c r="D1938">
        <v>0.31459331512451172</v>
      </c>
      <c r="E1938" s="8">
        <f t="shared" si="32"/>
        <v>2.2149810791015625</v>
      </c>
    </row>
    <row r="1939" spans="1:5" x14ac:dyDescent="0.2">
      <c r="A1939" s="230">
        <v>42291.461950231482</v>
      </c>
      <c r="B1939">
        <v>2.2149810791015625</v>
      </c>
      <c r="C1939">
        <v>1121.1287841796875</v>
      </c>
      <c r="D1939">
        <v>0.31459331512451172</v>
      </c>
      <c r="E1939" s="8">
        <f t="shared" si="32"/>
        <v>2.2149810791015625</v>
      </c>
    </row>
    <row r="1940" spans="1:5" x14ac:dyDescent="0.2">
      <c r="A1940" s="230">
        <v>42291.468903703702</v>
      </c>
      <c r="B1940">
        <v>2.2149810791015625</v>
      </c>
      <c r="C1940">
        <v>1048.528564453125</v>
      </c>
      <c r="D1940">
        <v>0.31459331512451172</v>
      </c>
      <c r="E1940" s="8">
        <f t="shared" si="32"/>
        <v>2.2149810791015625</v>
      </c>
    </row>
    <row r="1941" spans="1:5" x14ac:dyDescent="0.2">
      <c r="A1941" s="230">
        <v>42291.475857210651</v>
      </c>
      <c r="B1941">
        <v>2.2149810791015625</v>
      </c>
      <c r="C1941">
        <v>1080.0101318359375</v>
      </c>
      <c r="D1941">
        <v>0.31459331512451172</v>
      </c>
      <c r="E1941" s="8">
        <f t="shared" si="32"/>
        <v>2.2149810791015625</v>
      </c>
    </row>
    <row r="1942" spans="1:5" x14ac:dyDescent="0.2">
      <c r="A1942" s="230">
        <v>42291.482810682872</v>
      </c>
      <c r="B1942">
        <v>2.2149810791015625</v>
      </c>
      <c r="C1942">
        <v>1070.2657470703125</v>
      </c>
      <c r="D1942">
        <v>0.31459331512451172</v>
      </c>
      <c r="E1942" s="8">
        <f t="shared" si="32"/>
        <v>2.2149810791015625</v>
      </c>
    </row>
    <row r="1943" spans="1:5" x14ac:dyDescent="0.2">
      <c r="A1943" s="230">
        <v>42291.489764201389</v>
      </c>
      <c r="B1943">
        <v>2.2149810791015625</v>
      </c>
      <c r="C1943">
        <v>1078.9393310546875</v>
      </c>
      <c r="D1943">
        <v>0.31459331512451172</v>
      </c>
      <c r="E1943" s="8">
        <f t="shared" si="32"/>
        <v>2.2149810791015625</v>
      </c>
    </row>
    <row r="1944" spans="1:5" x14ac:dyDescent="0.2">
      <c r="A1944" s="230">
        <v>42291.49671767361</v>
      </c>
      <c r="B1944">
        <v>2.2698788642883301</v>
      </c>
      <c r="C1944">
        <v>1051.20556640625</v>
      </c>
      <c r="D1944">
        <v>0.31459331512451172</v>
      </c>
      <c r="E1944" s="8">
        <f t="shared" si="32"/>
        <v>2.2698788642883301</v>
      </c>
    </row>
    <row r="1945" spans="1:5" x14ac:dyDescent="0.2">
      <c r="A1945" s="230">
        <v>42291.503671145831</v>
      </c>
      <c r="B1945">
        <v>2.2698788642883301</v>
      </c>
      <c r="C1945">
        <v>1109.3499755859375</v>
      </c>
      <c r="D1945">
        <v>0.31459331512451172</v>
      </c>
      <c r="E1945" s="8">
        <f t="shared" si="32"/>
        <v>2.2698788642883301</v>
      </c>
    </row>
    <row r="1946" spans="1:5" x14ac:dyDescent="0.2">
      <c r="A1946" s="230">
        <v>42291.510624652779</v>
      </c>
      <c r="B1946">
        <v>2.2698788642883301</v>
      </c>
      <c r="C1946">
        <v>1039.2125244140625</v>
      </c>
      <c r="D1946">
        <v>0.31459331512451172</v>
      </c>
      <c r="E1946" s="8">
        <f t="shared" si="32"/>
        <v>2.2698788642883301</v>
      </c>
    </row>
    <row r="1947" spans="1:5" x14ac:dyDescent="0.2">
      <c r="A1947" s="230">
        <v>42291.517578125</v>
      </c>
      <c r="B1947">
        <v>2.2698788642883301</v>
      </c>
      <c r="C1947">
        <v>1049.0638427734375</v>
      </c>
      <c r="D1947">
        <v>0.31459331512451172</v>
      </c>
      <c r="E1947" s="8">
        <f t="shared" si="32"/>
        <v>2.2698788642883301</v>
      </c>
    </row>
    <row r="1948" spans="1:5" x14ac:dyDescent="0.2">
      <c r="A1948" s="230">
        <v>42291.524531597221</v>
      </c>
      <c r="B1948">
        <v>2.2698788642883301</v>
      </c>
      <c r="C1948">
        <v>825.159423828125</v>
      </c>
      <c r="D1948">
        <v>0.31459331512451172</v>
      </c>
      <c r="E1948" s="8">
        <f t="shared" si="32"/>
        <v>2.2698788642883301</v>
      </c>
    </row>
    <row r="1949" spans="1:5" x14ac:dyDescent="0.2">
      <c r="A1949" s="230">
        <v>42291.531485104169</v>
      </c>
      <c r="B1949">
        <v>2.2698788642883301</v>
      </c>
      <c r="C1949">
        <v>948.4085693359375</v>
      </c>
      <c r="D1949">
        <v>0.31459331512451172</v>
      </c>
      <c r="E1949" s="8">
        <f t="shared" si="32"/>
        <v>2.2698788642883301</v>
      </c>
    </row>
    <row r="1950" spans="1:5" x14ac:dyDescent="0.2">
      <c r="A1950" s="230">
        <v>42291.53843857639</v>
      </c>
      <c r="B1950">
        <v>2.2698788642883301</v>
      </c>
      <c r="C1950">
        <v>853.3214111328125</v>
      </c>
      <c r="D1950">
        <v>0.31459331512451172</v>
      </c>
      <c r="E1950" s="8">
        <f t="shared" si="32"/>
        <v>2.2698788642883301</v>
      </c>
    </row>
    <row r="1951" spans="1:5" x14ac:dyDescent="0.2">
      <c r="A1951" s="230">
        <v>42291.545392094908</v>
      </c>
      <c r="B1951">
        <v>2.2698788642883301</v>
      </c>
      <c r="C1951">
        <v>1014.3699340820312</v>
      </c>
      <c r="D1951">
        <v>0.31459331512451172</v>
      </c>
      <c r="E1951" s="8">
        <f t="shared" si="32"/>
        <v>2.2698788642883301</v>
      </c>
    </row>
    <row r="1952" spans="1:5" x14ac:dyDescent="0.2">
      <c r="A1952" s="230">
        <v>42291.552345567128</v>
      </c>
      <c r="B1952">
        <v>2.2698788642883301</v>
      </c>
      <c r="C1952">
        <v>1024.1142578125</v>
      </c>
      <c r="D1952">
        <v>0.31459331512451172</v>
      </c>
      <c r="E1952" s="8">
        <f t="shared" si="32"/>
        <v>2.2698788642883301</v>
      </c>
    </row>
    <row r="1953" spans="1:5" x14ac:dyDescent="0.2">
      <c r="A1953" s="230">
        <v>42291.559299039349</v>
      </c>
      <c r="B1953">
        <v>2.2698788642883301</v>
      </c>
      <c r="C1953">
        <v>885.98089599609375</v>
      </c>
      <c r="D1953">
        <v>0.31459331512451172</v>
      </c>
      <c r="E1953" s="8">
        <f t="shared" si="32"/>
        <v>2.2698788642883301</v>
      </c>
    </row>
    <row r="1954" spans="1:5" x14ac:dyDescent="0.2">
      <c r="A1954" s="230">
        <v>42291.566252546298</v>
      </c>
      <c r="B1954">
        <v>2.2698788642883301</v>
      </c>
      <c r="C1954">
        <v>1122.19970703125</v>
      </c>
      <c r="D1954">
        <v>0.31459331512451172</v>
      </c>
      <c r="E1954" s="8">
        <f t="shared" si="32"/>
        <v>2.2698788642883301</v>
      </c>
    </row>
    <row r="1955" spans="1:5" x14ac:dyDescent="0.2">
      <c r="A1955" s="230">
        <v>42291.573206018518</v>
      </c>
      <c r="B1955">
        <v>2.2698788642883301</v>
      </c>
      <c r="C1955">
        <v>828.26470947265625</v>
      </c>
      <c r="D1955">
        <v>0.31459331512451172</v>
      </c>
      <c r="E1955" s="8">
        <f t="shared" si="32"/>
        <v>2.2698788642883301</v>
      </c>
    </row>
    <row r="1956" spans="1:5" x14ac:dyDescent="0.2">
      <c r="A1956" s="230">
        <v>42291.580159490739</v>
      </c>
      <c r="B1956">
        <v>2.2698788642883301</v>
      </c>
      <c r="C1956">
        <v>1138.5830078125</v>
      </c>
      <c r="D1956">
        <v>0.31459331512451172</v>
      </c>
      <c r="E1956" s="8">
        <f t="shared" si="32"/>
        <v>2.2698788642883301</v>
      </c>
    </row>
    <row r="1957" spans="1:5" x14ac:dyDescent="0.2">
      <c r="A1957" s="230">
        <v>42291.587112997688</v>
      </c>
      <c r="B1957" t="str">
        <v>Null</v>
      </c>
      <c r="C1957">
        <v>1038.5701904296875</v>
      </c>
      <c r="D1957">
        <v>0.31459331512451172</v>
      </c>
      <c r="E1957" s="8">
        <f t="shared" si="32"/>
        <v>2.2698788642883301</v>
      </c>
    </row>
    <row r="1958" spans="1:5" x14ac:dyDescent="0.2">
      <c r="A1958" s="230">
        <v>42291.594066469908</v>
      </c>
      <c r="B1958">
        <v>2.2973811626434326</v>
      </c>
      <c r="C1958">
        <v>1148.6485595703125</v>
      </c>
      <c r="D1958">
        <v>0.31459331512451172</v>
      </c>
      <c r="E1958" s="8">
        <f t="shared" si="32"/>
        <v>2.2973811626434326</v>
      </c>
    </row>
    <row r="1959" spans="1:5" x14ac:dyDescent="0.2">
      <c r="A1959" s="230">
        <v>42291.601019988426</v>
      </c>
      <c r="B1959">
        <v>2.2973811626434326</v>
      </c>
      <c r="C1959">
        <v>1098.9632568359375</v>
      </c>
      <c r="D1959">
        <v>0.31459331512451172</v>
      </c>
      <c r="E1959" s="8">
        <f t="shared" si="32"/>
        <v>2.2973811626434326</v>
      </c>
    </row>
    <row r="1960" spans="1:5" x14ac:dyDescent="0.2">
      <c r="A1960" s="230">
        <v>42291.607973460646</v>
      </c>
      <c r="B1960">
        <v>2.2973811626434326</v>
      </c>
      <c r="C1960">
        <v>1128.838623046875</v>
      </c>
      <c r="D1960">
        <v>0.31459331512451172</v>
      </c>
      <c r="E1960" s="8">
        <f t="shared" si="32"/>
        <v>2.2973811626434326</v>
      </c>
    </row>
    <row r="1961" spans="1:5" x14ac:dyDescent="0.2">
      <c r="A1961" s="230">
        <v>42291.614926932867</v>
      </c>
      <c r="B1961">
        <v>2.2973811626434326</v>
      </c>
      <c r="C1961">
        <v>1132.051025390625</v>
      </c>
      <c r="D1961">
        <v>0.31459331512451172</v>
      </c>
      <c r="E1961" s="8">
        <f t="shared" si="32"/>
        <v>2.2973811626434326</v>
      </c>
    </row>
    <row r="1962" spans="1:5" x14ac:dyDescent="0.2">
      <c r="A1962" s="230">
        <v>42291.621880439816</v>
      </c>
      <c r="B1962">
        <v>2.2973811626434326</v>
      </c>
      <c r="C1962">
        <v>1142.759033203125</v>
      </c>
      <c r="D1962">
        <v>0.31459331512451172</v>
      </c>
      <c r="E1962" s="8">
        <f t="shared" si="32"/>
        <v>2.2973811626434326</v>
      </c>
    </row>
    <row r="1963" spans="1:5" x14ac:dyDescent="0.2">
      <c r="A1963" s="230">
        <v>42291.628833912036</v>
      </c>
      <c r="B1963">
        <v>2.2973811626434326</v>
      </c>
      <c r="C1963">
        <v>1135.6917724609375</v>
      </c>
      <c r="D1963">
        <v>0.31459331512451172</v>
      </c>
      <c r="E1963" s="8">
        <f t="shared" si="32"/>
        <v>2.2973811626434326</v>
      </c>
    </row>
    <row r="1964" spans="1:5" x14ac:dyDescent="0.2">
      <c r="A1964" s="230">
        <v>42291.635787384257</v>
      </c>
      <c r="B1964">
        <v>2.2973811626434326</v>
      </c>
      <c r="C1964">
        <v>1125.0909423828125</v>
      </c>
      <c r="D1964">
        <v>0.31459331512451172</v>
      </c>
      <c r="E1964" s="8">
        <f t="shared" si="32"/>
        <v>2.2973811626434326</v>
      </c>
    </row>
    <row r="1965" spans="1:5" x14ac:dyDescent="0.2">
      <c r="A1965" s="230">
        <v>42291.642740891206</v>
      </c>
      <c r="B1965">
        <v>2.2973811626434326</v>
      </c>
      <c r="C1965">
        <v>1121.9857177734375</v>
      </c>
      <c r="D1965">
        <v>0.31459331512451172</v>
      </c>
      <c r="E1965" s="8">
        <f t="shared" si="32"/>
        <v>2.2973811626434326</v>
      </c>
    </row>
    <row r="1966" spans="1:5" x14ac:dyDescent="0.2">
      <c r="A1966" s="230">
        <v>42291.649694363427</v>
      </c>
      <c r="B1966">
        <v>2.2973811626434326</v>
      </c>
      <c r="C1966">
        <v>1132.158203125</v>
      </c>
      <c r="D1966">
        <v>0.31459331512451172</v>
      </c>
      <c r="E1966" s="8">
        <f t="shared" si="32"/>
        <v>2.2973811626434326</v>
      </c>
    </row>
    <row r="1967" spans="1:5" x14ac:dyDescent="0.2">
      <c r="A1967" s="230">
        <v>42291.656647881944</v>
      </c>
      <c r="B1967">
        <v>2.2973811626434326</v>
      </c>
      <c r="C1967">
        <v>1128.4102783203125</v>
      </c>
      <c r="D1967">
        <v>0.31459331512451172</v>
      </c>
      <c r="E1967" s="8">
        <f t="shared" si="32"/>
        <v>2.2973811626434326</v>
      </c>
    </row>
    <row r="1968" spans="1:5" x14ac:dyDescent="0.2">
      <c r="A1968" s="230">
        <v>42291.663601354165</v>
      </c>
      <c r="B1968">
        <v>2.3180346488952637</v>
      </c>
      <c r="C1968">
        <v>1128.089111328125</v>
      </c>
      <c r="D1968">
        <v>0.2397000789642334</v>
      </c>
      <c r="E1968" s="8">
        <f t="shared" si="32"/>
        <v>2.3180346488952637</v>
      </c>
    </row>
    <row r="1969" spans="1:5" x14ac:dyDescent="0.2">
      <c r="A1969" s="230">
        <v>42291.670554826385</v>
      </c>
      <c r="B1969" t="str">
        <v>Null</v>
      </c>
      <c r="C1969" t="str">
        <v>Null</v>
      </c>
      <c r="D1969" t="str">
        <v>Null</v>
      </c>
      <c r="E1969" s="8">
        <f t="shared" si="32"/>
        <v>2.3180346488952637</v>
      </c>
    </row>
    <row r="1970" spans="1:5" x14ac:dyDescent="0.2">
      <c r="A1970" s="230">
        <v>42291.677508333334</v>
      </c>
      <c r="B1970">
        <v>2.3111858367919922</v>
      </c>
      <c r="C1970">
        <v>1112.348388671875</v>
      </c>
      <c r="D1970">
        <v>0.2397000789642334</v>
      </c>
      <c r="E1970" s="8">
        <f t="shared" si="32"/>
        <v>2.3111858367919922</v>
      </c>
    </row>
    <row r="1971" spans="1:5" x14ac:dyDescent="0.2">
      <c r="A1971" s="230">
        <v>42291.684461805555</v>
      </c>
      <c r="B1971">
        <v>2.3111858367919922</v>
      </c>
      <c r="C1971">
        <v>1124.555419921875</v>
      </c>
      <c r="D1971">
        <v>0.2397000789642334</v>
      </c>
      <c r="E1971" s="8">
        <f t="shared" si="32"/>
        <v>2.3111858367919922</v>
      </c>
    </row>
    <row r="1972" spans="1:5" x14ac:dyDescent="0.2">
      <c r="A1972" s="230">
        <v>42291.691415277775</v>
      </c>
      <c r="B1972">
        <v>2.3111858367919922</v>
      </c>
      <c r="C1972">
        <v>1093.073974609375</v>
      </c>
      <c r="D1972">
        <v>0.2397000789642334</v>
      </c>
      <c r="E1972" s="8">
        <f t="shared" si="32"/>
        <v>2.3111858367919922</v>
      </c>
    </row>
    <row r="1973" spans="1:5" x14ac:dyDescent="0.2">
      <c r="A1973" s="230">
        <v>42291.698368784724</v>
      </c>
      <c r="B1973">
        <v>2.3111858367919922</v>
      </c>
      <c r="C1973">
        <v>1090.6109619140625</v>
      </c>
      <c r="D1973">
        <v>0.2397000789642334</v>
      </c>
      <c r="E1973" s="8">
        <f t="shared" si="32"/>
        <v>2.3111858367919922</v>
      </c>
    </row>
    <row r="1974" spans="1:5" x14ac:dyDescent="0.2">
      <c r="A1974" s="230">
        <v>42291.705322256945</v>
      </c>
      <c r="B1974">
        <v>2.3111858367919922</v>
      </c>
      <c r="C1974">
        <v>1059.1295166015625</v>
      </c>
      <c r="D1974">
        <v>0.2397000789642334</v>
      </c>
      <c r="E1974" s="8">
        <f t="shared" si="32"/>
        <v>2.3111858367919922</v>
      </c>
    </row>
    <row r="1975" spans="1:5" x14ac:dyDescent="0.2">
      <c r="A1975" s="230">
        <v>42291.712275775462</v>
      </c>
      <c r="B1975">
        <v>2.2494392395019531</v>
      </c>
      <c r="C1975">
        <v>1072.728515625</v>
      </c>
      <c r="D1975">
        <v>415.08721923828125</v>
      </c>
      <c r="E1975" s="8">
        <f t="shared" si="32"/>
        <v>2.2494392395019531</v>
      </c>
    </row>
    <row r="1976" spans="1:5" x14ac:dyDescent="0.2">
      <c r="A1976" s="230">
        <v>42291.719229247683</v>
      </c>
      <c r="B1976">
        <v>2.3385813236236572</v>
      </c>
      <c r="C1976">
        <v>1101.533203125</v>
      </c>
      <c r="D1976">
        <v>368.49359130859375</v>
      </c>
      <c r="E1976" s="8">
        <f t="shared" si="32"/>
        <v>2.3385813236236572</v>
      </c>
    </row>
    <row r="1977" spans="1:5" x14ac:dyDescent="0.2">
      <c r="A1977" s="230">
        <v>42291.726182719911</v>
      </c>
      <c r="B1977">
        <v>2.3385813236236572</v>
      </c>
      <c r="C1977">
        <v>1047.885986328125</v>
      </c>
      <c r="D1977">
        <v>365.27255249023437</v>
      </c>
      <c r="E1977" s="8">
        <f t="shared" si="32"/>
        <v>2.3385813236236572</v>
      </c>
    </row>
    <row r="1978" spans="1:5" x14ac:dyDescent="0.2">
      <c r="A1978" s="230">
        <v>42291.733136226852</v>
      </c>
      <c r="B1978">
        <v>2.3111858367919922</v>
      </c>
      <c r="C1978">
        <v>1120.9146728515625</v>
      </c>
      <c r="D1978">
        <v>378.2318115234375</v>
      </c>
      <c r="E1978" s="8">
        <f t="shared" si="32"/>
        <v>2.3111858367919922</v>
      </c>
    </row>
    <row r="1979" spans="1:5" x14ac:dyDescent="0.2">
      <c r="A1979" s="230">
        <v>42291.740089699073</v>
      </c>
      <c r="B1979">
        <v>2.3591279983520508</v>
      </c>
      <c r="C1979">
        <v>1040.711669921875</v>
      </c>
      <c r="D1979">
        <v>306.6185302734375</v>
      </c>
      <c r="E1979" s="8">
        <f t="shared" si="32"/>
        <v>2.3591279983520508</v>
      </c>
    </row>
    <row r="1980" spans="1:5" x14ac:dyDescent="0.2">
      <c r="A1980" s="230">
        <v>42291.747043171294</v>
      </c>
      <c r="B1980">
        <v>2.3591279983520508</v>
      </c>
      <c r="C1980">
        <v>1090.7181396484375</v>
      </c>
      <c r="D1980">
        <v>373.96194458007812</v>
      </c>
      <c r="E1980" s="8">
        <f t="shared" si="32"/>
        <v>2.3591279983520508</v>
      </c>
    </row>
    <row r="1981" spans="1:5" x14ac:dyDescent="0.2">
      <c r="A1981" s="230">
        <v>42291.753996678242</v>
      </c>
      <c r="B1981">
        <v>2.3591279983520508</v>
      </c>
      <c r="C1981">
        <v>824.9451904296875</v>
      </c>
      <c r="D1981">
        <v>323.47317504882812</v>
      </c>
      <c r="E1981" s="8">
        <f t="shared" si="32"/>
        <v>2.3591279983520508</v>
      </c>
    </row>
    <row r="1982" spans="1:5" x14ac:dyDescent="0.2">
      <c r="A1982" s="230">
        <v>42291.760950150463</v>
      </c>
      <c r="B1982">
        <v>2.3591279983520508</v>
      </c>
      <c r="C1982">
        <v>1093.9305419921875</v>
      </c>
      <c r="D1982">
        <v>384.59909057617187</v>
      </c>
      <c r="E1982" s="8">
        <f t="shared" si="32"/>
        <v>2.3591279983520508</v>
      </c>
    </row>
    <row r="1983" spans="1:5" x14ac:dyDescent="0.2">
      <c r="A1983" s="230">
        <v>42291.767903668981</v>
      </c>
      <c r="B1983">
        <v>2.3591279983520508</v>
      </c>
      <c r="C1983">
        <v>992.52569580078125</v>
      </c>
      <c r="D1983">
        <v>299.87680053710937</v>
      </c>
      <c r="E1983" s="8">
        <f t="shared" si="32"/>
        <v>2.3591279983520508</v>
      </c>
    </row>
    <row r="1984" spans="1:5" x14ac:dyDescent="0.2">
      <c r="A1984" s="230">
        <v>42291.774857141201</v>
      </c>
      <c r="B1984">
        <v>2.3591279983520508</v>
      </c>
      <c r="C1984">
        <v>1019.723876953125</v>
      </c>
      <c r="D1984">
        <v>341.22662353515625</v>
      </c>
      <c r="E1984" s="8">
        <f t="shared" si="32"/>
        <v>2.3591279983520508</v>
      </c>
    </row>
    <row r="1985" spans="1:5" x14ac:dyDescent="0.2">
      <c r="A1985" s="230">
        <v>42291.781810613429</v>
      </c>
      <c r="B1985">
        <v>2.3591279983520508</v>
      </c>
      <c r="C1985">
        <v>1071.4437255859375</v>
      </c>
      <c r="D1985">
        <v>340.40267944335937</v>
      </c>
      <c r="E1985" s="8">
        <f t="shared" si="32"/>
        <v>2.3591279983520508</v>
      </c>
    </row>
    <row r="1986" spans="1:5" x14ac:dyDescent="0.2">
      <c r="A1986" s="230">
        <v>42291.788764120371</v>
      </c>
      <c r="B1986">
        <v>2.3591279983520508</v>
      </c>
      <c r="C1986">
        <v>905.0411376953125</v>
      </c>
      <c r="D1986">
        <v>330.5894775390625</v>
      </c>
      <c r="E1986" s="8">
        <f t="shared" si="32"/>
        <v>2.3591279983520508</v>
      </c>
    </row>
    <row r="1987" spans="1:5" x14ac:dyDescent="0.2">
      <c r="A1987" s="230">
        <v>42291.795717592591</v>
      </c>
      <c r="B1987">
        <v>2.3591279983520508</v>
      </c>
      <c r="C1987">
        <v>1154.00244140625</v>
      </c>
      <c r="D1987">
        <v>376.65875244140625</v>
      </c>
      <c r="E1987" s="8">
        <f t="shared" si="32"/>
        <v>2.3591279983520508</v>
      </c>
    </row>
    <row r="1988" spans="1:5" x14ac:dyDescent="0.2">
      <c r="A1988" s="230">
        <v>42291.802671064812</v>
      </c>
      <c r="B1988">
        <v>2.3591279983520508</v>
      </c>
      <c r="C1988">
        <v>897.54547119140625</v>
      </c>
      <c r="D1988">
        <v>293.73419189453125</v>
      </c>
      <c r="E1988" s="8">
        <f t="shared" ref="E1988:E2051" si="33">IF(B1988="Null",E1987,IF(C1988+D1988&gt;10,B1988,"PO"))</f>
        <v>2.3591279983520508</v>
      </c>
    </row>
    <row r="1989" spans="1:5" x14ac:dyDescent="0.2">
      <c r="A1989" s="230">
        <v>42291.809624571761</v>
      </c>
      <c r="B1989">
        <v>2.3591279983520508</v>
      </c>
      <c r="C1989">
        <v>1147.6846923828125</v>
      </c>
      <c r="D1989">
        <v>386.17214965820312</v>
      </c>
      <c r="E1989" s="8">
        <f t="shared" si="33"/>
        <v>2.3591279983520508</v>
      </c>
    </row>
    <row r="1990" spans="1:5" x14ac:dyDescent="0.2">
      <c r="A1990" s="230">
        <v>42291.816578043981</v>
      </c>
      <c r="B1990">
        <v>2.3591279983520508</v>
      </c>
      <c r="C1990">
        <v>1009.5513305664062</v>
      </c>
      <c r="D1990">
        <v>367.22021484375</v>
      </c>
      <c r="E1990" s="8">
        <f t="shared" si="33"/>
        <v>2.3591279983520508</v>
      </c>
    </row>
    <row r="1991" spans="1:5" x14ac:dyDescent="0.2">
      <c r="A1991" s="230">
        <v>42291.823531562499</v>
      </c>
      <c r="B1991">
        <v>2.3591279983520508</v>
      </c>
      <c r="C1991">
        <v>1136.9766845703125</v>
      </c>
      <c r="D1991">
        <v>383.10092163085937</v>
      </c>
      <c r="E1991" s="8">
        <f t="shared" si="33"/>
        <v>2.3591279983520508</v>
      </c>
    </row>
    <row r="1992" spans="1:5" x14ac:dyDescent="0.2">
      <c r="A1992" s="230">
        <v>42291.830485034719</v>
      </c>
      <c r="B1992">
        <v>2.3591279983520508</v>
      </c>
      <c r="C1992">
        <v>1117.1668701171875</v>
      </c>
      <c r="D1992">
        <v>355.3095703125</v>
      </c>
      <c r="E1992" s="8">
        <f t="shared" si="33"/>
        <v>2.3591279983520508</v>
      </c>
    </row>
    <row r="1993" spans="1:5" x14ac:dyDescent="0.2">
      <c r="A1993" s="230">
        <v>42291.837438506947</v>
      </c>
      <c r="B1993">
        <v>2.3591279983520508</v>
      </c>
      <c r="C1993">
        <v>1142.652099609375</v>
      </c>
      <c r="D1993">
        <v>363.175048828125</v>
      </c>
      <c r="E1993" s="8">
        <f t="shared" si="33"/>
        <v>2.3591279983520508</v>
      </c>
    </row>
    <row r="1994" spans="1:5" x14ac:dyDescent="0.2">
      <c r="A1994" s="230">
        <v>42291.844392013889</v>
      </c>
      <c r="B1994">
        <v>2.3591279983520508</v>
      </c>
      <c r="C1994">
        <v>1134.40673828125</v>
      </c>
      <c r="D1994">
        <v>375.46014404296875</v>
      </c>
      <c r="E1994" s="8">
        <f t="shared" si="33"/>
        <v>2.3591279983520508</v>
      </c>
    </row>
    <row r="1995" spans="1:5" x14ac:dyDescent="0.2">
      <c r="A1995" s="230">
        <v>42291.851345486109</v>
      </c>
      <c r="B1995">
        <v>2.3591279983520508</v>
      </c>
      <c r="C1995">
        <v>1171.0283203125</v>
      </c>
      <c r="D1995">
        <v>0.2397000789642334</v>
      </c>
      <c r="E1995" s="8">
        <f t="shared" si="33"/>
        <v>2.3591279983520508</v>
      </c>
    </row>
    <row r="1996" spans="1:5" x14ac:dyDescent="0.2">
      <c r="A1996" s="230">
        <v>42291.85829895833</v>
      </c>
      <c r="B1996">
        <v>2.3591279983520508</v>
      </c>
      <c r="C1996">
        <v>1098.9632568359375</v>
      </c>
      <c r="D1996">
        <v>0.2397000789642334</v>
      </c>
      <c r="E1996" s="8">
        <f t="shared" si="33"/>
        <v>2.3591279983520508</v>
      </c>
    </row>
    <row r="1997" spans="1:5" x14ac:dyDescent="0.2">
      <c r="A1997" s="230">
        <v>42291.865252465279</v>
      </c>
      <c r="B1997">
        <v>2.3591279983520508</v>
      </c>
      <c r="C1997">
        <v>1126.697021484375</v>
      </c>
      <c r="D1997">
        <v>0.2397000789642334</v>
      </c>
      <c r="E1997" s="8">
        <f t="shared" si="33"/>
        <v>2.3591279983520508</v>
      </c>
    </row>
    <row r="1998" spans="1:5" x14ac:dyDescent="0.2">
      <c r="A1998" s="230">
        <v>42291.8722059375</v>
      </c>
      <c r="B1998">
        <v>2.3591279983520508</v>
      </c>
      <c r="C1998">
        <v>1083.6507568359375</v>
      </c>
      <c r="D1998">
        <v>0.2397000789642334</v>
      </c>
      <c r="E1998" s="8">
        <f t="shared" si="33"/>
        <v>2.3591279983520508</v>
      </c>
    </row>
    <row r="1999" spans="1:5" x14ac:dyDescent="0.2">
      <c r="A1999" s="230">
        <v>42291.879159456017</v>
      </c>
      <c r="B1999">
        <v>2.3591279983520508</v>
      </c>
      <c r="C1999">
        <v>1124.02001953125</v>
      </c>
      <c r="D1999">
        <v>0.2397000789642334</v>
      </c>
      <c r="E1999" s="8">
        <f t="shared" si="33"/>
        <v>2.3591279983520508</v>
      </c>
    </row>
    <row r="2000" spans="1:5" x14ac:dyDescent="0.2">
      <c r="A2000" s="230">
        <v>42291.886112928238</v>
      </c>
      <c r="B2000">
        <v>2.3591279983520508</v>
      </c>
      <c r="C2000">
        <v>1096.0721435546875</v>
      </c>
      <c r="D2000">
        <v>0.2397000789642334</v>
      </c>
      <c r="E2000" s="8">
        <f t="shared" si="33"/>
        <v>2.3591279983520508</v>
      </c>
    </row>
    <row r="2001" spans="1:5" x14ac:dyDescent="0.2">
      <c r="A2001" s="230">
        <v>42291.893066400466</v>
      </c>
      <c r="B2001">
        <v>2.3591279983520508</v>
      </c>
      <c r="C2001">
        <v>1125.1978759765625</v>
      </c>
      <c r="D2001">
        <v>0.2397000789642334</v>
      </c>
      <c r="E2001" s="8">
        <f t="shared" si="33"/>
        <v>2.3591279983520508</v>
      </c>
    </row>
    <row r="2002" spans="1:5" x14ac:dyDescent="0.2">
      <c r="A2002" s="230">
        <v>42291.900019907407</v>
      </c>
      <c r="B2002">
        <v>2.3591279983520508</v>
      </c>
      <c r="C2002">
        <v>1066.9462890625</v>
      </c>
      <c r="D2002">
        <v>0.2397000789642334</v>
      </c>
      <c r="E2002" s="8">
        <f t="shared" si="33"/>
        <v>2.3591279983520508</v>
      </c>
    </row>
    <row r="2003" spans="1:5" x14ac:dyDescent="0.2">
      <c r="A2003" s="230">
        <v>42291.906973379628</v>
      </c>
      <c r="B2003">
        <v>2.3591279983520508</v>
      </c>
      <c r="C2003">
        <v>1097.357177734375</v>
      </c>
      <c r="D2003">
        <v>0.2397000789642334</v>
      </c>
      <c r="E2003" s="8">
        <f t="shared" si="33"/>
        <v>2.3591279983520508</v>
      </c>
    </row>
    <row r="2004" spans="1:5" x14ac:dyDescent="0.2">
      <c r="A2004" s="230">
        <v>42291.913926851848</v>
      </c>
      <c r="B2004">
        <v>2.3591279983520508</v>
      </c>
      <c r="C2004">
        <v>1045.5302734375</v>
      </c>
      <c r="D2004">
        <v>0.2397000789642334</v>
      </c>
      <c r="E2004" s="8">
        <f t="shared" si="33"/>
        <v>2.3591279983520508</v>
      </c>
    </row>
    <row r="2005" spans="1:5" x14ac:dyDescent="0.2">
      <c r="A2005" s="230">
        <v>42291.920880358797</v>
      </c>
      <c r="B2005">
        <v>2.3591279983520508</v>
      </c>
      <c r="C2005">
        <v>1098.3209228515625</v>
      </c>
      <c r="D2005">
        <v>0.2397000789642334</v>
      </c>
      <c r="E2005" s="8">
        <f t="shared" si="33"/>
        <v>2.3591279983520508</v>
      </c>
    </row>
    <row r="2006" spans="1:5" x14ac:dyDescent="0.2">
      <c r="A2006" s="230">
        <v>42291.927833831018</v>
      </c>
      <c r="B2006">
        <v>2.3591279983520508</v>
      </c>
      <c r="C2006">
        <v>932.560791015625</v>
      </c>
      <c r="D2006">
        <v>0.2397000789642334</v>
      </c>
      <c r="E2006" s="8">
        <f t="shared" si="33"/>
        <v>2.3591279983520508</v>
      </c>
    </row>
    <row r="2007" spans="1:5" x14ac:dyDescent="0.2">
      <c r="A2007" s="230">
        <v>42291.934787349535</v>
      </c>
      <c r="B2007">
        <v>2.3591279983520508</v>
      </c>
      <c r="C2007">
        <v>1059.1295166015625</v>
      </c>
      <c r="D2007">
        <v>0.2397000789642334</v>
      </c>
      <c r="E2007" s="8">
        <f t="shared" si="33"/>
        <v>2.3591279983520508</v>
      </c>
    </row>
    <row r="2008" spans="1:5" x14ac:dyDescent="0.2">
      <c r="A2008" s="230">
        <v>42291.941740821756</v>
      </c>
      <c r="B2008">
        <v>2.3591279983520508</v>
      </c>
      <c r="C2008">
        <v>906.64727783203125</v>
      </c>
      <c r="D2008">
        <v>0.2397000789642334</v>
      </c>
      <c r="E2008" s="8">
        <f t="shared" si="33"/>
        <v>2.3591279983520508</v>
      </c>
    </row>
    <row r="2009" spans="1:5" x14ac:dyDescent="0.2">
      <c r="A2009" s="230">
        <v>42291.948694293984</v>
      </c>
      <c r="B2009">
        <v>2.3591279983520508</v>
      </c>
      <c r="C2009">
        <v>1048.3143310546875</v>
      </c>
      <c r="D2009">
        <v>0.2397000789642334</v>
      </c>
      <c r="E2009" s="8">
        <f t="shared" si="33"/>
        <v>2.3591279983520508</v>
      </c>
    </row>
    <row r="2010" spans="1:5" x14ac:dyDescent="0.2">
      <c r="A2010" s="230">
        <v>42291.955647800925</v>
      </c>
      <c r="B2010">
        <v>2.228571891784668</v>
      </c>
      <c r="C2010">
        <v>1128.838623046875</v>
      </c>
      <c r="D2010">
        <v>0.2397000789642334</v>
      </c>
      <c r="E2010" s="8">
        <f t="shared" si="33"/>
        <v>2.228571891784668</v>
      </c>
    </row>
    <row r="2011" spans="1:5" x14ac:dyDescent="0.2">
      <c r="A2011" s="230">
        <v>42291.962601273146</v>
      </c>
      <c r="B2011">
        <v>2.228571891784668</v>
      </c>
      <c r="C2011">
        <v>1061.2711181640625</v>
      </c>
      <c r="D2011">
        <v>0.2397000789642334</v>
      </c>
      <c r="E2011" s="8">
        <f t="shared" si="33"/>
        <v>2.228571891784668</v>
      </c>
    </row>
    <row r="2012" spans="1:5" x14ac:dyDescent="0.2">
      <c r="A2012" s="230">
        <v>42291.969554745374</v>
      </c>
      <c r="B2012">
        <v>2.228571891784668</v>
      </c>
      <c r="C2012">
        <v>1110.420654296875</v>
      </c>
      <c r="D2012">
        <v>0.2397000789642334</v>
      </c>
      <c r="E2012" s="8">
        <f t="shared" si="33"/>
        <v>2.228571891784668</v>
      </c>
    </row>
    <row r="2013" spans="1:5" x14ac:dyDescent="0.2">
      <c r="A2013" s="230">
        <v>42291.976508252315</v>
      </c>
      <c r="B2013">
        <v>2.228571891784668</v>
      </c>
      <c r="C2013">
        <v>1021.3302001953125</v>
      </c>
      <c r="D2013">
        <v>0.2397000789642334</v>
      </c>
      <c r="E2013" s="8">
        <f t="shared" si="33"/>
        <v>2.228571891784668</v>
      </c>
    </row>
    <row r="2014" spans="1:5" x14ac:dyDescent="0.2">
      <c r="A2014" s="230">
        <v>42291.983461724536</v>
      </c>
      <c r="B2014">
        <v>2.228571891784668</v>
      </c>
      <c r="C2014">
        <v>1151.9678955078125</v>
      </c>
      <c r="D2014">
        <v>0.2397000789642334</v>
      </c>
      <c r="E2014" s="8">
        <f t="shared" si="33"/>
        <v>2.228571891784668</v>
      </c>
    </row>
    <row r="2015" spans="1:5" x14ac:dyDescent="0.2">
      <c r="A2015" s="230">
        <v>42291.990415243054</v>
      </c>
      <c r="B2015">
        <v>2.228571891784668</v>
      </c>
      <c r="C2015">
        <v>919.818115234375</v>
      </c>
      <c r="D2015">
        <v>0.2397000789642334</v>
      </c>
      <c r="E2015" s="8">
        <f t="shared" si="33"/>
        <v>2.228571891784668</v>
      </c>
    </row>
    <row r="2016" spans="1:5" x14ac:dyDescent="0.2">
      <c r="A2016" s="230">
        <v>42291.997368715274</v>
      </c>
      <c r="B2016">
        <v>2.228571891784668</v>
      </c>
      <c r="C2016">
        <v>1151.111328125</v>
      </c>
      <c r="D2016">
        <v>0.2397000789642334</v>
      </c>
      <c r="E2016" s="8">
        <f t="shared" si="33"/>
        <v>2.228571891784668</v>
      </c>
    </row>
    <row r="2017" spans="1:5" x14ac:dyDescent="0.2">
      <c r="A2017" s="230">
        <v>42292.004322187502</v>
      </c>
      <c r="B2017">
        <v>2.228571891784668</v>
      </c>
      <c r="C2017">
        <v>858.88958740234375</v>
      </c>
      <c r="D2017">
        <v>0.2397000789642334</v>
      </c>
      <c r="E2017" s="8">
        <f t="shared" si="33"/>
        <v>2.228571891784668</v>
      </c>
    </row>
    <row r="2018" spans="1:5" x14ac:dyDescent="0.2">
      <c r="A2018" s="230">
        <v>42292.011275694444</v>
      </c>
      <c r="B2018">
        <v>2.228571891784668</v>
      </c>
      <c r="C2018">
        <v>1142.3306884765625</v>
      </c>
      <c r="D2018">
        <v>0.2397000789642334</v>
      </c>
      <c r="E2018" s="8">
        <f t="shared" si="33"/>
        <v>2.228571891784668</v>
      </c>
    </row>
    <row r="2019" spans="1:5" x14ac:dyDescent="0.2">
      <c r="A2019" s="230">
        <v>42292.018229166664</v>
      </c>
      <c r="B2019">
        <v>2.228571891784668</v>
      </c>
      <c r="C2019">
        <v>1097.892333984375</v>
      </c>
      <c r="D2019">
        <v>0.2397000789642334</v>
      </c>
      <c r="E2019" s="8">
        <f t="shared" si="33"/>
        <v>2.228571891784668</v>
      </c>
    </row>
    <row r="2020" spans="1:5" x14ac:dyDescent="0.2">
      <c r="A2020" s="230">
        <v>42292.025182638892</v>
      </c>
      <c r="B2020">
        <v>2.2080252170562744</v>
      </c>
      <c r="C2020">
        <v>1127.767822265625</v>
      </c>
      <c r="D2020">
        <v>0.2397000789642334</v>
      </c>
      <c r="E2020" s="8">
        <f t="shared" si="33"/>
        <v>2.2080252170562744</v>
      </c>
    </row>
    <row r="2021" spans="1:5" x14ac:dyDescent="0.2">
      <c r="A2021" s="230">
        <v>42292.032136145834</v>
      </c>
      <c r="B2021">
        <v>2.2751224040985107</v>
      </c>
      <c r="C2021">
        <v>1090.1827392578125</v>
      </c>
      <c r="D2021">
        <v>0.2397000789642334</v>
      </c>
      <c r="E2021" s="8">
        <f t="shared" si="33"/>
        <v>2.2751224040985107</v>
      </c>
    </row>
    <row r="2022" spans="1:5" x14ac:dyDescent="0.2">
      <c r="A2022" s="230">
        <v>42292.039089618054</v>
      </c>
      <c r="B2022">
        <v>2.2751224040985107</v>
      </c>
      <c r="C2022">
        <v>1137.51220703125</v>
      </c>
      <c r="D2022">
        <v>0.2397000789642334</v>
      </c>
      <c r="E2022" s="8">
        <f t="shared" si="33"/>
        <v>2.2751224040985107</v>
      </c>
    </row>
    <row r="2023" spans="1:5" x14ac:dyDescent="0.2">
      <c r="A2023" s="230">
        <v>42292.046043136572</v>
      </c>
      <c r="B2023">
        <v>2.2751224040985107</v>
      </c>
      <c r="C2023">
        <v>1113.6334228515625</v>
      </c>
      <c r="D2023">
        <v>0.2397000789642334</v>
      </c>
      <c r="E2023" s="8">
        <f t="shared" si="33"/>
        <v>2.2751224040985107</v>
      </c>
    </row>
    <row r="2024" spans="1:5" x14ac:dyDescent="0.2">
      <c r="A2024" s="230">
        <v>42292.0529966088</v>
      </c>
      <c r="B2024">
        <v>2.2751224040985107</v>
      </c>
      <c r="C2024">
        <v>1130.0166015625</v>
      </c>
      <c r="D2024">
        <v>0.2397000789642334</v>
      </c>
      <c r="E2024" s="8">
        <f t="shared" si="33"/>
        <v>2.2751224040985107</v>
      </c>
    </row>
    <row r="2025" spans="1:5" x14ac:dyDescent="0.2">
      <c r="A2025" s="230">
        <v>42292.05995008102</v>
      </c>
      <c r="B2025">
        <v>2.2751224040985107</v>
      </c>
      <c r="C2025">
        <v>1132.479248046875</v>
      </c>
      <c r="D2025">
        <v>0.2397000789642334</v>
      </c>
      <c r="E2025" s="8">
        <f t="shared" si="33"/>
        <v>2.2751224040985107</v>
      </c>
    </row>
    <row r="2026" spans="1:5" x14ac:dyDescent="0.2">
      <c r="A2026" s="230">
        <v>42292.066903587962</v>
      </c>
      <c r="B2026">
        <v>2.2751224040985107</v>
      </c>
      <c r="C2026">
        <v>1139.2254638671875</v>
      </c>
      <c r="D2026">
        <v>0.2397000789642334</v>
      </c>
      <c r="E2026" s="8">
        <f t="shared" si="33"/>
        <v>2.2751224040985107</v>
      </c>
    </row>
    <row r="2027" spans="1:5" x14ac:dyDescent="0.2">
      <c r="A2027" s="230">
        <v>42292.073857060182</v>
      </c>
      <c r="B2027">
        <v>2.2751224040985107</v>
      </c>
      <c r="C2027">
        <v>1066.0897216796875</v>
      </c>
      <c r="D2027">
        <v>0.2397000789642334</v>
      </c>
      <c r="E2027" s="8">
        <f t="shared" si="33"/>
        <v>2.2751224040985107</v>
      </c>
    </row>
    <row r="2028" spans="1:5" x14ac:dyDescent="0.2">
      <c r="A2028" s="230">
        <v>42292.08081053241</v>
      </c>
      <c r="B2028">
        <v>2.2751224040985107</v>
      </c>
      <c r="C2028">
        <v>1089.325927734375</v>
      </c>
      <c r="D2028">
        <v>0.2397000789642334</v>
      </c>
      <c r="E2028" s="8">
        <f t="shared" si="33"/>
        <v>2.2751224040985107</v>
      </c>
    </row>
    <row r="2029" spans="1:5" x14ac:dyDescent="0.2">
      <c r="A2029" s="230">
        <v>42292.087764039352</v>
      </c>
      <c r="B2029">
        <v>2.2751224040985107</v>
      </c>
      <c r="C2029">
        <v>1103.6748046875</v>
      </c>
      <c r="D2029">
        <v>0.2397000789642334</v>
      </c>
      <c r="E2029" s="8">
        <f t="shared" si="33"/>
        <v>2.2751224040985107</v>
      </c>
    </row>
    <row r="2030" spans="1:5" x14ac:dyDescent="0.2">
      <c r="A2030" s="230">
        <v>42292.094717511573</v>
      </c>
      <c r="B2030">
        <v>2.2751224040985107</v>
      </c>
      <c r="C2030">
        <v>1091.4676513671875</v>
      </c>
      <c r="D2030">
        <v>0.2397000789642334</v>
      </c>
      <c r="E2030" s="8">
        <f t="shared" si="33"/>
        <v>2.2751224040985107</v>
      </c>
    </row>
    <row r="2031" spans="1:5" x14ac:dyDescent="0.2">
      <c r="A2031" s="230">
        <v>42292.10167103009</v>
      </c>
      <c r="B2031">
        <v>2.2751224040985107</v>
      </c>
      <c r="C2031">
        <v>1071.122314453125</v>
      </c>
      <c r="D2031">
        <v>0.2397000789642334</v>
      </c>
      <c r="E2031" s="8">
        <f t="shared" si="33"/>
        <v>2.2751224040985107</v>
      </c>
    </row>
    <row r="2032" spans="1:5" x14ac:dyDescent="0.2">
      <c r="A2032" s="230">
        <v>42292.108624502318</v>
      </c>
      <c r="B2032">
        <v>2.2751224040985107</v>
      </c>
      <c r="C2032">
        <v>1105.1739501953125</v>
      </c>
      <c r="D2032">
        <v>0.2397000789642334</v>
      </c>
      <c r="E2032" s="8">
        <f t="shared" si="33"/>
        <v>2.2751224040985107</v>
      </c>
    </row>
    <row r="2033" spans="1:5" x14ac:dyDescent="0.2">
      <c r="A2033" s="230">
        <v>42292.115577974539</v>
      </c>
      <c r="B2033">
        <v>2.2751224040985107</v>
      </c>
      <c r="C2033">
        <v>979.24774169921875</v>
      </c>
      <c r="D2033">
        <v>0.2397000789642334</v>
      </c>
      <c r="E2033" s="8">
        <f t="shared" si="33"/>
        <v>2.2751224040985107</v>
      </c>
    </row>
    <row r="2034" spans="1:5" x14ac:dyDescent="0.2">
      <c r="A2034" s="230">
        <v>42292.12253148148</v>
      </c>
      <c r="B2034">
        <v>2.2751224040985107</v>
      </c>
      <c r="C2034">
        <v>1110.099609375</v>
      </c>
      <c r="D2034">
        <v>0.2397000789642334</v>
      </c>
      <c r="E2034" s="8">
        <f t="shared" si="33"/>
        <v>2.2751224040985107</v>
      </c>
    </row>
    <row r="2035" spans="1:5" x14ac:dyDescent="0.2">
      <c r="A2035" s="230">
        <v>42292.129484953701</v>
      </c>
      <c r="B2035">
        <v>2.228571891784668</v>
      </c>
      <c r="C2035">
        <v>977.10614013671875</v>
      </c>
      <c r="D2035">
        <v>0.2397000789642334</v>
      </c>
      <c r="E2035" s="8">
        <f t="shared" si="33"/>
        <v>2.228571891784668</v>
      </c>
    </row>
    <row r="2036" spans="1:5" x14ac:dyDescent="0.2">
      <c r="A2036" s="230">
        <v>42292.136438425929</v>
      </c>
      <c r="B2036">
        <v>2.228571891784668</v>
      </c>
      <c r="C2036">
        <v>1105.92333984375</v>
      </c>
      <c r="D2036">
        <v>0.2397000789642334</v>
      </c>
      <c r="E2036" s="8">
        <f t="shared" si="33"/>
        <v>2.228571891784668</v>
      </c>
    </row>
    <row r="2037" spans="1:5" x14ac:dyDescent="0.2">
      <c r="A2037" s="230">
        <v>42292.14339193287</v>
      </c>
      <c r="B2037">
        <v>2.228571891784668</v>
      </c>
      <c r="C2037">
        <v>917.7835693359375</v>
      </c>
      <c r="D2037">
        <v>0.2397000789642334</v>
      </c>
      <c r="E2037" s="8">
        <f t="shared" si="33"/>
        <v>2.228571891784668</v>
      </c>
    </row>
    <row r="2038" spans="1:5" x14ac:dyDescent="0.2">
      <c r="A2038" s="230">
        <v>42292.150345405091</v>
      </c>
      <c r="B2038">
        <v>2.228571891784668</v>
      </c>
      <c r="C2038">
        <v>1079.7960205078125</v>
      </c>
      <c r="D2038">
        <v>0.2397000789642334</v>
      </c>
      <c r="E2038" s="8">
        <f t="shared" si="33"/>
        <v>2.228571891784668</v>
      </c>
    </row>
    <row r="2039" spans="1:5" x14ac:dyDescent="0.2">
      <c r="A2039" s="230">
        <v>42292.157298923608</v>
      </c>
      <c r="B2039">
        <v>2.228571891784668</v>
      </c>
      <c r="C2039">
        <v>931.91827392578125</v>
      </c>
      <c r="D2039">
        <v>0.2397000789642334</v>
      </c>
      <c r="E2039" s="8">
        <f t="shared" si="33"/>
        <v>2.228571891784668</v>
      </c>
    </row>
    <row r="2040" spans="1:5" x14ac:dyDescent="0.2">
      <c r="A2040" s="230">
        <v>42292.164252395836</v>
      </c>
      <c r="B2040">
        <v>2.228571891784668</v>
      </c>
      <c r="C2040">
        <v>1055.274658203125</v>
      </c>
      <c r="D2040">
        <v>0.2397000789642334</v>
      </c>
      <c r="E2040" s="8">
        <f t="shared" si="33"/>
        <v>2.228571891784668</v>
      </c>
    </row>
    <row r="2041" spans="1:5" x14ac:dyDescent="0.2">
      <c r="A2041" s="230">
        <v>42292.171205868057</v>
      </c>
      <c r="B2041">
        <v>2.228571891784668</v>
      </c>
      <c r="C2041">
        <v>1097.14306640625</v>
      </c>
      <c r="D2041">
        <v>0.2397000789642334</v>
      </c>
      <c r="E2041" s="8">
        <f t="shared" si="33"/>
        <v>2.228571891784668</v>
      </c>
    </row>
    <row r="2042" spans="1:5" x14ac:dyDescent="0.2">
      <c r="A2042" s="230">
        <v>42292.178159374998</v>
      </c>
      <c r="B2042">
        <v>2.228571891784668</v>
      </c>
      <c r="C2042">
        <v>1061.2711181640625</v>
      </c>
      <c r="D2042">
        <v>0.31459331512451172</v>
      </c>
      <c r="E2042" s="8">
        <f t="shared" si="33"/>
        <v>2.228571891784668</v>
      </c>
    </row>
    <row r="2043" spans="1:5" x14ac:dyDescent="0.2">
      <c r="A2043" s="230">
        <v>42292.185112847219</v>
      </c>
      <c r="B2043">
        <v>2.228571891784668</v>
      </c>
      <c r="C2043">
        <v>1145.2218017578125</v>
      </c>
      <c r="D2043">
        <v>0.31459331512451172</v>
      </c>
      <c r="E2043" s="8">
        <f t="shared" si="33"/>
        <v>2.228571891784668</v>
      </c>
    </row>
    <row r="2044" spans="1:5" x14ac:dyDescent="0.2">
      <c r="A2044" s="230">
        <v>42292.192066319447</v>
      </c>
      <c r="B2044">
        <v>2.228571891784668</v>
      </c>
      <c r="C2044">
        <v>1006.9813842773437</v>
      </c>
      <c r="D2044">
        <v>0.31459331512451172</v>
      </c>
      <c r="E2044" s="8">
        <f t="shared" si="33"/>
        <v>2.228571891784668</v>
      </c>
    </row>
    <row r="2045" spans="1:5" x14ac:dyDescent="0.2">
      <c r="A2045" s="230">
        <v>42292.199019826388</v>
      </c>
      <c r="B2045">
        <v>2.228571891784668</v>
      </c>
      <c r="C2045">
        <v>1149.39794921875</v>
      </c>
      <c r="D2045">
        <v>0.31459331512451172</v>
      </c>
      <c r="E2045" s="8">
        <f t="shared" si="33"/>
        <v>2.228571891784668</v>
      </c>
    </row>
    <row r="2046" spans="1:5" x14ac:dyDescent="0.2">
      <c r="A2046" s="230">
        <v>42292.205973298609</v>
      </c>
      <c r="B2046">
        <v>2.228571891784668</v>
      </c>
      <c r="C2046">
        <v>921.8526611328125</v>
      </c>
      <c r="D2046">
        <v>0.31459331512451172</v>
      </c>
      <c r="E2046" s="8">
        <f t="shared" si="33"/>
        <v>2.228571891784668</v>
      </c>
    </row>
    <row r="2047" spans="1:5" x14ac:dyDescent="0.2">
      <c r="A2047" s="230">
        <v>42292.212926817127</v>
      </c>
      <c r="B2047">
        <v>2.228571891784668</v>
      </c>
      <c r="C2047">
        <v>1136.655517578125</v>
      </c>
      <c r="D2047">
        <v>0.31459331512451172</v>
      </c>
      <c r="E2047" s="8">
        <f t="shared" si="33"/>
        <v>2.228571891784668</v>
      </c>
    </row>
    <row r="2048" spans="1:5" x14ac:dyDescent="0.2">
      <c r="A2048" s="230">
        <v>42292.219880289354</v>
      </c>
      <c r="B2048">
        <v>2.228571891784668</v>
      </c>
      <c r="C2048">
        <v>751.27410888671875</v>
      </c>
      <c r="D2048">
        <v>0.31459331512451172</v>
      </c>
      <c r="E2048" s="8">
        <f t="shared" si="33"/>
        <v>2.228571891784668</v>
      </c>
    </row>
    <row r="2049" spans="1:5" x14ac:dyDescent="0.2">
      <c r="A2049" s="230">
        <v>42292.226833761575</v>
      </c>
      <c r="B2049">
        <v>2.228571891784668</v>
      </c>
      <c r="C2049">
        <v>1127.98193359375</v>
      </c>
      <c r="D2049">
        <v>0.31459331512451172</v>
      </c>
      <c r="E2049" s="8">
        <f t="shared" si="33"/>
        <v>2.228571891784668</v>
      </c>
    </row>
    <row r="2050" spans="1:5" x14ac:dyDescent="0.2">
      <c r="A2050" s="230">
        <v>42292.233787268517</v>
      </c>
      <c r="B2050">
        <v>2.228571891784668</v>
      </c>
      <c r="C2050">
        <v>956.01129150390625</v>
      </c>
      <c r="D2050">
        <v>0.31459331512451172</v>
      </c>
      <c r="E2050" s="8">
        <f t="shared" si="33"/>
        <v>2.228571891784668</v>
      </c>
    </row>
    <row r="2051" spans="1:5" x14ac:dyDescent="0.2">
      <c r="A2051" s="230">
        <v>42292.240740740737</v>
      </c>
      <c r="B2051">
        <v>2.228571891784668</v>
      </c>
      <c r="C2051">
        <v>1112.348388671875</v>
      </c>
      <c r="D2051">
        <v>0.31459331512451172</v>
      </c>
      <c r="E2051" s="8">
        <f t="shared" si="33"/>
        <v>2.228571891784668</v>
      </c>
    </row>
    <row r="2052" spans="1:5" x14ac:dyDescent="0.2">
      <c r="A2052" s="230">
        <v>42292.247694212965</v>
      </c>
      <c r="B2052">
        <v>2.228571891784668</v>
      </c>
      <c r="C2052">
        <v>1063.73388671875</v>
      </c>
      <c r="D2052">
        <v>0.31459331512451172</v>
      </c>
      <c r="E2052" s="8">
        <f t="shared" ref="E2052:E2115" si="34">IF(B2052="Null",E2051,IF(C2052+D2052&gt;10,B2052,"PO"))</f>
        <v>2.228571891784668</v>
      </c>
    </row>
    <row r="2053" spans="1:5" x14ac:dyDescent="0.2">
      <c r="A2053" s="230">
        <v>42292.254647719907</v>
      </c>
      <c r="B2053">
        <v>2.228571891784668</v>
      </c>
      <c r="C2053">
        <v>1142.1165771484375</v>
      </c>
      <c r="D2053">
        <v>0.31459331512451172</v>
      </c>
      <c r="E2053" s="8">
        <f t="shared" si="34"/>
        <v>2.228571891784668</v>
      </c>
    </row>
    <row r="2054" spans="1:5" x14ac:dyDescent="0.2">
      <c r="A2054" s="230">
        <v>42292.261601192127</v>
      </c>
      <c r="B2054">
        <v>2.228571891784668</v>
      </c>
      <c r="C2054">
        <v>1124.3411865234375</v>
      </c>
      <c r="D2054">
        <v>0.31459331512451172</v>
      </c>
      <c r="E2054" s="8">
        <f t="shared" si="34"/>
        <v>2.228571891784668</v>
      </c>
    </row>
    <row r="2055" spans="1:5" x14ac:dyDescent="0.2">
      <c r="A2055" s="230">
        <v>42292.268554710645</v>
      </c>
      <c r="B2055">
        <v>2.228571891784668</v>
      </c>
      <c r="C2055">
        <v>1116.631591796875</v>
      </c>
      <c r="D2055">
        <v>0.31459331512451172</v>
      </c>
      <c r="E2055" s="8">
        <f t="shared" si="34"/>
        <v>2.228571891784668</v>
      </c>
    </row>
    <row r="2056" spans="1:5" x14ac:dyDescent="0.2">
      <c r="A2056" s="230">
        <v>42292.275508182873</v>
      </c>
      <c r="B2056">
        <v>2.228571891784668</v>
      </c>
      <c r="C2056">
        <v>1116.41748046875</v>
      </c>
      <c r="D2056">
        <v>0.31459331512451172</v>
      </c>
      <c r="E2056" s="8">
        <f t="shared" si="34"/>
        <v>2.228571891784668</v>
      </c>
    </row>
    <row r="2057" spans="1:5" x14ac:dyDescent="0.2">
      <c r="A2057" s="230">
        <v>42292.282461655093</v>
      </c>
      <c r="B2057">
        <v>2.2632441520690918</v>
      </c>
      <c r="C2057">
        <v>1100.0340576171875</v>
      </c>
      <c r="D2057">
        <v>0.31459331512451172</v>
      </c>
      <c r="E2057" s="8">
        <f t="shared" si="34"/>
        <v>2.2632441520690918</v>
      </c>
    </row>
    <row r="2058" spans="1:5" x14ac:dyDescent="0.2">
      <c r="A2058" s="230">
        <v>42292.289415162035</v>
      </c>
      <c r="B2058">
        <v>2.2632441520690918</v>
      </c>
      <c r="C2058">
        <v>1100.78369140625</v>
      </c>
      <c r="D2058">
        <v>0.31459331512451172</v>
      </c>
      <c r="E2058" s="8">
        <f t="shared" si="34"/>
        <v>2.2632441520690918</v>
      </c>
    </row>
    <row r="2059" spans="1:5" x14ac:dyDescent="0.2">
      <c r="A2059" s="230">
        <v>42292.296368634263</v>
      </c>
      <c r="B2059">
        <v>2.2632441520690918</v>
      </c>
      <c r="C2059">
        <v>1106.5660400390625</v>
      </c>
      <c r="D2059">
        <v>0.31459331512451172</v>
      </c>
      <c r="E2059" s="8">
        <f t="shared" si="34"/>
        <v>2.2632441520690918</v>
      </c>
    </row>
    <row r="2060" spans="1:5" x14ac:dyDescent="0.2">
      <c r="A2060" s="230">
        <v>42292.303322106483</v>
      </c>
      <c r="B2060">
        <v>2.2632441520690918</v>
      </c>
      <c r="C2060">
        <v>1121.664306640625</v>
      </c>
      <c r="D2060">
        <v>0.31459331512451172</v>
      </c>
      <c r="E2060" s="8">
        <f t="shared" si="34"/>
        <v>2.2632441520690918</v>
      </c>
    </row>
    <row r="2061" spans="1:5" x14ac:dyDescent="0.2">
      <c r="A2061" s="230">
        <v>42292.310275613425</v>
      </c>
      <c r="B2061">
        <v>2.2632441520690918</v>
      </c>
      <c r="C2061">
        <v>1106.673095703125</v>
      </c>
      <c r="D2061">
        <v>0.31459331512451172</v>
      </c>
      <c r="E2061" s="8">
        <f t="shared" si="34"/>
        <v>2.2632441520690918</v>
      </c>
    </row>
    <row r="2062" spans="1:5" x14ac:dyDescent="0.2">
      <c r="A2062" s="230">
        <v>42292.317229085646</v>
      </c>
      <c r="B2062">
        <v>2.2632441520690918</v>
      </c>
      <c r="C2062">
        <v>1093.2880859375</v>
      </c>
      <c r="D2062">
        <v>0.31459331512451172</v>
      </c>
      <c r="E2062" s="8">
        <f t="shared" si="34"/>
        <v>2.2632441520690918</v>
      </c>
    </row>
    <row r="2063" spans="1:5" x14ac:dyDescent="0.2">
      <c r="A2063" s="230">
        <v>42292.324182604163</v>
      </c>
      <c r="B2063">
        <v>2.2632441520690918</v>
      </c>
      <c r="C2063">
        <v>1080.5455322265625</v>
      </c>
      <c r="D2063">
        <v>0.31459331512451172</v>
      </c>
      <c r="E2063" s="8">
        <f t="shared" si="34"/>
        <v>2.2632441520690918</v>
      </c>
    </row>
    <row r="2064" spans="1:5" x14ac:dyDescent="0.2">
      <c r="A2064" s="230">
        <v>42292.331136076391</v>
      </c>
      <c r="B2064">
        <v>2.2632441520690918</v>
      </c>
      <c r="C2064">
        <v>1002.484130859375</v>
      </c>
      <c r="D2064">
        <v>0.31459331512451172</v>
      </c>
      <c r="E2064" s="8">
        <f t="shared" si="34"/>
        <v>2.2632441520690918</v>
      </c>
    </row>
    <row r="2065" spans="1:5" x14ac:dyDescent="0.2">
      <c r="A2065" s="230">
        <v>42292.338089548612</v>
      </c>
      <c r="B2065">
        <v>2.2632441520690918</v>
      </c>
      <c r="C2065">
        <v>1074.8702392578125</v>
      </c>
      <c r="D2065">
        <v>0.31459331512451172</v>
      </c>
      <c r="E2065" s="8">
        <f t="shared" si="34"/>
        <v>2.2632441520690918</v>
      </c>
    </row>
    <row r="2066" spans="1:5" x14ac:dyDescent="0.2">
      <c r="A2066" s="230">
        <v>42292.345043055553</v>
      </c>
      <c r="B2066">
        <v>2.2632441520690918</v>
      </c>
      <c r="C2066">
        <v>1025.61328125</v>
      </c>
      <c r="D2066">
        <v>0.31459331512451172</v>
      </c>
      <c r="E2066" s="8">
        <f t="shared" si="34"/>
        <v>2.2632441520690918</v>
      </c>
    </row>
    <row r="2067" spans="1:5" x14ac:dyDescent="0.2">
      <c r="A2067" s="230">
        <v>42292.351996527781</v>
      </c>
      <c r="B2067">
        <v>2.2632441520690918</v>
      </c>
      <c r="C2067">
        <v>1004.197265625</v>
      </c>
      <c r="D2067">
        <v>0.31459331512451172</v>
      </c>
      <c r="E2067" s="8">
        <f t="shared" si="34"/>
        <v>2.2632441520690918</v>
      </c>
    </row>
    <row r="2068" spans="1:5" x14ac:dyDescent="0.2">
      <c r="A2068" s="230">
        <v>42292.358950000002</v>
      </c>
      <c r="B2068">
        <v>2.2632441520690918</v>
      </c>
      <c r="C2068">
        <v>991.6689453125</v>
      </c>
      <c r="D2068">
        <v>0.31459331512451172</v>
      </c>
      <c r="E2068" s="8">
        <f t="shared" si="34"/>
        <v>2.2632441520690918</v>
      </c>
    </row>
    <row r="2069" spans="1:5" x14ac:dyDescent="0.2">
      <c r="A2069" s="230">
        <v>42292.365903506943</v>
      </c>
      <c r="B2069">
        <v>2.2632441520690918</v>
      </c>
      <c r="C2069">
        <v>931.168701171875</v>
      </c>
      <c r="D2069">
        <v>0.31459331512451172</v>
      </c>
      <c r="E2069" s="8">
        <f t="shared" si="34"/>
        <v>2.2632441520690918</v>
      </c>
    </row>
    <row r="2070" spans="1:5" x14ac:dyDescent="0.2">
      <c r="A2070" s="230">
        <v>42292.372856979164</v>
      </c>
      <c r="B2070">
        <v>2.2632441520690918</v>
      </c>
      <c r="C2070">
        <v>834.3682861328125</v>
      </c>
      <c r="D2070">
        <v>0.31459331512451172</v>
      </c>
      <c r="E2070" s="8">
        <f t="shared" si="34"/>
        <v>2.2632441520690918</v>
      </c>
    </row>
    <row r="2071" spans="1:5" x14ac:dyDescent="0.2">
      <c r="A2071" s="230">
        <v>42292.379810497689</v>
      </c>
      <c r="B2071">
        <v>2.2632441520690918</v>
      </c>
      <c r="C2071">
        <v>918.31903076171875</v>
      </c>
      <c r="D2071">
        <v>0.31459331512451172</v>
      </c>
      <c r="E2071" s="8">
        <f t="shared" si="34"/>
        <v>2.2632441520690918</v>
      </c>
    </row>
    <row r="2072" spans="1:5" x14ac:dyDescent="0.2">
      <c r="A2072" s="230">
        <v>42292.386763969909</v>
      </c>
      <c r="B2072">
        <v>2.2632441520690918</v>
      </c>
      <c r="C2072">
        <v>861.566650390625</v>
      </c>
      <c r="D2072">
        <v>0.31459331512451172</v>
      </c>
      <c r="E2072" s="8">
        <f t="shared" si="34"/>
        <v>2.2632441520690918</v>
      </c>
    </row>
    <row r="2073" spans="1:5" x14ac:dyDescent="0.2">
      <c r="A2073" s="230">
        <v>42292.39371744213</v>
      </c>
      <c r="B2073">
        <v>2.2632441520690918</v>
      </c>
      <c r="C2073">
        <v>968.86090087890625</v>
      </c>
      <c r="D2073">
        <v>0.31459331512451172</v>
      </c>
      <c r="E2073" s="8">
        <f t="shared" si="34"/>
        <v>2.2632441520690918</v>
      </c>
    </row>
    <row r="2074" spans="1:5" x14ac:dyDescent="0.2">
      <c r="A2074" s="230">
        <v>42292.400670949071</v>
      </c>
      <c r="B2074">
        <v>2.2699859142303467</v>
      </c>
      <c r="C2074">
        <v>1029.682373046875</v>
      </c>
      <c r="D2074">
        <v>0.31459331512451172</v>
      </c>
      <c r="E2074" s="8">
        <f t="shared" si="34"/>
        <v>2.2699859142303467</v>
      </c>
    </row>
    <row r="2075" spans="1:5" x14ac:dyDescent="0.2">
      <c r="A2075" s="230">
        <v>42292.407624421299</v>
      </c>
      <c r="B2075">
        <v>2.2699859142303467</v>
      </c>
      <c r="C2075">
        <v>1105.92333984375</v>
      </c>
      <c r="D2075">
        <v>0.31459331512451172</v>
      </c>
      <c r="E2075" s="8">
        <f t="shared" si="34"/>
        <v>2.2699859142303467</v>
      </c>
    </row>
    <row r="2076" spans="1:5" x14ac:dyDescent="0.2">
      <c r="A2076" s="230">
        <v>42292.41457789352</v>
      </c>
      <c r="B2076">
        <v>2.2699859142303467</v>
      </c>
      <c r="C2076">
        <v>1107.101318359375</v>
      </c>
      <c r="D2076">
        <v>0.31459331512451172</v>
      </c>
      <c r="E2076" s="8">
        <f t="shared" si="34"/>
        <v>2.2699859142303467</v>
      </c>
    </row>
    <row r="2077" spans="1:5" x14ac:dyDescent="0.2">
      <c r="A2077" s="230">
        <v>42292.421531400461</v>
      </c>
      <c r="B2077">
        <v>2.2905323505401611</v>
      </c>
      <c r="C2077">
        <v>1124.3411865234375</v>
      </c>
      <c r="D2077">
        <v>0.31459331512451172</v>
      </c>
      <c r="E2077" s="8">
        <f t="shared" si="34"/>
        <v>2.2905323505401611</v>
      </c>
    </row>
    <row r="2078" spans="1:5" x14ac:dyDescent="0.2">
      <c r="A2078" s="230">
        <v>42292.428484872682</v>
      </c>
      <c r="B2078">
        <v>2.2905323505401611</v>
      </c>
      <c r="C2078">
        <v>1131.515625</v>
      </c>
      <c r="D2078">
        <v>0.31459331512451172</v>
      </c>
      <c r="E2078" s="8">
        <f t="shared" si="34"/>
        <v>2.2905323505401611</v>
      </c>
    </row>
    <row r="2079" spans="1:5" x14ac:dyDescent="0.2">
      <c r="A2079" s="230">
        <v>42292.435438391207</v>
      </c>
      <c r="B2079">
        <v>2.2905323505401611</v>
      </c>
      <c r="C2079">
        <v>1145.0078125</v>
      </c>
      <c r="D2079">
        <v>0.31459331512451172</v>
      </c>
      <c r="E2079" s="8">
        <f t="shared" si="34"/>
        <v>2.2905323505401611</v>
      </c>
    </row>
    <row r="2080" spans="1:5" x14ac:dyDescent="0.2">
      <c r="A2080" s="230">
        <v>42292.442391863427</v>
      </c>
      <c r="B2080">
        <v>2.2905323505401611</v>
      </c>
      <c r="C2080">
        <v>1151.86083984375</v>
      </c>
      <c r="D2080">
        <v>0.2397000789642334</v>
      </c>
      <c r="E2080" s="8">
        <f t="shared" si="34"/>
        <v>2.2905323505401611</v>
      </c>
    </row>
    <row r="2081" spans="1:5" x14ac:dyDescent="0.2">
      <c r="A2081" s="230">
        <v>42292.449345335648</v>
      </c>
      <c r="B2081">
        <v>2.2905323505401611</v>
      </c>
      <c r="C2081">
        <v>1136.334228515625</v>
      </c>
      <c r="D2081">
        <v>0.2397000789642334</v>
      </c>
      <c r="E2081" s="8">
        <f t="shared" si="34"/>
        <v>2.2905323505401611</v>
      </c>
    </row>
    <row r="2082" spans="1:5" x14ac:dyDescent="0.2">
      <c r="A2082" s="230">
        <v>42292.45629884259</v>
      </c>
      <c r="B2082">
        <v>2.2905323505401611</v>
      </c>
      <c r="C2082">
        <v>1134.7281494140625</v>
      </c>
      <c r="D2082">
        <v>0.2397000789642334</v>
      </c>
      <c r="E2082" s="8">
        <f t="shared" si="34"/>
        <v>2.2905323505401611</v>
      </c>
    </row>
    <row r="2083" spans="1:5" x14ac:dyDescent="0.2">
      <c r="A2083" s="230">
        <v>42292.463252314818</v>
      </c>
      <c r="B2083">
        <v>2.2905323505401611</v>
      </c>
      <c r="C2083">
        <v>1097.14306640625</v>
      </c>
      <c r="D2083">
        <v>0.2397000789642334</v>
      </c>
      <c r="E2083" s="8">
        <f t="shared" si="34"/>
        <v>2.2905323505401611</v>
      </c>
    </row>
    <row r="2084" spans="1:5" x14ac:dyDescent="0.2">
      <c r="A2084" s="230">
        <v>42292.470205787038</v>
      </c>
      <c r="B2084">
        <v>2.2905323505401611</v>
      </c>
      <c r="C2084">
        <v>1140.724609375</v>
      </c>
      <c r="D2084">
        <v>0.2397000789642334</v>
      </c>
      <c r="E2084" s="8">
        <f t="shared" si="34"/>
        <v>2.2905323505401611</v>
      </c>
    </row>
    <row r="2085" spans="1:5" x14ac:dyDescent="0.2">
      <c r="A2085" s="230">
        <v>42292.47715929398</v>
      </c>
      <c r="B2085">
        <v>2.2905323505401611</v>
      </c>
      <c r="C2085">
        <v>1110.313720703125</v>
      </c>
      <c r="D2085">
        <v>0.2397000789642334</v>
      </c>
      <c r="E2085" s="8">
        <f t="shared" si="34"/>
        <v>2.2905323505401611</v>
      </c>
    </row>
    <row r="2086" spans="1:5" x14ac:dyDescent="0.2">
      <c r="A2086" s="230">
        <v>42292.4841127662</v>
      </c>
      <c r="B2086">
        <v>2.2905323505401611</v>
      </c>
      <c r="C2086">
        <v>1118.451904296875</v>
      </c>
      <c r="D2086">
        <v>0.2397000789642334</v>
      </c>
      <c r="E2086" s="8">
        <f t="shared" si="34"/>
        <v>2.2905323505401611</v>
      </c>
    </row>
    <row r="2087" spans="1:5" x14ac:dyDescent="0.2">
      <c r="A2087" s="230">
        <v>42292.491066284725</v>
      </c>
      <c r="B2087">
        <v>2.2905323505401611</v>
      </c>
      <c r="C2087">
        <v>1134.9422607421875</v>
      </c>
      <c r="D2087">
        <v>0.2397000789642334</v>
      </c>
      <c r="E2087" s="8">
        <f t="shared" si="34"/>
        <v>2.2905323505401611</v>
      </c>
    </row>
    <row r="2088" spans="1:5" x14ac:dyDescent="0.2">
      <c r="A2088" s="230">
        <v>42292.498019756946</v>
      </c>
      <c r="B2088">
        <v>2.2905323505401611</v>
      </c>
      <c r="C2088">
        <v>1123.9129638671875</v>
      </c>
      <c r="D2088">
        <v>0.2397000789642334</v>
      </c>
      <c r="E2088" s="8">
        <f t="shared" si="34"/>
        <v>2.2905323505401611</v>
      </c>
    </row>
    <row r="2089" spans="1:5" x14ac:dyDescent="0.2">
      <c r="A2089" s="230">
        <v>42292.504973229166</v>
      </c>
      <c r="B2089">
        <v>2.2905323505401611</v>
      </c>
      <c r="C2089">
        <v>1107.8509521484375</v>
      </c>
      <c r="D2089">
        <v>0.2397000789642334</v>
      </c>
      <c r="E2089" s="8">
        <f t="shared" si="34"/>
        <v>2.2905323505401611</v>
      </c>
    </row>
    <row r="2090" spans="1:5" x14ac:dyDescent="0.2">
      <c r="A2090" s="230">
        <v>42292.511926736108</v>
      </c>
      <c r="B2090">
        <v>2.2905323505401611</v>
      </c>
      <c r="C2090">
        <v>1093.502197265625</v>
      </c>
      <c r="D2090">
        <v>0.2397000789642334</v>
      </c>
      <c r="E2090" s="8">
        <f t="shared" si="34"/>
        <v>2.2905323505401611</v>
      </c>
    </row>
    <row r="2091" spans="1:5" x14ac:dyDescent="0.2">
      <c r="A2091" s="230">
        <v>42292.518880208336</v>
      </c>
      <c r="B2091">
        <v>2.2905323505401611</v>
      </c>
      <c r="C2091">
        <v>1091.89599609375</v>
      </c>
      <c r="D2091">
        <v>0.2397000789642334</v>
      </c>
      <c r="E2091" s="8">
        <f t="shared" si="34"/>
        <v>2.2905323505401611</v>
      </c>
    </row>
    <row r="2092" spans="1:5" x14ac:dyDescent="0.2">
      <c r="A2092" s="230">
        <v>42292.525833680556</v>
      </c>
      <c r="B2092">
        <v>2.2905323505401611</v>
      </c>
      <c r="C2092">
        <v>1055.1676025390625</v>
      </c>
      <c r="D2092">
        <v>0.2397000789642334</v>
      </c>
      <c r="E2092" s="8">
        <f t="shared" si="34"/>
        <v>2.2905323505401611</v>
      </c>
    </row>
    <row r="2093" spans="1:5" x14ac:dyDescent="0.2">
      <c r="A2093" s="230">
        <v>42292.532787187498</v>
      </c>
      <c r="B2093">
        <v>2.2905323505401611</v>
      </c>
      <c r="C2093">
        <v>1062.5560302734375</v>
      </c>
      <c r="D2093">
        <v>0.2397000789642334</v>
      </c>
      <c r="E2093" s="8">
        <f t="shared" si="34"/>
        <v>2.2905323505401611</v>
      </c>
    </row>
    <row r="2094" spans="1:5" x14ac:dyDescent="0.2">
      <c r="A2094" s="230">
        <v>42292.539740659726</v>
      </c>
      <c r="B2094">
        <v>2.2905323505401611</v>
      </c>
      <c r="C2094">
        <v>1062.5560302734375</v>
      </c>
      <c r="D2094">
        <v>0.2397000789642334</v>
      </c>
      <c r="E2094" s="8">
        <f t="shared" si="34"/>
        <v>2.2905323505401611</v>
      </c>
    </row>
    <row r="2095" spans="1:5" x14ac:dyDescent="0.2">
      <c r="A2095" s="230">
        <v>42292.546694178243</v>
      </c>
      <c r="B2095">
        <v>2.2905323505401611</v>
      </c>
      <c r="C2095">
        <v>1075.941162109375</v>
      </c>
      <c r="D2095">
        <v>0.2397000789642334</v>
      </c>
      <c r="E2095" s="8">
        <f t="shared" si="34"/>
        <v>2.2905323505401611</v>
      </c>
    </row>
    <row r="2096" spans="1:5" x14ac:dyDescent="0.2">
      <c r="A2096" s="230">
        <v>42292.553647650464</v>
      </c>
      <c r="B2096">
        <v>2.2905323505401611</v>
      </c>
      <c r="C2096">
        <v>1036.7496337890625</v>
      </c>
      <c r="D2096">
        <v>0.2397000789642334</v>
      </c>
      <c r="E2096" s="8">
        <f t="shared" si="34"/>
        <v>2.2905323505401611</v>
      </c>
    </row>
    <row r="2097" spans="1:5" x14ac:dyDescent="0.2">
      <c r="A2097" s="230">
        <v>42292.560601122685</v>
      </c>
      <c r="B2097">
        <v>2.2905323505401611</v>
      </c>
      <c r="C2097">
        <v>1045.316162109375</v>
      </c>
      <c r="D2097">
        <v>0.2397000789642334</v>
      </c>
      <c r="E2097" s="8">
        <f t="shared" si="34"/>
        <v>2.2905323505401611</v>
      </c>
    </row>
    <row r="2098" spans="1:5" x14ac:dyDescent="0.2">
      <c r="A2098" s="230">
        <v>42292.567554629626</v>
      </c>
      <c r="B2098">
        <v>2.2975950241088867</v>
      </c>
      <c r="C2098">
        <v>939.94921875</v>
      </c>
      <c r="D2098">
        <v>0.31459331512451172</v>
      </c>
      <c r="E2098" s="8">
        <f t="shared" si="34"/>
        <v>2.2975950241088867</v>
      </c>
    </row>
    <row r="2099" spans="1:5" x14ac:dyDescent="0.2">
      <c r="A2099" s="230">
        <v>42292.574508101854</v>
      </c>
      <c r="B2099">
        <v>2.2974882125854492</v>
      </c>
      <c r="C2099">
        <v>966.39801025390625</v>
      </c>
      <c r="D2099">
        <v>0.2397000789642334</v>
      </c>
      <c r="E2099" s="8">
        <f t="shared" si="34"/>
        <v>2.2974882125854492</v>
      </c>
    </row>
    <row r="2100" spans="1:5" x14ac:dyDescent="0.2">
      <c r="A2100" s="230">
        <v>42292.581461574075</v>
      </c>
      <c r="B2100">
        <v>2.2974882125854492</v>
      </c>
      <c r="C2100">
        <v>883.62506103515625</v>
      </c>
      <c r="D2100">
        <v>0.2397000789642334</v>
      </c>
      <c r="E2100" s="8">
        <f t="shared" si="34"/>
        <v>2.2974882125854492</v>
      </c>
    </row>
    <row r="2101" spans="1:5" x14ac:dyDescent="0.2">
      <c r="A2101" s="230">
        <v>42292.588415081016</v>
      </c>
      <c r="B2101">
        <v>2.2974882125854492</v>
      </c>
      <c r="C2101">
        <v>912.21539306640625</v>
      </c>
      <c r="D2101">
        <v>0.2397000789642334</v>
      </c>
      <c r="E2101" s="8">
        <f t="shared" si="34"/>
        <v>2.2974882125854492</v>
      </c>
    </row>
    <row r="2102" spans="1:5" x14ac:dyDescent="0.2">
      <c r="A2102" s="230">
        <v>42292.595368553244</v>
      </c>
      <c r="B2102">
        <v>2.2974882125854492</v>
      </c>
      <c r="C2102">
        <v>1005.9107055664062</v>
      </c>
      <c r="D2102">
        <v>0.2397000789642334</v>
      </c>
      <c r="E2102" s="8">
        <f t="shared" si="34"/>
        <v>2.2974882125854492</v>
      </c>
    </row>
    <row r="2103" spans="1:5" x14ac:dyDescent="0.2">
      <c r="A2103" s="230">
        <v>42292.602322071762</v>
      </c>
      <c r="B2103">
        <v>2.2974882125854492</v>
      </c>
      <c r="C2103">
        <v>787.3599853515625</v>
      </c>
      <c r="D2103">
        <v>0.2397000789642334</v>
      </c>
      <c r="E2103" s="8">
        <f t="shared" si="34"/>
        <v>2.2974882125854492</v>
      </c>
    </row>
    <row r="2104" spans="1:5" x14ac:dyDescent="0.2">
      <c r="A2104" s="230">
        <v>42292.609275543982</v>
      </c>
      <c r="B2104">
        <v>2.2974882125854492</v>
      </c>
      <c r="C2104">
        <v>1125.0909423828125</v>
      </c>
      <c r="D2104">
        <v>0.2397000789642334</v>
      </c>
      <c r="E2104" s="8">
        <f t="shared" si="34"/>
        <v>2.2974882125854492</v>
      </c>
    </row>
    <row r="2105" spans="1:5" x14ac:dyDescent="0.2">
      <c r="A2105" s="230">
        <v>42292.616229016203</v>
      </c>
      <c r="B2105">
        <v>2.2974882125854492</v>
      </c>
      <c r="C2105">
        <v>1129.2669677734375</v>
      </c>
      <c r="D2105">
        <v>0.2397000789642334</v>
      </c>
      <c r="E2105" s="8">
        <f t="shared" si="34"/>
        <v>2.2974882125854492</v>
      </c>
    </row>
    <row r="2106" spans="1:5" x14ac:dyDescent="0.2">
      <c r="A2106" s="230">
        <v>42292.623182523152</v>
      </c>
      <c r="B2106">
        <v>2.2974882125854492</v>
      </c>
      <c r="C2106">
        <v>1134.192626953125</v>
      </c>
      <c r="D2106">
        <v>0.2397000789642334</v>
      </c>
      <c r="E2106" s="8">
        <f t="shared" si="34"/>
        <v>2.2974882125854492</v>
      </c>
    </row>
    <row r="2107" spans="1:5" x14ac:dyDescent="0.2">
      <c r="A2107" s="230">
        <v>42292.630135995372</v>
      </c>
      <c r="B2107">
        <v>2.2974882125854492</v>
      </c>
      <c r="C2107">
        <v>1107.8509521484375</v>
      </c>
      <c r="D2107">
        <v>0.2397000789642334</v>
      </c>
      <c r="E2107" s="8">
        <f t="shared" si="34"/>
        <v>2.2974882125854492</v>
      </c>
    </row>
    <row r="2108" spans="1:5" x14ac:dyDescent="0.2">
      <c r="A2108" s="230">
        <v>42292.637089467593</v>
      </c>
      <c r="B2108">
        <v>2.2974882125854492</v>
      </c>
      <c r="C2108">
        <v>1138.154541015625</v>
      </c>
      <c r="D2108">
        <v>0.2397000789642334</v>
      </c>
      <c r="E2108" s="8">
        <f t="shared" si="34"/>
        <v>2.2974882125854492</v>
      </c>
    </row>
    <row r="2109" spans="1:5" x14ac:dyDescent="0.2">
      <c r="A2109" s="230">
        <v>42292.644042974534</v>
      </c>
      <c r="B2109">
        <v>2.2974882125854492</v>
      </c>
      <c r="C2109">
        <v>1134.40673828125</v>
      </c>
      <c r="D2109">
        <v>0.2397000789642334</v>
      </c>
      <c r="E2109" s="8">
        <f t="shared" si="34"/>
        <v>2.2974882125854492</v>
      </c>
    </row>
    <row r="2110" spans="1:5" x14ac:dyDescent="0.2">
      <c r="A2110" s="230">
        <v>42292.650996446762</v>
      </c>
      <c r="B2110">
        <v>2.2495462894439697</v>
      </c>
      <c r="C2110">
        <v>1127.2325439453125</v>
      </c>
      <c r="D2110">
        <v>0.2397000789642334</v>
      </c>
      <c r="E2110" s="8">
        <f t="shared" si="34"/>
        <v>2.2495462894439697</v>
      </c>
    </row>
    <row r="2111" spans="1:5" x14ac:dyDescent="0.2">
      <c r="A2111" s="230">
        <v>42292.65794996528</v>
      </c>
      <c r="B2111">
        <v>2.2495462894439697</v>
      </c>
      <c r="C2111">
        <v>1123.69873046875</v>
      </c>
      <c r="D2111">
        <v>0.2397000789642334</v>
      </c>
      <c r="E2111" s="8">
        <f t="shared" si="34"/>
        <v>2.2495462894439697</v>
      </c>
    </row>
    <row r="2112" spans="1:5" x14ac:dyDescent="0.2">
      <c r="A2112" s="230">
        <v>42292.6649034375</v>
      </c>
      <c r="B2112">
        <v>2.2495462894439697</v>
      </c>
      <c r="C2112">
        <v>1138.2615966796875</v>
      </c>
      <c r="D2112">
        <v>0.2397000789642334</v>
      </c>
      <c r="E2112" s="8">
        <f t="shared" si="34"/>
        <v>2.2495462894439697</v>
      </c>
    </row>
    <row r="2113" spans="1:5" x14ac:dyDescent="0.2">
      <c r="A2113" s="230">
        <v>42292.671856909721</v>
      </c>
      <c r="B2113">
        <v>2.2495462894439697</v>
      </c>
      <c r="C2113">
        <v>1104.3172607421875</v>
      </c>
      <c r="D2113">
        <v>0.2397000789642334</v>
      </c>
      <c r="E2113" s="8">
        <f t="shared" si="34"/>
        <v>2.2495462894439697</v>
      </c>
    </row>
    <row r="2114" spans="1:5" x14ac:dyDescent="0.2">
      <c r="A2114" s="230">
        <v>42292.67881041667</v>
      </c>
      <c r="B2114">
        <v>2.2495462894439697</v>
      </c>
      <c r="C2114">
        <v>1116.5245361328125</v>
      </c>
      <c r="D2114">
        <v>0.2397000789642334</v>
      </c>
      <c r="E2114" s="8">
        <f t="shared" si="34"/>
        <v>2.2495462894439697</v>
      </c>
    </row>
    <row r="2115" spans="1:5" x14ac:dyDescent="0.2">
      <c r="A2115" s="230">
        <v>42292.685763888891</v>
      </c>
      <c r="B2115">
        <v>2.2495462894439697</v>
      </c>
      <c r="C2115">
        <v>1082.9012451171875</v>
      </c>
      <c r="D2115">
        <v>0.2397000789642334</v>
      </c>
      <c r="E2115" s="8">
        <f t="shared" si="34"/>
        <v>2.2495462894439697</v>
      </c>
    </row>
    <row r="2116" spans="1:5" x14ac:dyDescent="0.2">
      <c r="A2116" s="230">
        <v>42292.692717361111</v>
      </c>
      <c r="B2116">
        <v>2.2495462894439697</v>
      </c>
      <c r="C2116">
        <v>1138.2615966796875</v>
      </c>
      <c r="D2116">
        <v>0.2397000789642334</v>
      </c>
      <c r="E2116" s="8">
        <f t="shared" ref="E2116:E2179" si="35">IF(B2116="Null",E2115,IF(C2116+D2116&gt;10,B2116,"PO"))</f>
        <v>2.2495462894439697</v>
      </c>
    </row>
    <row r="2117" spans="1:5" x14ac:dyDescent="0.2">
      <c r="A2117" s="230">
        <v>42292.699670868053</v>
      </c>
      <c r="B2117">
        <v>2.2495462894439697</v>
      </c>
      <c r="C2117">
        <v>1121.3428955078125</v>
      </c>
      <c r="D2117">
        <v>0.2397000789642334</v>
      </c>
      <c r="E2117" s="8">
        <f t="shared" si="35"/>
        <v>2.2495462894439697</v>
      </c>
    </row>
    <row r="2118" spans="1:5" x14ac:dyDescent="0.2">
      <c r="A2118" s="230">
        <v>42292.706624340281</v>
      </c>
      <c r="B2118">
        <v>2.2495462894439697</v>
      </c>
      <c r="C2118">
        <v>1117.7022705078125</v>
      </c>
      <c r="D2118">
        <v>0.2397000789642334</v>
      </c>
      <c r="E2118" s="8">
        <f t="shared" si="35"/>
        <v>2.2495462894439697</v>
      </c>
    </row>
    <row r="2119" spans="1:5" x14ac:dyDescent="0.2">
      <c r="A2119" s="230">
        <v>42292.713577858798</v>
      </c>
      <c r="B2119">
        <v>2.2495462894439697</v>
      </c>
      <c r="C2119">
        <v>1083.32958984375</v>
      </c>
      <c r="D2119">
        <v>0.2397000789642334</v>
      </c>
      <c r="E2119" s="8">
        <f t="shared" si="35"/>
        <v>2.2495462894439697</v>
      </c>
    </row>
    <row r="2120" spans="1:5" x14ac:dyDescent="0.2">
      <c r="A2120" s="230">
        <v>42292.720531331019</v>
      </c>
      <c r="B2120">
        <v>2.2495462894439697</v>
      </c>
      <c r="C2120">
        <v>1137.51220703125</v>
      </c>
      <c r="D2120">
        <v>0.2397000789642334</v>
      </c>
      <c r="E2120" s="8">
        <f t="shared" si="35"/>
        <v>2.2495462894439697</v>
      </c>
    </row>
    <row r="2121" spans="1:5" x14ac:dyDescent="0.2">
      <c r="A2121" s="230">
        <v>42292.727484803239</v>
      </c>
      <c r="B2121">
        <v>2.2495462894439697</v>
      </c>
      <c r="C2121">
        <v>1056.9879150390625</v>
      </c>
      <c r="D2121">
        <v>0.2397000789642334</v>
      </c>
      <c r="E2121" s="8">
        <f t="shared" si="35"/>
        <v>2.2495462894439697</v>
      </c>
    </row>
    <row r="2122" spans="1:5" x14ac:dyDescent="0.2">
      <c r="A2122" s="230">
        <v>42292.734438310188</v>
      </c>
      <c r="B2122">
        <v>2.2219369411468506</v>
      </c>
      <c r="C2122">
        <v>1083.0084228515625</v>
      </c>
      <c r="D2122">
        <v>0.2397000789642334</v>
      </c>
      <c r="E2122" s="8">
        <f t="shared" si="35"/>
        <v>2.2219369411468506</v>
      </c>
    </row>
    <row r="2123" spans="1:5" x14ac:dyDescent="0.2">
      <c r="A2123" s="230">
        <v>42292.741391782409</v>
      </c>
      <c r="B2123">
        <v>2.3385813236236572</v>
      </c>
      <c r="C2123">
        <v>993.4893798828125</v>
      </c>
      <c r="D2123">
        <v>0.2397000789642334</v>
      </c>
      <c r="E2123" s="8">
        <f t="shared" si="35"/>
        <v>2.3385813236236572</v>
      </c>
    </row>
    <row r="2124" spans="1:5" x14ac:dyDescent="0.2">
      <c r="A2124" s="230">
        <v>42292.748345254629</v>
      </c>
      <c r="B2124">
        <v>2.3385813236236572</v>
      </c>
      <c r="C2124">
        <v>1102.2828369140625</v>
      </c>
      <c r="D2124">
        <v>0.2397000789642334</v>
      </c>
      <c r="E2124" s="8">
        <f t="shared" si="35"/>
        <v>2.3385813236236572</v>
      </c>
    </row>
    <row r="2125" spans="1:5" x14ac:dyDescent="0.2">
      <c r="A2125" s="230">
        <v>42292.755298761571</v>
      </c>
      <c r="B2125">
        <v>2.3385813236236572</v>
      </c>
      <c r="C2125">
        <v>1031.1815185546875</v>
      </c>
      <c r="D2125">
        <v>0.2397000789642334</v>
      </c>
      <c r="E2125" s="8">
        <f t="shared" si="35"/>
        <v>2.3385813236236572</v>
      </c>
    </row>
    <row r="2126" spans="1:5" x14ac:dyDescent="0.2">
      <c r="A2126" s="230">
        <v>42292.762252233799</v>
      </c>
      <c r="B2126">
        <v>2.4281513690948486</v>
      </c>
      <c r="C2126">
        <v>1071.4437255859375</v>
      </c>
      <c r="D2126">
        <v>0.2397000789642334</v>
      </c>
      <c r="E2126" s="8">
        <f t="shared" si="35"/>
        <v>2.4281513690948486</v>
      </c>
    </row>
    <row r="2127" spans="1:5" x14ac:dyDescent="0.2">
      <c r="A2127" s="230">
        <v>42292.769205752316</v>
      </c>
      <c r="B2127">
        <v>2.4281513690948486</v>
      </c>
      <c r="C2127">
        <v>943.9112548828125</v>
      </c>
      <c r="D2127">
        <v>0.2397000789642334</v>
      </c>
      <c r="E2127" s="8">
        <f t="shared" si="35"/>
        <v>2.4281513690948486</v>
      </c>
    </row>
    <row r="2128" spans="1:5" x14ac:dyDescent="0.2">
      <c r="A2128" s="230">
        <v>42292.776159224537</v>
      </c>
      <c r="B2128">
        <v>2.4281513690948486</v>
      </c>
      <c r="C2128">
        <v>1057.30908203125</v>
      </c>
      <c r="D2128">
        <v>0.2397000789642334</v>
      </c>
      <c r="E2128" s="8">
        <f t="shared" si="35"/>
        <v>2.4281513690948486</v>
      </c>
    </row>
    <row r="2129" spans="1:5" x14ac:dyDescent="0.2">
      <c r="A2129" s="230">
        <v>42292.783112696758</v>
      </c>
      <c r="B2129">
        <v>2.4281513690948486</v>
      </c>
      <c r="C2129">
        <v>926.6712646484375</v>
      </c>
      <c r="D2129">
        <v>0.2397000789642334</v>
      </c>
      <c r="E2129" s="8">
        <f t="shared" si="35"/>
        <v>2.4281513690948486</v>
      </c>
    </row>
    <row r="2130" spans="1:5" x14ac:dyDescent="0.2">
      <c r="A2130" s="230">
        <v>42292.790066203706</v>
      </c>
      <c r="B2130">
        <v>2.4281513690948486</v>
      </c>
      <c r="C2130">
        <v>1025.82763671875</v>
      </c>
      <c r="D2130">
        <v>0.2397000789642334</v>
      </c>
      <c r="E2130" s="8">
        <f t="shared" si="35"/>
        <v>2.4281513690948486</v>
      </c>
    </row>
    <row r="2131" spans="1:5" x14ac:dyDescent="0.2">
      <c r="A2131" s="230">
        <v>42292.797019675927</v>
      </c>
      <c r="B2131">
        <v>2.4281513690948486</v>
      </c>
      <c r="C2131">
        <v>922.70947265625</v>
      </c>
      <c r="D2131">
        <v>0.2397000789642334</v>
      </c>
      <c r="E2131" s="8">
        <f t="shared" si="35"/>
        <v>2.4281513690948486</v>
      </c>
    </row>
    <row r="2132" spans="1:5" x14ac:dyDescent="0.2">
      <c r="A2132" s="230">
        <v>42292.803973148148</v>
      </c>
      <c r="B2132">
        <v>2.4281513690948486</v>
      </c>
      <c r="C2132">
        <v>873.773681640625</v>
      </c>
      <c r="D2132">
        <v>0.2397000789642334</v>
      </c>
      <c r="E2132" s="8">
        <f t="shared" si="35"/>
        <v>2.4281513690948486</v>
      </c>
    </row>
    <row r="2133" spans="1:5" x14ac:dyDescent="0.2">
      <c r="A2133" s="230">
        <v>42292.810926655089</v>
      </c>
      <c r="B2133">
        <v>2.4281513690948486</v>
      </c>
      <c r="C2133">
        <v>1144.6865234375</v>
      </c>
      <c r="D2133">
        <v>0.2397000789642334</v>
      </c>
      <c r="E2133" s="8">
        <f t="shared" si="35"/>
        <v>2.4281513690948486</v>
      </c>
    </row>
    <row r="2134" spans="1:5" x14ac:dyDescent="0.2">
      <c r="A2134" s="230">
        <v>42292.817880127317</v>
      </c>
      <c r="B2134">
        <v>2.4281513690948486</v>
      </c>
      <c r="C2134">
        <v>916.0704345703125</v>
      </c>
      <c r="D2134">
        <v>0.2397000789642334</v>
      </c>
      <c r="E2134" s="8">
        <f t="shared" si="35"/>
        <v>2.4281513690948486</v>
      </c>
    </row>
    <row r="2135" spans="1:5" x14ac:dyDescent="0.2">
      <c r="A2135" s="230">
        <v>42292.824833645835</v>
      </c>
      <c r="B2135">
        <v>2.4281513690948486</v>
      </c>
      <c r="C2135">
        <v>1137.0838623046875</v>
      </c>
      <c r="D2135">
        <v>0.2397000789642334</v>
      </c>
      <c r="E2135" s="8">
        <f t="shared" si="35"/>
        <v>2.4281513690948486</v>
      </c>
    </row>
    <row r="2136" spans="1:5" x14ac:dyDescent="0.2">
      <c r="A2136" s="230">
        <v>42292.831787118055</v>
      </c>
      <c r="B2136">
        <v>2.4281513690948486</v>
      </c>
      <c r="C2136">
        <v>934.48809814453125</v>
      </c>
      <c r="D2136">
        <v>0.2397000789642334</v>
      </c>
      <c r="E2136" s="8">
        <f t="shared" si="35"/>
        <v>2.4281513690948486</v>
      </c>
    </row>
    <row r="2137" spans="1:5" x14ac:dyDescent="0.2">
      <c r="A2137" s="230">
        <v>42292.838740590276</v>
      </c>
      <c r="B2137">
        <v>2.4829421043395996</v>
      </c>
      <c r="C2137">
        <v>1151.3255615234375</v>
      </c>
      <c r="D2137">
        <v>0.2397000789642334</v>
      </c>
      <c r="E2137" s="8">
        <f t="shared" si="35"/>
        <v>2.4829421043395996</v>
      </c>
    </row>
    <row r="2138" spans="1:5" x14ac:dyDescent="0.2">
      <c r="A2138" s="230">
        <v>42292.845694097225</v>
      </c>
      <c r="B2138">
        <v>2.4003279209136963</v>
      </c>
      <c r="C2138">
        <v>1099.1773681640625</v>
      </c>
      <c r="D2138">
        <v>0.2397000789642334</v>
      </c>
      <c r="E2138" s="8">
        <f t="shared" si="35"/>
        <v>2.4003279209136963</v>
      </c>
    </row>
    <row r="2139" spans="1:5" x14ac:dyDescent="0.2">
      <c r="A2139" s="230">
        <v>42292.852647569445</v>
      </c>
      <c r="B2139">
        <v>2.4003279209136963</v>
      </c>
      <c r="C2139">
        <v>1105.1739501953125</v>
      </c>
      <c r="D2139">
        <v>0.2397000789642334</v>
      </c>
      <c r="E2139" s="8">
        <f t="shared" si="35"/>
        <v>2.4003279209136963</v>
      </c>
    </row>
    <row r="2140" spans="1:5" x14ac:dyDescent="0.2">
      <c r="A2140" s="230">
        <v>42292.859601041666</v>
      </c>
      <c r="B2140">
        <v>2.4003279209136963</v>
      </c>
      <c r="C2140">
        <v>1132.90771484375</v>
      </c>
      <c r="D2140">
        <v>0.2397000789642334</v>
      </c>
      <c r="E2140" s="8">
        <f t="shared" si="35"/>
        <v>2.4003279209136963</v>
      </c>
    </row>
    <row r="2141" spans="1:5" x14ac:dyDescent="0.2">
      <c r="A2141" s="230">
        <v>42292.866554548615</v>
      </c>
      <c r="B2141">
        <v>2.4003279209136963</v>
      </c>
      <c r="C2141">
        <v>1145.3289794921875</v>
      </c>
      <c r="D2141">
        <v>0.2397000789642334</v>
      </c>
      <c r="E2141" s="8">
        <f t="shared" si="35"/>
        <v>2.4003279209136963</v>
      </c>
    </row>
    <row r="2142" spans="1:5" x14ac:dyDescent="0.2">
      <c r="A2142" s="230">
        <v>42292.873508020835</v>
      </c>
      <c r="B2142">
        <v>2.4003279209136963</v>
      </c>
      <c r="C2142">
        <v>1139.2254638671875</v>
      </c>
      <c r="D2142">
        <v>0.2397000789642334</v>
      </c>
      <c r="E2142" s="8">
        <f t="shared" si="35"/>
        <v>2.4003279209136963</v>
      </c>
    </row>
    <row r="2143" spans="1:5" x14ac:dyDescent="0.2">
      <c r="A2143" s="230">
        <v>42292.880461539353</v>
      </c>
      <c r="B2143">
        <v>2.4003279209136963</v>
      </c>
      <c r="C2143">
        <v>1129.9093017578125</v>
      </c>
      <c r="D2143">
        <v>0.2397000789642334</v>
      </c>
      <c r="E2143" s="8">
        <f t="shared" si="35"/>
        <v>2.4003279209136963</v>
      </c>
    </row>
    <row r="2144" spans="1:5" x14ac:dyDescent="0.2">
      <c r="A2144" s="230">
        <v>42292.887415011573</v>
      </c>
      <c r="B2144">
        <v>2.4003279209136963</v>
      </c>
      <c r="C2144">
        <v>1118.558837890625</v>
      </c>
      <c r="D2144">
        <v>0.2397000789642334</v>
      </c>
      <c r="E2144" s="8">
        <f t="shared" si="35"/>
        <v>2.4003279209136963</v>
      </c>
    </row>
    <row r="2145" spans="1:5" x14ac:dyDescent="0.2">
      <c r="A2145" s="230">
        <v>42292.894368483794</v>
      </c>
      <c r="B2145">
        <v>2.4003279209136963</v>
      </c>
      <c r="C2145">
        <v>1138.7972412109375</v>
      </c>
      <c r="D2145">
        <v>0.2397000789642334</v>
      </c>
      <c r="E2145" s="8">
        <f t="shared" si="35"/>
        <v>2.4003279209136963</v>
      </c>
    </row>
    <row r="2146" spans="1:5" x14ac:dyDescent="0.2">
      <c r="A2146" s="230">
        <v>42292.901321990743</v>
      </c>
      <c r="B2146">
        <v>2.4003279209136963</v>
      </c>
      <c r="C2146">
        <v>1099.7130126953125</v>
      </c>
      <c r="D2146">
        <v>0.2397000789642334</v>
      </c>
      <c r="E2146" s="8">
        <f t="shared" si="35"/>
        <v>2.4003279209136963</v>
      </c>
    </row>
    <row r="2147" spans="1:5" x14ac:dyDescent="0.2">
      <c r="A2147" s="230">
        <v>42292.908275462964</v>
      </c>
      <c r="B2147">
        <v>2.4003279209136963</v>
      </c>
      <c r="C2147">
        <v>1121.3428955078125</v>
      </c>
      <c r="D2147">
        <v>0.2397000789642334</v>
      </c>
      <c r="E2147" s="8">
        <f t="shared" si="35"/>
        <v>2.4003279209136963</v>
      </c>
    </row>
    <row r="2148" spans="1:5" x14ac:dyDescent="0.2">
      <c r="A2148" s="230">
        <v>42292.915228935184</v>
      </c>
      <c r="B2148">
        <v>2.4003279209136963</v>
      </c>
      <c r="C2148">
        <v>1085.8995361328125</v>
      </c>
      <c r="D2148">
        <v>0.2397000789642334</v>
      </c>
      <c r="E2148" s="8">
        <f t="shared" si="35"/>
        <v>2.4003279209136963</v>
      </c>
    </row>
    <row r="2149" spans="1:5" x14ac:dyDescent="0.2">
      <c r="A2149" s="230">
        <v>42292.922182442133</v>
      </c>
      <c r="B2149">
        <v>2.4003279209136963</v>
      </c>
      <c r="C2149">
        <v>1112.348388671875</v>
      </c>
      <c r="D2149">
        <v>0.2397000789642334</v>
      </c>
      <c r="E2149" s="8">
        <f t="shared" si="35"/>
        <v>2.4003279209136963</v>
      </c>
    </row>
    <row r="2150" spans="1:5" x14ac:dyDescent="0.2">
      <c r="A2150" s="230">
        <v>42292.929135914354</v>
      </c>
      <c r="B2150">
        <v>2.4003279209136963</v>
      </c>
      <c r="C2150">
        <v>1069.4093017578125</v>
      </c>
      <c r="D2150">
        <v>0.2397000789642334</v>
      </c>
      <c r="E2150" s="8">
        <f t="shared" si="35"/>
        <v>2.4003279209136963</v>
      </c>
    </row>
    <row r="2151" spans="1:5" x14ac:dyDescent="0.2">
      <c r="A2151" s="230">
        <v>42292.936089432871</v>
      </c>
      <c r="B2151">
        <v>2.4003279209136963</v>
      </c>
      <c r="C2151">
        <v>1109.3499755859375</v>
      </c>
      <c r="D2151">
        <v>0.2397000789642334</v>
      </c>
      <c r="E2151" s="8">
        <f t="shared" si="35"/>
        <v>2.4003279209136963</v>
      </c>
    </row>
    <row r="2152" spans="1:5" x14ac:dyDescent="0.2">
      <c r="A2152" s="230">
        <v>42292.943042905092</v>
      </c>
      <c r="B2152">
        <v>2.4003279209136963</v>
      </c>
      <c r="C2152">
        <v>1091.5748291015625</v>
      </c>
      <c r="D2152">
        <v>0.2397000789642334</v>
      </c>
      <c r="E2152" s="8">
        <f t="shared" si="35"/>
        <v>2.4003279209136963</v>
      </c>
    </row>
    <row r="2153" spans="1:5" x14ac:dyDescent="0.2">
      <c r="A2153" s="230">
        <v>42292.949996377312</v>
      </c>
      <c r="B2153">
        <v>2.4003279209136963</v>
      </c>
      <c r="C2153">
        <v>1113.7403564453125</v>
      </c>
      <c r="D2153">
        <v>0.2397000789642334</v>
      </c>
      <c r="E2153" s="8">
        <f t="shared" si="35"/>
        <v>2.4003279209136963</v>
      </c>
    </row>
    <row r="2154" spans="1:5" x14ac:dyDescent="0.2">
      <c r="A2154" s="230">
        <v>42292.956949884261</v>
      </c>
      <c r="B2154">
        <v>2.4003279209136963</v>
      </c>
      <c r="C2154">
        <v>1053.4542236328125</v>
      </c>
      <c r="D2154">
        <v>0.2397000789642334</v>
      </c>
      <c r="E2154" s="8">
        <f t="shared" si="35"/>
        <v>2.4003279209136963</v>
      </c>
    </row>
    <row r="2155" spans="1:5" x14ac:dyDescent="0.2">
      <c r="A2155" s="230">
        <v>42292.963903356482</v>
      </c>
      <c r="B2155">
        <v>2.4003279209136963</v>
      </c>
      <c r="C2155">
        <v>1106.5660400390625</v>
      </c>
      <c r="D2155">
        <v>0.2397000789642334</v>
      </c>
      <c r="E2155" s="8">
        <f t="shared" si="35"/>
        <v>2.4003279209136963</v>
      </c>
    </row>
    <row r="2156" spans="1:5" x14ac:dyDescent="0.2">
      <c r="A2156" s="230">
        <v>42292.970856828702</v>
      </c>
      <c r="B2156">
        <v>2.4003279209136963</v>
      </c>
      <c r="C2156">
        <v>1051.5267333984375</v>
      </c>
      <c r="D2156">
        <v>0.2397000789642334</v>
      </c>
      <c r="E2156" s="8">
        <f t="shared" si="35"/>
        <v>2.4003279209136963</v>
      </c>
    </row>
    <row r="2157" spans="1:5" x14ac:dyDescent="0.2">
      <c r="A2157" s="230">
        <v>42292.977810335651</v>
      </c>
      <c r="B2157">
        <v>2.4003279209136963</v>
      </c>
      <c r="C2157">
        <v>1123.69873046875</v>
      </c>
      <c r="D2157">
        <v>0.2397000789642334</v>
      </c>
      <c r="E2157" s="8">
        <f t="shared" si="35"/>
        <v>2.4003279209136963</v>
      </c>
    </row>
    <row r="2158" spans="1:5" x14ac:dyDescent="0.2">
      <c r="A2158" s="230">
        <v>42292.984763807872</v>
      </c>
      <c r="B2158">
        <v>2.4003279209136963</v>
      </c>
      <c r="C2158">
        <v>1025.82763671875</v>
      </c>
      <c r="D2158">
        <v>0.2397000789642334</v>
      </c>
      <c r="E2158" s="8">
        <f t="shared" si="35"/>
        <v>2.4003279209136963</v>
      </c>
    </row>
    <row r="2159" spans="1:5" x14ac:dyDescent="0.2">
      <c r="A2159" s="230">
        <v>42292.991717326389</v>
      </c>
      <c r="B2159">
        <v>2.4003279209136963</v>
      </c>
      <c r="C2159">
        <v>1100.2481689453125</v>
      </c>
      <c r="D2159">
        <v>0.2397000789642334</v>
      </c>
      <c r="E2159" s="8">
        <f t="shared" si="35"/>
        <v>2.4003279209136963</v>
      </c>
    </row>
    <row r="2160" spans="1:5" x14ac:dyDescent="0.2">
      <c r="A2160" s="230">
        <v>42292.99867079861</v>
      </c>
      <c r="B2160">
        <v>2.4003279209136963</v>
      </c>
      <c r="C2160">
        <v>889.5145263671875</v>
      </c>
      <c r="D2160">
        <v>0.2397000789642334</v>
      </c>
      <c r="E2160" s="8">
        <f t="shared" si="35"/>
        <v>2.4003279209136963</v>
      </c>
    </row>
    <row r="2161" spans="1:5" x14ac:dyDescent="0.2">
      <c r="A2161" s="230">
        <v>42293.005624270831</v>
      </c>
      <c r="B2161">
        <v>2.4003279209136963</v>
      </c>
      <c r="C2161">
        <v>1052.811767578125</v>
      </c>
      <c r="D2161">
        <v>0.2397000789642334</v>
      </c>
      <c r="E2161" s="8">
        <f t="shared" si="35"/>
        <v>2.4003279209136963</v>
      </c>
    </row>
    <row r="2162" spans="1:5" x14ac:dyDescent="0.2">
      <c r="A2162" s="230">
        <v>42293.012577777779</v>
      </c>
      <c r="B2162">
        <v>2.4003279209136963</v>
      </c>
      <c r="C2162">
        <v>961.68646240234375</v>
      </c>
      <c r="D2162">
        <v>0.2397000789642334</v>
      </c>
      <c r="E2162" s="8">
        <f t="shared" si="35"/>
        <v>2.4003279209136963</v>
      </c>
    </row>
    <row r="2163" spans="1:5" x14ac:dyDescent="0.2">
      <c r="A2163" s="230">
        <v>42293.01953125</v>
      </c>
      <c r="B2163">
        <v>2.4003279209136963</v>
      </c>
      <c r="C2163">
        <v>1066.51806640625</v>
      </c>
      <c r="D2163">
        <v>0.2397000789642334</v>
      </c>
      <c r="E2163" s="8">
        <f t="shared" si="35"/>
        <v>2.4003279209136963</v>
      </c>
    </row>
    <row r="2164" spans="1:5" x14ac:dyDescent="0.2">
      <c r="A2164" s="230">
        <v>42293.026484722221</v>
      </c>
      <c r="B2164">
        <v>2.4003279209136963</v>
      </c>
      <c r="C2164">
        <v>1060.7357177734375</v>
      </c>
      <c r="D2164">
        <v>0.2397000789642334</v>
      </c>
      <c r="E2164" s="8">
        <f t="shared" si="35"/>
        <v>2.4003279209136963</v>
      </c>
    </row>
    <row r="2165" spans="1:5" x14ac:dyDescent="0.2">
      <c r="A2165" s="230">
        <v>42293.033438229169</v>
      </c>
      <c r="B2165">
        <v>2.4003279209136963</v>
      </c>
      <c r="C2165">
        <v>1003.44775390625</v>
      </c>
      <c r="D2165">
        <v>0.2397000789642334</v>
      </c>
      <c r="E2165" s="8">
        <f t="shared" si="35"/>
        <v>2.4003279209136963</v>
      </c>
    </row>
    <row r="2166" spans="1:5" x14ac:dyDescent="0.2">
      <c r="A2166" s="230">
        <v>42293.04039170139</v>
      </c>
      <c r="B2166">
        <v>2.4003279209136963</v>
      </c>
      <c r="C2166">
        <v>1145.2218017578125</v>
      </c>
      <c r="D2166">
        <v>0.2397000789642334</v>
      </c>
      <c r="E2166" s="8">
        <f t="shared" si="35"/>
        <v>2.4003279209136963</v>
      </c>
    </row>
    <row r="2167" spans="1:5" x14ac:dyDescent="0.2">
      <c r="A2167" s="230">
        <v>42293.047345219908</v>
      </c>
      <c r="B2167">
        <v>2.4003279209136963</v>
      </c>
      <c r="C2167">
        <v>865.849853515625</v>
      </c>
      <c r="D2167">
        <v>0.2397000789642334</v>
      </c>
      <c r="E2167" s="8">
        <f t="shared" si="35"/>
        <v>2.4003279209136963</v>
      </c>
    </row>
    <row r="2168" spans="1:5" x14ac:dyDescent="0.2">
      <c r="A2168" s="230">
        <v>42293.054298692128</v>
      </c>
      <c r="B2168">
        <v>2.4003279209136963</v>
      </c>
      <c r="C2168">
        <v>1153.2529296875</v>
      </c>
      <c r="D2168">
        <v>0.2397000789642334</v>
      </c>
      <c r="E2168" s="8">
        <f t="shared" si="35"/>
        <v>2.4003279209136963</v>
      </c>
    </row>
    <row r="2169" spans="1:5" x14ac:dyDescent="0.2">
      <c r="A2169" s="230">
        <v>42293.061252164349</v>
      </c>
      <c r="B2169">
        <v>2.434786319732666</v>
      </c>
      <c r="C2169">
        <v>784.0406494140625</v>
      </c>
      <c r="D2169">
        <v>0.2397000789642334</v>
      </c>
      <c r="E2169" s="8">
        <f t="shared" si="35"/>
        <v>2.434786319732666</v>
      </c>
    </row>
    <row r="2170" spans="1:5" x14ac:dyDescent="0.2">
      <c r="A2170" s="230">
        <v>42293.068205671298</v>
      </c>
      <c r="B2170">
        <v>2.4691371917724609</v>
      </c>
      <c r="C2170">
        <v>1124.02001953125</v>
      </c>
      <c r="D2170">
        <v>0.2397000789642334</v>
      </c>
      <c r="E2170" s="8">
        <f t="shared" si="35"/>
        <v>2.4691371917724609</v>
      </c>
    </row>
    <row r="2171" spans="1:5" x14ac:dyDescent="0.2">
      <c r="A2171" s="230">
        <v>42293.075159143518</v>
      </c>
      <c r="B2171">
        <v>2.4691371917724609</v>
      </c>
      <c r="C2171">
        <v>890.90655517578125</v>
      </c>
      <c r="D2171">
        <v>0.2397000789642334</v>
      </c>
      <c r="E2171" s="8">
        <f t="shared" si="35"/>
        <v>2.4691371917724609</v>
      </c>
    </row>
    <row r="2172" spans="1:5" x14ac:dyDescent="0.2">
      <c r="A2172" s="230">
        <v>42293.082112615739</v>
      </c>
      <c r="B2172">
        <v>2.4691371917724609</v>
      </c>
      <c r="C2172">
        <v>1143.829833984375</v>
      </c>
      <c r="D2172">
        <v>0.2397000789642334</v>
      </c>
      <c r="E2172" s="8">
        <f t="shared" si="35"/>
        <v>2.4691371917724609</v>
      </c>
    </row>
    <row r="2173" spans="1:5" x14ac:dyDescent="0.2">
      <c r="A2173" s="230">
        <v>42293.089066122688</v>
      </c>
      <c r="B2173">
        <v>2.4691371917724609</v>
      </c>
      <c r="C2173">
        <v>1036.9639892578125</v>
      </c>
      <c r="D2173">
        <v>0.2397000789642334</v>
      </c>
      <c r="E2173" s="8">
        <f t="shared" si="35"/>
        <v>2.4691371917724609</v>
      </c>
    </row>
    <row r="2174" spans="1:5" x14ac:dyDescent="0.2">
      <c r="A2174" s="230">
        <v>42293.096019594908</v>
      </c>
      <c r="B2174">
        <v>2.4691371917724609</v>
      </c>
      <c r="C2174">
        <v>1119.950927734375</v>
      </c>
      <c r="D2174">
        <v>0.2397000789642334</v>
      </c>
      <c r="E2174" s="8">
        <f t="shared" si="35"/>
        <v>2.4691371917724609</v>
      </c>
    </row>
    <row r="2175" spans="1:5" x14ac:dyDescent="0.2">
      <c r="A2175" s="230">
        <v>42293.102973113426</v>
      </c>
      <c r="B2175">
        <v>2.4691371917724609</v>
      </c>
      <c r="C2175">
        <v>1105.92333984375</v>
      </c>
      <c r="D2175">
        <v>0.2397000789642334</v>
      </c>
      <c r="E2175" s="8">
        <f t="shared" si="35"/>
        <v>2.4691371917724609</v>
      </c>
    </row>
    <row r="2176" spans="1:5" x14ac:dyDescent="0.2">
      <c r="A2176" s="230">
        <v>42293.109926585646</v>
      </c>
      <c r="B2176">
        <v>2.4691371917724609</v>
      </c>
      <c r="C2176">
        <v>1125.4119873046875</v>
      </c>
      <c r="D2176">
        <v>0.2397000789642334</v>
      </c>
      <c r="E2176" s="8">
        <f t="shared" si="35"/>
        <v>2.4691371917724609</v>
      </c>
    </row>
    <row r="2177" spans="1:5" x14ac:dyDescent="0.2">
      <c r="A2177" s="230">
        <v>42293.116880057867</v>
      </c>
      <c r="B2177">
        <v>2.4691371917724609</v>
      </c>
      <c r="C2177">
        <v>1115.3465576171875</v>
      </c>
      <c r="D2177">
        <v>0.2397000789642334</v>
      </c>
      <c r="E2177" s="8">
        <f t="shared" si="35"/>
        <v>2.4691371917724609</v>
      </c>
    </row>
    <row r="2178" spans="1:5" x14ac:dyDescent="0.2">
      <c r="A2178" s="230">
        <v>42293.123833564816</v>
      </c>
      <c r="B2178">
        <v>2.4691371917724609</v>
      </c>
      <c r="C2178">
        <v>1146.6138916015625</v>
      </c>
      <c r="D2178">
        <v>0.2397000789642334</v>
      </c>
      <c r="E2178" s="8">
        <f t="shared" si="35"/>
        <v>2.4691371917724609</v>
      </c>
    </row>
    <row r="2179" spans="1:5" x14ac:dyDescent="0.2">
      <c r="A2179" s="230">
        <v>42293.130787037036</v>
      </c>
      <c r="B2179">
        <v>2.4691371917724609</v>
      </c>
      <c r="C2179">
        <v>1069.0880126953125</v>
      </c>
      <c r="D2179">
        <v>0.2397000789642334</v>
      </c>
      <c r="E2179" s="8">
        <f t="shared" si="35"/>
        <v>2.4691371917724609</v>
      </c>
    </row>
    <row r="2180" spans="1:5" x14ac:dyDescent="0.2">
      <c r="A2180" s="230">
        <v>42293.137740509257</v>
      </c>
      <c r="B2180">
        <v>2.4691371917724609</v>
      </c>
      <c r="C2180">
        <v>1098.5350341796875</v>
      </c>
      <c r="D2180">
        <v>0.2397000789642334</v>
      </c>
      <c r="E2180" s="8">
        <f t="shared" ref="E2180:E2243" si="36">IF(B2180="Null",E2179,IF(C2180+D2180&gt;10,B2180,"PO"))</f>
        <v>2.4691371917724609</v>
      </c>
    </row>
    <row r="2181" spans="1:5" x14ac:dyDescent="0.2">
      <c r="A2181" s="230">
        <v>42293.144694016206</v>
      </c>
      <c r="B2181">
        <v>2.4691371917724609</v>
      </c>
      <c r="C2181">
        <v>1068.65966796875</v>
      </c>
      <c r="D2181">
        <v>0.2397000789642334</v>
      </c>
      <c r="E2181" s="8">
        <f t="shared" si="36"/>
        <v>2.4691371917724609</v>
      </c>
    </row>
    <row r="2182" spans="1:5" x14ac:dyDescent="0.2">
      <c r="A2182" s="230">
        <v>42293.151647488427</v>
      </c>
      <c r="B2182">
        <v>2.4691371917724609</v>
      </c>
      <c r="C2182">
        <v>1136.227294921875</v>
      </c>
      <c r="D2182">
        <v>0.2397000789642334</v>
      </c>
      <c r="E2182" s="8">
        <f t="shared" si="36"/>
        <v>2.4691371917724609</v>
      </c>
    </row>
    <row r="2183" spans="1:5" x14ac:dyDescent="0.2">
      <c r="A2183" s="230">
        <v>42293.158601006944</v>
      </c>
      <c r="B2183">
        <v>2.4691371917724609</v>
      </c>
      <c r="C2183">
        <v>1099.7130126953125</v>
      </c>
      <c r="D2183">
        <v>0.2397000789642334</v>
      </c>
      <c r="E2183" s="8">
        <f t="shared" si="36"/>
        <v>2.4691371917724609</v>
      </c>
    </row>
    <row r="2184" spans="1:5" x14ac:dyDescent="0.2">
      <c r="A2184" s="230">
        <v>42293.165554479165</v>
      </c>
      <c r="B2184">
        <v>2.4691371917724609</v>
      </c>
      <c r="C2184">
        <v>1106.88720703125</v>
      </c>
      <c r="D2184">
        <v>0.2397000789642334</v>
      </c>
      <c r="E2184" s="8">
        <f t="shared" si="36"/>
        <v>2.4691371917724609</v>
      </c>
    </row>
    <row r="2185" spans="1:5" x14ac:dyDescent="0.2">
      <c r="A2185" s="230">
        <v>42293.172507951385</v>
      </c>
      <c r="B2185">
        <v>2.4691371917724609</v>
      </c>
      <c r="C2185">
        <v>1046.065673828125</v>
      </c>
      <c r="D2185">
        <v>0.2397000789642334</v>
      </c>
      <c r="E2185" s="8">
        <f t="shared" si="36"/>
        <v>2.4691371917724609</v>
      </c>
    </row>
    <row r="2186" spans="1:5" x14ac:dyDescent="0.2">
      <c r="A2186" s="230">
        <v>42293.179461458334</v>
      </c>
      <c r="B2186">
        <v>2.4691371917724609</v>
      </c>
      <c r="C2186">
        <v>1112.2413330078125</v>
      </c>
      <c r="D2186">
        <v>0.2397000789642334</v>
      </c>
      <c r="E2186" s="8">
        <f t="shared" si="36"/>
        <v>2.4691371917724609</v>
      </c>
    </row>
    <row r="2187" spans="1:5" x14ac:dyDescent="0.2">
      <c r="A2187" s="230">
        <v>42293.186414930555</v>
      </c>
      <c r="B2187">
        <v>2.4691371917724609</v>
      </c>
      <c r="C2187">
        <v>993.7034912109375</v>
      </c>
      <c r="D2187">
        <v>0.2397000789642334</v>
      </c>
      <c r="E2187" s="8">
        <f t="shared" si="36"/>
        <v>2.4691371917724609</v>
      </c>
    </row>
    <row r="2188" spans="1:5" x14ac:dyDescent="0.2">
      <c r="A2188" s="230">
        <v>42293.193368402775</v>
      </c>
      <c r="B2188">
        <v>2.4691371917724609</v>
      </c>
      <c r="C2188">
        <v>1107.8509521484375</v>
      </c>
      <c r="D2188">
        <v>0.2397000789642334</v>
      </c>
      <c r="E2188" s="8">
        <f t="shared" si="36"/>
        <v>2.4691371917724609</v>
      </c>
    </row>
    <row r="2189" spans="1:5" x14ac:dyDescent="0.2">
      <c r="A2189" s="230">
        <v>42293.200321909724</v>
      </c>
      <c r="B2189">
        <v>2.4691371917724609</v>
      </c>
      <c r="C2189">
        <v>921.8526611328125</v>
      </c>
      <c r="D2189">
        <v>0.2397000789642334</v>
      </c>
      <c r="E2189" s="8">
        <f t="shared" si="36"/>
        <v>2.4691371917724609</v>
      </c>
    </row>
    <row r="2190" spans="1:5" x14ac:dyDescent="0.2">
      <c r="A2190" s="230">
        <v>42293.207275381945</v>
      </c>
      <c r="B2190">
        <v>2.4691371917724609</v>
      </c>
      <c r="C2190">
        <v>1095.8580322265625</v>
      </c>
      <c r="D2190">
        <v>0.2397000789642334</v>
      </c>
      <c r="E2190" s="8">
        <f t="shared" si="36"/>
        <v>2.4691371917724609</v>
      </c>
    </row>
    <row r="2191" spans="1:5" x14ac:dyDescent="0.2">
      <c r="A2191" s="230">
        <v>42293.214228900462</v>
      </c>
      <c r="B2191">
        <v>2.4691371917724609</v>
      </c>
      <c r="C2191">
        <v>998.0938720703125</v>
      </c>
      <c r="D2191">
        <v>0.2397000789642334</v>
      </c>
      <c r="E2191" s="8">
        <f t="shared" si="36"/>
        <v>2.4691371917724609</v>
      </c>
    </row>
    <row r="2192" spans="1:5" x14ac:dyDescent="0.2">
      <c r="A2192" s="230">
        <v>42293.221182372683</v>
      </c>
      <c r="B2192">
        <v>2.4691371917724609</v>
      </c>
      <c r="C2192">
        <v>1081.7235107421875</v>
      </c>
      <c r="D2192">
        <v>0.31459331512451172</v>
      </c>
      <c r="E2192" s="8">
        <f t="shared" si="36"/>
        <v>2.4691371917724609</v>
      </c>
    </row>
    <row r="2193" spans="1:5" x14ac:dyDescent="0.2">
      <c r="A2193" s="230">
        <v>42293.228135844911</v>
      </c>
      <c r="B2193">
        <v>2.4691371917724609</v>
      </c>
      <c r="C2193">
        <v>1143.4014892578125</v>
      </c>
      <c r="D2193">
        <v>0.31459331512451172</v>
      </c>
      <c r="E2193" s="8">
        <f t="shared" si="36"/>
        <v>2.4691371917724609</v>
      </c>
    </row>
    <row r="2194" spans="1:5" x14ac:dyDescent="0.2">
      <c r="A2194" s="230">
        <v>42293.235089351852</v>
      </c>
      <c r="B2194">
        <v>2.4691371917724609</v>
      </c>
      <c r="C2194">
        <v>1025.2921142578125</v>
      </c>
      <c r="D2194">
        <v>0.31459331512451172</v>
      </c>
      <c r="E2194" s="8">
        <f t="shared" si="36"/>
        <v>2.4691371917724609</v>
      </c>
    </row>
    <row r="2195" spans="1:5" x14ac:dyDescent="0.2">
      <c r="A2195" s="230">
        <v>42293.242042824073</v>
      </c>
      <c r="B2195">
        <v>2.4691371917724609</v>
      </c>
      <c r="C2195">
        <v>1155.501708984375</v>
      </c>
      <c r="D2195">
        <v>0.31459331512451172</v>
      </c>
      <c r="E2195" s="8">
        <f t="shared" si="36"/>
        <v>2.4691371917724609</v>
      </c>
    </row>
    <row r="2196" spans="1:5" x14ac:dyDescent="0.2">
      <c r="A2196" s="230">
        <v>42293.248996296294</v>
      </c>
      <c r="B2196">
        <v>2.4691371917724609</v>
      </c>
      <c r="C2196">
        <v>1054.9532470703125</v>
      </c>
      <c r="D2196">
        <v>0.31459331512451172</v>
      </c>
      <c r="E2196" s="8">
        <f t="shared" si="36"/>
        <v>2.4691371917724609</v>
      </c>
    </row>
    <row r="2197" spans="1:5" x14ac:dyDescent="0.2">
      <c r="A2197" s="230">
        <v>42293.255949803242</v>
      </c>
      <c r="B2197">
        <v>2.4691371917724609</v>
      </c>
      <c r="C2197">
        <v>1148.8626708984375</v>
      </c>
      <c r="D2197">
        <v>0.31459331512451172</v>
      </c>
      <c r="E2197" s="8">
        <f t="shared" si="36"/>
        <v>2.4691371917724609</v>
      </c>
    </row>
    <row r="2198" spans="1:5" x14ac:dyDescent="0.2">
      <c r="A2198" s="230">
        <v>42293.262903275463</v>
      </c>
      <c r="B2198">
        <v>2.4691371917724609</v>
      </c>
      <c r="C2198">
        <v>983.316650390625</v>
      </c>
      <c r="D2198">
        <v>0.31459331512451172</v>
      </c>
      <c r="E2198" s="8">
        <f t="shared" si="36"/>
        <v>2.4691371917724609</v>
      </c>
    </row>
    <row r="2199" spans="1:5" x14ac:dyDescent="0.2">
      <c r="A2199" s="230">
        <v>42293.269856793981</v>
      </c>
      <c r="B2199">
        <v>2.4691371917724609</v>
      </c>
      <c r="C2199">
        <v>1141.045654296875</v>
      </c>
      <c r="D2199">
        <v>0.31459331512451172</v>
      </c>
      <c r="E2199" s="8">
        <f t="shared" si="36"/>
        <v>2.4691371917724609</v>
      </c>
    </row>
    <row r="2200" spans="1:5" x14ac:dyDescent="0.2">
      <c r="A2200" s="230">
        <v>42293.276810266201</v>
      </c>
      <c r="B2200">
        <v>2.4691371917724609</v>
      </c>
      <c r="C2200">
        <v>1110.313720703125</v>
      </c>
      <c r="D2200">
        <v>0.31459331512451172</v>
      </c>
      <c r="E2200" s="8">
        <f t="shared" si="36"/>
        <v>2.4691371917724609</v>
      </c>
    </row>
    <row r="2201" spans="1:5" x14ac:dyDescent="0.2">
      <c r="A2201" s="230">
        <v>42293.283763738429</v>
      </c>
      <c r="B2201">
        <v>2.4691371917724609</v>
      </c>
      <c r="C2201">
        <v>1129.5882568359375</v>
      </c>
      <c r="D2201">
        <v>0.31459331512451172</v>
      </c>
      <c r="E2201" s="8">
        <f t="shared" si="36"/>
        <v>2.4691371917724609</v>
      </c>
    </row>
    <row r="2202" spans="1:5" x14ac:dyDescent="0.2">
      <c r="A2202" s="230">
        <v>42293.290717245371</v>
      </c>
      <c r="B2202">
        <v>2.4691371917724609</v>
      </c>
      <c r="C2202">
        <v>1096.9288330078125</v>
      </c>
      <c r="D2202">
        <v>0.31459331512451172</v>
      </c>
      <c r="E2202" s="8">
        <f t="shared" si="36"/>
        <v>2.4691371917724609</v>
      </c>
    </row>
    <row r="2203" spans="1:5" x14ac:dyDescent="0.2">
      <c r="A2203" s="230">
        <v>42293.297670717591</v>
      </c>
      <c r="B2203">
        <v>2.4691371917724609</v>
      </c>
      <c r="C2203">
        <v>1131.0872802734375</v>
      </c>
      <c r="D2203">
        <v>0.31459331512451172</v>
      </c>
      <c r="E2203" s="8">
        <f t="shared" si="36"/>
        <v>2.4691371917724609</v>
      </c>
    </row>
    <row r="2204" spans="1:5" x14ac:dyDescent="0.2">
      <c r="A2204" s="230">
        <v>42293.304624189812</v>
      </c>
      <c r="B2204">
        <v>2.4691371917724609</v>
      </c>
      <c r="C2204">
        <v>1090.6109619140625</v>
      </c>
      <c r="D2204">
        <v>0.31459331512451172</v>
      </c>
      <c r="E2204" s="8">
        <f t="shared" si="36"/>
        <v>2.4691371917724609</v>
      </c>
    </row>
    <row r="2205" spans="1:5" x14ac:dyDescent="0.2">
      <c r="A2205" s="230">
        <v>42293.311577696761</v>
      </c>
      <c r="B2205">
        <v>2.4691371917724609</v>
      </c>
      <c r="C2205">
        <v>1103.6748046875</v>
      </c>
      <c r="D2205">
        <v>0.31459331512451172</v>
      </c>
      <c r="E2205" s="8">
        <f t="shared" si="36"/>
        <v>2.4691371917724609</v>
      </c>
    </row>
    <row r="2206" spans="1:5" x14ac:dyDescent="0.2">
      <c r="A2206" s="230">
        <v>42293.318531168981</v>
      </c>
      <c r="B2206">
        <v>2.4691371917724609</v>
      </c>
      <c r="C2206">
        <v>1124.234130859375</v>
      </c>
      <c r="D2206">
        <v>0.31459331512451172</v>
      </c>
      <c r="E2206" s="8">
        <f t="shared" si="36"/>
        <v>2.4691371917724609</v>
      </c>
    </row>
    <row r="2207" spans="1:5" x14ac:dyDescent="0.2">
      <c r="A2207" s="230">
        <v>42293.325484687499</v>
      </c>
      <c r="B2207">
        <v>2.4691371917724609</v>
      </c>
      <c r="C2207">
        <v>1118.558837890625</v>
      </c>
      <c r="D2207">
        <v>0.31459331512451172</v>
      </c>
      <c r="E2207" s="8">
        <f t="shared" si="36"/>
        <v>2.4691371917724609</v>
      </c>
    </row>
    <row r="2208" spans="1:5" x14ac:dyDescent="0.2">
      <c r="A2208" s="230">
        <v>42293.332438159719</v>
      </c>
      <c r="B2208">
        <v>2.4691371917724609</v>
      </c>
      <c r="C2208">
        <v>1103.8890380859375</v>
      </c>
      <c r="D2208">
        <v>0.31459331512451172</v>
      </c>
      <c r="E2208" s="8">
        <f t="shared" si="36"/>
        <v>2.4691371917724609</v>
      </c>
    </row>
    <row r="2209" spans="1:5" x14ac:dyDescent="0.2">
      <c r="A2209" s="230">
        <v>42293.339391631947</v>
      </c>
      <c r="B2209">
        <v>2.4691371917724609</v>
      </c>
      <c r="C2209">
        <v>1104.638427734375</v>
      </c>
      <c r="D2209">
        <v>0.31459331512451172</v>
      </c>
      <c r="E2209" s="8">
        <f t="shared" si="36"/>
        <v>2.4691371917724609</v>
      </c>
    </row>
    <row r="2210" spans="1:5" x14ac:dyDescent="0.2">
      <c r="A2210" s="230">
        <v>42293.346345138889</v>
      </c>
      <c r="B2210">
        <v>2.4691371917724609</v>
      </c>
      <c r="C2210">
        <v>1025.3992919921875</v>
      </c>
      <c r="D2210">
        <v>0.31459331512451172</v>
      </c>
      <c r="E2210" s="8">
        <f t="shared" si="36"/>
        <v>2.4691371917724609</v>
      </c>
    </row>
    <row r="2211" spans="1:5" x14ac:dyDescent="0.2">
      <c r="A2211" s="230">
        <v>42293.353298611109</v>
      </c>
      <c r="B2211">
        <v>2.4691371917724609</v>
      </c>
      <c r="C2211">
        <v>1100.0340576171875</v>
      </c>
      <c r="D2211">
        <v>0.31459331512451172</v>
      </c>
      <c r="E2211" s="8">
        <f t="shared" si="36"/>
        <v>2.4691371917724609</v>
      </c>
    </row>
    <row r="2212" spans="1:5" x14ac:dyDescent="0.2">
      <c r="A2212" s="230">
        <v>42293.36025208333</v>
      </c>
      <c r="B2212">
        <v>2.4691371917724609</v>
      </c>
      <c r="C2212">
        <v>1067.2677001953125</v>
      </c>
      <c r="D2212">
        <v>0.31459331512451172</v>
      </c>
      <c r="E2212" s="8">
        <f t="shared" si="36"/>
        <v>2.4691371917724609</v>
      </c>
    </row>
    <row r="2213" spans="1:5" x14ac:dyDescent="0.2">
      <c r="A2213" s="230">
        <v>42293.367205590279</v>
      </c>
      <c r="B2213">
        <v>2.4691371917724609</v>
      </c>
      <c r="C2213">
        <v>1045.2091064453125</v>
      </c>
      <c r="D2213">
        <v>0.31459331512451172</v>
      </c>
      <c r="E2213" s="8">
        <f t="shared" si="36"/>
        <v>2.4691371917724609</v>
      </c>
    </row>
    <row r="2214" spans="1:5" x14ac:dyDescent="0.2">
      <c r="A2214" s="230">
        <v>42293.3741590625</v>
      </c>
      <c r="B2214">
        <v>2.4691371917724609</v>
      </c>
      <c r="C2214">
        <v>1066.732177734375</v>
      </c>
      <c r="D2214">
        <v>0.31459331512451172</v>
      </c>
      <c r="E2214" s="8">
        <f t="shared" si="36"/>
        <v>2.4691371917724609</v>
      </c>
    </row>
    <row r="2215" spans="1:5" x14ac:dyDescent="0.2">
      <c r="A2215" s="230">
        <v>42293.381112581017</v>
      </c>
      <c r="B2215">
        <v>2.4691371917724609</v>
      </c>
      <c r="C2215">
        <v>1061.8065185546875</v>
      </c>
      <c r="D2215">
        <v>0.31459331512451172</v>
      </c>
      <c r="E2215" s="8">
        <f t="shared" si="36"/>
        <v>2.4691371917724609</v>
      </c>
    </row>
    <row r="2216" spans="1:5" x14ac:dyDescent="0.2">
      <c r="A2216" s="230">
        <v>42293.388066053238</v>
      </c>
      <c r="B2216">
        <v>2.4691371917724609</v>
      </c>
      <c r="C2216">
        <v>1049.8134765625</v>
      </c>
      <c r="D2216">
        <v>0.31459331512451172</v>
      </c>
      <c r="E2216" s="8">
        <f t="shared" si="36"/>
        <v>2.4691371917724609</v>
      </c>
    </row>
    <row r="2217" spans="1:5" x14ac:dyDescent="0.2">
      <c r="A2217" s="230">
        <v>42293.395019525466</v>
      </c>
      <c r="B2217">
        <v>2.4691371917724609</v>
      </c>
      <c r="C2217">
        <v>1020.6876831054687</v>
      </c>
      <c r="D2217">
        <v>0.31459331512451172</v>
      </c>
      <c r="E2217" s="8">
        <f t="shared" si="36"/>
        <v>2.4691371917724609</v>
      </c>
    </row>
    <row r="2218" spans="1:5" x14ac:dyDescent="0.2">
      <c r="A2218" s="230">
        <v>42293.401973032407</v>
      </c>
      <c r="B2218">
        <v>2.4693515300750732</v>
      </c>
      <c r="C2218">
        <v>920.35357666015625</v>
      </c>
      <c r="D2218">
        <v>0.31459331512451172</v>
      </c>
      <c r="E2218" s="8">
        <f t="shared" si="36"/>
        <v>2.4693515300750732</v>
      </c>
    </row>
    <row r="2219" spans="1:5" x14ac:dyDescent="0.2">
      <c r="A2219" s="230">
        <v>42293.408926504628</v>
      </c>
      <c r="B2219">
        <v>2.4693515300750732</v>
      </c>
      <c r="C2219">
        <v>805.8848876953125</v>
      </c>
      <c r="D2219">
        <v>0.31459331512451172</v>
      </c>
      <c r="E2219" s="8">
        <f t="shared" si="36"/>
        <v>2.4693515300750732</v>
      </c>
    </row>
    <row r="2220" spans="1:5" x14ac:dyDescent="0.2">
      <c r="A2220" s="230">
        <v>42293.415879976848</v>
      </c>
      <c r="B2220">
        <v>2.4693515300750732</v>
      </c>
      <c r="C2220">
        <v>877.73565673828125</v>
      </c>
      <c r="D2220">
        <v>0.31459331512451172</v>
      </c>
      <c r="E2220" s="8">
        <f t="shared" si="36"/>
        <v>2.4693515300750732</v>
      </c>
    </row>
    <row r="2221" spans="1:5" x14ac:dyDescent="0.2">
      <c r="A2221" s="230">
        <v>42293.422833483797</v>
      </c>
      <c r="B2221">
        <v>2.4693515300750732</v>
      </c>
      <c r="C2221">
        <v>933.63153076171875</v>
      </c>
      <c r="D2221">
        <v>0.31459331512451172</v>
      </c>
      <c r="E2221" s="8">
        <f t="shared" si="36"/>
        <v>2.4693515300750732</v>
      </c>
    </row>
    <row r="2222" spans="1:5" x14ac:dyDescent="0.2">
      <c r="A2222" s="230">
        <v>42293.429786956018</v>
      </c>
      <c r="B2222">
        <v>2.4693515300750732</v>
      </c>
      <c r="C2222">
        <v>963.39984130859375</v>
      </c>
      <c r="D2222">
        <v>0.31459331512451172</v>
      </c>
      <c r="E2222" s="8">
        <f t="shared" si="36"/>
        <v>2.4693515300750732</v>
      </c>
    </row>
    <row r="2223" spans="1:5" x14ac:dyDescent="0.2">
      <c r="A2223" s="230">
        <v>42293.436740474535</v>
      </c>
      <c r="B2223">
        <v>2.4693515300750732</v>
      </c>
      <c r="C2223">
        <v>1122.0926513671875</v>
      </c>
      <c r="D2223">
        <v>0.31459331512451172</v>
      </c>
      <c r="E2223" s="8">
        <f t="shared" si="36"/>
        <v>2.4693515300750732</v>
      </c>
    </row>
    <row r="2224" spans="1:5" x14ac:dyDescent="0.2">
      <c r="A2224" s="230">
        <v>42293.443693946756</v>
      </c>
      <c r="B2224">
        <v>2.4693515300750732</v>
      </c>
      <c r="C2224">
        <v>1066.1968994140625</v>
      </c>
      <c r="D2224">
        <v>0.31459331512451172</v>
      </c>
      <c r="E2224" s="8">
        <f t="shared" si="36"/>
        <v>2.4693515300750732</v>
      </c>
    </row>
    <row r="2225" spans="1:5" x14ac:dyDescent="0.2">
      <c r="A2225" s="230">
        <v>42293.450647418984</v>
      </c>
      <c r="B2225">
        <v>2.4693515300750732</v>
      </c>
      <c r="C2225">
        <v>1115.239501953125</v>
      </c>
      <c r="D2225">
        <v>0.31459331512451172</v>
      </c>
      <c r="E2225" s="8">
        <f t="shared" si="36"/>
        <v>2.4693515300750732</v>
      </c>
    </row>
    <row r="2226" spans="1:5" x14ac:dyDescent="0.2">
      <c r="A2226" s="230">
        <v>42293.457600925925</v>
      </c>
      <c r="B2226">
        <v>2.4830489158630371</v>
      </c>
      <c r="C2226">
        <v>1134.5140380859375</v>
      </c>
      <c r="D2226">
        <v>0.31459331512451172</v>
      </c>
      <c r="E2226" s="8">
        <f t="shared" si="36"/>
        <v>2.4830489158630371</v>
      </c>
    </row>
    <row r="2227" spans="1:5" x14ac:dyDescent="0.2">
      <c r="A2227" s="230">
        <v>42293.464554398146</v>
      </c>
      <c r="B2227">
        <v>2.4966397285461426</v>
      </c>
      <c r="C2227">
        <v>1141.2598876953125</v>
      </c>
      <c r="D2227">
        <v>0.31459331512451172</v>
      </c>
      <c r="E2227" s="8">
        <f t="shared" si="36"/>
        <v>2.4966397285461426</v>
      </c>
    </row>
    <row r="2228" spans="1:5" x14ac:dyDescent="0.2">
      <c r="A2228" s="230">
        <v>42293.471507870374</v>
      </c>
      <c r="B2228">
        <v>2.4966397285461426</v>
      </c>
      <c r="C2228">
        <v>1146.07861328125</v>
      </c>
      <c r="D2228">
        <v>0.31459331512451172</v>
      </c>
      <c r="E2228" s="8">
        <f t="shared" si="36"/>
        <v>2.4966397285461426</v>
      </c>
    </row>
    <row r="2229" spans="1:5" x14ac:dyDescent="0.2">
      <c r="A2229" s="230">
        <v>42293.478461377315</v>
      </c>
      <c r="B2229">
        <v>2.4966397285461426</v>
      </c>
      <c r="C2229">
        <v>1145.864501953125</v>
      </c>
      <c r="D2229">
        <v>0.31459331512451172</v>
      </c>
      <c r="E2229" s="8">
        <f t="shared" si="36"/>
        <v>2.4966397285461426</v>
      </c>
    </row>
    <row r="2230" spans="1:5" x14ac:dyDescent="0.2">
      <c r="A2230" s="230">
        <v>42293.485414849536</v>
      </c>
      <c r="B2230">
        <v>2.4966397285461426</v>
      </c>
      <c r="C2230">
        <v>1122.5208740234375</v>
      </c>
      <c r="D2230">
        <v>0.31459331512451172</v>
      </c>
      <c r="E2230" s="8">
        <f t="shared" si="36"/>
        <v>2.4966397285461426</v>
      </c>
    </row>
    <row r="2231" spans="1:5" x14ac:dyDescent="0.2">
      <c r="A2231" s="230">
        <v>42293.492368368054</v>
      </c>
      <c r="B2231">
        <v>2.4966397285461426</v>
      </c>
      <c r="C2231">
        <v>1121.664306640625</v>
      </c>
      <c r="D2231">
        <v>0.31459331512451172</v>
      </c>
      <c r="E2231" s="8">
        <f t="shared" si="36"/>
        <v>2.4966397285461426</v>
      </c>
    </row>
    <row r="2232" spans="1:5" x14ac:dyDescent="0.2">
      <c r="A2232" s="230">
        <v>42293.499321840274</v>
      </c>
      <c r="B2232">
        <v>2.4966397285461426</v>
      </c>
      <c r="C2232">
        <v>1127.660888671875</v>
      </c>
      <c r="D2232">
        <v>0.31459331512451172</v>
      </c>
      <c r="E2232" s="8">
        <f t="shared" si="36"/>
        <v>2.4966397285461426</v>
      </c>
    </row>
    <row r="2233" spans="1:5" x14ac:dyDescent="0.2">
      <c r="A2233" s="230">
        <v>42293.506275312502</v>
      </c>
      <c r="B2233">
        <v>2.4966397285461426</v>
      </c>
      <c r="C2233">
        <v>1141.3670654296875</v>
      </c>
      <c r="D2233">
        <v>0.31459331512451172</v>
      </c>
      <c r="E2233" s="8">
        <f t="shared" si="36"/>
        <v>2.4966397285461426</v>
      </c>
    </row>
    <row r="2234" spans="1:5" x14ac:dyDescent="0.2">
      <c r="A2234" s="230">
        <v>42293.513228819444</v>
      </c>
      <c r="B2234">
        <v>2.4966397285461426</v>
      </c>
      <c r="C2234">
        <v>1115.9888916015625</v>
      </c>
      <c r="D2234">
        <v>0.31459331512451172</v>
      </c>
      <c r="E2234" s="8">
        <f t="shared" si="36"/>
        <v>2.4966397285461426</v>
      </c>
    </row>
    <row r="2235" spans="1:5" x14ac:dyDescent="0.2">
      <c r="A2235" s="230">
        <v>42293.520182291664</v>
      </c>
      <c r="B2235">
        <v>2.4966397285461426</v>
      </c>
      <c r="C2235">
        <v>1127.875</v>
      </c>
      <c r="D2235">
        <v>0.31459331512451172</v>
      </c>
      <c r="E2235" s="8">
        <f t="shared" si="36"/>
        <v>2.4966397285461426</v>
      </c>
    </row>
    <row r="2236" spans="1:5" x14ac:dyDescent="0.2">
      <c r="A2236" s="230">
        <v>42293.527135763892</v>
      </c>
      <c r="B2236">
        <v>2.4966397285461426</v>
      </c>
      <c r="C2236">
        <v>1132.479248046875</v>
      </c>
      <c r="D2236">
        <v>0.31459331512451172</v>
      </c>
      <c r="E2236" s="8">
        <f t="shared" si="36"/>
        <v>2.4966397285461426</v>
      </c>
    </row>
    <row r="2237" spans="1:5" x14ac:dyDescent="0.2">
      <c r="A2237" s="230">
        <v>42293.534089270834</v>
      </c>
      <c r="B2237">
        <v>2.4966397285461426</v>
      </c>
      <c r="C2237">
        <v>1087.61279296875</v>
      </c>
      <c r="D2237">
        <v>0.31459331512451172</v>
      </c>
      <c r="E2237" s="8">
        <f t="shared" si="36"/>
        <v>2.4966397285461426</v>
      </c>
    </row>
    <row r="2238" spans="1:5" x14ac:dyDescent="0.2">
      <c r="A2238" s="230">
        <v>42293.541042743054</v>
      </c>
      <c r="B2238">
        <v>2.4966397285461426</v>
      </c>
      <c r="C2238">
        <v>1100.8907470703125</v>
      </c>
      <c r="D2238">
        <v>0.31459331512451172</v>
      </c>
      <c r="E2238" s="8">
        <f t="shared" si="36"/>
        <v>2.4966397285461426</v>
      </c>
    </row>
    <row r="2239" spans="1:5" x14ac:dyDescent="0.2">
      <c r="A2239" s="230">
        <v>42293.547996261572</v>
      </c>
      <c r="B2239">
        <v>2.4966397285461426</v>
      </c>
      <c r="C2239">
        <v>1082.580078125</v>
      </c>
      <c r="D2239">
        <v>0.31459331512451172</v>
      </c>
      <c r="E2239" s="8">
        <f t="shared" si="36"/>
        <v>2.4966397285461426</v>
      </c>
    </row>
    <row r="2240" spans="1:5" x14ac:dyDescent="0.2">
      <c r="A2240" s="230">
        <v>42293.5549497338</v>
      </c>
      <c r="B2240">
        <v>2.4966397285461426</v>
      </c>
      <c r="C2240">
        <v>1094.144775390625</v>
      </c>
      <c r="D2240">
        <v>0.31459331512451172</v>
      </c>
      <c r="E2240" s="8">
        <f t="shared" si="36"/>
        <v>2.4966397285461426</v>
      </c>
    </row>
    <row r="2241" spans="1:5" x14ac:dyDescent="0.2">
      <c r="A2241" s="230">
        <v>42293.56190320602</v>
      </c>
      <c r="B2241">
        <v>2.4966397285461426</v>
      </c>
      <c r="C2241">
        <v>1082.3658447265625</v>
      </c>
      <c r="D2241">
        <v>0.31459331512451172</v>
      </c>
      <c r="E2241" s="8">
        <f t="shared" si="36"/>
        <v>2.4966397285461426</v>
      </c>
    </row>
    <row r="2242" spans="1:5" x14ac:dyDescent="0.2">
      <c r="A2242" s="230">
        <v>42293.568856712962</v>
      </c>
      <c r="B2242">
        <v>2.4966397285461426</v>
      </c>
      <c r="C2242">
        <v>1099.1773681640625</v>
      </c>
      <c r="D2242">
        <v>0.31459331512451172</v>
      </c>
      <c r="E2242" s="8">
        <f t="shared" si="36"/>
        <v>2.4966397285461426</v>
      </c>
    </row>
    <row r="2243" spans="1:5" x14ac:dyDescent="0.2">
      <c r="A2243" s="230">
        <v>42293.575810185182</v>
      </c>
      <c r="B2243">
        <v>2.4966397285461426</v>
      </c>
      <c r="C2243">
        <v>1027.00537109375</v>
      </c>
      <c r="D2243">
        <v>0.31459331512451172</v>
      </c>
      <c r="E2243" s="8">
        <f t="shared" si="36"/>
        <v>2.4966397285461426</v>
      </c>
    </row>
    <row r="2244" spans="1:5" x14ac:dyDescent="0.2">
      <c r="A2244" s="230">
        <v>42293.58276365741</v>
      </c>
      <c r="B2244">
        <v>2.4966397285461426</v>
      </c>
      <c r="C2244">
        <v>1093.9305419921875</v>
      </c>
      <c r="D2244">
        <v>0.31459331512451172</v>
      </c>
      <c r="E2244" s="8">
        <f t="shared" ref="E2244:E2307" si="37">IF(B2244="Null",E2243,IF(C2244+D2244&gt;10,B2244,"PO"))</f>
        <v>2.4966397285461426</v>
      </c>
    </row>
    <row r="2245" spans="1:5" x14ac:dyDescent="0.2">
      <c r="A2245" s="230">
        <v>42293.589717164352</v>
      </c>
      <c r="B2245">
        <v>2.4966397285461426</v>
      </c>
      <c r="C2245">
        <v>1050.348876953125</v>
      </c>
      <c r="D2245">
        <v>0.31459331512451172</v>
      </c>
      <c r="E2245" s="8">
        <f t="shared" si="37"/>
        <v>2.4966397285461426</v>
      </c>
    </row>
    <row r="2246" spans="1:5" x14ac:dyDescent="0.2">
      <c r="A2246" s="230">
        <v>42293.596670636573</v>
      </c>
      <c r="B2246">
        <v>2.4966397285461426</v>
      </c>
      <c r="C2246">
        <v>1052.7047119140625</v>
      </c>
      <c r="D2246">
        <v>0.31459331512451172</v>
      </c>
      <c r="E2246" s="8">
        <f t="shared" si="37"/>
        <v>2.4966397285461426</v>
      </c>
    </row>
    <row r="2247" spans="1:5" x14ac:dyDescent="0.2">
      <c r="A2247" s="230">
        <v>42293.60362415509</v>
      </c>
      <c r="B2247">
        <v>2.4966397285461426</v>
      </c>
      <c r="C2247">
        <v>1070.0517578125</v>
      </c>
      <c r="D2247">
        <v>0.31459331512451172</v>
      </c>
      <c r="E2247" s="8">
        <f t="shared" si="37"/>
        <v>2.4966397285461426</v>
      </c>
    </row>
    <row r="2248" spans="1:5" x14ac:dyDescent="0.2">
      <c r="A2248" s="230">
        <v>42293.610577627318</v>
      </c>
      <c r="B2248">
        <v>2.4966397285461426</v>
      </c>
      <c r="C2248">
        <v>1076.4764404296875</v>
      </c>
      <c r="D2248">
        <v>0.31459331512451172</v>
      </c>
      <c r="E2248" s="8">
        <f t="shared" si="37"/>
        <v>2.4966397285461426</v>
      </c>
    </row>
    <row r="2249" spans="1:5" x14ac:dyDescent="0.2">
      <c r="A2249" s="230">
        <v>42293.617531099539</v>
      </c>
      <c r="B2249">
        <v>2.4966397285461426</v>
      </c>
      <c r="C2249">
        <v>1015.012451171875</v>
      </c>
      <c r="D2249">
        <v>0.31459331512451172</v>
      </c>
      <c r="E2249" s="8">
        <f t="shared" si="37"/>
        <v>2.4966397285461426</v>
      </c>
    </row>
    <row r="2250" spans="1:5" x14ac:dyDescent="0.2">
      <c r="A2250" s="230">
        <v>42293.62448460648</v>
      </c>
      <c r="B2250">
        <v>2.4966397285461426</v>
      </c>
      <c r="C2250">
        <v>1051.5267333984375</v>
      </c>
      <c r="D2250">
        <v>0.31459331512451172</v>
      </c>
      <c r="E2250" s="8">
        <f t="shared" si="37"/>
        <v>2.4966397285461426</v>
      </c>
    </row>
    <row r="2251" spans="1:5" x14ac:dyDescent="0.2">
      <c r="A2251" s="230">
        <v>42293.631438078701</v>
      </c>
      <c r="B2251">
        <v>2.4966397285461426</v>
      </c>
      <c r="C2251">
        <v>908.78900146484375</v>
      </c>
      <c r="D2251">
        <v>0.31459331512451172</v>
      </c>
      <c r="E2251" s="8">
        <f t="shared" si="37"/>
        <v>2.4966397285461426</v>
      </c>
    </row>
    <row r="2252" spans="1:5" x14ac:dyDescent="0.2">
      <c r="A2252" s="230">
        <v>42293.638391550929</v>
      </c>
      <c r="B2252">
        <v>2.4966397285461426</v>
      </c>
      <c r="C2252">
        <v>969.8245849609375</v>
      </c>
      <c r="D2252">
        <v>0.31459331512451172</v>
      </c>
      <c r="E2252" s="8">
        <f t="shared" si="37"/>
        <v>2.4966397285461426</v>
      </c>
    </row>
    <row r="2253" spans="1:5" x14ac:dyDescent="0.2">
      <c r="A2253" s="230">
        <v>42293.64534505787</v>
      </c>
      <c r="B2253">
        <v>2.4966397285461426</v>
      </c>
      <c r="C2253">
        <v>872.4886474609375</v>
      </c>
      <c r="D2253">
        <v>0.31459331512451172</v>
      </c>
      <c r="E2253" s="8">
        <f t="shared" si="37"/>
        <v>2.4966397285461426</v>
      </c>
    </row>
    <row r="2254" spans="1:5" x14ac:dyDescent="0.2">
      <c r="A2254" s="230">
        <v>42293.652298530091</v>
      </c>
      <c r="B2254">
        <v>2.4966397285461426</v>
      </c>
      <c r="C2254">
        <v>890.26409912109375</v>
      </c>
      <c r="D2254">
        <v>0.31459331512451172</v>
      </c>
      <c r="E2254" s="8">
        <f t="shared" si="37"/>
        <v>2.4966397285461426</v>
      </c>
    </row>
    <row r="2255" spans="1:5" x14ac:dyDescent="0.2">
      <c r="A2255" s="230">
        <v>42293.659252048608</v>
      </c>
      <c r="B2255">
        <v>2.4966397285461426</v>
      </c>
      <c r="C2255">
        <v>1043.602783203125</v>
      </c>
      <c r="D2255">
        <v>0.31459331512451172</v>
      </c>
      <c r="E2255" s="8">
        <f t="shared" si="37"/>
        <v>2.4966397285461426</v>
      </c>
    </row>
    <row r="2256" spans="1:5" x14ac:dyDescent="0.2">
      <c r="A2256" s="230">
        <v>42293.666205520836</v>
      </c>
      <c r="B2256">
        <v>2.4966397285461426</v>
      </c>
      <c r="C2256">
        <v>782.1131591796875</v>
      </c>
      <c r="D2256">
        <v>0.31459331512451172</v>
      </c>
      <c r="E2256" s="8">
        <f t="shared" si="37"/>
        <v>2.4966397285461426</v>
      </c>
    </row>
    <row r="2257" spans="1:5" x14ac:dyDescent="0.2">
      <c r="A2257" s="230">
        <v>42293.673158993057</v>
      </c>
      <c r="B2257">
        <v>2.4966397285461426</v>
      </c>
      <c r="C2257">
        <v>1129.0528564453125</v>
      </c>
      <c r="D2257">
        <v>0.31459331512451172</v>
      </c>
      <c r="E2257" s="8">
        <f t="shared" si="37"/>
        <v>2.4966397285461426</v>
      </c>
    </row>
    <row r="2258" spans="1:5" x14ac:dyDescent="0.2">
      <c r="A2258" s="230">
        <v>42293.680112499998</v>
      </c>
      <c r="B2258">
        <v>2.4966397285461426</v>
      </c>
      <c r="C2258">
        <v>1064.3763427734375</v>
      </c>
      <c r="D2258">
        <v>0.31459331512451172</v>
      </c>
      <c r="E2258" s="8">
        <f t="shared" si="37"/>
        <v>2.4966397285461426</v>
      </c>
    </row>
    <row r="2259" spans="1:5" x14ac:dyDescent="0.2">
      <c r="A2259" s="230">
        <v>42293.687065972219</v>
      </c>
      <c r="B2259">
        <v>2.4966397285461426</v>
      </c>
      <c r="C2259">
        <v>1141.79541015625</v>
      </c>
      <c r="D2259">
        <v>0.31459331512451172</v>
      </c>
      <c r="E2259" s="8">
        <f t="shared" si="37"/>
        <v>2.4966397285461426</v>
      </c>
    </row>
    <row r="2260" spans="1:5" x14ac:dyDescent="0.2">
      <c r="A2260" s="230">
        <v>42293.694019444447</v>
      </c>
      <c r="B2260">
        <v>2.4966397285461426</v>
      </c>
      <c r="C2260">
        <v>1089.8614501953125</v>
      </c>
      <c r="D2260">
        <v>0.31459331512451172</v>
      </c>
      <c r="E2260" s="8">
        <f t="shared" si="37"/>
        <v>2.4966397285461426</v>
      </c>
    </row>
    <row r="2261" spans="1:5" x14ac:dyDescent="0.2">
      <c r="A2261" s="230">
        <v>42293.700972951388</v>
      </c>
      <c r="B2261">
        <v>2.4966397285461426</v>
      </c>
      <c r="C2261">
        <v>1138.2615966796875</v>
      </c>
      <c r="D2261">
        <v>0.31459331512451172</v>
      </c>
      <c r="E2261" s="8">
        <f t="shared" si="37"/>
        <v>2.4966397285461426</v>
      </c>
    </row>
    <row r="2262" spans="1:5" x14ac:dyDescent="0.2">
      <c r="A2262" s="230">
        <v>42293.707926423609</v>
      </c>
      <c r="B2262">
        <v>2.4966397285461426</v>
      </c>
      <c r="C2262">
        <v>1132.158203125</v>
      </c>
      <c r="D2262">
        <v>0.31459331512451172</v>
      </c>
      <c r="E2262" s="8">
        <f t="shared" si="37"/>
        <v>2.4966397285461426</v>
      </c>
    </row>
    <row r="2263" spans="1:5" x14ac:dyDescent="0.2">
      <c r="A2263" s="230">
        <v>42293.714879942127</v>
      </c>
      <c r="B2263">
        <v>2.4966397285461426</v>
      </c>
      <c r="C2263">
        <v>1117.0596923828125</v>
      </c>
      <c r="D2263">
        <v>0.31459331512451172</v>
      </c>
      <c r="E2263" s="8">
        <f t="shared" si="37"/>
        <v>2.4966397285461426</v>
      </c>
    </row>
    <row r="2264" spans="1:5" x14ac:dyDescent="0.2">
      <c r="A2264" s="230">
        <v>42293.721833414354</v>
      </c>
      <c r="B2264">
        <v>2.4966397285461426</v>
      </c>
      <c r="C2264">
        <v>1134.192626953125</v>
      </c>
      <c r="D2264">
        <v>0.31459331512451172</v>
      </c>
      <c r="E2264" s="8">
        <f t="shared" si="37"/>
        <v>2.4966397285461426</v>
      </c>
    </row>
    <row r="2265" spans="1:5" x14ac:dyDescent="0.2">
      <c r="A2265" s="230">
        <v>42293.728786886575</v>
      </c>
      <c r="B2265">
        <v>2.4966397285461426</v>
      </c>
      <c r="C2265">
        <v>1123.9129638671875</v>
      </c>
      <c r="D2265">
        <v>0.31459331512451172</v>
      </c>
      <c r="E2265" s="8">
        <f t="shared" si="37"/>
        <v>2.4966397285461426</v>
      </c>
    </row>
    <row r="2266" spans="1:5" x14ac:dyDescent="0.2">
      <c r="A2266" s="230">
        <v>42293.735740393517</v>
      </c>
      <c r="B2266">
        <v>2.4966397285461426</v>
      </c>
      <c r="C2266">
        <v>1120.0579833984375</v>
      </c>
      <c r="D2266">
        <v>0.31459331512451172</v>
      </c>
      <c r="E2266" s="8">
        <f t="shared" si="37"/>
        <v>2.4966397285461426</v>
      </c>
    </row>
    <row r="2267" spans="1:5" x14ac:dyDescent="0.2">
      <c r="A2267" s="230">
        <v>42293.742693865737</v>
      </c>
      <c r="B2267">
        <v>2.4966397285461426</v>
      </c>
      <c r="C2267">
        <v>1116.09619140625</v>
      </c>
      <c r="D2267">
        <v>0.31459331512451172</v>
      </c>
      <c r="E2267" s="8">
        <f t="shared" si="37"/>
        <v>2.4966397285461426</v>
      </c>
    </row>
    <row r="2268" spans="1:5" x14ac:dyDescent="0.2">
      <c r="A2268" s="230">
        <v>42293.749647337965</v>
      </c>
      <c r="B2268">
        <v>2.4966397285461426</v>
      </c>
      <c r="C2268">
        <v>1082.1517333984375</v>
      </c>
      <c r="D2268">
        <v>0.31459331512451172</v>
      </c>
      <c r="E2268" s="8">
        <f t="shared" si="37"/>
        <v>2.4966397285461426</v>
      </c>
    </row>
    <row r="2269" spans="1:5" x14ac:dyDescent="0.2">
      <c r="A2269" s="230">
        <v>42293.756600844907</v>
      </c>
      <c r="B2269">
        <v>2.4898979663848877</v>
      </c>
      <c r="C2269">
        <v>1105.38818359375</v>
      </c>
      <c r="D2269">
        <v>0.31459331512451172</v>
      </c>
      <c r="E2269" s="8">
        <f t="shared" si="37"/>
        <v>2.4898979663848877</v>
      </c>
    </row>
    <row r="2270" spans="1:5" x14ac:dyDescent="0.2">
      <c r="A2270" s="230">
        <v>42293.763554317127</v>
      </c>
      <c r="B2270">
        <v>2.4898979663848877</v>
      </c>
      <c r="C2270">
        <v>1126.268798828125</v>
      </c>
      <c r="D2270">
        <v>0.31459331512451172</v>
      </c>
      <c r="E2270" s="8">
        <f t="shared" si="37"/>
        <v>2.4898979663848877</v>
      </c>
    </row>
    <row r="2271" spans="1:5" x14ac:dyDescent="0.2">
      <c r="A2271" s="230">
        <v>42293.770507835645</v>
      </c>
      <c r="B2271">
        <v>2.4898979663848877</v>
      </c>
      <c r="C2271">
        <v>1105.2811279296875</v>
      </c>
      <c r="D2271">
        <v>0.31459331512451172</v>
      </c>
      <c r="E2271" s="8">
        <f t="shared" si="37"/>
        <v>2.4898979663848877</v>
      </c>
    </row>
    <row r="2272" spans="1:5" x14ac:dyDescent="0.2">
      <c r="A2272" s="230">
        <v>42293.777461307873</v>
      </c>
      <c r="B2272">
        <v>2.4898979663848877</v>
      </c>
      <c r="C2272">
        <v>1098.1065673828125</v>
      </c>
      <c r="D2272">
        <v>0.31459331512451172</v>
      </c>
      <c r="E2272" s="8">
        <f t="shared" si="37"/>
        <v>2.4898979663848877</v>
      </c>
    </row>
    <row r="2273" spans="1:5" x14ac:dyDescent="0.2">
      <c r="A2273" s="230">
        <v>42293.784414780093</v>
      </c>
      <c r="B2273">
        <v>2.3591279983520508</v>
      </c>
      <c r="C2273">
        <v>1128.196044921875</v>
      </c>
      <c r="D2273">
        <v>0.31459331512451172</v>
      </c>
      <c r="E2273" s="8">
        <f t="shared" si="37"/>
        <v>2.3591279983520508</v>
      </c>
    </row>
    <row r="2274" spans="1:5" x14ac:dyDescent="0.2">
      <c r="A2274" s="230">
        <v>42293.791368287035</v>
      </c>
      <c r="B2274">
        <v>2.3591279983520508</v>
      </c>
      <c r="C2274">
        <v>1093.609130859375</v>
      </c>
      <c r="D2274">
        <v>0.31459331512451172</v>
      </c>
      <c r="E2274" s="8">
        <f t="shared" si="37"/>
        <v>2.3591279983520508</v>
      </c>
    </row>
    <row r="2275" spans="1:5" x14ac:dyDescent="0.2">
      <c r="A2275" s="230">
        <v>42293.798321759263</v>
      </c>
      <c r="B2275">
        <v>2.3591279983520508</v>
      </c>
      <c r="C2275">
        <v>1112.134033203125</v>
      </c>
      <c r="D2275">
        <v>0.2397000789642334</v>
      </c>
      <c r="E2275" s="8">
        <f t="shared" si="37"/>
        <v>2.3591279983520508</v>
      </c>
    </row>
    <row r="2276" spans="1:5" x14ac:dyDescent="0.2">
      <c r="A2276" s="230">
        <v>42293.805275231483</v>
      </c>
      <c r="B2276">
        <v>2.3591279983520508</v>
      </c>
      <c r="C2276">
        <v>1053.239990234375</v>
      </c>
      <c r="D2276">
        <v>0.2397000789642334</v>
      </c>
      <c r="E2276" s="8">
        <f t="shared" si="37"/>
        <v>2.3591279983520508</v>
      </c>
    </row>
    <row r="2277" spans="1:5" x14ac:dyDescent="0.2">
      <c r="A2277" s="230">
        <v>42293.812228738425</v>
      </c>
      <c r="B2277">
        <v>2.3591279983520508</v>
      </c>
      <c r="C2277">
        <v>1148.8626708984375</v>
      </c>
      <c r="D2277">
        <v>0.2397000789642334</v>
      </c>
      <c r="E2277" s="8">
        <f t="shared" si="37"/>
        <v>2.3591279983520508</v>
      </c>
    </row>
    <row r="2278" spans="1:5" x14ac:dyDescent="0.2">
      <c r="A2278" s="230">
        <v>42293.819182210646</v>
      </c>
      <c r="B2278">
        <v>2.3591279983520508</v>
      </c>
      <c r="C2278">
        <v>1071.6578369140625</v>
      </c>
      <c r="D2278">
        <v>356.8077392578125</v>
      </c>
      <c r="E2278" s="8">
        <f t="shared" si="37"/>
        <v>2.3591279983520508</v>
      </c>
    </row>
    <row r="2279" spans="1:5" x14ac:dyDescent="0.2">
      <c r="A2279" s="230">
        <v>42293.826135729163</v>
      </c>
      <c r="B2279">
        <v>2.3591279983520508</v>
      </c>
      <c r="C2279">
        <v>1103.8890380859375</v>
      </c>
      <c r="D2279">
        <v>365.42236328125</v>
      </c>
      <c r="E2279" s="8">
        <f t="shared" si="37"/>
        <v>2.3591279983520508</v>
      </c>
    </row>
    <row r="2280" spans="1:5" x14ac:dyDescent="0.2">
      <c r="A2280" s="230">
        <v>42293.833089201391</v>
      </c>
      <c r="B2280">
        <v>2.3591279983520508</v>
      </c>
      <c r="C2280">
        <v>843.8983154296875</v>
      </c>
      <c r="D2280">
        <v>363.32492065429687</v>
      </c>
      <c r="E2280" s="8">
        <f t="shared" si="37"/>
        <v>2.3591279983520508</v>
      </c>
    </row>
    <row r="2281" spans="1:5" x14ac:dyDescent="0.2">
      <c r="A2281" s="230">
        <v>42293.840042673612</v>
      </c>
      <c r="B2281">
        <v>2.3591279983520508</v>
      </c>
      <c r="C2281">
        <v>1077.7613525390625</v>
      </c>
      <c r="D2281">
        <v>343.548828125</v>
      </c>
      <c r="E2281" s="8">
        <f t="shared" si="37"/>
        <v>2.3591279983520508</v>
      </c>
    </row>
    <row r="2282" spans="1:5" x14ac:dyDescent="0.2">
      <c r="A2282" s="230">
        <v>42293.846996180553</v>
      </c>
      <c r="B2282">
        <v>2.3591279983520508</v>
      </c>
      <c r="C2282">
        <v>879.87725830078125</v>
      </c>
      <c r="D2282">
        <v>283.0970458984375</v>
      </c>
      <c r="E2282" s="8">
        <f t="shared" si="37"/>
        <v>2.3591279983520508</v>
      </c>
    </row>
    <row r="2283" spans="1:5" x14ac:dyDescent="0.2">
      <c r="A2283" s="230">
        <v>42293.853949652781</v>
      </c>
      <c r="B2283">
        <v>2.3591279983520508</v>
      </c>
      <c r="C2283">
        <v>1045.316162109375</v>
      </c>
      <c r="D2283">
        <v>350.96484375</v>
      </c>
      <c r="E2283" s="8">
        <f t="shared" si="37"/>
        <v>2.3591279983520508</v>
      </c>
    </row>
    <row r="2284" spans="1:5" x14ac:dyDescent="0.2">
      <c r="A2284" s="230">
        <v>42293.860903125002</v>
      </c>
      <c r="B2284">
        <v>2.3591279983520508</v>
      </c>
      <c r="C2284">
        <v>989.6343994140625</v>
      </c>
      <c r="D2284">
        <v>292.1611328125</v>
      </c>
      <c r="E2284" s="8">
        <f t="shared" si="37"/>
        <v>2.3591279983520508</v>
      </c>
    </row>
    <row r="2285" spans="1:5" x14ac:dyDescent="0.2">
      <c r="A2285" s="230">
        <v>42293.867856631943</v>
      </c>
      <c r="B2285">
        <v>2.2767276763916016</v>
      </c>
      <c r="C2285">
        <v>786.3963623046875</v>
      </c>
      <c r="D2285">
        <v>248.33918762207031</v>
      </c>
      <c r="E2285" s="8">
        <f t="shared" si="37"/>
        <v>2.2767276763916016</v>
      </c>
    </row>
    <row r="2286" spans="1:5" x14ac:dyDescent="0.2">
      <c r="A2286" s="230">
        <v>42293.874810104164</v>
      </c>
      <c r="B2286">
        <v>2.2767276763916016</v>
      </c>
      <c r="C2286">
        <v>1120.9146728515625</v>
      </c>
      <c r="D2286">
        <v>363.54959106445313</v>
      </c>
      <c r="E2286" s="8">
        <f t="shared" si="37"/>
        <v>2.2767276763916016</v>
      </c>
    </row>
    <row r="2287" spans="1:5" x14ac:dyDescent="0.2">
      <c r="A2287" s="230">
        <v>42293.881763622689</v>
      </c>
      <c r="B2287">
        <v>2.2767276763916016</v>
      </c>
      <c r="C2287">
        <v>885.552490234375</v>
      </c>
      <c r="D2287">
        <v>288.71530151367187</v>
      </c>
      <c r="E2287" s="8">
        <f t="shared" si="37"/>
        <v>2.2767276763916016</v>
      </c>
    </row>
    <row r="2288" spans="1:5" x14ac:dyDescent="0.2">
      <c r="A2288" s="230">
        <v>42293.888717094909</v>
      </c>
      <c r="B2288">
        <v>2.2767276763916016</v>
      </c>
      <c r="C2288">
        <v>1157.5361328125</v>
      </c>
      <c r="D2288">
        <v>394.26239013671875</v>
      </c>
      <c r="E2288" s="8">
        <f t="shared" si="37"/>
        <v>2.2767276763916016</v>
      </c>
    </row>
    <row r="2289" spans="1:5" x14ac:dyDescent="0.2">
      <c r="A2289" s="230">
        <v>42293.89567056713</v>
      </c>
      <c r="B2289">
        <v>2.2767276763916016</v>
      </c>
      <c r="C2289">
        <v>1106.5660400390625</v>
      </c>
      <c r="D2289">
        <v>325.49569702148437</v>
      </c>
      <c r="E2289" s="8">
        <f t="shared" si="37"/>
        <v>2.2767276763916016</v>
      </c>
    </row>
    <row r="2290" spans="1:5" x14ac:dyDescent="0.2">
      <c r="A2290" s="230">
        <v>42293.902624074071</v>
      </c>
      <c r="B2290">
        <v>2.2767276763916016</v>
      </c>
      <c r="C2290">
        <v>1161.283935546875</v>
      </c>
      <c r="D2290">
        <v>375.834716796875</v>
      </c>
      <c r="E2290" s="8">
        <f t="shared" si="37"/>
        <v>2.2767276763916016</v>
      </c>
    </row>
    <row r="2291" spans="1:5" x14ac:dyDescent="0.2">
      <c r="A2291" s="230">
        <v>42293.909577546299</v>
      </c>
      <c r="B2291">
        <v>2.2767276763916016</v>
      </c>
      <c r="C2291">
        <v>1112.776611328125</v>
      </c>
      <c r="D2291">
        <v>366.9205322265625</v>
      </c>
      <c r="E2291" s="8">
        <f t="shared" si="37"/>
        <v>2.2767276763916016</v>
      </c>
    </row>
    <row r="2292" spans="1:5" x14ac:dyDescent="0.2">
      <c r="A2292" s="230">
        <v>42293.91653101852</v>
      </c>
      <c r="B2292">
        <v>2.2767276763916016</v>
      </c>
      <c r="C2292">
        <v>1133.0147705078125</v>
      </c>
      <c r="D2292">
        <v>377.10821533203125</v>
      </c>
      <c r="E2292" s="8">
        <f t="shared" si="37"/>
        <v>2.2767276763916016</v>
      </c>
    </row>
    <row r="2293" spans="1:5" x14ac:dyDescent="0.2">
      <c r="A2293" s="230">
        <v>42293.923484525461</v>
      </c>
      <c r="B2293">
        <v>2.4692444801330566</v>
      </c>
      <c r="C2293">
        <v>1122.94921875</v>
      </c>
      <c r="D2293">
        <v>371.93942260742188</v>
      </c>
      <c r="E2293" s="8">
        <f t="shared" si="37"/>
        <v>2.4692444801330566</v>
      </c>
    </row>
    <row r="2294" spans="1:5" x14ac:dyDescent="0.2">
      <c r="A2294" s="230">
        <v>42293.930437997682</v>
      </c>
      <c r="B2294">
        <v>2.4692444801330566</v>
      </c>
      <c r="C2294">
        <v>1144.6865234375</v>
      </c>
      <c r="D2294">
        <v>356.13360595703125</v>
      </c>
      <c r="E2294" s="8">
        <f t="shared" si="37"/>
        <v>2.4692444801330566</v>
      </c>
    </row>
    <row r="2295" spans="1:5" x14ac:dyDescent="0.2">
      <c r="A2295" s="230">
        <v>42293.937391516207</v>
      </c>
      <c r="B2295">
        <v>2.4692444801330566</v>
      </c>
      <c r="C2295">
        <v>1149.2908935546875</v>
      </c>
      <c r="D2295">
        <v>368.64340209960937</v>
      </c>
      <c r="E2295" s="8">
        <f t="shared" si="37"/>
        <v>2.4692444801330566</v>
      </c>
    </row>
    <row r="2296" spans="1:5" x14ac:dyDescent="0.2">
      <c r="A2296" s="230">
        <v>42293.944344988427</v>
      </c>
      <c r="B2296">
        <v>2.4692444801330566</v>
      </c>
      <c r="C2296">
        <v>1168.3511962890625</v>
      </c>
      <c r="D2296">
        <v>0.2397000789642334</v>
      </c>
      <c r="E2296" s="8">
        <f t="shared" si="37"/>
        <v>2.4692444801330566</v>
      </c>
    </row>
    <row r="2297" spans="1:5" x14ac:dyDescent="0.2">
      <c r="A2297" s="230">
        <v>42293.951298460648</v>
      </c>
      <c r="B2297">
        <v>2.4692444801330566</v>
      </c>
      <c r="C2297">
        <v>1117.8094482421875</v>
      </c>
      <c r="D2297">
        <v>0.2397000789642334</v>
      </c>
      <c r="E2297" s="8">
        <f t="shared" si="37"/>
        <v>2.4692444801330566</v>
      </c>
    </row>
    <row r="2298" spans="1:5" x14ac:dyDescent="0.2">
      <c r="A2298" s="230">
        <v>42293.95825196759</v>
      </c>
      <c r="B2298">
        <v>2.4692444801330566</v>
      </c>
      <c r="C2298">
        <v>1060.8428955078125</v>
      </c>
      <c r="D2298">
        <v>0.2397000789642334</v>
      </c>
      <c r="E2298" s="8">
        <f t="shared" si="37"/>
        <v>2.4692444801330566</v>
      </c>
    </row>
    <row r="2299" spans="1:5" x14ac:dyDescent="0.2">
      <c r="A2299" s="230">
        <v>42293.965205439818</v>
      </c>
      <c r="B2299">
        <v>2.4692444801330566</v>
      </c>
      <c r="C2299">
        <v>1113.31201171875</v>
      </c>
      <c r="D2299">
        <v>0.2397000789642334</v>
      </c>
      <c r="E2299" s="8">
        <f t="shared" si="37"/>
        <v>2.4692444801330566</v>
      </c>
    </row>
    <row r="2300" spans="1:5" x14ac:dyDescent="0.2">
      <c r="A2300" s="230">
        <v>42293.972158912038</v>
      </c>
      <c r="B2300">
        <v>2.4692444801330566</v>
      </c>
      <c r="C2300">
        <v>1103.139404296875</v>
      </c>
      <c r="D2300">
        <v>0.2397000789642334</v>
      </c>
      <c r="E2300" s="8">
        <f t="shared" si="37"/>
        <v>2.4692444801330566</v>
      </c>
    </row>
    <row r="2301" spans="1:5" x14ac:dyDescent="0.2">
      <c r="A2301" s="230">
        <v>42293.97911241898</v>
      </c>
      <c r="B2301">
        <v>2.373039722442627</v>
      </c>
      <c r="C2301">
        <v>1050.134765625</v>
      </c>
      <c r="D2301">
        <v>0.2397000789642334</v>
      </c>
      <c r="E2301" s="8">
        <f t="shared" si="37"/>
        <v>2.373039722442627</v>
      </c>
    </row>
    <row r="2302" spans="1:5" x14ac:dyDescent="0.2">
      <c r="A2302" s="230">
        <v>42293.9860658912</v>
      </c>
      <c r="B2302">
        <v>2.373039722442627</v>
      </c>
      <c r="C2302">
        <v>1124.7696533203125</v>
      </c>
      <c r="D2302">
        <v>0.2397000789642334</v>
      </c>
      <c r="E2302" s="8">
        <f t="shared" si="37"/>
        <v>2.373039722442627</v>
      </c>
    </row>
    <row r="2303" spans="1:5" x14ac:dyDescent="0.2">
      <c r="A2303" s="230">
        <v>42293.993019409725</v>
      </c>
      <c r="B2303">
        <v>2.373039722442627</v>
      </c>
      <c r="C2303">
        <v>1077.333251953125</v>
      </c>
      <c r="D2303">
        <v>0.2397000789642334</v>
      </c>
      <c r="E2303" s="8">
        <f t="shared" si="37"/>
        <v>2.373039722442627</v>
      </c>
    </row>
    <row r="2304" spans="1:5" x14ac:dyDescent="0.2">
      <c r="A2304" s="230">
        <v>42293.999972881946</v>
      </c>
      <c r="B2304">
        <v>2.373039722442627</v>
      </c>
      <c r="C2304">
        <v>1106.24462890625</v>
      </c>
      <c r="D2304">
        <v>0.2397000789642334</v>
      </c>
      <c r="E2304" s="8">
        <f t="shared" si="37"/>
        <v>2.373039722442627</v>
      </c>
    </row>
    <row r="2305" spans="1:5" x14ac:dyDescent="0.2">
      <c r="A2305" s="230">
        <v>42294.006926354166</v>
      </c>
      <c r="B2305">
        <v>2.373039722442627</v>
      </c>
      <c r="C2305">
        <v>991.990234375</v>
      </c>
      <c r="D2305">
        <v>0.2397000789642334</v>
      </c>
      <c r="E2305" s="8">
        <f t="shared" si="37"/>
        <v>2.373039722442627</v>
      </c>
    </row>
    <row r="2306" spans="1:5" x14ac:dyDescent="0.2">
      <c r="A2306" s="230">
        <v>42294.013879861108</v>
      </c>
      <c r="B2306">
        <v>2.373039722442627</v>
      </c>
      <c r="C2306">
        <v>1046.1727294921875</v>
      </c>
      <c r="D2306">
        <v>0.2397000789642334</v>
      </c>
      <c r="E2306" s="8">
        <f t="shared" si="37"/>
        <v>2.373039722442627</v>
      </c>
    </row>
    <row r="2307" spans="1:5" x14ac:dyDescent="0.2">
      <c r="A2307" s="230">
        <v>42294.020833333336</v>
      </c>
      <c r="B2307">
        <v>2.373039722442627</v>
      </c>
      <c r="C2307">
        <v>993.7034912109375</v>
      </c>
      <c r="D2307">
        <v>0.2397000789642334</v>
      </c>
      <c r="E2307" s="8">
        <f t="shared" si="37"/>
        <v>2.373039722442627</v>
      </c>
    </row>
    <row r="2308" spans="1:5" x14ac:dyDescent="0.2">
      <c r="A2308" s="230">
        <v>42294.027786805556</v>
      </c>
      <c r="B2308">
        <v>2.373039722442627</v>
      </c>
      <c r="C2308">
        <v>1062.23486328125</v>
      </c>
      <c r="D2308">
        <v>0.2397000789642334</v>
      </c>
      <c r="E2308" s="8">
        <f t="shared" ref="E2308:E2371" si="38">IF(B2308="Null",E2307,IF(C2308+D2308&gt;10,B2308,"PO"))</f>
        <v>2.373039722442627</v>
      </c>
    </row>
    <row r="2309" spans="1:5" x14ac:dyDescent="0.2">
      <c r="A2309" s="230">
        <v>42294.034740312498</v>
      </c>
      <c r="B2309">
        <v>2.373039722442627</v>
      </c>
      <c r="C2309">
        <v>867.77728271484375</v>
      </c>
      <c r="D2309">
        <v>0.2397000789642334</v>
      </c>
      <c r="E2309" s="8">
        <f t="shared" si="38"/>
        <v>2.373039722442627</v>
      </c>
    </row>
    <row r="2310" spans="1:5" x14ac:dyDescent="0.2">
      <c r="A2310" s="230">
        <v>42294.041693784726</v>
      </c>
      <c r="B2310">
        <v>2.373039722442627</v>
      </c>
      <c r="C2310">
        <v>1037.8204345703125</v>
      </c>
      <c r="D2310">
        <v>0.2397000789642334</v>
      </c>
      <c r="E2310" s="8">
        <f t="shared" si="38"/>
        <v>2.373039722442627</v>
      </c>
    </row>
    <row r="2311" spans="1:5" x14ac:dyDescent="0.2">
      <c r="A2311" s="230">
        <v>42294.048647303243</v>
      </c>
      <c r="B2311">
        <v>2.373039722442627</v>
      </c>
      <c r="C2311">
        <v>1056.6666259765625</v>
      </c>
      <c r="D2311">
        <v>0.2397000789642334</v>
      </c>
      <c r="E2311" s="8">
        <f t="shared" si="38"/>
        <v>2.373039722442627</v>
      </c>
    </row>
    <row r="2312" spans="1:5" x14ac:dyDescent="0.2">
      <c r="A2312" s="230">
        <v>42294.055600775464</v>
      </c>
      <c r="B2312">
        <v>2.373039722442627</v>
      </c>
      <c r="C2312">
        <v>964.25640869140625</v>
      </c>
      <c r="D2312">
        <v>0.2397000789642334</v>
      </c>
      <c r="E2312" s="8">
        <f t="shared" si="38"/>
        <v>2.373039722442627</v>
      </c>
    </row>
    <row r="2313" spans="1:5" x14ac:dyDescent="0.2">
      <c r="A2313" s="230">
        <v>42294.062554247685</v>
      </c>
      <c r="B2313">
        <v>2.373039722442627</v>
      </c>
      <c r="C2313">
        <v>1090.289794921875</v>
      </c>
      <c r="D2313">
        <v>0.2397000789642334</v>
      </c>
      <c r="E2313" s="8">
        <f t="shared" si="38"/>
        <v>2.373039722442627</v>
      </c>
    </row>
    <row r="2314" spans="1:5" x14ac:dyDescent="0.2">
      <c r="A2314" s="230">
        <v>42294.069507754626</v>
      </c>
      <c r="B2314">
        <v>2.373039722442627</v>
      </c>
      <c r="C2314">
        <v>842.18505859375</v>
      </c>
      <c r="D2314">
        <v>0.2397000789642334</v>
      </c>
      <c r="E2314" s="8">
        <f t="shared" si="38"/>
        <v>2.373039722442627</v>
      </c>
    </row>
    <row r="2315" spans="1:5" x14ac:dyDescent="0.2">
      <c r="A2315" s="230">
        <v>42294.076461226854</v>
      </c>
      <c r="B2315">
        <v>2.373039722442627</v>
      </c>
      <c r="C2315">
        <v>1159.6778564453125</v>
      </c>
      <c r="D2315">
        <v>0.2397000789642334</v>
      </c>
      <c r="E2315" s="8">
        <f t="shared" si="38"/>
        <v>2.373039722442627</v>
      </c>
    </row>
    <row r="2316" spans="1:5" x14ac:dyDescent="0.2">
      <c r="A2316" s="230">
        <v>42294.083414699075</v>
      </c>
      <c r="B2316">
        <v>2.373039722442627</v>
      </c>
      <c r="C2316">
        <v>887.3729248046875</v>
      </c>
      <c r="D2316">
        <v>0.2397000789642334</v>
      </c>
      <c r="E2316" s="8">
        <f t="shared" si="38"/>
        <v>2.373039722442627</v>
      </c>
    </row>
    <row r="2317" spans="1:5" x14ac:dyDescent="0.2">
      <c r="A2317" s="230">
        <v>42294.090368206016</v>
      </c>
      <c r="B2317">
        <v>2.373039722442627</v>
      </c>
      <c r="C2317">
        <v>1136.44140625</v>
      </c>
      <c r="D2317">
        <v>0.2397000789642334</v>
      </c>
      <c r="E2317" s="8">
        <f t="shared" si="38"/>
        <v>2.373039722442627</v>
      </c>
    </row>
    <row r="2318" spans="1:5" x14ac:dyDescent="0.2">
      <c r="A2318" s="230">
        <v>42294.097321678244</v>
      </c>
      <c r="B2318">
        <v>2.373039722442627</v>
      </c>
      <c r="C2318">
        <v>1013.9415893554687</v>
      </c>
      <c r="D2318">
        <v>0.2397000789642334</v>
      </c>
      <c r="E2318" s="8">
        <f t="shared" si="38"/>
        <v>2.373039722442627</v>
      </c>
    </row>
    <row r="2319" spans="1:5" x14ac:dyDescent="0.2">
      <c r="A2319" s="230">
        <v>42294.104275196762</v>
      </c>
      <c r="B2319">
        <v>2.373039722442627</v>
      </c>
      <c r="C2319">
        <v>1148.9697265625</v>
      </c>
      <c r="D2319">
        <v>0.2397000789642334</v>
      </c>
      <c r="E2319" s="8">
        <f t="shared" si="38"/>
        <v>2.373039722442627</v>
      </c>
    </row>
    <row r="2320" spans="1:5" x14ac:dyDescent="0.2">
      <c r="A2320" s="230">
        <v>42294.111228668982</v>
      </c>
      <c r="B2320">
        <v>2.4072837829589844</v>
      </c>
      <c r="C2320">
        <v>1079.260498046875</v>
      </c>
      <c r="D2320">
        <v>0.2397000789642334</v>
      </c>
      <c r="E2320" s="8">
        <f t="shared" si="38"/>
        <v>2.4072837829589844</v>
      </c>
    </row>
    <row r="2321" spans="1:5" x14ac:dyDescent="0.2">
      <c r="A2321" s="230">
        <v>42294.118182141203</v>
      </c>
      <c r="B2321">
        <v>2.4003279209136963</v>
      </c>
      <c r="C2321">
        <v>1129.6951904296875</v>
      </c>
      <c r="D2321">
        <v>0.2397000789642334</v>
      </c>
      <c r="E2321" s="8">
        <f t="shared" si="38"/>
        <v>2.4003279209136963</v>
      </c>
    </row>
    <row r="2322" spans="1:5" x14ac:dyDescent="0.2">
      <c r="A2322" s="230">
        <v>42294.125135648152</v>
      </c>
      <c r="B2322">
        <v>2.4003279209136963</v>
      </c>
      <c r="C2322">
        <v>1136.01318359375</v>
      </c>
      <c r="D2322">
        <v>0.2397000789642334</v>
      </c>
      <c r="E2322" s="8">
        <f t="shared" si="38"/>
        <v>2.4003279209136963</v>
      </c>
    </row>
    <row r="2323" spans="1:5" x14ac:dyDescent="0.2">
      <c r="A2323" s="230">
        <v>42294.132089120372</v>
      </c>
      <c r="B2323">
        <v>2.4003279209136963</v>
      </c>
      <c r="C2323">
        <v>1131.0872802734375</v>
      </c>
      <c r="D2323">
        <v>0.2397000789642334</v>
      </c>
      <c r="E2323" s="8">
        <f t="shared" si="38"/>
        <v>2.4003279209136963</v>
      </c>
    </row>
    <row r="2324" spans="1:5" x14ac:dyDescent="0.2">
      <c r="A2324" s="230">
        <v>42294.139042592593</v>
      </c>
      <c r="B2324">
        <v>2.3934791088104248</v>
      </c>
      <c r="C2324">
        <v>1132.158203125</v>
      </c>
      <c r="D2324">
        <v>0.2397000789642334</v>
      </c>
      <c r="E2324" s="8">
        <f t="shared" si="38"/>
        <v>2.3934791088104248</v>
      </c>
    </row>
    <row r="2325" spans="1:5" x14ac:dyDescent="0.2">
      <c r="A2325" s="230">
        <v>42294.145996099534</v>
      </c>
      <c r="B2325">
        <v>2.3934791088104248</v>
      </c>
      <c r="C2325">
        <v>1135.04931640625</v>
      </c>
      <c r="D2325">
        <v>0.2397000789642334</v>
      </c>
      <c r="E2325" s="8">
        <f t="shared" si="38"/>
        <v>2.3934791088104248</v>
      </c>
    </row>
    <row r="2326" spans="1:5" x14ac:dyDescent="0.2">
      <c r="A2326" s="230">
        <v>42294.152949571762</v>
      </c>
      <c r="B2326">
        <v>2.3934791088104248</v>
      </c>
      <c r="C2326">
        <v>1114.48974609375</v>
      </c>
      <c r="D2326">
        <v>0.2397000789642334</v>
      </c>
      <c r="E2326" s="8">
        <f t="shared" si="38"/>
        <v>2.3934791088104248</v>
      </c>
    </row>
    <row r="2327" spans="1:5" x14ac:dyDescent="0.2">
      <c r="A2327" s="230">
        <v>42294.15990309028</v>
      </c>
      <c r="B2327">
        <v>2.3934791088104248</v>
      </c>
      <c r="C2327">
        <v>1136.44140625</v>
      </c>
      <c r="D2327">
        <v>0.2397000789642334</v>
      </c>
      <c r="E2327" s="8">
        <f t="shared" si="38"/>
        <v>2.3934791088104248</v>
      </c>
    </row>
    <row r="2328" spans="1:5" x14ac:dyDescent="0.2">
      <c r="A2328" s="230">
        <v>42294.1668565625</v>
      </c>
      <c r="B2328">
        <v>2.3934791088104248</v>
      </c>
      <c r="C2328">
        <v>1089.11181640625</v>
      </c>
      <c r="D2328">
        <v>0.2397000789642334</v>
      </c>
      <c r="E2328" s="8">
        <f t="shared" si="38"/>
        <v>2.3934791088104248</v>
      </c>
    </row>
    <row r="2329" spans="1:5" x14ac:dyDescent="0.2">
      <c r="A2329" s="230">
        <v>42294.173810034721</v>
      </c>
      <c r="B2329">
        <v>2.3934791088104248</v>
      </c>
      <c r="C2329">
        <v>1109.135986328125</v>
      </c>
      <c r="D2329">
        <v>0.2397000789642334</v>
      </c>
      <c r="E2329" s="8">
        <f t="shared" si="38"/>
        <v>2.3934791088104248</v>
      </c>
    </row>
    <row r="2330" spans="1:5" x14ac:dyDescent="0.2">
      <c r="A2330" s="230">
        <v>42294.18076354167</v>
      </c>
      <c r="B2330">
        <v>2.3934791088104248</v>
      </c>
      <c r="C2330">
        <v>1101.4261474609375</v>
      </c>
      <c r="D2330">
        <v>0.2397000789642334</v>
      </c>
      <c r="E2330" s="8">
        <f t="shared" si="38"/>
        <v>2.3934791088104248</v>
      </c>
    </row>
    <row r="2331" spans="1:5" x14ac:dyDescent="0.2">
      <c r="A2331" s="230">
        <v>42294.187717013891</v>
      </c>
      <c r="B2331">
        <v>2.3934791088104248</v>
      </c>
      <c r="C2331">
        <v>1136.54833984375</v>
      </c>
      <c r="D2331">
        <v>0.2397000789642334</v>
      </c>
      <c r="E2331" s="8">
        <f t="shared" si="38"/>
        <v>2.3934791088104248</v>
      </c>
    </row>
    <row r="2332" spans="1:5" x14ac:dyDescent="0.2">
      <c r="A2332" s="230">
        <v>42294.194670486111</v>
      </c>
      <c r="B2332">
        <v>2.3934791088104248</v>
      </c>
      <c r="C2332">
        <v>1068.65966796875</v>
      </c>
      <c r="D2332">
        <v>0.2397000789642334</v>
      </c>
      <c r="E2332" s="8">
        <f t="shared" si="38"/>
        <v>2.3934791088104248</v>
      </c>
    </row>
    <row r="2333" spans="1:5" x14ac:dyDescent="0.2">
      <c r="A2333" s="230">
        <v>42294.201623993053</v>
      </c>
      <c r="B2333">
        <v>2.3934791088104248</v>
      </c>
      <c r="C2333">
        <v>1066.9462890625</v>
      </c>
      <c r="D2333">
        <v>0.2397000789642334</v>
      </c>
      <c r="E2333" s="8">
        <f t="shared" si="38"/>
        <v>2.3934791088104248</v>
      </c>
    </row>
    <row r="2334" spans="1:5" x14ac:dyDescent="0.2">
      <c r="A2334" s="230">
        <v>42294.208577465281</v>
      </c>
      <c r="B2334">
        <v>2.3934791088104248</v>
      </c>
      <c r="C2334">
        <v>1047.5648193359375</v>
      </c>
      <c r="D2334">
        <v>0.2397000789642334</v>
      </c>
      <c r="E2334" s="8">
        <f t="shared" si="38"/>
        <v>2.3934791088104248</v>
      </c>
    </row>
    <row r="2335" spans="1:5" x14ac:dyDescent="0.2">
      <c r="A2335" s="230">
        <v>42294.215530983798</v>
      </c>
      <c r="B2335">
        <v>2.3934791088104248</v>
      </c>
      <c r="C2335">
        <v>1109.885498046875</v>
      </c>
      <c r="D2335">
        <v>0.2397000789642334</v>
      </c>
      <c r="E2335" s="8">
        <f t="shared" si="38"/>
        <v>2.3934791088104248</v>
      </c>
    </row>
    <row r="2336" spans="1:5" x14ac:dyDescent="0.2">
      <c r="A2336" s="230">
        <v>42294.222484456019</v>
      </c>
      <c r="B2336">
        <v>2.3934791088104248</v>
      </c>
      <c r="C2336">
        <v>971.4307861328125</v>
      </c>
      <c r="D2336">
        <v>0.2397000789642334</v>
      </c>
      <c r="E2336" s="8">
        <f t="shared" si="38"/>
        <v>2.3934791088104248</v>
      </c>
    </row>
    <row r="2337" spans="1:5" x14ac:dyDescent="0.2">
      <c r="A2337" s="230">
        <v>42294.229437928239</v>
      </c>
      <c r="B2337">
        <v>2.3934791088104248</v>
      </c>
      <c r="C2337">
        <v>1095.9649658203125</v>
      </c>
      <c r="D2337">
        <v>0.2397000789642334</v>
      </c>
      <c r="E2337" s="8">
        <f t="shared" si="38"/>
        <v>2.3934791088104248</v>
      </c>
    </row>
    <row r="2338" spans="1:5" x14ac:dyDescent="0.2">
      <c r="A2338" s="230">
        <v>42294.236391435188</v>
      </c>
      <c r="B2338">
        <v>2.3934791088104248</v>
      </c>
      <c r="C2338">
        <v>1018.9744873046875</v>
      </c>
      <c r="D2338">
        <v>0.2397000789642334</v>
      </c>
      <c r="E2338" s="8">
        <f t="shared" si="38"/>
        <v>2.3934791088104248</v>
      </c>
    </row>
    <row r="2339" spans="1:5" x14ac:dyDescent="0.2">
      <c r="A2339" s="230">
        <v>42294.243344907409</v>
      </c>
      <c r="B2339">
        <v>2.3934791088104248</v>
      </c>
      <c r="C2339">
        <v>1092.431396484375</v>
      </c>
      <c r="D2339">
        <v>0.2397000789642334</v>
      </c>
      <c r="E2339" s="8">
        <f t="shared" si="38"/>
        <v>2.3934791088104248</v>
      </c>
    </row>
    <row r="2340" spans="1:5" x14ac:dyDescent="0.2">
      <c r="A2340" s="230">
        <v>42294.250298379629</v>
      </c>
      <c r="B2340">
        <v>2.3934791088104248</v>
      </c>
      <c r="C2340">
        <v>884.58880615234375</v>
      </c>
      <c r="D2340">
        <v>0.2397000789642334</v>
      </c>
      <c r="E2340" s="8">
        <f t="shared" si="38"/>
        <v>2.3934791088104248</v>
      </c>
    </row>
    <row r="2341" spans="1:5" x14ac:dyDescent="0.2">
      <c r="A2341" s="230">
        <v>42294.257251886571</v>
      </c>
      <c r="B2341">
        <v>2.3934791088104248</v>
      </c>
      <c r="C2341">
        <v>1050.5631103515625</v>
      </c>
      <c r="D2341">
        <v>0.2397000789642334</v>
      </c>
      <c r="E2341" s="8">
        <f t="shared" si="38"/>
        <v>2.3934791088104248</v>
      </c>
    </row>
    <row r="2342" spans="1:5" x14ac:dyDescent="0.2">
      <c r="A2342" s="230">
        <v>42294.264205358799</v>
      </c>
      <c r="B2342">
        <v>2.3934791088104248</v>
      </c>
      <c r="C2342">
        <v>871.7391357421875</v>
      </c>
      <c r="D2342">
        <v>0.2397000789642334</v>
      </c>
      <c r="E2342" s="8">
        <f t="shared" si="38"/>
        <v>2.3934791088104248</v>
      </c>
    </row>
    <row r="2343" spans="1:5" x14ac:dyDescent="0.2">
      <c r="A2343" s="230">
        <v>42294.271158877316</v>
      </c>
      <c r="B2343">
        <v>2.3934791088104248</v>
      </c>
      <c r="C2343">
        <v>906.54022216796875</v>
      </c>
      <c r="D2343">
        <v>0.2397000789642334</v>
      </c>
      <c r="E2343" s="8">
        <f t="shared" si="38"/>
        <v>2.3934791088104248</v>
      </c>
    </row>
    <row r="2344" spans="1:5" x14ac:dyDescent="0.2">
      <c r="A2344" s="230">
        <v>42294.278112349537</v>
      </c>
      <c r="B2344">
        <v>2.3934791088104248</v>
      </c>
      <c r="C2344">
        <v>1111.9200439453125</v>
      </c>
      <c r="D2344">
        <v>0.2397000789642334</v>
      </c>
      <c r="E2344" s="8">
        <f t="shared" si="38"/>
        <v>2.3934791088104248</v>
      </c>
    </row>
    <row r="2345" spans="1:5" x14ac:dyDescent="0.2">
      <c r="A2345" s="230">
        <v>42294.285065821758</v>
      </c>
      <c r="B2345">
        <v>2.3934791088104248</v>
      </c>
      <c r="C2345">
        <v>867.99139404296875</v>
      </c>
      <c r="D2345">
        <v>0.2397000789642334</v>
      </c>
      <c r="E2345" s="8">
        <f t="shared" si="38"/>
        <v>2.3934791088104248</v>
      </c>
    </row>
    <row r="2346" spans="1:5" x14ac:dyDescent="0.2">
      <c r="A2346" s="230">
        <v>42294.292019328706</v>
      </c>
      <c r="B2346">
        <v>2.3934791088104248</v>
      </c>
      <c r="C2346">
        <v>1121.9857177734375</v>
      </c>
      <c r="D2346">
        <v>0.2397000789642334</v>
      </c>
      <c r="E2346" s="8">
        <f t="shared" si="38"/>
        <v>2.3934791088104248</v>
      </c>
    </row>
    <row r="2347" spans="1:5" x14ac:dyDescent="0.2">
      <c r="A2347" s="230">
        <v>42294.298972800927</v>
      </c>
      <c r="B2347">
        <v>2.3934791088104248</v>
      </c>
      <c r="C2347">
        <v>1033.75146484375</v>
      </c>
      <c r="D2347">
        <v>0.2397000789642334</v>
      </c>
      <c r="E2347" s="8">
        <f t="shared" si="38"/>
        <v>2.3934791088104248</v>
      </c>
    </row>
    <row r="2348" spans="1:5" x14ac:dyDescent="0.2">
      <c r="A2348" s="230">
        <v>42294.305926273148</v>
      </c>
      <c r="B2348">
        <v>2.3934791088104248</v>
      </c>
      <c r="C2348">
        <v>1158.392822265625</v>
      </c>
      <c r="D2348">
        <v>0.2397000789642334</v>
      </c>
      <c r="E2348" s="8">
        <f t="shared" si="38"/>
        <v>2.3934791088104248</v>
      </c>
    </row>
    <row r="2349" spans="1:5" x14ac:dyDescent="0.2">
      <c r="A2349" s="230">
        <v>42294.312879780089</v>
      </c>
      <c r="B2349">
        <v>2.3934791088104248</v>
      </c>
      <c r="C2349">
        <v>1116.310302734375</v>
      </c>
      <c r="D2349">
        <v>0.2397000789642334</v>
      </c>
      <c r="E2349" s="8">
        <f t="shared" si="38"/>
        <v>2.3934791088104248</v>
      </c>
    </row>
    <row r="2350" spans="1:5" x14ac:dyDescent="0.2">
      <c r="A2350" s="230">
        <v>42294.319833252317</v>
      </c>
      <c r="B2350">
        <v>2.3934791088104248</v>
      </c>
      <c r="C2350">
        <v>1146.9351806640625</v>
      </c>
      <c r="D2350">
        <v>0.2397000789642334</v>
      </c>
      <c r="E2350" s="8">
        <f t="shared" si="38"/>
        <v>2.3934791088104248</v>
      </c>
    </row>
    <row r="2351" spans="1:5" x14ac:dyDescent="0.2">
      <c r="A2351" s="230">
        <v>42294.326786770835</v>
      </c>
      <c r="B2351">
        <v>2.3934791088104248</v>
      </c>
      <c r="C2351">
        <v>1140.83154296875</v>
      </c>
      <c r="D2351">
        <v>0.2397000789642334</v>
      </c>
      <c r="E2351" s="8">
        <f t="shared" si="38"/>
        <v>2.3934791088104248</v>
      </c>
    </row>
    <row r="2352" spans="1:5" x14ac:dyDescent="0.2">
      <c r="A2352" s="230">
        <v>42294.333740243055</v>
      </c>
      <c r="B2352">
        <v>2.3934791088104248</v>
      </c>
      <c r="C2352">
        <v>1148.3272705078125</v>
      </c>
      <c r="D2352">
        <v>0.2397000789642334</v>
      </c>
      <c r="E2352" s="8">
        <f t="shared" si="38"/>
        <v>2.3934791088104248</v>
      </c>
    </row>
    <row r="2353" spans="1:5" x14ac:dyDescent="0.2">
      <c r="A2353" s="230">
        <v>42294.340693715276</v>
      </c>
      <c r="B2353">
        <v>2.3934791088104248</v>
      </c>
      <c r="C2353">
        <v>1124.1270751953125</v>
      </c>
      <c r="D2353">
        <v>0.2397000789642334</v>
      </c>
      <c r="E2353" s="8">
        <f t="shared" si="38"/>
        <v>2.3934791088104248</v>
      </c>
    </row>
    <row r="2354" spans="1:5" x14ac:dyDescent="0.2">
      <c r="A2354" s="230">
        <v>42294.347647222225</v>
      </c>
      <c r="B2354">
        <v>2.3934791088104248</v>
      </c>
      <c r="C2354">
        <v>1102.8182373046875</v>
      </c>
      <c r="D2354">
        <v>0.2397000789642334</v>
      </c>
      <c r="E2354" s="8">
        <f t="shared" si="38"/>
        <v>2.3934791088104248</v>
      </c>
    </row>
    <row r="2355" spans="1:5" x14ac:dyDescent="0.2">
      <c r="A2355" s="230">
        <v>42294.354600694445</v>
      </c>
      <c r="B2355">
        <v>2.3934791088104248</v>
      </c>
      <c r="C2355">
        <v>1102.8182373046875</v>
      </c>
      <c r="D2355">
        <v>0.2397000789642334</v>
      </c>
      <c r="E2355" s="8">
        <f t="shared" si="38"/>
        <v>2.3934791088104248</v>
      </c>
    </row>
    <row r="2356" spans="1:5" x14ac:dyDescent="0.2">
      <c r="A2356" s="230">
        <v>42294.361554166666</v>
      </c>
      <c r="B2356">
        <v>2.3934791088104248</v>
      </c>
      <c r="C2356">
        <v>1140.83154296875</v>
      </c>
      <c r="D2356">
        <v>0.2397000789642334</v>
      </c>
      <c r="E2356" s="8">
        <f t="shared" si="38"/>
        <v>2.3934791088104248</v>
      </c>
    </row>
    <row r="2357" spans="1:5" x14ac:dyDescent="0.2">
      <c r="A2357" s="230">
        <v>42294.368507673615</v>
      </c>
      <c r="B2357">
        <v>2.3934791088104248</v>
      </c>
      <c r="C2357">
        <v>1074.0135498046875</v>
      </c>
      <c r="D2357">
        <v>0.2397000789642334</v>
      </c>
      <c r="E2357" s="8">
        <f t="shared" si="38"/>
        <v>2.3934791088104248</v>
      </c>
    </row>
    <row r="2358" spans="1:5" x14ac:dyDescent="0.2">
      <c r="A2358" s="230">
        <v>42294.375461145835</v>
      </c>
      <c r="B2358">
        <v>2.3934791088104248</v>
      </c>
      <c r="C2358">
        <v>1114.0615234375</v>
      </c>
      <c r="D2358">
        <v>0.2397000789642334</v>
      </c>
      <c r="E2358" s="8">
        <f t="shared" si="38"/>
        <v>2.3934791088104248</v>
      </c>
    </row>
    <row r="2359" spans="1:5" x14ac:dyDescent="0.2">
      <c r="A2359" s="230">
        <v>42294.382414664353</v>
      </c>
      <c r="B2359">
        <v>2.3934791088104248</v>
      </c>
      <c r="C2359">
        <v>1102.1756591796875</v>
      </c>
      <c r="D2359">
        <v>0.2397000789642334</v>
      </c>
      <c r="E2359" s="8">
        <f t="shared" si="38"/>
        <v>2.3934791088104248</v>
      </c>
    </row>
    <row r="2360" spans="1:5" x14ac:dyDescent="0.2">
      <c r="A2360" s="230">
        <v>42294.389368136573</v>
      </c>
      <c r="B2360">
        <v>2.3934791088104248</v>
      </c>
      <c r="C2360">
        <v>1117.3809814453125</v>
      </c>
      <c r="D2360">
        <v>0.2397000789642334</v>
      </c>
      <c r="E2360" s="8">
        <f t="shared" si="38"/>
        <v>2.3934791088104248</v>
      </c>
    </row>
    <row r="2361" spans="1:5" x14ac:dyDescent="0.2">
      <c r="A2361" s="230">
        <v>42294.396321608794</v>
      </c>
      <c r="B2361">
        <v>2.3934791088104248</v>
      </c>
      <c r="C2361">
        <v>1107.3155517578125</v>
      </c>
      <c r="D2361">
        <v>0.2397000789642334</v>
      </c>
      <c r="E2361" s="8">
        <f t="shared" si="38"/>
        <v>2.3934791088104248</v>
      </c>
    </row>
    <row r="2362" spans="1:5" x14ac:dyDescent="0.2">
      <c r="A2362" s="230">
        <v>42294.403275115743</v>
      </c>
      <c r="B2362">
        <v>2.3934791088104248</v>
      </c>
      <c r="C2362">
        <v>1055.1676025390625</v>
      </c>
      <c r="D2362">
        <v>0.2397000789642334</v>
      </c>
      <c r="E2362" s="8">
        <f t="shared" si="38"/>
        <v>2.3934791088104248</v>
      </c>
    </row>
    <row r="2363" spans="1:5" x14ac:dyDescent="0.2">
      <c r="A2363" s="230">
        <v>42294.410228587964</v>
      </c>
      <c r="B2363">
        <v>2.4348931312561035</v>
      </c>
      <c r="C2363">
        <v>1102.0684814453125</v>
      </c>
      <c r="D2363">
        <v>0.2397000789642334</v>
      </c>
      <c r="E2363" s="8">
        <f t="shared" si="38"/>
        <v>2.4348931312561035</v>
      </c>
    </row>
    <row r="2364" spans="1:5" x14ac:dyDescent="0.2">
      <c r="A2364" s="230">
        <v>42294.417182060184</v>
      </c>
      <c r="B2364">
        <v>2.4348931312561035</v>
      </c>
      <c r="C2364">
        <v>1093.823486328125</v>
      </c>
      <c r="D2364">
        <v>0.2397000789642334</v>
      </c>
      <c r="E2364" s="8">
        <f t="shared" si="38"/>
        <v>2.4348931312561035</v>
      </c>
    </row>
    <row r="2365" spans="1:5" x14ac:dyDescent="0.2">
      <c r="A2365" s="230">
        <v>42294.424135567133</v>
      </c>
      <c r="B2365">
        <v>2.4348931312561035</v>
      </c>
      <c r="C2365">
        <v>1063.412841796875</v>
      </c>
      <c r="D2365">
        <v>0.2397000789642334</v>
      </c>
      <c r="E2365" s="8">
        <f t="shared" si="38"/>
        <v>2.4348931312561035</v>
      </c>
    </row>
    <row r="2366" spans="1:5" x14ac:dyDescent="0.2">
      <c r="A2366" s="230">
        <v>42294.431089039354</v>
      </c>
      <c r="B2366">
        <v>2.4348931312561035</v>
      </c>
      <c r="C2366">
        <v>1059.77197265625</v>
      </c>
      <c r="D2366">
        <v>0.2397000789642334</v>
      </c>
      <c r="E2366" s="8">
        <f t="shared" si="38"/>
        <v>2.4348931312561035</v>
      </c>
    </row>
    <row r="2367" spans="1:5" x14ac:dyDescent="0.2">
      <c r="A2367" s="230">
        <v>42294.438042557871</v>
      </c>
      <c r="B2367">
        <v>2.4348931312561035</v>
      </c>
      <c r="C2367">
        <v>1030.11083984375</v>
      </c>
      <c r="D2367">
        <v>0.2397000789642334</v>
      </c>
      <c r="E2367" s="8">
        <f t="shared" si="38"/>
        <v>2.4348931312561035</v>
      </c>
    </row>
    <row r="2368" spans="1:5" x14ac:dyDescent="0.2">
      <c r="A2368" s="230">
        <v>42294.444996030092</v>
      </c>
      <c r="B2368">
        <v>2.4348931312561035</v>
      </c>
      <c r="C2368">
        <v>1073.7994384765625</v>
      </c>
      <c r="D2368">
        <v>0.2397000789642334</v>
      </c>
      <c r="E2368" s="8">
        <f t="shared" si="38"/>
        <v>2.4348931312561035</v>
      </c>
    </row>
    <row r="2369" spans="1:5" x14ac:dyDescent="0.2">
      <c r="A2369" s="230">
        <v>42294.451949502312</v>
      </c>
      <c r="B2369">
        <v>2.4348931312561035</v>
      </c>
      <c r="C2369">
        <v>881.1622314453125</v>
      </c>
      <c r="D2369">
        <v>0.2397000789642334</v>
      </c>
      <c r="E2369" s="8">
        <f t="shared" si="38"/>
        <v>2.4348931312561035</v>
      </c>
    </row>
    <row r="2370" spans="1:5" x14ac:dyDescent="0.2">
      <c r="A2370" s="230">
        <v>42294.458903009261</v>
      </c>
      <c r="B2370">
        <v>2.4348931312561035</v>
      </c>
      <c r="C2370">
        <v>1036.428466796875</v>
      </c>
      <c r="D2370">
        <v>0.2397000789642334</v>
      </c>
      <c r="E2370" s="8">
        <f t="shared" si="38"/>
        <v>2.4348931312561035</v>
      </c>
    </row>
    <row r="2371" spans="1:5" x14ac:dyDescent="0.2">
      <c r="A2371" s="230">
        <v>42294.465856481482</v>
      </c>
      <c r="B2371">
        <v>2.4348931312561035</v>
      </c>
      <c r="C2371">
        <v>852.03643798828125</v>
      </c>
      <c r="D2371">
        <v>0.2397000789642334</v>
      </c>
      <c r="E2371" s="8">
        <f t="shared" si="38"/>
        <v>2.4348931312561035</v>
      </c>
    </row>
    <row r="2372" spans="1:5" x14ac:dyDescent="0.2">
      <c r="A2372" s="230">
        <v>42294.472809953702</v>
      </c>
      <c r="B2372">
        <v>2.4348931312561035</v>
      </c>
      <c r="C2372">
        <v>943.26873779296875</v>
      </c>
      <c r="D2372">
        <v>0.2397000789642334</v>
      </c>
      <c r="E2372" s="8">
        <f t="shared" ref="E2372:E2435" si="39">IF(B2372="Null",E2371,IF(C2372+D2372&gt;10,B2372,"PO"))</f>
        <v>2.4348931312561035</v>
      </c>
    </row>
    <row r="2373" spans="1:5" x14ac:dyDescent="0.2">
      <c r="A2373" s="230">
        <v>42294.479763460651</v>
      </c>
      <c r="B2373">
        <v>2.4348931312561035</v>
      </c>
      <c r="C2373">
        <v>996.1663818359375</v>
      </c>
      <c r="D2373">
        <v>0.2397000789642334</v>
      </c>
      <c r="E2373" s="8">
        <f t="shared" si="39"/>
        <v>2.4348931312561035</v>
      </c>
    </row>
    <row r="2374" spans="1:5" x14ac:dyDescent="0.2">
      <c r="A2374" s="230">
        <v>42294.486716932872</v>
      </c>
      <c r="B2374">
        <v>2.4348931312561035</v>
      </c>
      <c r="C2374">
        <v>807.0628662109375</v>
      </c>
      <c r="D2374">
        <v>0.2397000789642334</v>
      </c>
      <c r="E2374" s="8">
        <f t="shared" si="39"/>
        <v>2.4348931312561035</v>
      </c>
    </row>
    <row r="2375" spans="1:5" x14ac:dyDescent="0.2">
      <c r="A2375" s="230">
        <v>42294.493670451389</v>
      </c>
      <c r="B2375">
        <v>2.4348931312561035</v>
      </c>
      <c r="C2375">
        <v>1097.14306640625</v>
      </c>
      <c r="D2375">
        <v>0.2397000789642334</v>
      </c>
      <c r="E2375" s="8">
        <f t="shared" si="39"/>
        <v>2.4348931312561035</v>
      </c>
    </row>
    <row r="2376" spans="1:5" x14ac:dyDescent="0.2">
      <c r="A2376" s="230">
        <v>42294.50062392361</v>
      </c>
      <c r="B2376">
        <v>2.4348931312561035</v>
      </c>
      <c r="C2376">
        <v>925.17218017578125</v>
      </c>
      <c r="D2376">
        <v>0.2397000789642334</v>
      </c>
      <c r="E2376" s="8">
        <f t="shared" si="39"/>
        <v>2.4348931312561035</v>
      </c>
    </row>
    <row r="2377" spans="1:5" x14ac:dyDescent="0.2">
      <c r="A2377" s="230">
        <v>42294.507577395831</v>
      </c>
      <c r="B2377">
        <v>2.4348931312561035</v>
      </c>
      <c r="C2377">
        <v>1149.8262939453125</v>
      </c>
      <c r="D2377">
        <v>0.2397000789642334</v>
      </c>
      <c r="E2377" s="8">
        <f t="shared" si="39"/>
        <v>2.4348931312561035</v>
      </c>
    </row>
    <row r="2378" spans="1:5" x14ac:dyDescent="0.2">
      <c r="A2378" s="230">
        <v>42294.514530902779</v>
      </c>
      <c r="B2378">
        <v>2.4348931312561035</v>
      </c>
      <c r="C2378">
        <v>1041.354248046875</v>
      </c>
      <c r="D2378">
        <v>0.2397000789642334</v>
      </c>
      <c r="E2378" s="8">
        <f t="shared" si="39"/>
        <v>2.4348931312561035</v>
      </c>
    </row>
    <row r="2379" spans="1:5" x14ac:dyDescent="0.2">
      <c r="A2379" s="230">
        <v>42294.521484375</v>
      </c>
      <c r="B2379">
        <v>2.4348931312561035</v>
      </c>
      <c r="C2379">
        <v>1143.7227783203125</v>
      </c>
      <c r="D2379">
        <v>0.2397000789642334</v>
      </c>
      <c r="E2379" s="8">
        <f t="shared" si="39"/>
        <v>2.4348931312561035</v>
      </c>
    </row>
    <row r="2380" spans="1:5" x14ac:dyDescent="0.2">
      <c r="A2380" s="230">
        <v>42294.528437847221</v>
      </c>
      <c r="B2380">
        <v>2.4348931312561035</v>
      </c>
      <c r="C2380">
        <v>1127.5537109375</v>
      </c>
      <c r="D2380">
        <v>0.2397000789642334</v>
      </c>
      <c r="E2380" s="8">
        <f t="shared" si="39"/>
        <v>2.4348931312561035</v>
      </c>
    </row>
    <row r="2381" spans="1:5" x14ac:dyDescent="0.2">
      <c r="A2381" s="230">
        <v>42294.535391354169</v>
      </c>
      <c r="B2381">
        <v>2.4348931312561035</v>
      </c>
      <c r="C2381">
        <v>1126.268798828125</v>
      </c>
      <c r="D2381">
        <v>0.2397000789642334</v>
      </c>
      <c r="E2381" s="8">
        <f t="shared" si="39"/>
        <v>2.4348931312561035</v>
      </c>
    </row>
    <row r="2382" spans="1:5" x14ac:dyDescent="0.2">
      <c r="A2382" s="230">
        <v>42294.54234482639</v>
      </c>
      <c r="B2382">
        <v>2.4348931312561035</v>
      </c>
      <c r="C2382">
        <v>1135.798828125</v>
      </c>
      <c r="D2382">
        <v>0.2397000789642334</v>
      </c>
      <c r="E2382" s="8">
        <f t="shared" si="39"/>
        <v>2.4348931312561035</v>
      </c>
    </row>
    <row r="2383" spans="1:5" x14ac:dyDescent="0.2">
      <c r="A2383" s="230">
        <v>42294.549298344908</v>
      </c>
      <c r="B2383">
        <v>2.4348931312561035</v>
      </c>
      <c r="C2383">
        <v>1118.666015625</v>
      </c>
      <c r="D2383">
        <v>0.2397000789642334</v>
      </c>
      <c r="E2383" s="8">
        <f t="shared" si="39"/>
        <v>2.4348931312561035</v>
      </c>
    </row>
    <row r="2384" spans="1:5" x14ac:dyDescent="0.2">
      <c r="A2384" s="230">
        <v>42294.556251817128</v>
      </c>
      <c r="B2384">
        <v>2.4348931312561035</v>
      </c>
      <c r="C2384">
        <v>1129.5882568359375</v>
      </c>
      <c r="D2384">
        <v>0.2397000789642334</v>
      </c>
      <c r="E2384" s="8">
        <f t="shared" si="39"/>
        <v>2.4348931312561035</v>
      </c>
    </row>
    <row r="2385" spans="1:5" x14ac:dyDescent="0.2">
      <c r="A2385" s="230">
        <v>42294.563205289349</v>
      </c>
      <c r="B2385">
        <v>2.4348931312561035</v>
      </c>
      <c r="C2385">
        <v>1112.348388671875</v>
      </c>
      <c r="D2385">
        <v>0.2397000789642334</v>
      </c>
      <c r="E2385" s="8">
        <f t="shared" si="39"/>
        <v>2.4348931312561035</v>
      </c>
    </row>
    <row r="2386" spans="1:5" x14ac:dyDescent="0.2">
      <c r="A2386" s="230">
        <v>42294.570158796298</v>
      </c>
      <c r="B2386">
        <v>2.4348931312561035</v>
      </c>
      <c r="C2386">
        <v>1103.4605712890625</v>
      </c>
      <c r="D2386">
        <v>0.2397000789642334</v>
      </c>
      <c r="E2386" s="8">
        <f t="shared" si="39"/>
        <v>2.4348931312561035</v>
      </c>
    </row>
    <row r="2387" spans="1:5" x14ac:dyDescent="0.2">
      <c r="A2387" s="230">
        <v>42294.577112268518</v>
      </c>
      <c r="B2387">
        <v>2.4348931312561035</v>
      </c>
      <c r="C2387">
        <v>1112.5625</v>
      </c>
      <c r="D2387">
        <v>0.2397000789642334</v>
      </c>
      <c r="E2387" s="8">
        <f t="shared" si="39"/>
        <v>2.4348931312561035</v>
      </c>
    </row>
    <row r="2388" spans="1:5" x14ac:dyDescent="0.2">
      <c r="A2388" s="230">
        <v>42294.584065740739</v>
      </c>
      <c r="B2388">
        <v>2.4348931312561035</v>
      </c>
      <c r="C2388">
        <v>1063.626953125</v>
      </c>
      <c r="D2388">
        <v>0.2397000789642334</v>
      </c>
      <c r="E2388" s="8">
        <f t="shared" si="39"/>
        <v>2.4348931312561035</v>
      </c>
    </row>
    <row r="2389" spans="1:5" x14ac:dyDescent="0.2">
      <c r="A2389" s="230">
        <v>42294.591019247688</v>
      </c>
      <c r="B2389">
        <v>2.4348931312561035</v>
      </c>
      <c r="C2389">
        <v>1132.051025390625</v>
      </c>
      <c r="D2389">
        <v>0.2397000789642334</v>
      </c>
      <c r="E2389" s="8">
        <f t="shared" si="39"/>
        <v>2.4348931312561035</v>
      </c>
    </row>
    <row r="2390" spans="1:5" x14ac:dyDescent="0.2">
      <c r="A2390" s="230">
        <v>42294.597972719908</v>
      </c>
      <c r="B2390">
        <v>2.4348931312561035</v>
      </c>
      <c r="C2390">
        <v>1086.3277587890625</v>
      </c>
      <c r="D2390">
        <v>0.2397000789642334</v>
      </c>
      <c r="E2390" s="8">
        <f t="shared" si="39"/>
        <v>2.4348931312561035</v>
      </c>
    </row>
    <row r="2391" spans="1:5" x14ac:dyDescent="0.2">
      <c r="A2391" s="230">
        <v>42294.604926238426</v>
      </c>
      <c r="B2391">
        <v>2.4348931312561035</v>
      </c>
      <c r="C2391">
        <v>1055.8099365234375</v>
      </c>
      <c r="D2391">
        <v>0.31459331512451172</v>
      </c>
      <c r="E2391" s="8">
        <f t="shared" si="39"/>
        <v>2.4348931312561035</v>
      </c>
    </row>
    <row r="2392" spans="1:5" x14ac:dyDescent="0.2">
      <c r="A2392" s="230">
        <v>42294.611879710646</v>
      </c>
      <c r="B2392">
        <v>2.4348931312561035</v>
      </c>
      <c r="C2392">
        <v>1091.3607177734375</v>
      </c>
      <c r="D2392">
        <v>0.31459331512451172</v>
      </c>
      <c r="E2392" s="8">
        <f t="shared" si="39"/>
        <v>2.4348931312561035</v>
      </c>
    </row>
    <row r="2393" spans="1:5" x14ac:dyDescent="0.2">
      <c r="A2393" s="230">
        <v>42294.618833182867</v>
      </c>
      <c r="B2393">
        <v>2.4348931312561035</v>
      </c>
      <c r="C2393">
        <v>1126.1617431640625</v>
      </c>
      <c r="D2393">
        <v>0.31459331512451172</v>
      </c>
      <c r="E2393" s="8">
        <f t="shared" si="39"/>
        <v>2.4348931312561035</v>
      </c>
    </row>
    <row r="2394" spans="1:5" x14ac:dyDescent="0.2">
      <c r="A2394" s="230">
        <v>42294.625786689816</v>
      </c>
      <c r="B2394">
        <v>2.4348931312561035</v>
      </c>
      <c r="C2394">
        <v>1021.5443115234375</v>
      </c>
      <c r="D2394">
        <v>0.31459331512451172</v>
      </c>
      <c r="E2394" s="8">
        <f t="shared" si="39"/>
        <v>2.4348931312561035</v>
      </c>
    </row>
    <row r="2395" spans="1:5" x14ac:dyDescent="0.2">
      <c r="A2395" s="230">
        <v>42294.632740162036</v>
      </c>
      <c r="B2395">
        <v>2.4348931312561035</v>
      </c>
      <c r="C2395">
        <v>1086.1136474609375</v>
      </c>
      <c r="D2395">
        <v>0.31459331512451172</v>
      </c>
      <c r="E2395" s="8">
        <f t="shared" si="39"/>
        <v>2.4348931312561035</v>
      </c>
    </row>
    <row r="2396" spans="1:5" x14ac:dyDescent="0.2">
      <c r="A2396" s="230">
        <v>42294.639693634257</v>
      </c>
      <c r="B2396">
        <v>2.4348931312561035</v>
      </c>
      <c r="C2396">
        <v>1019.6168212890625</v>
      </c>
      <c r="D2396">
        <v>0.31459331512451172</v>
      </c>
      <c r="E2396" s="8">
        <f t="shared" si="39"/>
        <v>2.4348931312561035</v>
      </c>
    </row>
    <row r="2397" spans="1:5" x14ac:dyDescent="0.2">
      <c r="A2397" s="230">
        <v>42294.646647141206</v>
      </c>
      <c r="B2397">
        <v>2.4348931312561035</v>
      </c>
      <c r="C2397">
        <v>1060.7357177734375</v>
      </c>
      <c r="D2397">
        <v>0.31459331512451172</v>
      </c>
      <c r="E2397" s="8">
        <f t="shared" si="39"/>
        <v>2.4348931312561035</v>
      </c>
    </row>
    <row r="2398" spans="1:5" x14ac:dyDescent="0.2">
      <c r="A2398" s="230">
        <v>42294.653600613427</v>
      </c>
      <c r="B2398">
        <v>2.5644862651824951</v>
      </c>
      <c r="C2398">
        <v>923.673095703125</v>
      </c>
      <c r="D2398">
        <v>0.31459331512451172</v>
      </c>
      <c r="E2398" s="8">
        <f t="shared" si="39"/>
        <v>2.5644862651824951</v>
      </c>
    </row>
    <row r="2399" spans="1:5" x14ac:dyDescent="0.2">
      <c r="A2399" s="230">
        <v>42294.660554131944</v>
      </c>
      <c r="B2399">
        <v>2.5644862651824951</v>
      </c>
      <c r="C2399">
        <v>1012.870849609375</v>
      </c>
      <c r="D2399">
        <v>0.31459331512451172</v>
      </c>
      <c r="E2399" s="8">
        <f t="shared" si="39"/>
        <v>2.5644862651824951</v>
      </c>
    </row>
    <row r="2400" spans="1:5" x14ac:dyDescent="0.2">
      <c r="A2400" s="230">
        <v>42294.667507604165</v>
      </c>
      <c r="B2400">
        <v>2.5644862651824951</v>
      </c>
      <c r="C2400">
        <v>826.23016357421875</v>
      </c>
      <c r="D2400">
        <v>0.31459331512451172</v>
      </c>
      <c r="E2400" s="8">
        <f t="shared" si="39"/>
        <v>2.5644862651824951</v>
      </c>
    </row>
    <row r="2401" spans="1:5" x14ac:dyDescent="0.2">
      <c r="A2401" s="230">
        <v>42294.674461076385</v>
      </c>
      <c r="B2401">
        <v>2.5644862651824951</v>
      </c>
      <c r="C2401">
        <v>1055.060546875</v>
      </c>
      <c r="D2401">
        <v>0.31459331512451172</v>
      </c>
      <c r="E2401" s="8">
        <f t="shared" si="39"/>
        <v>2.5644862651824951</v>
      </c>
    </row>
    <row r="2402" spans="1:5" x14ac:dyDescent="0.2">
      <c r="A2402" s="230">
        <v>42294.681414583334</v>
      </c>
      <c r="B2402">
        <v>2.5644862651824951</v>
      </c>
      <c r="C2402">
        <v>989.52734375</v>
      </c>
      <c r="D2402">
        <v>0.31459331512451172</v>
      </c>
      <c r="E2402" s="8">
        <f t="shared" si="39"/>
        <v>2.5644862651824951</v>
      </c>
    </row>
    <row r="2403" spans="1:5" x14ac:dyDescent="0.2">
      <c r="A2403" s="230">
        <v>42294.688368055555</v>
      </c>
      <c r="B2403">
        <v>2.5644862651824951</v>
      </c>
      <c r="C2403">
        <v>933.310302734375</v>
      </c>
      <c r="D2403">
        <v>0.31459331512451172</v>
      </c>
      <c r="E2403" s="8">
        <f t="shared" si="39"/>
        <v>2.5644862651824951</v>
      </c>
    </row>
    <row r="2404" spans="1:5" x14ac:dyDescent="0.2">
      <c r="A2404" s="230">
        <v>42294.695321527775</v>
      </c>
      <c r="B2404">
        <v>2.5644862651824951</v>
      </c>
      <c r="C2404">
        <v>1084.507568359375</v>
      </c>
      <c r="D2404">
        <v>0.31459331512451172</v>
      </c>
      <c r="E2404" s="8">
        <f t="shared" si="39"/>
        <v>2.5644862651824951</v>
      </c>
    </row>
    <row r="2405" spans="1:5" x14ac:dyDescent="0.2">
      <c r="A2405" s="230">
        <v>42294.702275034724</v>
      </c>
      <c r="B2405">
        <v>2.5644862651824951</v>
      </c>
      <c r="C2405">
        <v>835.97442626953125</v>
      </c>
      <c r="D2405">
        <v>0.31459331512451172</v>
      </c>
      <c r="E2405" s="8">
        <f t="shared" si="39"/>
        <v>2.5644862651824951</v>
      </c>
    </row>
    <row r="2406" spans="1:5" x14ac:dyDescent="0.2">
      <c r="A2406" s="230">
        <v>42294.709228506945</v>
      </c>
      <c r="B2406">
        <v>2.5644862651824951</v>
      </c>
      <c r="C2406">
        <v>1142.3306884765625</v>
      </c>
      <c r="D2406">
        <v>0.31459331512451172</v>
      </c>
      <c r="E2406" s="8">
        <f t="shared" si="39"/>
        <v>2.5644862651824951</v>
      </c>
    </row>
    <row r="2407" spans="1:5" x14ac:dyDescent="0.2">
      <c r="A2407" s="230">
        <v>42294.716182025462</v>
      </c>
      <c r="B2407">
        <v>2.5644862651824951</v>
      </c>
      <c r="C2407">
        <v>853.74981689453125</v>
      </c>
      <c r="D2407">
        <v>0.31459331512451172</v>
      </c>
      <c r="E2407" s="8">
        <f t="shared" si="39"/>
        <v>2.5644862651824951</v>
      </c>
    </row>
    <row r="2408" spans="1:5" x14ac:dyDescent="0.2">
      <c r="A2408" s="230">
        <v>42294.723135497683</v>
      </c>
      <c r="B2408">
        <v>2.5644862651824951</v>
      </c>
      <c r="C2408">
        <v>1139.546630859375</v>
      </c>
      <c r="D2408">
        <v>0.31459331512451172</v>
      </c>
      <c r="E2408" s="8">
        <f t="shared" si="39"/>
        <v>2.5644862651824951</v>
      </c>
    </row>
    <row r="2409" spans="1:5" x14ac:dyDescent="0.2">
      <c r="A2409" s="230">
        <v>42294.730088969911</v>
      </c>
      <c r="B2409">
        <v>2.5644862651824951</v>
      </c>
      <c r="C2409">
        <v>1072.835693359375</v>
      </c>
      <c r="D2409">
        <v>0.31459331512451172</v>
      </c>
      <c r="E2409" s="8">
        <f t="shared" si="39"/>
        <v>2.5644862651824951</v>
      </c>
    </row>
    <row r="2410" spans="1:5" x14ac:dyDescent="0.2">
      <c r="A2410" s="230">
        <v>42294.737042476852</v>
      </c>
      <c r="B2410">
        <v>2.5644862651824951</v>
      </c>
      <c r="C2410">
        <v>1126.0545654296875</v>
      </c>
      <c r="D2410">
        <v>0.31459331512451172</v>
      </c>
      <c r="E2410" s="8">
        <f t="shared" si="39"/>
        <v>2.5644862651824951</v>
      </c>
    </row>
    <row r="2411" spans="1:5" x14ac:dyDescent="0.2">
      <c r="A2411" s="230">
        <v>42294.743995949073</v>
      </c>
      <c r="B2411">
        <v>2.5644862651824951</v>
      </c>
      <c r="C2411">
        <v>1098.3209228515625</v>
      </c>
      <c r="D2411">
        <v>0.31459331512451172</v>
      </c>
      <c r="E2411" s="8">
        <f t="shared" si="39"/>
        <v>2.5644862651824951</v>
      </c>
    </row>
    <row r="2412" spans="1:5" x14ac:dyDescent="0.2">
      <c r="A2412" s="230">
        <v>42294.750949421294</v>
      </c>
      <c r="B2412">
        <v>2.5644862651824951</v>
      </c>
      <c r="C2412">
        <v>1139.4395751953125</v>
      </c>
      <c r="D2412">
        <v>0.31459331512451172</v>
      </c>
      <c r="E2412" s="8">
        <f t="shared" si="39"/>
        <v>2.5644862651824951</v>
      </c>
    </row>
    <row r="2413" spans="1:5" x14ac:dyDescent="0.2">
      <c r="A2413" s="230">
        <v>42294.757902928242</v>
      </c>
      <c r="B2413">
        <v>2.5644862651824951</v>
      </c>
      <c r="C2413">
        <v>1134.40673828125</v>
      </c>
      <c r="D2413">
        <v>0.31459331512451172</v>
      </c>
      <c r="E2413" s="8">
        <f t="shared" si="39"/>
        <v>2.5644862651824951</v>
      </c>
    </row>
    <row r="2414" spans="1:5" x14ac:dyDescent="0.2">
      <c r="A2414" s="230">
        <v>42294.764856400463</v>
      </c>
      <c r="B2414">
        <v>2.5644862651824951</v>
      </c>
      <c r="C2414">
        <v>1143.1873779296875</v>
      </c>
      <c r="D2414">
        <v>0.31459331512451172</v>
      </c>
      <c r="E2414" s="8">
        <f t="shared" si="39"/>
        <v>2.5644862651824951</v>
      </c>
    </row>
    <row r="2415" spans="1:5" x14ac:dyDescent="0.2">
      <c r="A2415" s="230">
        <v>42294.771809918981</v>
      </c>
      <c r="B2415">
        <v>2.5644862651824951</v>
      </c>
      <c r="C2415">
        <v>1112.134033203125</v>
      </c>
      <c r="D2415">
        <v>0.31459331512451172</v>
      </c>
      <c r="E2415" s="8">
        <f t="shared" si="39"/>
        <v>2.5644862651824951</v>
      </c>
    </row>
    <row r="2416" spans="1:5" x14ac:dyDescent="0.2">
      <c r="A2416" s="230">
        <v>42294.778763391201</v>
      </c>
      <c r="B2416">
        <v>2.5447959899902344</v>
      </c>
      <c r="C2416">
        <v>1130.230712890625</v>
      </c>
      <c r="D2416">
        <v>0.31459331512451172</v>
      </c>
      <c r="E2416" s="8">
        <f t="shared" si="39"/>
        <v>2.5447959899902344</v>
      </c>
    </row>
    <row r="2417" spans="1:5" x14ac:dyDescent="0.2">
      <c r="A2417" s="230">
        <v>42294.785716863429</v>
      </c>
      <c r="B2417">
        <v>2.5722980499267578</v>
      </c>
      <c r="C2417">
        <v>1121.4500732421875</v>
      </c>
      <c r="D2417">
        <v>0.31459331512451172</v>
      </c>
      <c r="E2417" s="8">
        <f t="shared" si="39"/>
        <v>2.5722980499267578</v>
      </c>
    </row>
    <row r="2418" spans="1:5" x14ac:dyDescent="0.2">
      <c r="A2418" s="230">
        <v>42294.792670370371</v>
      </c>
      <c r="B2418">
        <v>2.5722980499267578</v>
      </c>
      <c r="C2418">
        <v>1126.1617431640625</v>
      </c>
      <c r="D2418">
        <v>0.31459331512451172</v>
      </c>
      <c r="E2418" s="8">
        <f t="shared" si="39"/>
        <v>2.5722980499267578</v>
      </c>
    </row>
    <row r="2419" spans="1:5" x14ac:dyDescent="0.2">
      <c r="A2419" s="230">
        <v>42294.799623842591</v>
      </c>
      <c r="B2419">
        <v>2.5722980499267578</v>
      </c>
      <c r="C2419">
        <v>1115.9888916015625</v>
      </c>
      <c r="D2419">
        <v>0.31459331512451172</v>
      </c>
      <c r="E2419" s="8">
        <f t="shared" si="39"/>
        <v>2.5722980499267578</v>
      </c>
    </row>
    <row r="2420" spans="1:5" x14ac:dyDescent="0.2">
      <c r="A2420" s="230">
        <v>42294.806577314812</v>
      </c>
      <c r="B2420">
        <v>2.5722980499267578</v>
      </c>
      <c r="C2420">
        <v>1055.274658203125</v>
      </c>
      <c r="D2420">
        <v>0.31459331512451172</v>
      </c>
      <c r="E2420" s="8">
        <f t="shared" si="39"/>
        <v>2.5722980499267578</v>
      </c>
    </row>
    <row r="2421" spans="1:5" x14ac:dyDescent="0.2">
      <c r="A2421" s="230">
        <v>42294.813530821761</v>
      </c>
      <c r="B2421">
        <v>2.5722980499267578</v>
      </c>
      <c r="C2421">
        <v>1076.2623291015625</v>
      </c>
      <c r="D2421">
        <v>0.31459331512451172</v>
      </c>
      <c r="E2421" s="8">
        <f t="shared" si="39"/>
        <v>2.5722980499267578</v>
      </c>
    </row>
    <row r="2422" spans="1:5" x14ac:dyDescent="0.2">
      <c r="A2422" s="230">
        <v>42294.820484293981</v>
      </c>
      <c r="B2422">
        <v>2.5722980499267578</v>
      </c>
      <c r="C2422">
        <v>1121.87841796875</v>
      </c>
      <c r="D2422">
        <v>0.31459331512451172</v>
      </c>
      <c r="E2422" s="8">
        <f t="shared" si="39"/>
        <v>2.5722980499267578</v>
      </c>
    </row>
    <row r="2423" spans="1:5" x14ac:dyDescent="0.2">
      <c r="A2423" s="230">
        <v>42294.827437812499</v>
      </c>
      <c r="B2423">
        <v>2.5722980499267578</v>
      </c>
      <c r="C2423">
        <v>1088.041015625</v>
      </c>
      <c r="D2423">
        <v>0.31459331512451172</v>
      </c>
      <c r="E2423" s="8">
        <f t="shared" si="39"/>
        <v>2.5722980499267578</v>
      </c>
    </row>
    <row r="2424" spans="1:5" x14ac:dyDescent="0.2">
      <c r="A2424" s="230">
        <v>42294.834391284719</v>
      </c>
      <c r="B2424">
        <v>2.5722980499267578</v>
      </c>
      <c r="C2424">
        <v>1077.333251953125</v>
      </c>
      <c r="D2424">
        <v>0.31459331512451172</v>
      </c>
      <c r="E2424" s="8">
        <f t="shared" si="39"/>
        <v>2.5722980499267578</v>
      </c>
    </row>
    <row r="2425" spans="1:5" x14ac:dyDescent="0.2">
      <c r="A2425" s="230">
        <v>42294.841344756947</v>
      </c>
      <c r="B2425">
        <v>2.5722980499267578</v>
      </c>
      <c r="C2425">
        <v>1055.48876953125</v>
      </c>
      <c r="D2425">
        <v>0.31459331512451172</v>
      </c>
      <c r="E2425" s="8">
        <f t="shared" si="39"/>
        <v>2.5722980499267578</v>
      </c>
    </row>
    <row r="2426" spans="1:5" x14ac:dyDescent="0.2">
      <c r="A2426" s="230">
        <v>42294.848298263889</v>
      </c>
      <c r="B2426">
        <v>2.5722980499267578</v>
      </c>
      <c r="C2426">
        <v>1098.856201171875</v>
      </c>
      <c r="D2426">
        <v>0.31459331512451172</v>
      </c>
      <c r="E2426" s="8">
        <f t="shared" si="39"/>
        <v>2.5722980499267578</v>
      </c>
    </row>
    <row r="2427" spans="1:5" x14ac:dyDescent="0.2">
      <c r="A2427" s="230">
        <v>42294.855251736109</v>
      </c>
      <c r="B2427">
        <v>2.5722980499267578</v>
      </c>
      <c r="C2427">
        <v>907.9322509765625</v>
      </c>
      <c r="D2427">
        <v>0.31459331512451172</v>
      </c>
      <c r="E2427" s="8">
        <f t="shared" si="39"/>
        <v>2.5722980499267578</v>
      </c>
    </row>
    <row r="2428" spans="1:5" x14ac:dyDescent="0.2">
      <c r="A2428" s="230">
        <v>42294.86220520833</v>
      </c>
      <c r="B2428">
        <v>2.5722980499267578</v>
      </c>
      <c r="C2428">
        <v>1054.7391357421875</v>
      </c>
      <c r="D2428">
        <v>0.31459331512451172</v>
      </c>
      <c r="E2428" s="8">
        <f t="shared" si="39"/>
        <v>2.5722980499267578</v>
      </c>
    </row>
    <row r="2429" spans="1:5" x14ac:dyDescent="0.2">
      <c r="A2429" s="230">
        <v>42294.869158715279</v>
      </c>
      <c r="B2429">
        <v>2.5722980499267578</v>
      </c>
      <c r="C2429">
        <v>794.96270751953125</v>
      </c>
      <c r="D2429">
        <v>0.31459331512451172</v>
      </c>
      <c r="E2429" s="8">
        <f t="shared" si="39"/>
        <v>2.5722980499267578</v>
      </c>
    </row>
    <row r="2430" spans="1:5" x14ac:dyDescent="0.2">
      <c r="A2430" s="230">
        <v>42294.8761121875</v>
      </c>
      <c r="B2430">
        <v>2.5722980499267578</v>
      </c>
      <c r="C2430">
        <v>1075.298583984375</v>
      </c>
      <c r="D2430">
        <v>0.31459331512451172</v>
      </c>
      <c r="E2430" s="8">
        <f t="shared" si="39"/>
        <v>2.5722980499267578</v>
      </c>
    </row>
    <row r="2431" spans="1:5" x14ac:dyDescent="0.2">
      <c r="A2431" s="230">
        <v>42294.883065706017</v>
      </c>
      <c r="B2431">
        <v>2.5722980499267578</v>
      </c>
      <c r="C2431">
        <v>953.0130615234375</v>
      </c>
      <c r="D2431">
        <v>0.31459331512451172</v>
      </c>
      <c r="E2431" s="8">
        <f t="shared" si="39"/>
        <v>2.5722980499267578</v>
      </c>
    </row>
    <row r="2432" spans="1:5" x14ac:dyDescent="0.2">
      <c r="A2432" s="230">
        <v>42294.890019178238</v>
      </c>
      <c r="B2432">
        <v>2.5722980499267578</v>
      </c>
      <c r="C2432">
        <v>1034.179931640625</v>
      </c>
      <c r="D2432">
        <v>0.31459331512451172</v>
      </c>
      <c r="E2432" s="8">
        <f t="shared" si="39"/>
        <v>2.5722980499267578</v>
      </c>
    </row>
    <row r="2433" spans="1:5" x14ac:dyDescent="0.2">
      <c r="A2433" s="230">
        <v>42294.896972650466</v>
      </c>
      <c r="B2433">
        <v>2.6274099349975586</v>
      </c>
      <c r="C2433">
        <v>799.245849609375</v>
      </c>
      <c r="D2433">
        <v>0.31459331512451172</v>
      </c>
      <c r="E2433" s="8">
        <f t="shared" si="39"/>
        <v>2.6274099349975586</v>
      </c>
    </row>
    <row r="2434" spans="1:5" x14ac:dyDescent="0.2">
      <c r="A2434" s="230">
        <v>42294.903926157407</v>
      </c>
      <c r="B2434">
        <v>2.6274099349975586</v>
      </c>
      <c r="C2434">
        <v>1068.7667236328125</v>
      </c>
      <c r="D2434">
        <v>0.31459331512451172</v>
      </c>
      <c r="E2434" s="8">
        <f t="shared" si="39"/>
        <v>2.6274099349975586</v>
      </c>
    </row>
    <row r="2435" spans="1:5" x14ac:dyDescent="0.2">
      <c r="A2435" s="230">
        <v>42294.910879629628</v>
      </c>
      <c r="B2435">
        <v>2.6274099349975586</v>
      </c>
      <c r="C2435">
        <v>1156.358154296875</v>
      </c>
      <c r="D2435">
        <v>0.31459331512451172</v>
      </c>
      <c r="E2435" s="8">
        <f t="shared" si="39"/>
        <v>2.6274099349975586</v>
      </c>
    </row>
    <row r="2436" spans="1:5" x14ac:dyDescent="0.2">
      <c r="A2436" s="230">
        <v>42294.917833101848</v>
      </c>
      <c r="B2436">
        <v>2.6274099349975586</v>
      </c>
      <c r="C2436">
        <v>985.67254638671875</v>
      </c>
      <c r="D2436">
        <v>0.31459331512451172</v>
      </c>
      <c r="E2436" s="8">
        <f t="shared" ref="E2436:E2499" si="40">IF(B2436="Null",E2435,IF(C2436+D2436&gt;10,B2436,"PO"))</f>
        <v>2.6274099349975586</v>
      </c>
    </row>
    <row r="2437" spans="1:5" x14ac:dyDescent="0.2">
      <c r="A2437" s="230">
        <v>42294.924786608797</v>
      </c>
      <c r="B2437">
        <v>2.6274099349975586</v>
      </c>
      <c r="C2437">
        <v>1106.24462890625</v>
      </c>
      <c r="D2437">
        <v>0.31459331512451172</v>
      </c>
      <c r="E2437" s="8">
        <f t="shared" si="40"/>
        <v>2.6274099349975586</v>
      </c>
    </row>
    <row r="2438" spans="1:5" x14ac:dyDescent="0.2">
      <c r="A2438" s="230">
        <v>42294.931740081018</v>
      </c>
      <c r="B2438">
        <v>2.6274099349975586</v>
      </c>
      <c r="C2438">
        <v>828.90716552734375</v>
      </c>
      <c r="D2438">
        <v>0.31459331512451172</v>
      </c>
      <c r="E2438" s="8">
        <f t="shared" si="40"/>
        <v>2.6274099349975586</v>
      </c>
    </row>
    <row r="2439" spans="1:5" x14ac:dyDescent="0.2">
      <c r="A2439" s="230">
        <v>42294.938693599535</v>
      </c>
      <c r="B2439">
        <v>2.5586006641387939</v>
      </c>
      <c r="C2439">
        <v>1161.0699462890625</v>
      </c>
      <c r="D2439">
        <v>0.31459331512451172</v>
      </c>
      <c r="E2439" s="8">
        <f t="shared" si="40"/>
        <v>2.5586006641387939</v>
      </c>
    </row>
    <row r="2440" spans="1:5" x14ac:dyDescent="0.2">
      <c r="A2440" s="230">
        <v>42294.945647071756</v>
      </c>
      <c r="B2440">
        <v>2.5586006641387939</v>
      </c>
      <c r="C2440">
        <v>891.549072265625</v>
      </c>
      <c r="D2440">
        <v>0.31459331512451172</v>
      </c>
      <c r="E2440" s="8">
        <f t="shared" si="40"/>
        <v>2.5586006641387939</v>
      </c>
    </row>
    <row r="2441" spans="1:5" x14ac:dyDescent="0.2">
      <c r="A2441" s="230">
        <v>42294.952600543984</v>
      </c>
      <c r="B2441">
        <v>2.5586006641387939</v>
      </c>
      <c r="C2441">
        <v>1137.726318359375</v>
      </c>
      <c r="D2441">
        <v>0.31459331512451172</v>
      </c>
      <c r="E2441" s="8">
        <f t="shared" si="40"/>
        <v>2.5586006641387939</v>
      </c>
    </row>
    <row r="2442" spans="1:5" x14ac:dyDescent="0.2">
      <c r="A2442" s="230">
        <v>42294.959554050925</v>
      </c>
      <c r="B2442">
        <v>2.5586006641387939</v>
      </c>
      <c r="C2442">
        <v>1015.2265625</v>
      </c>
      <c r="D2442">
        <v>0.31459331512451172</v>
      </c>
      <c r="E2442" s="8">
        <f t="shared" si="40"/>
        <v>2.5586006641387939</v>
      </c>
    </row>
    <row r="2443" spans="1:5" x14ac:dyDescent="0.2">
      <c r="A2443" s="230">
        <v>42294.966507523146</v>
      </c>
      <c r="B2443">
        <v>2.5586006641387939</v>
      </c>
      <c r="C2443">
        <v>1134.40673828125</v>
      </c>
      <c r="D2443">
        <v>0.31459331512451172</v>
      </c>
      <c r="E2443" s="8">
        <f t="shared" si="40"/>
        <v>2.5586006641387939</v>
      </c>
    </row>
    <row r="2444" spans="1:5" x14ac:dyDescent="0.2">
      <c r="A2444" s="230">
        <v>42294.973460995374</v>
      </c>
      <c r="B2444">
        <v>2.5586006641387939</v>
      </c>
      <c r="C2444">
        <v>1110.7420654296875</v>
      </c>
      <c r="D2444">
        <v>0.31459331512451172</v>
      </c>
      <c r="E2444" s="8">
        <f t="shared" si="40"/>
        <v>2.5586006641387939</v>
      </c>
    </row>
    <row r="2445" spans="1:5" x14ac:dyDescent="0.2">
      <c r="A2445" s="230">
        <v>42294.980414502315</v>
      </c>
      <c r="B2445">
        <v>2.5586006641387939</v>
      </c>
      <c r="C2445">
        <v>1100.2481689453125</v>
      </c>
      <c r="D2445">
        <v>0.31459331512451172</v>
      </c>
      <c r="E2445" s="8">
        <f t="shared" si="40"/>
        <v>2.5586006641387939</v>
      </c>
    </row>
    <row r="2446" spans="1:5" x14ac:dyDescent="0.2">
      <c r="A2446" s="230">
        <v>42294.987367974536</v>
      </c>
      <c r="B2446">
        <v>2.5586006641387939</v>
      </c>
      <c r="C2446">
        <v>1129.8023681640625</v>
      </c>
      <c r="D2446">
        <v>0.31459331512451172</v>
      </c>
      <c r="E2446" s="8">
        <f t="shared" si="40"/>
        <v>2.5586006641387939</v>
      </c>
    </row>
    <row r="2447" spans="1:5" x14ac:dyDescent="0.2">
      <c r="A2447" s="230">
        <v>42294.994321493054</v>
      </c>
      <c r="B2447">
        <v>2.5586006641387939</v>
      </c>
      <c r="C2447">
        <v>1145.75732421875</v>
      </c>
      <c r="D2447">
        <v>0.31459331512451172</v>
      </c>
      <c r="E2447" s="8">
        <f t="shared" si="40"/>
        <v>2.5586006641387939</v>
      </c>
    </row>
    <row r="2448" spans="1:5" x14ac:dyDescent="0.2">
      <c r="A2448" s="230">
        <v>42295.001274965274</v>
      </c>
      <c r="B2448">
        <v>2.5586006641387939</v>
      </c>
      <c r="C2448">
        <v>1127.5537109375</v>
      </c>
      <c r="D2448">
        <v>0.31459331512451172</v>
      </c>
      <c r="E2448" s="8">
        <f t="shared" si="40"/>
        <v>2.5586006641387939</v>
      </c>
    </row>
    <row r="2449" spans="1:5" x14ac:dyDescent="0.2">
      <c r="A2449" s="230">
        <v>42295.008228437502</v>
      </c>
      <c r="B2449">
        <v>2.5586006641387939</v>
      </c>
      <c r="C2449">
        <v>1125.5191650390625</v>
      </c>
      <c r="D2449">
        <v>0.31459331512451172</v>
      </c>
      <c r="E2449" s="8">
        <f t="shared" si="40"/>
        <v>2.5586006641387939</v>
      </c>
    </row>
    <row r="2450" spans="1:5" x14ac:dyDescent="0.2">
      <c r="A2450" s="230">
        <v>42295.015181944444</v>
      </c>
      <c r="B2450">
        <v>2.5586006641387939</v>
      </c>
      <c r="C2450">
        <v>1094.572998046875</v>
      </c>
      <c r="D2450">
        <v>0.31459331512451172</v>
      </c>
      <c r="E2450" s="8">
        <f t="shared" si="40"/>
        <v>2.5586006641387939</v>
      </c>
    </row>
    <row r="2451" spans="1:5" x14ac:dyDescent="0.2">
      <c r="A2451" s="230">
        <v>42295.022135416664</v>
      </c>
      <c r="B2451">
        <v>2.5586006641387939</v>
      </c>
      <c r="C2451">
        <v>1128.62451171875</v>
      </c>
      <c r="D2451">
        <v>0.31459331512451172</v>
      </c>
      <c r="E2451" s="8">
        <f t="shared" si="40"/>
        <v>2.5586006641387939</v>
      </c>
    </row>
    <row r="2452" spans="1:5" x14ac:dyDescent="0.2">
      <c r="A2452" s="230">
        <v>42295.029088888892</v>
      </c>
      <c r="B2452">
        <v>2.5586006641387939</v>
      </c>
      <c r="C2452">
        <v>1109.7784423828125</v>
      </c>
      <c r="D2452">
        <v>0.31459331512451172</v>
      </c>
      <c r="E2452" s="8">
        <f t="shared" si="40"/>
        <v>2.5586006641387939</v>
      </c>
    </row>
    <row r="2453" spans="1:5" x14ac:dyDescent="0.2">
      <c r="A2453" s="230">
        <v>42295.036042395834</v>
      </c>
      <c r="B2453">
        <v>2.5586006641387939</v>
      </c>
      <c r="C2453">
        <v>1092.431396484375</v>
      </c>
      <c r="D2453">
        <v>0.31459331512451172</v>
      </c>
      <c r="E2453" s="8">
        <f t="shared" si="40"/>
        <v>2.5586006641387939</v>
      </c>
    </row>
    <row r="2454" spans="1:5" x14ac:dyDescent="0.2">
      <c r="A2454" s="230">
        <v>42295.042995868054</v>
      </c>
      <c r="B2454">
        <v>2.5586006641387939</v>
      </c>
      <c r="C2454">
        <v>1045.5302734375</v>
      </c>
      <c r="D2454">
        <v>0.31459331512451172</v>
      </c>
      <c r="E2454" s="8">
        <f t="shared" si="40"/>
        <v>2.5586006641387939</v>
      </c>
    </row>
    <row r="2455" spans="1:5" x14ac:dyDescent="0.2">
      <c r="A2455" s="230">
        <v>42295.049949386572</v>
      </c>
      <c r="B2455">
        <v>2.5586006641387939</v>
      </c>
      <c r="C2455">
        <v>1104.7454833984375</v>
      </c>
      <c r="D2455">
        <v>0.31459331512451172</v>
      </c>
      <c r="E2455" s="8">
        <f t="shared" si="40"/>
        <v>2.5586006641387939</v>
      </c>
    </row>
    <row r="2456" spans="1:5" x14ac:dyDescent="0.2">
      <c r="A2456" s="230">
        <v>42295.0569028588</v>
      </c>
      <c r="B2456">
        <v>2.5586006641387939</v>
      </c>
      <c r="C2456">
        <v>982.9954833984375</v>
      </c>
      <c r="D2456">
        <v>0.31459331512451172</v>
      </c>
      <c r="E2456" s="8">
        <f t="shared" si="40"/>
        <v>2.5586006641387939</v>
      </c>
    </row>
    <row r="2457" spans="1:5" x14ac:dyDescent="0.2">
      <c r="A2457" s="230">
        <v>42295.06385633102</v>
      </c>
      <c r="B2457">
        <v>2.5586006641387939</v>
      </c>
      <c r="C2457">
        <v>1085.79248046875</v>
      </c>
      <c r="D2457">
        <v>0.31459331512451172</v>
      </c>
      <c r="E2457" s="8">
        <f t="shared" si="40"/>
        <v>2.5586006641387939</v>
      </c>
    </row>
    <row r="2458" spans="1:5" x14ac:dyDescent="0.2">
      <c r="A2458" s="230">
        <v>42295.070809837962</v>
      </c>
      <c r="B2458">
        <v>2.5586006641387939</v>
      </c>
      <c r="C2458">
        <v>1050.991455078125</v>
      </c>
      <c r="D2458">
        <v>0.31459331512451172</v>
      </c>
      <c r="E2458" s="8">
        <f t="shared" si="40"/>
        <v>2.5586006641387939</v>
      </c>
    </row>
    <row r="2459" spans="1:5" x14ac:dyDescent="0.2">
      <c r="A2459" s="230">
        <v>42295.077763310182</v>
      </c>
      <c r="B2459">
        <v>2.5586006641387939</v>
      </c>
      <c r="C2459">
        <v>1090.1827392578125</v>
      </c>
      <c r="D2459">
        <v>0.31459331512451172</v>
      </c>
      <c r="E2459" s="8">
        <f t="shared" si="40"/>
        <v>2.5586006641387939</v>
      </c>
    </row>
    <row r="2460" spans="1:5" x14ac:dyDescent="0.2">
      <c r="A2460" s="230">
        <v>42295.08471678241</v>
      </c>
      <c r="B2460">
        <v>2.5586006641387939</v>
      </c>
      <c r="C2460">
        <v>947.12371826171875</v>
      </c>
      <c r="D2460">
        <v>0.31459331512451172</v>
      </c>
      <c r="E2460" s="8">
        <f t="shared" si="40"/>
        <v>2.5586006641387939</v>
      </c>
    </row>
    <row r="2461" spans="1:5" x14ac:dyDescent="0.2">
      <c r="A2461" s="230">
        <v>42295.091670289352</v>
      </c>
      <c r="B2461">
        <v>2.5586006641387939</v>
      </c>
      <c r="C2461">
        <v>1096.5003662109375</v>
      </c>
      <c r="D2461">
        <v>0.31459331512451172</v>
      </c>
      <c r="E2461" s="8">
        <f t="shared" si="40"/>
        <v>2.5586006641387939</v>
      </c>
    </row>
    <row r="2462" spans="1:5" x14ac:dyDescent="0.2">
      <c r="A2462" s="230">
        <v>42295.098623761573</v>
      </c>
      <c r="B2462">
        <v>2.5586006641387939</v>
      </c>
      <c r="C2462">
        <v>939.0926513671875</v>
      </c>
      <c r="D2462">
        <v>0.31459331512451172</v>
      </c>
      <c r="E2462" s="8">
        <f t="shared" si="40"/>
        <v>2.5586006641387939</v>
      </c>
    </row>
    <row r="2463" spans="1:5" x14ac:dyDescent="0.2">
      <c r="A2463" s="230">
        <v>42295.10557728009</v>
      </c>
      <c r="B2463">
        <v>2.5586006641387939</v>
      </c>
      <c r="C2463">
        <v>1061.8065185546875</v>
      </c>
      <c r="D2463">
        <v>0.31459331512451172</v>
      </c>
      <c r="E2463" s="8">
        <f t="shared" si="40"/>
        <v>2.5586006641387939</v>
      </c>
    </row>
    <row r="2464" spans="1:5" x14ac:dyDescent="0.2">
      <c r="A2464" s="230">
        <v>42295.112530752318</v>
      </c>
      <c r="B2464">
        <v>2.5586006641387939</v>
      </c>
      <c r="C2464">
        <v>892.94110107421875</v>
      </c>
      <c r="D2464">
        <v>0.31459331512451172</v>
      </c>
      <c r="E2464" s="8">
        <f t="shared" si="40"/>
        <v>2.5586006641387939</v>
      </c>
    </row>
    <row r="2465" spans="1:5" x14ac:dyDescent="0.2">
      <c r="A2465" s="230">
        <v>42295.119484224539</v>
      </c>
      <c r="B2465">
        <v>2.5586006641387939</v>
      </c>
      <c r="C2465">
        <v>1042.63916015625</v>
      </c>
      <c r="D2465">
        <v>0.31459331512451172</v>
      </c>
      <c r="E2465" s="8">
        <f t="shared" si="40"/>
        <v>2.5586006641387939</v>
      </c>
    </row>
    <row r="2466" spans="1:5" x14ac:dyDescent="0.2">
      <c r="A2466" s="230">
        <v>42295.12643773148</v>
      </c>
      <c r="B2466">
        <v>2.5586006641387939</v>
      </c>
      <c r="C2466">
        <v>1153.2529296875</v>
      </c>
      <c r="D2466">
        <v>0.31459331512451172</v>
      </c>
      <c r="E2466" s="8">
        <f t="shared" si="40"/>
        <v>2.5586006641387939</v>
      </c>
    </row>
    <row r="2467" spans="1:5" x14ac:dyDescent="0.2">
      <c r="A2467" s="230">
        <v>42295.133391203701</v>
      </c>
      <c r="B2467">
        <v>2.5586006641387939</v>
      </c>
      <c r="C2467">
        <v>912.96514892578125</v>
      </c>
      <c r="D2467">
        <v>0.31459331512451172</v>
      </c>
      <c r="E2467" s="8">
        <f t="shared" si="40"/>
        <v>2.5586006641387939</v>
      </c>
    </row>
    <row r="2468" spans="1:5" x14ac:dyDescent="0.2">
      <c r="A2468" s="230">
        <v>42295.140344675929</v>
      </c>
      <c r="B2468">
        <v>2.5586006641387939</v>
      </c>
      <c r="C2468">
        <v>1142.3306884765625</v>
      </c>
      <c r="D2468">
        <v>0.31459331512451172</v>
      </c>
      <c r="E2468" s="8">
        <f t="shared" si="40"/>
        <v>2.5586006641387939</v>
      </c>
    </row>
    <row r="2469" spans="1:5" x14ac:dyDescent="0.2">
      <c r="A2469" s="230">
        <v>42295.14729818287</v>
      </c>
      <c r="B2469">
        <v>2.5586006641387939</v>
      </c>
      <c r="C2469">
        <v>808.77606201171875</v>
      </c>
      <c r="D2469">
        <v>0.31459331512451172</v>
      </c>
      <c r="E2469" s="8">
        <f t="shared" si="40"/>
        <v>2.5586006641387939</v>
      </c>
    </row>
    <row r="2470" spans="1:5" x14ac:dyDescent="0.2">
      <c r="A2470" s="230">
        <v>42295.154251655091</v>
      </c>
      <c r="B2470">
        <v>2.5586006641387939</v>
      </c>
      <c r="C2470">
        <v>1158.5</v>
      </c>
      <c r="D2470">
        <v>0.31459331512451172</v>
      </c>
      <c r="E2470" s="8">
        <f t="shared" si="40"/>
        <v>2.5586006641387939</v>
      </c>
    </row>
    <row r="2471" spans="1:5" x14ac:dyDescent="0.2">
      <c r="A2471" s="230">
        <v>42295.161205173608</v>
      </c>
      <c r="B2471">
        <v>2.5586006641387939</v>
      </c>
      <c r="C2471">
        <v>971.32373046875</v>
      </c>
      <c r="D2471">
        <v>0.31459331512451172</v>
      </c>
      <c r="E2471" s="8">
        <f t="shared" si="40"/>
        <v>2.5586006641387939</v>
      </c>
    </row>
    <row r="2472" spans="1:5" x14ac:dyDescent="0.2">
      <c r="A2472" s="230">
        <v>42295.168158645836</v>
      </c>
      <c r="B2472">
        <v>2.5586006641387939</v>
      </c>
      <c r="C2472">
        <v>1139.0113525390625</v>
      </c>
      <c r="D2472">
        <v>0.31459331512451172</v>
      </c>
      <c r="E2472" s="8">
        <f t="shared" si="40"/>
        <v>2.5586006641387939</v>
      </c>
    </row>
    <row r="2473" spans="1:5" x14ac:dyDescent="0.2">
      <c r="A2473" s="230">
        <v>42295.175112118057</v>
      </c>
      <c r="B2473">
        <v>2.5586006641387939</v>
      </c>
      <c r="C2473">
        <v>1101.533203125</v>
      </c>
      <c r="D2473">
        <v>0.31459331512451172</v>
      </c>
      <c r="E2473" s="8">
        <f t="shared" si="40"/>
        <v>2.5586006641387939</v>
      </c>
    </row>
    <row r="2474" spans="1:5" x14ac:dyDescent="0.2">
      <c r="A2474" s="230">
        <v>42295.182065624998</v>
      </c>
      <c r="B2474">
        <v>2.5586006641387939</v>
      </c>
      <c r="C2474">
        <v>1148.113037109375</v>
      </c>
      <c r="D2474">
        <v>0.31459331512451172</v>
      </c>
      <c r="E2474" s="8">
        <f t="shared" si="40"/>
        <v>2.5586006641387939</v>
      </c>
    </row>
    <row r="2475" spans="1:5" x14ac:dyDescent="0.2">
      <c r="A2475" s="230">
        <v>42295.189019097219</v>
      </c>
      <c r="B2475">
        <v>2.5586006641387939</v>
      </c>
      <c r="C2475">
        <v>1131.72998046875</v>
      </c>
      <c r="D2475">
        <v>0.31459331512451172</v>
      </c>
      <c r="E2475" s="8">
        <f t="shared" si="40"/>
        <v>2.5586006641387939</v>
      </c>
    </row>
    <row r="2476" spans="1:5" x14ac:dyDescent="0.2">
      <c r="A2476" s="230">
        <v>42295.195972569447</v>
      </c>
      <c r="B2476">
        <v>2.5586006641387939</v>
      </c>
      <c r="C2476">
        <v>1131.8369140625</v>
      </c>
      <c r="D2476">
        <v>0.31459331512451172</v>
      </c>
      <c r="E2476" s="8">
        <f t="shared" si="40"/>
        <v>2.5586006641387939</v>
      </c>
    </row>
    <row r="2477" spans="1:5" x14ac:dyDescent="0.2">
      <c r="A2477" s="230">
        <v>42295.202926076388</v>
      </c>
      <c r="B2477">
        <v>2.5586006641387939</v>
      </c>
      <c r="C2477">
        <v>1122.6279296875</v>
      </c>
      <c r="D2477">
        <v>0.31459331512451172</v>
      </c>
      <c r="E2477" s="8">
        <f t="shared" si="40"/>
        <v>2.5586006641387939</v>
      </c>
    </row>
    <row r="2478" spans="1:5" x14ac:dyDescent="0.2">
      <c r="A2478" s="230">
        <v>42295.209879548609</v>
      </c>
      <c r="B2478">
        <v>2.5586006641387939</v>
      </c>
      <c r="C2478">
        <v>1153.038818359375</v>
      </c>
      <c r="D2478">
        <v>0.31459331512451172</v>
      </c>
      <c r="E2478" s="8">
        <f t="shared" si="40"/>
        <v>2.5586006641387939</v>
      </c>
    </row>
    <row r="2479" spans="1:5" x14ac:dyDescent="0.2">
      <c r="A2479" s="230">
        <v>42295.216833067127</v>
      </c>
      <c r="B2479">
        <v>2.5586006641387939</v>
      </c>
      <c r="C2479">
        <v>1116.41748046875</v>
      </c>
      <c r="D2479">
        <v>0.31459331512451172</v>
      </c>
      <c r="E2479" s="8">
        <f t="shared" si="40"/>
        <v>2.5586006641387939</v>
      </c>
    </row>
    <row r="2480" spans="1:5" x14ac:dyDescent="0.2">
      <c r="A2480" s="230">
        <v>42295.223786539354</v>
      </c>
      <c r="B2480">
        <v>2.5586006641387939</v>
      </c>
      <c r="C2480">
        <v>1118.130615234375</v>
      </c>
      <c r="D2480">
        <v>0.31459331512451172</v>
      </c>
      <c r="E2480" s="8">
        <f t="shared" si="40"/>
        <v>2.5586006641387939</v>
      </c>
    </row>
    <row r="2481" spans="1:5" x14ac:dyDescent="0.2">
      <c r="A2481" s="230">
        <v>42295.230740011575</v>
      </c>
      <c r="B2481">
        <v>2.5586006641387939</v>
      </c>
      <c r="C2481">
        <v>1099.7130126953125</v>
      </c>
      <c r="D2481">
        <v>0.31459331512451172</v>
      </c>
      <c r="E2481" s="8">
        <f t="shared" si="40"/>
        <v>2.5586006641387939</v>
      </c>
    </row>
    <row r="2482" spans="1:5" x14ac:dyDescent="0.2">
      <c r="A2482" s="230">
        <v>42295.237693518517</v>
      </c>
      <c r="B2482">
        <v>2.5586006641387939</v>
      </c>
      <c r="C2482">
        <v>1122.19970703125</v>
      </c>
      <c r="D2482">
        <v>0.31459331512451172</v>
      </c>
      <c r="E2482" s="8">
        <f t="shared" si="40"/>
        <v>2.5586006641387939</v>
      </c>
    </row>
    <row r="2483" spans="1:5" x14ac:dyDescent="0.2">
      <c r="A2483" s="230">
        <v>42295.244646990737</v>
      </c>
      <c r="B2483">
        <v>2.5586006641387939</v>
      </c>
      <c r="C2483">
        <v>1043.4957275390625</v>
      </c>
      <c r="D2483">
        <v>0.31459331512451172</v>
      </c>
      <c r="E2483" s="8">
        <f t="shared" si="40"/>
        <v>2.5586006641387939</v>
      </c>
    </row>
    <row r="2484" spans="1:5" x14ac:dyDescent="0.2">
      <c r="A2484" s="230">
        <v>42295.251600462965</v>
      </c>
      <c r="B2484">
        <v>2.5586006641387939</v>
      </c>
      <c r="C2484">
        <v>1111.0634765625</v>
      </c>
      <c r="D2484">
        <v>0.31459331512451172</v>
      </c>
      <c r="E2484" s="8">
        <f t="shared" si="40"/>
        <v>2.5586006641387939</v>
      </c>
    </row>
    <row r="2485" spans="1:5" x14ac:dyDescent="0.2">
      <c r="A2485" s="230">
        <v>42295.258553969907</v>
      </c>
      <c r="B2485">
        <v>2.5586006641387939</v>
      </c>
      <c r="C2485">
        <v>1102.60400390625</v>
      </c>
      <c r="D2485">
        <v>0.31459331512451172</v>
      </c>
      <c r="E2485" s="8">
        <f t="shared" si="40"/>
        <v>2.5586006641387939</v>
      </c>
    </row>
    <row r="2486" spans="1:5" x14ac:dyDescent="0.2">
      <c r="A2486" s="230">
        <v>42295.265507442127</v>
      </c>
      <c r="B2486">
        <v>2.5172934532165527</v>
      </c>
      <c r="C2486">
        <v>1087.2916259765625</v>
      </c>
      <c r="D2486">
        <v>0.31459331512451172</v>
      </c>
      <c r="E2486" s="8">
        <f t="shared" si="40"/>
        <v>2.5172934532165527</v>
      </c>
    </row>
    <row r="2487" spans="1:5" x14ac:dyDescent="0.2">
      <c r="A2487" s="230">
        <v>42295.272460960645</v>
      </c>
      <c r="B2487">
        <v>2.5172934532165527</v>
      </c>
      <c r="C2487">
        <v>1034.6080322265625</v>
      </c>
      <c r="D2487">
        <v>0.31459331512451172</v>
      </c>
      <c r="E2487" s="8">
        <f t="shared" si="40"/>
        <v>2.5172934532165527</v>
      </c>
    </row>
    <row r="2488" spans="1:5" x14ac:dyDescent="0.2">
      <c r="A2488" s="230">
        <v>42295.279414432873</v>
      </c>
      <c r="B2488">
        <v>2.5172934532165527</v>
      </c>
      <c r="C2488">
        <v>1097.5712890625</v>
      </c>
      <c r="D2488">
        <v>0.31459331512451172</v>
      </c>
      <c r="E2488" s="8">
        <f t="shared" si="40"/>
        <v>2.5172934532165527</v>
      </c>
    </row>
    <row r="2489" spans="1:5" x14ac:dyDescent="0.2">
      <c r="A2489" s="230">
        <v>42295.286367905093</v>
      </c>
      <c r="B2489">
        <v>2.5172934532165527</v>
      </c>
      <c r="C2489">
        <v>1012.1212768554687</v>
      </c>
      <c r="D2489">
        <v>0.31459331512451172</v>
      </c>
      <c r="E2489" s="8">
        <f t="shared" si="40"/>
        <v>2.5172934532165527</v>
      </c>
    </row>
    <row r="2490" spans="1:5" x14ac:dyDescent="0.2">
      <c r="A2490" s="230">
        <v>42295.293321412035</v>
      </c>
      <c r="B2490">
        <v>2.5172934532165527</v>
      </c>
      <c r="C2490">
        <v>1084.2933349609375</v>
      </c>
      <c r="D2490">
        <v>0.31459331512451172</v>
      </c>
      <c r="E2490" s="8">
        <f t="shared" si="40"/>
        <v>2.5172934532165527</v>
      </c>
    </row>
    <row r="2491" spans="1:5" x14ac:dyDescent="0.2">
      <c r="A2491" s="230">
        <v>42295.300274884263</v>
      </c>
      <c r="B2491">
        <v>2.5172934532165527</v>
      </c>
      <c r="C2491">
        <v>834.3682861328125</v>
      </c>
      <c r="D2491">
        <v>0.31459331512451172</v>
      </c>
      <c r="E2491" s="8">
        <f t="shared" si="40"/>
        <v>2.5172934532165527</v>
      </c>
    </row>
    <row r="2492" spans="1:5" x14ac:dyDescent="0.2">
      <c r="A2492" s="230">
        <v>42295.307228356483</v>
      </c>
      <c r="B2492">
        <v>2.5172934532165527</v>
      </c>
      <c r="C2492">
        <v>1037.177978515625</v>
      </c>
      <c r="D2492">
        <v>0.31459331512451172</v>
      </c>
      <c r="E2492" s="8">
        <f t="shared" si="40"/>
        <v>2.5172934532165527</v>
      </c>
    </row>
    <row r="2493" spans="1:5" x14ac:dyDescent="0.2">
      <c r="A2493" s="230">
        <v>42295.314181863425</v>
      </c>
      <c r="B2493">
        <v>2.5172934532165527</v>
      </c>
      <c r="C2493">
        <v>1151.4326171875</v>
      </c>
      <c r="D2493">
        <v>0.31459331512451172</v>
      </c>
      <c r="E2493" s="8">
        <f t="shared" si="40"/>
        <v>2.5172934532165527</v>
      </c>
    </row>
    <row r="2494" spans="1:5" x14ac:dyDescent="0.2">
      <c r="A2494" s="230">
        <v>42295.321135335646</v>
      </c>
      <c r="B2494">
        <v>2.5172934532165527</v>
      </c>
      <c r="C2494">
        <v>1131.515625</v>
      </c>
      <c r="D2494">
        <v>0.31459331512451172</v>
      </c>
      <c r="E2494" s="8">
        <f t="shared" si="40"/>
        <v>2.5172934532165527</v>
      </c>
    </row>
    <row r="2495" spans="1:5" x14ac:dyDescent="0.2">
      <c r="A2495" s="230">
        <v>42295.328088854163</v>
      </c>
      <c r="B2495">
        <v>2.5172934532165527</v>
      </c>
      <c r="C2495">
        <v>1121.87841796875</v>
      </c>
      <c r="D2495">
        <v>0.31459331512451172</v>
      </c>
      <c r="E2495" s="8">
        <f t="shared" si="40"/>
        <v>2.5172934532165527</v>
      </c>
    </row>
    <row r="2496" spans="1:5" x14ac:dyDescent="0.2">
      <c r="A2496" s="230">
        <v>42295.335042326391</v>
      </c>
      <c r="B2496">
        <v>2.5172934532165527</v>
      </c>
      <c r="C2496">
        <v>1137.9404296875</v>
      </c>
      <c r="D2496">
        <v>0.31459331512451172</v>
      </c>
      <c r="E2496" s="8">
        <f t="shared" si="40"/>
        <v>2.5172934532165527</v>
      </c>
    </row>
    <row r="2497" spans="1:5" x14ac:dyDescent="0.2">
      <c r="A2497" s="230">
        <v>42295.341995798612</v>
      </c>
      <c r="B2497">
        <v>2.5172934532165527</v>
      </c>
      <c r="C2497">
        <v>1082.3658447265625</v>
      </c>
      <c r="D2497">
        <v>0.31459331512451172</v>
      </c>
      <c r="E2497" s="8">
        <f t="shared" si="40"/>
        <v>2.5172934532165527</v>
      </c>
    </row>
    <row r="2498" spans="1:5" x14ac:dyDescent="0.2">
      <c r="A2498" s="230">
        <v>42295.348949305553</v>
      </c>
      <c r="B2498">
        <v>2.5172934532165527</v>
      </c>
      <c r="C2498">
        <v>1104.1031494140625</v>
      </c>
      <c r="D2498">
        <v>0.31459331512451172</v>
      </c>
      <c r="E2498" s="8">
        <f t="shared" si="40"/>
        <v>2.5172934532165527</v>
      </c>
    </row>
    <row r="2499" spans="1:5" x14ac:dyDescent="0.2">
      <c r="A2499" s="230">
        <v>42295.355902777781</v>
      </c>
      <c r="B2499">
        <v>2.5172934532165527</v>
      </c>
      <c r="C2499">
        <v>1044.3524169921875</v>
      </c>
      <c r="D2499">
        <v>0.31459331512451172</v>
      </c>
      <c r="E2499" s="8">
        <f t="shared" si="40"/>
        <v>2.5172934532165527</v>
      </c>
    </row>
    <row r="2500" spans="1:5" x14ac:dyDescent="0.2">
      <c r="A2500" s="230">
        <v>42295.362856250002</v>
      </c>
      <c r="B2500">
        <v>2.5654494762420654</v>
      </c>
      <c r="C2500">
        <v>1068.1241455078125</v>
      </c>
      <c r="D2500">
        <v>0.31459331512451172</v>
      </c>
      <c r="E2500" s="8">
        <f t="shared" ref="E2500:E2563" si="41">IF(B2500="Null",E2499,IF(C2500+D2500&gt;10,B2500,"PO"))</f>
        <v>2.5654494762420654</v>
      </c>
    </row>
    <row r="2501" spans="1:5" x14ac:dyDescent="0.2">
      <c r="A2501" s="230">
        <v>42295.369809756943</v>
      </c>
      <c r="B2501">
        <v>2.5654494762420654</v>
      </c>
      <c r="C2501">
        <v>1020.2594604492187</v>
      </c>
      <c r="D2501">
        <v>0.31459331512451172</v>
      </c>
      <c r="E2501" s="8">
        <f t="shared" si="41"/>
        <v>2.5654494762420654</v>
      </c>
    </row>
    <row r="2502" spans="1:5" x14ac:dyDescent="0.2">
      <c r="A2502" s="230">
        <v>42295.376763229164</v>
      </c>
      <c r="B2502">
        <v>2.5654494762420654</v>
      </c>
      <c r="C2502">
        <v>1064.2691650390625</v>
      </c>
      <c r="D2502">
        <v>0.31459331512451172</v>
      </c>
      <c r="E2502" s="8">
        <f t="shared" si="41"/>
        <v>2.5654494762420654</v>
      </c>
    </row>
    <row r="2503" spans="1:5" x14ac:dyDescent="0.2">
      <c r="A2503" s="230">
        <v>42295.383716747689</v>
      </c>
      <c r="B2503">
        <v>2.5654494762420654</v>
      </c>
      <c r="C2503">
        <v>1013.7274780273437</v>
      </c>
      <c r="D2503">
        <v>0.31459331512451172</v>
      </c>
      <c r="E2503" s="8">
        <f t="shared" si="41"/>
        <v>2.5654494762420654</v>
      </c>
    </row>
    <row r="2504" spans="1:5" x14ac:dyDescent="0.2">
      <c r="A2504" s="230">
        <v>42295.390670219909</v>
      </c>
      <c r="B2504">
        <v>2.5654494762420654</v>
      </c>
      <c r="C2504">
        <v>1061.8065185546875</v>
      </c>
      <c r="D2504">
        <v>0.31459331512451172</v>
      </c>
      <c r="E2504" s="8">
        <f t="shared" si="41"/>
        <v>2.5654494762420654</v>
      </c>
    </row>
    <row r="2505" spans="1:5" x14ac:dyDescent="0.2">
      <c r="A2505" s="230">
        <v>42295.39762369213</v>
      </c>
      <c r="B2505">
        <v>2.5654494762420654</v>
      </c>
      <c r="C2505">
        <v>862.85162353515625</v>
      </c>
      <c r="D2505">
        <v>0.31459331512451172</v>
      </c>
      <c r="E2505" s="8">
        <f t="shared" si="41"/>
        <v>2.5654494762420654</v>
      </c>
    </row>
    <row r="2506" spans="1:5" x14ac:dyDescent="0.2">
      <c r="A2506" s="230">
        <v>42295.404577199071</v>
      </c>
      <c r="B2506">
        <v>2.5654494762420654</v>
      </c>
      <c r="C2506">
        <v>1010.4081420898437</v>
      </c>
      <c r="D2506">
        <v>0.31459331512451172</v>
      </c>
      <c r="E2506" s="8">
        <f t="shared" si="41"/>
        <v>2.5654494762420654</v>
      </c>
    </row>
    <row r="2507" spans="1:5" x14ac:dyDescent="0.2">
      <c r="A2507" s="230">
        <v>42295.411530671299</v>
      </c>
      <c r="B2507">
        <v>2.5654494762420654</v>
      </c>
      <c r="C2507">
        <v>780.72113037109375</v>
      </c>
      <c r="D2507">
        <v>0.31459331512451172</v>
      </c>
      <c r="E2507" s="8">
        <f t="shared" si="41"/>
        <v>2.5654494762420654</v>
      </c>
    </row>
    <row r="2508" spans="1:5" x14ac:dyDescent="0.2">
      <c r="A2508" s="230">
        <v>42295.41848414352</v>
      </c>
      <c r="B2508">
        <v>2.5654494762420654</v>
      </c>
      <c r="C2508">
        <v>1131.944091796875</v>
      </c>
      <c r="D2508">
        <v>0.31459331512451172</v>
      </c>
      <c r="E2508" s="8">
        <f t="shared" si="41"/>
        <v>2.5654494762420654</v>
      </c>
    </row>
    <row r="2509" spans="1:5" x14ac:dyDescent="0.2">
      <c r="A2509" s="230">
        <v>42295.425437650461</v>
      </c>
      <c r="B2509">
        <v>2.5654494762420654</v>
      </c>
      <c r="C2509">
        <v>1137.9404296875</v>
      </c>
      <c r="D2509">
        <v>0.31459331512451172</v>
      </c>
      <c r="E2509" s="8">
        <f t="shared" si="41"/>
        <v>2.5654494762420654</v>
      </c>
    </row>
    <row r="2510" spans="1:5" x14ac:dyDescent="0.2">
      <c r="A2510" s="230">
        <v>42295.432391122682</v>
      </c>
      <c r="B2510">
        <v>2.5654494762420654</v>
      </c>
      <c r="C2510">
        <v>1081.5091552734375</v>
      </c>
      <c r="D2510">
        <v>0.31459331512451172</v>
      </c>
      <c r="E2510" s="8">
        <f t="shared" si="41"/>
        <v>2.5654494762420654</v>
      </c>
    </row>
    <row r="2511" spans="1:5" x14ac:dyDescent="0.2">
      <c r="A2511" s="230">
        <v>42295.439344641207</v>
      </c>
      <c r="B2511">
        <v>2.5654494762420654</v>
      </c>
      <c r="C2511">
        <v>1126.0545654296875</v>
      </c>
      <c r="D2511">
        <v>0.31459331512451172</v>
      </c>
      <c r="E2511" s="8">
        <f t="shared" si="41"/>
        <v>2.5654494762420654</v>
      </c>
    </row>
    <row r="2512" spans="1:5" x14ac:dyDescent="0.2">
      <c r="A2512" s="230">
        <v>42295.446298113427</v>
      </c>
      <c r="B2512">
        <v>2.5654494762420654</v>
      </c>
      <c r="C2512">
        <v>1150.7899169921875</v>
      </c>
      <c r="D2512">
        <v>0.31459331512451172</v>
      </c>
      <c r="E2512" s="8">
        <f t="shared" si="41"/>
        <v>2.5654494762420654</v>
      </c>
    </row>
    <row r="2513" spans="1:5" x14ac:dyDescent="0.2">
      <c r="A2513" s="230">
        <v>42295.453251585648</v>
      </c>
      <c r="B2513">
        <v>2.5654494762420654</v>
      </c>
      <c r="C2513">
        <v>1118.666015625</v>
      </c>
      <c r="D2513">
        <v>0.31459331512451172</v>
      </c>
      <c r="E2513" s="8">
        <f t="shared" si="41"/>
        <v>2.5654494762420654</v>
      </c>
    </row>
    <row r="2514" spans="1:5" x14ac:dyDescent="0.2">
      <c r="A2514" s="230">
        <v>42295.46020509259</v>
      </c>
      <c r="B2514">
        <v>2.5654494762420654</v>
      </c>
      <c r="C2514">
        <v>929.13421630859375</v>
      </c>
      <c r="D2514">
        <v>0.31459331512451172</v>
      </c>
      <c r="E2514" s="8">
        <f t="shared" si="41"/>
        <v>2.5654494762420654</v>
      </c>
    </row>
    <row r="2515" spans="1:5" x14ac:dyDescent="0.2">
      <c r="A2515" s="230">
        <v>42295.467158564818</v>
      </c>
      <c r="B2515">
        <v>2.5654494762420654</v>
      </c>
      <c r="C2515">
        <v>1119.0943603515625</v>
      </c>
      <c r="D2515">
        <v>0.31459331512451172</v>
      </c>
      <c r="E2515" s="8">
        <f t="shared" si="41"/>
        <v>2.5654494762420654</v>
      </c>
    </row>
    <row r="2516" spans="1:5" x14ac:dyDescent="0.2">
      <c r="A2516" s="230">
        <v>42295.474112037038</v>
      </c>
      <c r="B2516">
        <v>2.5654494762420654</v>
      </c>
      <c r="C2516">
        <v>1081.5091552734375</v>
      </c>
      <c r="D2516">
        <v>0.31459331512451172</v>
      </c>
      <c r="E2516" s="8">
        <f t="shared" si="41"/>
        <v>2.5654494762420654</v>
      </c>
    </row>
    <row r="2517" spans="1:5" x14ac:dyDescent="0.2">
      <c r="A2517" s="230">
        <v>42295.48106554398</v>
      </c>
      <c r="B2517">
        <v>2.5654494762420654</v>
      </c>
      <c r="C2517">
        <v>1142.009521484375</v>
      </c>
      <c r="D2517">
        <v>0.31459331512451172</v>
      </c>
      <c r="E2517" s="8">
        <f t="shared" si="41"/>
        <v>2.5654494762420654</v>
      </c>
    </row>
    <row r="2518" spans="1:5" x14ac:dyDescent="0.2">
      <c r="A2518" s="230">
        <v>42295.4880190162</v>
      </c>
      <c r="B2518">
        <v>2.5654494762420654</v>
      </c>
      <c r="C2518">
        <v>1114.0615234375</v>
      </c>
      <c r="D2518">
        <v>0.31459331512451172</v>
      </c>
      <c r="E2518" s="8">
        <f t="shared" si="41"/>
        <v>2.5654494762420654</v>
      </c>
    </row>
    <row r="2519" spans="1:5" x14ac:dyDescent="0.2">
      <c r="A2519" s="230">
        <v>42295.494972534725</v>
      </c>
      <c r="B2519">
        <v>2.5654494762420654</v>
      </c>
      <c r="C2519">
        <v>1138.475830078125</v>
      </c>
      <c r="D2519">
        <v>0.31459331512451172</v>
      </c>
      <c r="E2519" s="8">
        <f t="shared" si="41"/>
        <v>2.5654494762420654</v>
      </c>
    </row>
    <row r="2520" spans="1:5" x14ac:dyDescent="0.2">
      <c r="A2520" s="230">
        <v>42295.501926006946</v>
      </c>
      <c r="B2520">
        <v>2.5654494762420654</v>
      </c>
      <c r="C2520">
        <v>1113.4190673828125</v>
      </c>
      <c r="D2520">
        <v>0.31459331512451172</v>
      </c>
      <c r="E2520" s="8">
        <f t="shared" si="41"/>
        <v>2.5654494762420654</v>
      </c>
    </row>
    <row r="2521" spans="1:5" x14ac:dyDescent="0.2">
      <c r="A2521" s="230">
        <v>42295.508879479166</v>
      </c>
      <c r="B2521">
        <v>2.5654494762420654</v>
      </c>
      <c r="C2521">
        <v>1113.526123046875</v>
      </c>
      <c r="D2521">
        <v>0.31459331512451172</v>
      </c>
      <c r="E2521" s="8">
        <f t="shared" si="41"/>
        <v>2.5654494762420654</v>
      </c>
    </row>
    <row r="2522" spans="1:5" x14ac:dyDescent="0.2">
      <c r="A2522" s="230">
        <v>42295.515832986108</v>
      </c>
      <c r="B2522">
        <v>2.5654494762420654</v>
      </c>
      <c r="C2522">
        <v>1053.66845703125</v>
      </c>
      <c r="D2522">
        <v>0.31459331512451172</v>
      </c>
      <c r="E2522" s="8">
        <f t="shared" si="41"/>
        <v>2.5654494762420654</v>
      </c>
    </row>
    <row r="2523" spans="1:5" x14ac:dyDescent="0.2">
      <c r="A2523" s="230">
        <v>42295.522786458336</v>
      </c>
      <c r="B2523">
        <v>2.5654494762420654</v>
      </c>
      <c r="C2523">
        <v>1148.6485595703125</v>
      </c>
      <c r="D2523">
        <v>0.31459331512451172</v>
      </c>
      <c r="E2523" s="8">
        <f t="shared" si="41"/>
        <v>2.5654494762420654</v>
      </c>
    </row>
    <row r="2524" spans="1:5" x14ac:dyDescent="0.2">
      <c r="A2524" s="230">
        <v>42295.529739930556</v>
      </c>
      <c r="B2524">
        <v>2.5654494762420654</v>
      </c>
      <c r="C2524">
        <v>1085.47119140625</v>
      </c>
      <c r="D2524">
        <v>0.31459331512451172</v>
      </c>
      <c r="E2524" s="8">
        <f t="shared" si="41"/>
        <v>2.5654494762420654</v>
      </c>
    </row>
    <row r="2525" spans="1:5" x14ac:dyDescent="0.2">
      <c r="A2525" s="230">
        <v>42295.536693437498</v>
      </c>
      <c r="B2525">
        <v>2.5654494762420654</v>
      </c>
      <c r="C2525">
        <v>1115.9888916015625</v>
      </c>
      <c r="D2525">
        <v>0.31459331512451172</v>
      </c>
      <c r="E2525" s="8">
        <f t="shared" si="41"/>
        <v>2.5654494762420654</v>
      </c>
    </row>
    <row r="2526" spans="1:5" x14ac:dyDescent="0.2">
      <c r="A2526" s="230">
        <v>42295.543646909726</v>
      </c>
      <c r="B2526">
        <v>2.5654494762420654</v>
      </c>
      <c r="C2526">
        <v>1054.7391357421875</v>
      </c>
      <c r="D2526">
        <v>0.31459331512451172</v>
      </c>
      <c r="E2526" s="8">
        <f t="shared" si="41"/>
        <v>2.5654494762420654</v>
      </c>
    </row>
    <row r="2527" spans="1:5" x14ac:dyDescent="0.2">
      <c r="A2527" s="230">
        <v>42295.550600428243</v>
      </c>
      <c r="B2527">
        <v>2.5654494762420654</v>
      </c>
      <c r="C2527">
        <v>1116.310302734375</v>
      </c>
      <c r="D2527">
        <v>0.31459331512451172</v>
      </c>
      <c r="E2527" s="8">
        <f t="shared" si="41"/>
        <v>2.5654494762420654</v>
      </c>
    </row>
    <row r="2528" spans="1:5" x14ac:dyDescent="0.2">
      <c r="A2528" s="230">
        <v>42295.557553900464</v>
      </c>
      <c r="B2528">
        <v>2.5654494762420654</v>
      </c>
      <c r="C2528">
        <v>1058.0587158203125</v>
      </c>
      <c r="D2528">
        <v>0.31459331512451172</v>
      </c>
      <c r="E2528" s="8">
        <f t="shared" si="41"/>
        <v>2.5654494762420654</v>
      </c>
    </row>
    <row r="2529" spans="1:5" x14ac:dyDescent="0.2">
      <c r="A2529" s="230">
        <v>42295.564507372685</v>
      </c>
      <c r="B2529">
        <v>2.5654494762420654</v>
      </c>
      <c r="C2529">
        <v>1133.0147705078125</v>
      </c>
      <c r="D2529">
        <v>0.31459331512451172</v>
      </c>
      <c r="E2529" s="8">
        <f t="shared" si="41"/>
        <v>2.5654494762420654</v>
      </c>
    </row>
    <row r="2530" spans="1:5" x14ac:dyDescent="0.2">
      <c r="A2530" s="230">
        <v>42295.571460879626</v>
      </c>
      <c r="B2530">
        <v>2.5654494762420654</v>
      </c>
      <c r="C2530">
        <v>933.84564208984375</v>
      </c>
      <c r="D2530">
        <v>0.31459331512451172</v>
      </c>
      <c r="E2530" s="8">
        <f t="shared" si="41"/>
        <v>2.5654494762420654</v>
      </c>
    </row>
    <row r="2531" spans="1:5" x14ac:dyDescent="0.2">
      <c r="A2531" s="230">
        <v>42295.578414351854</v>
      </c>
      <c r="B2531">
        <v>2.5654494762420654</v>
      </c>
      <c r="C2531">
        <v>1122.842041015625</v>
      </c>
      <c r="D2531">
        <v>0.31459331512451172</v>
      </c>
      <c r="E2531" s="8">
        <f t="shared" si="41"/>
        <v>2.5654494762420654</v>
      </c>
    </row>
    <row r="2532" spans="1:5" x14ac:dyDescent="0.2">
      <c r="A2532" s="230">
        <v>42295.585367824075</v>
      </c>
      <c r="B2532">
        <v>2.5654494762420654</v>
      </c>
      <c r="C2532">
        <v>958.36712646484375</v>
      </c>
      <c r="D2532">
        <v>0.31459331512451172</v>
      </c>
      <c r="E2532" s="8">
        <f t="shared" si="41"/>
        <v>2.5654494762420654</v>
      </c>
    </row>
    <row r="2533" spans="1:5" x14ac:dyDescent="0.2">
      <c r="A2533" s="230">
        <v>42295.592321331016</v>
      </c>
      <c r="B2533">
        <v>2.5654494762420654</v>
      </c>
      <c r="C2533">
        <v>1058.7010498046875</v>
      </c>
      <c r="D2533">
        <v>0.31459331512451172</v>
      </c>
      <c r="E2533" s="8">
        <f t="shared" si="41"/>
        <v>2.5654494762420654</v>
      </c>
    </row>
    <row r="2534" spans="1:5" x14ac:dyDescent="0.2">
      <c r="A2534" s="230">
        <v>42295.599274803244</v>
      </c>
      <c r="B2534">
        <v>2.5654494762420654</v>
      </c>
      <c r="C2534">
        <v>872.9171142578125</v>
      </c>
      <c r="D2534">
        <v>0.2397000789642334</v>
      </c>
      <c r="E2534" s="8">
        <f t="shared" si="41"/>
        <v>2.5654494762420654</v>
      </c>
    </row>
    <row r="2535" spans="1:5" x14ac:dyDescent="0.2">
      <c r="A2535" s="230">
        <v>42295.606228321762</v>
      </c>
      <c r="B2535">
        <v>2.5654494762420654</v>
      </c>
      <c r="C2535">
        <v>1087.61279296875</v>
      </c>
      <c r="D2535">
        <v>0.2397000789642334</v>
      </c>
      <c r="E2535" s="8">
        <f t="shared" si="41"/>
        <v>2.5654494762420654</v>
      </c>
    </row>
    <row r="2536" spans="1:5" x14ac:dyDescent="0.2">
      <c r="A2536" s="230">
        <v>42295.613181793982</v>
      </c>
      <c r="B2536">
        <v>2.5654494762420654</v>
      </c>
      <c r="C2536">
        <v>1074.3348388671875</v>
      </c>
      <c r="D2536">
        <v>0.2397000789642334</v>
      </c>
      <c r="E2536" s="8">
        <f t="shared" si="41"/>
        <v>2.5654494762420654</v>
      </c>
    </row>
    <row r="2537" spans="1:5" x14ac:dyDescent="0.2">
      <c r="A2537" s="230">
        <v>42295.620135266203</v>
      </c>
      <c r="B2537">
        <v>2.5654494762420654</v>
      </c>
      <c r="C2537">
        <v>1039.2125244140625</v>
      </c>
      <c r="D2537">
        <v>0.2397000789642334</v>
      </c>
      <c r="E2537" s="8">
        <f t="shared" si="41"/>
        <v>2.5654494762420654</v>
      </c>
    </row>
    <row r="2538" spans="1:5" x14ac:dyDescent="0.2">
      <c r="A2538" s="230">
        <v>42295.627088773152</v>
      </c>
      <c r="B2538">
        <v>2.5654494762420654</v>
      </c>
      <c r="C2538">
        <v>1130.8731689453125</v>
      </c>
      <c r="D2538">
        <v>0.2397000789642334</v>
      </c>
      <c r="E2538" s="8">
        <f t="shared" si="41"/>
        <v>2.5654494762420654</v>
      </c>
    </row>
    <row r="2539" spans="1:5" x14ac:dyDescent="0.2">
      <c r="A2539" s="230">
        <v>42295.634042245372</v>
      </c>
      <c r="B2539">
        <v>2.5654494762420654</v>
      </c>
      <c r="C2539">
        <v>1058.0587158203125</v>
      </c>
      <c r="D2539">
        <v>0.2397000789642334</v>
      </c>
      <c r="E2539" s="8">
        <f t="shared" si="41"/>
        <v>2.5654494762420654</v>
      </c>
    </row>
    <row r="2540" spans="1:5" x14ac:dyDescent="0.2">
      <c r="A2540" s="230">
        <v>42295.640995717593</v>
      </c>
      <c r="B2540">
        <v>2.5654494762420654</v>
      </c>
      <c r="C2540">
        <v>1140.510498046875</v>
      </c>
      <c r="D2540">
        <v>0.2397000789642334</v>
      </c>
      <c r="E2540" s="8">
        <f t="shared" si="41"/>
        <v>2.5654494762420654</v>
      </c>
    </row>
    <row r="2541" spans="1:5" x14ac:dyDescent="0.2">
      <c r="A2541" s="230">
        <v>42295.647949224534</v>
      </c>
      <c r="B2541">
        <v>2.5654494762420654</v>
      </c>
      <c r="C2541">
        <v>1005.803466796875</v>
      </c>
      <c r="D2541">
        <v>0.2397000789642334</v>
      </c>
      <c r="E2541" s="8">
        <f t="shared" si="41"/>
        <v>2.5654494762420654</v>
      </c>
    </row>
    <row r="2542" spans="1:5" x14ac:dyDescent="0.2">
      <c r="A2542" s="230">
        <v>42295.654902696762</v>
      </c>
      <c r="B2542">
        <v>2.5654494762420654</v>
      </c>
      <c r="C2542">
        <v>1162.9971923828125</v>
      </c>
      <c r="D2542">
        <v>0.2397000789642334</v>
      </c>
      <c r="E2542" s="8">
        <f t="shared" si="41"/>
        <v>2.5654494762420654</v>
      </c>
    </row>
    <row r="2543" spans="1:5" x14ac:dyDescent="0.2">
      <c r="A2543" s="230">
        <v>42295.66185621528</v>
      </c>
      <c r="B2543">
        <v>2.5654494762420654</v>
      </c>
      <c r="C2543">
        <v>893.36932373046875</v>
      </c>
      <c r="D2543">
        <v>0.2397000789642334</v>
      </c>
      <c r="E2543" s="8">
        <f t="shared" si="41"/>
        <v>2.5654494762420654</v>
      </c>
    </row>
    <row r="2544" spans="1:5" x14ac:dyDescent="0.2">
      <c r="A2544" s="230">
        <v>42295.6688096875</v>
      </c>
      <c r="B2544">
        <v>2.5654494762420654</v>
      </c>
      <c r="C2544">
        <v>1135.263427734375</v>
      </c>
      <c r="D2544">
        <v>0.2397000789642334</v>
      </c>
      <c r="E2544" s="8">
        <f t="shared" si="41"/>
        <v>2.5654494762420654</v>
      </c>
    </row>
    <row r="2545" spans="1:5" x14ac:dyDescent="0.2">
      <c r="A2545" s="230">
        <v>42295.675763159721</v>
      </c>
      <c r="B2545">
        <v>2.5654494762420654</v>
      </c>
      <c r="C2545">
        <v>812.3096923828125</v>
      </c>
      <c r="D2545">
        <v>0.2397000789642334</v>
      </c>
      <c r="E2545" s="8">
        <f t="shared" si="41"/>
        <v>2.5654494762420654</v>
      </c>
    </row>
    <row r="2546" spans="1:5" x14ac:dyDescent="0.2">
      <c r="A2546" s="230">
        <v>42295.68271666667</v>
      </c>
      <c r="B2546">
        <v>2.5654494762420654</v>
      </c>
      <c r="C2546">
        <v>1125.1978759765625</v>
      </c>
      <c r="D2546">
        <v>0.2397000789642334</v>
      </c>
      <c r="E2546" s="8">
        <f t="shared" si="41"/>
        <v>2.5654494762420654</v>
      </c>
    </row>
    <row r="2547" spans="1:5" x14ac:dyDescent="0.2">
      <c r="A2547" s="230">
        <v>42295.689670138891</v>
      </c>
      <c r="B2547">
        <v>2.5449028015136719</v>
      </c>
      <c r="C2547">
        <v>1104.8525390625</v>
      </c>
      <c r="D2547">
        <v>0.2397000789642334</v>
      </c>
      <c r="E2547" s="8">
        <f t="shared" si="41"/>
        <v>2.5449028015136719</v>
      </c>
    </row>
    <row r="2548" spans="1:5" x14ac:dyDescent="0.2">
      <c r="A2548" s="230">
        <v>42295.696623611111</v>
      </c>
      <c r="B2548">
        <v>2.5449028015136719</v>
      </c>
      <c r="C2548">
        <v>1146.292724609375</v>
      </c>
      <c r="D2548">
        <v>0.2397000789642334</v>
      </c>
      <c r="E2548" s="8">
        <f t="shared" si="41"/>
        <v>2.5449028015136719</v>
      </c>
    </row>
    <row r="2549" spans="1:5" x14ac:dyDescent="0.2">
      <c r="A2549" s="230">
        <v>42295.703577118053</v>
      </c>
      <c r="B2549">
        <v>2.5449028015136719</v>
      </c>
      <c r="C2549">
        <v>1085.0428466796875</v>
      </c>
      <c r="D2549">
        <v>0.2397000789642334</v>
      </c>
      <c r="E2549" s="8">
        <f t="shared" si="41"/>
        <v>2.5449028015136719</v>
      </c>
    </row>
    <row r="2550" spans="1:5" x14ac:dyDescent="0.2">
      <c r="A2550" s="230">
        <v>42295.710530590281</v>
      </c>
      <c r="B2550">
        <v>2.5449028015136719</v>
      </c>
      <c r="C2550">
        <v>1153.038818359375</v>
      </c>
      <c r="D2550">
        <v>0.2397000789642334</v>
      </c>
      <c r="E2550" s="8">
        <f t="shared" si="41"/>
        <v>2.5449028015136719</v>
      </c>
    </row>
    <row r="2551" spans="1:5" x14ac:dyDescent="0.2">
      <c r="A2551" s="230">
        <v>42295.717484108798</v>
      </c>
      <c r="B2551">
        <v>2.5449028015136719</v>
      </c>
      <c r="C2551">
        <v>1107.101318359375</v>
      </c>
      <c r="D2551">
        <v>0.2397000789642334</v>
      </c>
      <c r="E2551" s="8">
        <f t="shared" si="41"/>
        <v>2.5449028015136719</v>
      </c>
    </row>
    <row r="2552" spans="1:5" x14ac:dyDescent="0.2">
      <c r="A2552" s="230">
        <v>42295.724437581019</v>
      </c>
      <c r="B2552">
        <v>2.5449028015136719</v>
      </c>
      <c r="C2552">
        <v>1131.944091796875</v>
      </c>
      <c r="D2552">
        <v>0.2397000789642334</v>
      </c>
      <c r="E2552" s="8">
        <f t="shared" si="41"/>
        <v>2.5449028015136719</v>
      </c>
    </row>
    <row r="2553" spans="1:5" x14ac:dyDescent="0.2">
      <c r="A2553" s="230">
        <v>42295.731391053239</v>
      </c>
      <c r="B2553">
        <v>2.5449028015136719</v>
      </c>
      <c r="C2553">
        <v>1093.180908203125</v>
      </c>
      <c r="D2553">
        <v>0.2397000789642334</v>
      </c>
      <c r="E2553" s="8">
        <f t="shared" si="41"/>
        <v>2.5449028015136719</v>
      </c>
    </row>
    <row r="2554" spans="1:5" x14ac:dyDescent="0.2">
      <c r="A2554" s="230">
        <v>42295.738344560188</v>
      </c>
      <c r="B2554">
        <v>2.5449028015136719</v>
      </c>
      <c r="C2554">
        <v>1138.368896484375</v>
      </c>
      <c r="D2554">
        <v>0.2397000789642334</v>
      </c>
      <c r="E2554" s="8">
        <f t="shared" si="41"/>
        <v>2.5449028015136719</v>
      </c>
    </row>
    <row r="2555" spans="1:5" x14ac:dyDescent="0.2">
      <c r="A2555" s="230">
        <v>42295.745298032409</v>
      </c>
      <c r="B2555">
        <v>2.5449028015136719</v>
      </c>
      <c r="C2555">
        <v>1079.260498046875</v>
      </c>
      <c r="D2555">
        <v>0.2397000789642334</v>
      </c>
      <c r="E2555" s="8">
        <f t="shared" si="41"/>
        <v>2.5449028015136719</v>
      </c>
    </row>
    <row r="2556" spans="1:5" x14ac:dyDescent="0.2">
      <c r="A2556" s="230">
        <v>42295.752251504629</v>
      </c>
      <c r="B2556">
        <v>2.5449028015136719</v>
      </c>
      <c r="C2556">
        <v>1128.30322265625</v>
      </c>
      <c r="D2556">
        <v>0.2397000789642334</v>
      </c>
      <c r="E2556" s="8">
        <f t="shared" si="41"/>
        <v>2.5449028015136719</v>
      </c>
    </row>
    <row r="2557" spans="1:5" x14ac:dyDescent="0.2">
      <c r="A2557" s="230">
        <v>42295.759205011571</v>
      </c>
      <c r="B2557">
        <v>2.5449028015136719</v>
      </c>
      <c r="C2557">
        <v>1080.0101318359375</v>
      </c>
      <c r="D2557">
        <v>0.2397000789642334</v>
      </c>
      <c r="E2557" s="8">
        <f t="shared" si="41"/>
        <v>2.5449028015136719</v>
      </c>
    </row>
    <row r="2558" spans="1:5" x14ac:dyDescent="0.2">
      <c r="A2558" s="230">
        <v>42295.766158483799</v>
      </c>
      <c r="B2558">
        <v>2.5449028015136719</v>
      </c>
      <c r="C2558">
        <v>1093.609130859375</v>
      </c>
      <c r="D2558">
        <v>0.2397000789642334</v>
      </c>
      <c r="E2558" s="8">
        <f t="shared" si="41"/>
        <v>2.5449028015136719</v>
      </c>
    </row>
    <row r="2559" spans="1:5" x14ac:dyDescent="0.2">
      <c r="A2559" s="230">
        <v>42295.773112002316</v>
      </c>
      <c r="B2559">
        <v>2.5449028015136719</v>
      </c>
      <c r="C2559">
        <v>1029.0399169921875</v>
      </c>
      <c r="D2559">
        <v>0.2397000789642334</v>
      </c>
      <c r="E2559" s="8">
        <f t="shared" si="41"/>
        <v>2.5449028015136719</v>
      </c>
    </row>
    <row r="2560" spans="1:5" x14ac:dyDescent="0.2">
      <c r="A2560" s="230">
        <v>42295.780065474537</v>
      </c>
      <c r="B2560">
        <v>2.5449028015136719</v>
      </c>
      <c r="C2560">
        <v>1132.051025390625</v>
      </c>
      <c r="D2560">
        <v>0.2397000789642334</v>
      </c>
      <c r="E2560" s="8">
        <f t="shared" si="41"/>
        <v>2.5449028015136719</v>
      </c>
    </row>
    <row r="2561" spans="1:5" x14ac:dyDescent="0.2">
      <c r="A2561" s="230">
        <v>42295.787018946758</v>
      </c>
      <c r="B2561">
        <v>2.5653421878814697</v>
      </c>
      <c r="C2561">
        <v>928.5987548828125</v>
      </c>
      <c r="D2561">
        <v>0.2397000789642334</v>
      </c>
      <c r="E2561" s="8">
        <f t="shared" si="41"/>
        <v>2.5653421878814697</v>
      </c>
    </row>
    <row r="2562" spans="1:5" x14ac:dyDescent="0.2">
      <c r="A2562" s="230">
        <v>42295.793972453706</v>
      </c>
      <c r="B2562">
        <v>2.5653421878814697</v>
      </c>
      <c r="C2562">
        <v>1117.0596923828125</v>
      </c>
      <c r="D2562">
        <v>0.2397000789642334</v>
      </c>
      <c r="E2562" s="8">
        <f t="shared" si="41"/>
        <v>2.5653421878814697</v>
      </c>
    </row>
    <row r="2563" spans="1:5" x14ac:dyDescent="0.2">
      <c r="A2563" s="230">
        <v>42295.800925925927</v>
      </c>
      <c r="B2563">
        <v>2.5653421878814697</v>
      </c>
      <c r="C2563">
        <v>912.1083984375</v>
      </c>
      <c r="D2563">
        <v>0.2397000789642334</v>
      </c>
      <c r="E2563" s="8">
        <f t="shared" si="41"/>
        <v>2.5653421878814697</v>
      </c>
    </row>
    <row r="2564" spans="1:5" x14ac:dyDescent="0.2">
      <c r="A2564" s="230">
        <v>42295.807879398148</v>
      </c>
      <c r="B2564">
        <v>2.5653421878814697</v>
      </c>
      <c r="C2564">
        <v>1093.39501953125</v>
      </c>
      <c r="D2564">
        <v>0.2397000789642334</v>
      </c>
      <c r="E2564" s="8">
        <f t="shared" ref="E2564:E2627" si="42">IF(B2564="Null",E2563,IF(C2564+D2564&gt;10,B2564,"PO"))</f>
        <v>2.5653421878814697</v>
      </c>
    </row>
    <row r="2565" spans="1:5" x14ac:dyDescent="0.2">
      <c r="A2565" s="230">
        <v>42295.814832905089</v>
      </c>
      <c r="B2565">
        <v>2.5653421878814697</v>
      </c>
      <c r="C2565">
        <v>947.87322998046875</v>
      </c>
      <c r="D2565">
        <v>0.2397000789642334</v>
      </c>
      <c r="E2565" s="8">
        <f t="shared" si="42"/>
        <v>2.5653421878814697</v>
      </c>
    </row>
    <row r="2566" spans="1:5" x14ac:dyDescent="0.2">
      <c r="A2566" s="230">
        <v>42295.821786377317</v>
      </c>
      <c r="B2566">
        <v>2.5653421878814697</v>
      </c>
      <c r="C2566">
        <v>1069.9444580078125</v>
      </c>
      <c r="D2566">
        <v>0.2397000789642334</v>
      </c>
      <c r="E2566" s="8">
        <f t="shared" si="42"/>
        <v>2.5653421878814697</v>
      </c>
    </row>
    <row r="2567" spans="1:5" x14ac:dyDescent="0.2">
      <c r="A2567" s="230">
        <v>42295.828739895835</v>
      </c>
      <c r="B2567">
        <v>2.5653421878814697</v>
      </c>
      <c r="C2567">
        <v>1046.1727294921875</v>
      </c>
      <c r="D2567">
        <v>0.2397000789642334</v>
      </c>
      <c r="E2567" s="8">
        <f t="shared" si="42"/>
        <v>2.5653421878814697</v>
      </c>
    </row>
    <row r="2568" spans="1:5" x14ac:dyDescent="0.2">
      <c r="A2568" s="230">
        <v>42295.835693368055</v>
      </c>
      <c r="B2568">
        <v>2.5653421878814697</v>
      </c>
      <c r="C2568">
        <v>1099.8199462890625</v>
      </c>
      <c r="D2568">
        <v>0.2397000789642334</v>
      </c>
      <c r="E2568" s="8">
        <f t="shared" si="42"/>
        <v>2.5653421878814697</v>
      </c>
    </row>
    <row r="2569" spans="1:5" x14ac:dyDescent="0.2">
      <c r="A2569" s="230">
        <v>42295.842646840276</v>
      </c>
      <c r="B2569">
        <v>2.5653421878814697</v>
      </c>
      <c r="C2569">
        <v>1153.2529296875</v>
      </c>
      <c r="D2569">
        <v>0.2397000789642334</v>
      </c>
      <c r="E2569" s="8">
        <f t="shared" si="42"/>
        <v>2.5653421878814697</v>
      </c>
    </row>
    <row r="2570" spans="1:5" x14ac:dyDescent="0.2">
      <c r="A2570" s="230">
        <v>42295.849600347225</v>
      </c>
      <c r="B2570">
        <v>2.5653421878814697</v>
      </c>
      <c r="C2570">
        <v>1066.4110107421875</v>
      </c>
      <c r="D2570">
        <v>0.2397000789642334</v>
      </c>
      <c r="E2570" s="8">
        <f t="shared" si="42"/>
        <v>2.5653421878814697</v>
      </c>
    </row>
    <row r="2571" spans="1:5" x14ac:dyDescent="0.2">
      <c r="A2571" s="230">
        <v>42295.856553819445</v>
      </c>
      <c r="B2571">
        <v>2.5653421878814697</v>
      </c>
      <c r="C2571">
        <v>1145.0078125</v>
      </c>
      <c r="D2571">
        <v>0.2397000789642334</v>
      </c>
      <c r="E2571" s="8">
        <f t="shared" si="42"/>
        <v>2.5653421878814697</v>
      </c>
    </row>
    <row r="2572" spans="1:5" x14ac:dyDescent="0.2">
      <c r="A2572" s="230">
        <v>42295.863507291666</v>
      </c>
      <c r="B2572">
        <v>2.5653421878814697</v>
      </c>
      <c r="C2572">
        <v>1015.6549682617187</v>
      </c>
      <c r="D2572">
        <v>0.2397000789642334</v>
      </c>
      <c r="E2572" s="8">
        <f t="shared" si="42"/>
        <v>2.5653421878814697</v>
      </c>
    </row>
    <row r="2573" spans="1:5" x14ac:dyDescent="0.2">
      <c r="A2573" s="230">
        <v>42295.870460798615</v>
      </c>
      <c r="B2573">
        <v>2.5653421878814697</v>
      </c>
      <c r="C2573">
        <v>1139.1182861328125</v>
      </c>
      <c r="D2573">
        <v>0.2397000789642334</v>
      </c>
      <c r="E2573" s="8">
        <f t="shared" si="42"/>
        <v>2.5653421878814697</v>
      </c>
    </row>
    <row r="2574" spans="1:5" x14ac:dyDescent="0.2">
      <c r="A2574" s="230">
        <v>42295.877414270835</v>
      </c>
      <c r="B2574">
        <v>2.5653421878814697</v>
      </c>
      <c r="C2574">
        <v>852.7860107421875</v>
      </c>
      <c r="D2574">
        <v>0.2397000789642334</v>
      </c>
      <c r="E2574" s="8">
        <f t="shared" si="42"/>
        <v>2.5653421878814697</v>
      </c>
    </row>
    <row r="2575" spans="1:5" x14ac:dyDescent="0.2">
      <c r="A2575" s="230">
        <v>42295.884367789353</v>
      </c>
      <c r="B2575">
        <v>2.5653421878814697</v>
      </c>
      <c r="C2575">
        <v>1161.92626953125</v>
      </c>
      <c r="D2575">
        <v>0.2397000789642334</v>
      </c>
      <c r="E2575" s="8">
        <f t="shared" si="42"/>
        <v>2.5653421878814697</v>
      </c>
    </row>
    <row r="2576" spans="1:5" x14ac:dyDescent="0.2">
      <c r="A2576" s="230">
        <v>42295.891321261573</v>
      </c>
      <c r="B2576">
        <v>2.5653421878814697</v>
      </c>
      <c r="C2576">
        <v>834.04693603515625</v>
      </c>
      <c r="D2576">
        <v>0.2397000789642334</v>
      </c>
      <c r="E2576" s="8">
        <f t="shared" si="42"/>
        <v>2.5653421878814697</v>
      </c>
    </row>
    <row r="2577" spans="1:5" x14ac:dyDescent="0.2">
      <c r="A2577" s="230">
        <v>42295.898274733794</v>
      </c>
      <c r="B2577">
        <v>2.5653421878814697</v>
      </c>
      <c r="C2577">
        <v>1151.21826171875</v>
      </c>
      <c r="D2577">
        <v>0.2397000789642334</v>
      </c>
      <c r="E2577" s="8">
        <f t="shared" si="42"/>
        <v>2.5653421878814697</v>
      </c>
    </row>
    <row r="2578" spans="1:5" x14ac:dyDescent="0.2">
      <c r="A2578" s="230">
        <v>42295.905228240743</v>
      </c>
      <c r="B2578">
        <v>2.5653421878814697</v>
      </c>
      <c r="C2578">
        <v>1117.7022705078125</v>
      </c>
      <c r="D2578">
        <v>0.2397000789642334</v>
      </c>
      <c r="E2578" s="8">
        <f t="shared" si="42"/>
        <v>2.5653421878814697</v>
      </c>
    </row>
    <row r="2579" spans="1:5" x14ac:dyDescent="0.2">
      <c r="A2579" s="230">
        <v>42295.912181712964</v>
      </c>
      <c r="B2579">
        <v>2.5653421878814697</v>
      </c>
      <c r="C2579">
        <v>1161.3909912109375</v>
      </c>
      <c r="D2579">
        <v>0.2397000789642334</v>
      </c>
      <c r="E2579" s="8">
        <f t="shared" si="42"/>
        <v>2.5653421878814697</v>
      </c>
    </row>
    <row r="2580" spans="1:5" x14ac:dyDescent="0.2">
      <c r="A2580" s="230">
        <v>42295.919135185184</v>
      </c>
      <c r="B2580">
        <v>2.5653421878814697</v>
      </c>
      <c r="C2580">
        <v>1034.7152099609375</v>
      </c>
      <c r="D2580">
        <v>0.2397000789642334</v>
      </c>
      <c r="E2580" s="8">
        <f t="shared" si="42"/>
        <v>2.5653421878814697</v>
      </c>
    </row>
    <row r="2581" spans="1:5" x14ac:dyDescent="0.2">
      <c r="A2581" s="230">
        <v>42295.926088692133</v>
      </c>
      <c r="B2581">
        <v>2.5653421878814697</v>
      </c>
      <c r="C2581">
        <v>1106.3519287109375</v>
      </c>
      <c r="D2581">
        <v>0.2397000789642334</v>
      </c>
      <c r="E2581" s="8">
        <f t="shared" si="42"/>
        <v>2.5653421878814697</v>
      </c>
    </row>
    <row r="2582" spans="1:5" x14ac:dyDescent="0.2">
      <c r="A2582" s="230">
        <v>42295.933042164354</v>
      </c>
      <c r="B2582">
        <v>2.5653421878814697</v>
      </c>
      <c r="C2582">
        <v>1114.168701171875</v>
      </c>
      <c r="D2582">
        <v>0.2397000789642334</v>
      </c>
      <c r="E2582" s="8">
        <f t="shared" si="42"/>
        <v>2.5653421878814697</v>
      </c>
    </row>
    <row r="2583" spans="1:5" x14ac:dyDescent="0.2">
      <c r="A2583" s="230">
        <v>42295.939995682871</v>
      </c>
      <c r="B2583">
        <v>2.5653421878814697</v>
      </c>
      <c r="C2583">
        <v>1146.828125</v>
      </c>
      <c r="D2583">
        <v>0.2397000789642334</v>
      </c>
      <c r="E2583" s="8">
        <f t="shared" si="42"/>
        <v>2.5653421878814697</v>
      </c>
    </row>
    <row r="2584" spans="1:5" x14ac:dyDescent="0.2">
      <c r="A2584" s="230">
        <v>42295.946949155092</v>
      </c>
      <c r="B2584">
        <v>2.5653421878814697</v>
      </c>
      <c r="C2584">
        <v>1112.6695556640625</v>
      </c>
      <c r="D2584">
        <v>0.2397000789642334</v>
      </c>
      <c r="E2584" s="8">
        <f t="shared" si="42"/>
        <v>2.5653421878814697</v>
      </c>
    </row>
    <row r="2585" spans="1:5" x14ac:dyDescent="0.2">
      <c r="A2585" s="230">
        <v>42295.953902627312</v>
      </c>
      <c r="B2585">
        <v>2.5653421878814697</v>
      </c>
      <c r="C2585">
        <v>1147.1495361328125</v>
      </c>
      <c r="D2585">
        <v>0.2397000789642334</v>
      </c>
      <c r="E2585" s="8">
        <f t="shared" si="42"/>
        <v>2.5653421878814697</v>
      </c>
    </row>
    <row r="2586" spans="1:5" x14ac:dyDescent="0.2">
      <c r="A2586" s="230">
        <v>42295.960856134261</v>
      </c>
      <c r="B2586">
        <v>2.5653421878814697</v>
      </c>
      <c r="C2586">
        <v>1093.609130859375</v>
      </c>
      <c r="D2586">
        <v>0.2397000789642334</v>
      </c>
      <c r="E2586" s="8">
        <f t="shared" si="42"/>
        <v>2.5653421878814697</v>
      </c>
    </row>
    <row r="2587" spans="1:5" x14ac:dyDescent="0.2">
      <c r="A2587" s="230">
        <v>42295.967809606482</v>
      </c>
      <c r="B2587">
        <v>2.5653421878814697</v>
      </c>
      <c r="C2587">
        <v>1132.8006591796875</v>
      </c>
      <c r="D2587">
        <v>0.2397000789642334</v>
      </c>
      <c r="E2587" s="8">
        <f t="shared" si="42"/>
        <v>2.5653421878814697</v>
      </c>
    </row>
    <row r="2588" spans="1:5" x14ac:dyDescent="0.2">
      <c r="A2588" s="230">
        <v>42295.974763078702</v>
      </c>
      <c r="B2588">
        <v>2.5653421878814697</v>
      </c>
      <c r="C2588">
        <v>1073.7994384765625</v>
      </c>
      <c r="D2588">
        <v>0.2397000789642334</v>
      </c>
      <c r="E2588" s="8">
        <f t="shared" si="42"/>
        <v>2.5653421878814697</v>
      </c>
    </row>
    <row r="2589" spans="1:5" x14ac:dyDescent="0.2">
      <c r="A2589" s="230">
        <v>42295.981716585651</v>
      </c>
      <c r="B2589">
        <v>2.5653421878814697</v>
      </c>
      <c r="C2589">
        <v>1064.1622314453125</v>
      </c>
      <c r="D2589">
        <v>0.2397000789642334</v>
      </c>
      <c r="E2589" s="8">
        <f t="shared" si="42"/>
        <v>2.5653421878814697</v>
      </c>
    </row>
    <row r="2590" spans="1:5" x14ac:dyDescent="0.2">
      <c r="A2590" s="230">
        <v>42295.988670057872</v>
      </c>
      <c r="B2590">
        <v>2.5653421878814697</v>
      </c>
      <c r="C2590">
        <v>1015.8690795898437</v>
      </c>
      <c r="D2590">
        <v>0.2397000789642334</v>
      </c>
      <c r="E2590" s="8">
        <f t="shared" si="42"/>
        <v>2.5653421878814697</v>
      </c>
    </row>
    <row r="2591" spans="1:5" x14ac:dyDescent="0.2">
      <c r="A2591" s="230">
        <v>42295.995623576389</v>
      </c>
      <c r="B2591">
        <v>2.5653421878814697</v>
      </c>
      <c r="C2591">
        <v>1142.4376220703125</v>
      </c>
      <c r="D2591">
        <v>0.2397000789642334</v>
      </c>
      <c r="E2591" s="8">
        <f t="shared" si="42"/>
        <v>2.5653421878814697</v>
      </c>
    </row>
    <row r="2592" spans="1:5" x14ac:dyDescent="0.2">
      <c r="A2592" s="230">
        <v>42296.00257704861</v>
      </c>
      <c r="B2592">
        <v>2.5653421878814697</v>
      </c>
      <c r="C2592">
        <v>998.5220947265625</v>
      </c>
      <c r="D2592">
        <v>0.2397000789642334</v>
      </c>
      <c r="E2592" s="8">
        <f t="shared" si="42"/>
        <v>2.5653421878814697</v>
      </c>
    </row>
    <row r="2593" spans="1:5" x14ac:dyDescent="0.2">
      <c r="A2593" s="230">
        <v>42296.009530520831</v>
      </c>
      <c r="B2593">
        <v>2.5653421878814697</v>
      </c>
      <c r="C2593">
        <v>1103.5677490234375</v>
      </c>
      <c r="D2593">
        <v>0.2397000789642334</v>
      </c>
      <c r="E2593" s="8">
        <f t="shared" si="42"/>
        <v>2.5653421878814697</v>
      </c>
    </row>
    <row r="2594" spans="1:5" x14ac:dyDescent="0.2">
      <c r="A2594" s="230">
        <v>42296.016484027779</v>
      </c>
      <c r="B2594">
        <v>2.5653421878814697</v>
      </c>
      <c r="C2594">
        <v>929.99078369140625</v>
      </c>
      <c r="D2594">
        <v>0.2397000789642334</v>
      </c>
      <c r="E2594" s="8">
        <f t="shared" si="42"/>
        <v>2.5653421878814697</v>
      </c>
    </row>
    <row r="2595" spans="1:5" x14ac:dyDescent="0.2">
      <c r="A2595" s="230">
        <v>42296.0234375</v>
      </c>
      <c r="B2595">
        <v>2.5653421878814697</v>
      </c>
      <c r="C2595">
        <v>1114.8111572265625</v>
      </c>
      <c r="D2595">
        <v>0.2397000789642334</v>
      </c>
      <c r="E2595" s="8">
        <f t="shared" si="42"/>
        <v>2.5653421878814697</v>
      </c>
    </row>
    <row r="2596" spans="1:5" x14ac:dyDescent="0.2">
      <c r="A2596" s="230">
        <v>42296.030390972221</v>
      </c>
      <c r="B2596">
        <v>2.5653421878814697</v>
      </c>
      <c r="C2596">
        <v>1069.9444580078125</v>
      </c>
      <c r="D2596">
        <v>0.2397000789642334</v>
      </c>
      <c r="E2596" s="8">
        <f t="shared" si="42"/>
        <v>2.5653421878814697</v>
      </c>
    </row>
    <row r="2597" spans="1:5" x14ac:dyDescent="0.2">
      <c r="A2597" s="230">
        <v>42296.037344479169</v>
      </c>
      <c r="B2597">
        <v>2.5653421878814697</v>
      </c>
      <c r="C2597">
        <v>1102.8182373046875</v>
      </c>
      <c r="D2597">
        <v>0.2397000789642334</v>
      </c>
      <c r="E2597" s="8">
        <f t="shared" si="42"/>
        <v>2.5653421878814697</v>
      </c>
    </row>
    <row r="2598" spans="1:5" x14ac:dyDescent="0.2">
      <c r="A2598" s="230">
        <v>42296.04429795139</v>
      </c>
      <c r="B2598">
        <v>2.5653421878814697</v>
      </c>
      <c r="C2598">
        <v>1122.735107421875</v>
      </c>
      <c r="D2598">
        <v>0.2397000789642334</v>
      </c>
      <c r="E2598" s="8">
        <f t="shared" si="42"/>
        <v>2.5653421878814697</v>
      </c>
    </row>
    <row r="2599" spans="1:5" x14ac:dyDescent="0.2">
      <c r="A2599" s="230">
        <v>42296.051251469908</v>
      </c>
      <c r="B2599">
        <v>2.5653421878814697</v>
      </c>
      <c r="C2599">
        <v>1082.9012451171875</v>
      </c>
      <c r="D2599">
        <v>0.2397000789642334</v>
      </c>
      <c r="E2599" s="8">
        <f t="shared" si="42"/>
        <v>2.5653421878814697</v>
      </c>
    </row>
    <row r="2600" spans="1:5" x14ac:dyDescent="0.2">
      <c r="A2600" s="230">
        <v>42296.058204942128</v>
      </c>
      <c r="B2600">
        <v>2.5653421878814697</v>
      </c>
      <c r="C2600">
        <v>1161.3909912109375</v>
      </c>
      <c r="D2600">
        <v>0.2397000789642334</v>
      </c>
      <c r="E2600" s="8">
        <f t="shared" si="42"/>
        <v>2.5653421878814697</v>
      </c>
    </row>
    <row r="2601" spans="1:5" x14ac:dyDescent="0.2">
      <c r="A2601" s="230">
        <v>42296.065158414349</v>
      </c>
      <c r="B2601">
        <v>2.5653421878814697</v>
      </c>
      <c r="C2601">
        <v>1072.514404296875</v>
      </c>
      <c r="D2601">
        <v>0.2397000789642334</v>
      </c>
      <c r="E2601" s="8">
        <f t="shared" si="42"/>
        <v>2.5653421878814697</v>
      </c>
    </row>
    <row r="2602" spans="1:5" x14ac:dyDescent="0.2">
      <c r="A2602" s="230">
        <v>42296.072111921298</v>
      </c>
      <c r="B2602">
        <v>2.5653421878814697</v>
      </c>
      <c r="C2602">
        <v>1127.875</v>
      </c>
      <c r="D2602">
        <v>0.2397000789642334</v>
      </c>
      <c r="E2602" s="8">
        <f t="shared" si="42"/>
        <v>2.5653421878814697</v>
      </c>
    </row>
    <row r="2603" spans="1:5" x14ac:dyDescent="0.2">
      <c r="A2603" s="230">
        <v>42296.079065393518</v>
      </c>
      <c r="B2603">
        <v>2.5653421878814697</v>
      </c>
      <c r="C2603">
        <v>1034.179931640625</v>
      </c>
      <c r="D2603">
        <v>0.2397000789642334</v>
      </c>
      <c r="E2603" s="8">
        <f t="shared" si="42"/>
        <v>2.5653421878814697</v>
      </c>
    </row>
    <row r="2604" spans="1:5" x14ac:dyDescent="0.2">
      <c r="A2604" s="230">
        <v>42296.086018865739</v>
      </c>
      <c r="B2604">
        <v>2.5653421878814697</v>
      </c>
      <c r="C2604">
        <v>1136.54833984375</v>
      </c>
      <c r="D2604">
        <v>0.2397000789642334</v>
      </c>
      <c r="E2604" s="8">
        <f t="shared" si="42"/>
        <v>2.5653421878814697</v>
      </c>
    </row>
    <row r="2605" spans="1:5" x14ac:dyDescent="0.2">
      <c r="A2605" s="230">
        <v>42296.092972372688</v>
      </c>
      <c r="B2605">
        <v>2.5653421878814697</v>
      </c>
      <c r="C2605">
        <v>876.77203369140625</v>
      </c>
      <c r="D2605">
        <v>0.2397000789642334</v>
      </c>
      <c r="E2605" s="8">
        <f t="shared" si="42"/>
        <v>2.5653421878814697</v>
      </c>
    </row>
    <row r="2606" spans="1:5" x14ac:dyDescent="0.2">
      <c r="A2606" s="230">
        <v>42296.099925844908</v>
      </c>
      <c r="B2606">
        <v>2.5653421878814697</v>
      </c>
      <c r="C2606">
        <v>1124.02001953125</v>
      </c>
      <c r="D2606">
        <v>0.2397000789642334</v>
      </c>
      <c r="E2606" s="8">
        <f t="shared" si="42"/>
        <v>2.5653421878814697</v>
      </c>
    </row>
    <row r="2607" spans="1:5" x14ac:dyDescent="0.2">
      <c r="A2607" s="230">
        <v>42296.106879363426</v>
      </c>
      <c r="B2607">
        <v>2.5653421878814697</v>
      </c>
      <c r="C2607">
        <v>758.66253662109375</v>
      </c>
      <c r="D2607">
        <v>0.2397000789642334</v>
      </c>
      <c r="E2607" s="8">
        <f t="shared" si="42"/>
        <v>2.5653421878814697</v>
      </c>
    </row>
    <row r="2608" spans="1:5" x14ac:dyDescent="0.2">
      <c r="A2608" s="230">
        <v>42296.113832835646</v>
      </c>
      <c r="B2608">
        <v>2.5035955905914307</v>
      </c>
      <c r="C2608">
        <v>1158.9281005859375</v>
      </c>
      <c r="D2608">
        <v>0.2397000789642334</v>
      </c>
      <c r="E2608" s="8">
        <f t="shared" si="42"/>
        <v>2.5035955905914307</v>
      </c>
    </row>
    <row r="2609" spans="1:5" x14ac:dyDescent="0.2">
      <c r="A2609" s="230">
        <v>42296.120786307867</v>
      </c>
      <c r="B2609">
        <v>2.5035955905914307</v>
      </c>
      <c r="C2609">
        <v>912.3226318359375</v>
      </c>
      <c r="D2609">
        <v>0.2397000789642334</v>
      </c>
      <c r="E2609" s="8">
        <f t="shared" si="42"/>
        <v>2.5035955905914307</v>
      </c>
    </row>
    <row r="2610" spans="1:5" x14ac:dyDescent="0.2">
      <c r="A2610" s="230">
        <v>42296.127739814816</v>
      </c>
      <c r="B2610">
        <v>2.5035955905914307</v>
      </c>
      <c r="C2610">
        <v>1138.5830078125</v>
      </c>
      <c r="D2610">
        <v>0.2397000789642334</v>
      </c>
      <c r="E2610" s="8">
        <f t="shared" si="42"/>
        <v>2.5035955905914307</v>
      </c>
    </row>
    <row r="2611" spans="1:5" x14ac:dyDescent="0.2">
      <c r="A2611" s="230">
        <v>42296.134693287036</v>
      </c>
      <c r="B2611">
        <v>2.5035955905914307</v>
      </c>
      <c r="C2611">
        <v>1030.4320068359375</v>
      </c>
      <c r="D2611">
        <v>0.2397000789642334</v>
      </c>
      <c r="E2611" s="8">
        <f t="shared" si="42"/>
        <v>2.5035955905914307</v>
      </c>
    </row>
    <row r="2612" spans="1:5" x14ac:dyDescent="0.2">
      <c r="A2612" s="230">
        <v>42296.141646759257</v>
      </c>
      <c r="B2612">
        <v>2.5035955905914307</v>
      </c>
      <c r="C2612">
        <v>1144.5794677734375</v>
      </c>
      <c r="D2612">
        <v>0.2397000789642334</v>
      </c>
      <c r="E2612" s="8">
        <f t="shared" si="42"/>
        <v>2.5035955905914307</v>
      </c>
    </row>
    <row r="2613" spans="1:5" x14ac:dyDescent="0.2">
      <c r="A2613" s="230">
        <v>42296.148600266206</v>
      </c>
      <c r="B2613">
        <v>2.5035955905914307</v>
      </c>
      <c r="C2613">
        <v>1095.0013427734375</v>
      </c>
      <c r="D2613">
        <v>0.2397000789642334</v>
      </c>
      <c r="E2613" s="8">
        <f t="shared" si="42"/>
        <v>2.5035955905914307</v>
      </c>
    </row>
    <row r="2614" spans="1:5" x14ac:dyDescent="0.2">
      <c r="A2614" s="230">
        <v>42296.155553738427</v>
      </c>
      <c r="B2614">
        <v>2.5035955905914307</v>
      </c>
      <c r="C2614">
        <v>1104.1031494140625</v>
      </c>
      <c r="D2614">
        <v>0.2397000789642334</v>
      </c>
      <c r="E2614" s="8">
        <f t="shared" si="42"/>
        <v>2.5035955905914307</v>
      </c>
    </row>
    <row r="2615" spans="1:5" x14ac:dyDescent="0.2">
      <c r="A2615" s="230">
        <v>42296.162507256944</v>
      </c>
      <c r="B2615">
        <v>2.5035955905914307</v>
      </c>
      <c r="C2615">
        <v>1090.07568359375</v>
      </c>
      <c r="D2615">
        <v>0.2397000789642334</v>
      </c>
      <c r="E2615" s="8">
        <f t="shared" si="42"/>
        <v>2.5035955905914307</v>
      </c>
    </row>
    <row r="2616" spans="1:5" x14ac:dyDescent="0.2">
      <c r="A2616" s="230">
        <v>42296.169460729165</v>
      </c>
      <c r="B2616">
        <v>2.5035955905914307</v>
      </c>
      <c r="C2616">
        <v>1131.0872802734375</v>
      </c>
      <c r="D2616">
        <v>0.2397000789642334</v>
      </c>
      <c r="E2616" s="8">
        <f t="shared" si="42"/>
        <v>2.5035955905914307</v>
      </c>
    </row>
    <row r="2617" spans="1:5" x14ac:dyDescent="0.2">
      <c r="A2617" s="230">
        <v>42296.176414201385</v>
      </c>
      <c r="B2617">
        <v>2.5035955905914307</v>
      </c>
      <c r="C2617">
        <v>1095.322509765625</v>
      </c>
      <c r="D2617">
        <v>0.2397000789642334</v>
      </c>
      <c r="E2617" s="8">
        <f t="shared" si="42"/>
        <v>2.5035955905914307</v>
      </c>
    </row>
    <row r="2618" spans="1:5" x14ac:dyDescent="0.2">
      <c r="A2618" s="230">
        <v>42296.183367708334</v>
      </c>
      <c r="B2618">
        <v>2.3936929702758789</v>
      </c>
      <c r="C2618">
        <v>1135.3704833984375</v>
      </c>
      <c r="D2618">
        <v>0.2397000789642334</v>
      </c>
      <c r="E2618" s="8">
        <f t="shared" si="42"/>
        <v>2.3936929702758789</v>
      </c>
    </row>
    <row r="2619" spans="1:5" x14ac:dyDescent="0.2">
      <c r="A2619" s="230">
        <v>42296.190321180555</v>
      </c>
      <c r="B2619">
        <v>2.5447959899902344</v>
      </c>
      <c r="C2619">
        <v>1038.3560791015625</v>
      </c>
      <c r="D2619">
        <v>0.2397000789642334</v>
      </c>
      <c r="E2619" s="8">
        <f t="shared" si="42"/>
        <v>2.5447959899902344</v>
      </c>
    </row>
    <row r="2620" spans="1:5" x14ac:dyDescent="0.2">
      <c r="A2620" s="230">
        <v>42296.197274652775</v>
      </c>
      <c r="B2620">
        <v>2.5447959899902344</v>
      </c>
      <c r="C2620">
        <v>1139.6536865234375</v>
      </c>
      <c r="D2620">
        <v>0.2397000789642334</v>
      </c>
      <c r="E2620" s="8">
        <f t="shared" si="42"/>
        <v>2.5447959899902344</v>
      </c>
    </row>
    <row r="2621" spans="1:5" x14ac:dyDescent="0.2">
      <c r="A2621" s="230">
        <v>42296.204228159724</v>
      </c>
      <c r="B2621">
        <v>2.5447959899902344</v>
      </c>
      <c r="C2621">
        <v>1069.83740234375</v>
      </c>
      <c r="D2621">
        <v>0.2397000789642334</v>
      </c>
      <c r="E2621" s="8">
        <f t="shared" si="42"/>
        <v>2.5447959899902344</v>
      </c>
    </row>
    <row r="2622" spans="1:5" x14ac:dyDescent="0.2">
      <c r="A2622" s="230">
        <v>42296.211181631945</v>
      </c>
      <c r="B2622">
        <v>2.5447959899902344</v>
      </c>
      <c r="C2622">
        <v>1080.0101318359375</v>
      </c>
      <c r="D2622">
        <v>0.2397000789642334</v>
      </c>
      <c r="E2622" s="8">
        <f t="shared" si="42"/>
        <v>2.5447959899902344</v>
      </c>
    </row>
    <row r="2623" spans="1:5" x14ac:dyDescent="0.2">
      <c r="A2623" s="230">
        <v>42296.218135150462</v>
      </c>
      <c r="B2623">
        <v>2.5447959899902344</v>
      </c>
      <c r="C2623">
        <v>993.38226318359375</v>
      </c>
      <c r="D2623">
        <v>0.2397000789642334</v>
      </c>
      <c r="E2623" s="8">
        <f t="shared" si="42"/>
        <v>2.5447959899902344</v>
      </c>
    </row>
    <row r="2624" spans="1:5" x14ac:dyDescent="0.2">
      <c r="A2624" s="230">
        <v>42296.225088622683</v>
      </c>
      <c r="B2624">
        <v>2.5447959899902344</v>
      </c>
      <c r="C2624">
        <v>1140.510498046875</v>
      </c>
      <c r="D2624">
        <v>0.2397000789642334</v>
      </c>
      <c r="E2624" s="8">
        <f t="shared" si="42"/>
        <v>2.5447959899902344</v>
      </c>
    </row>
    <row r="2625" spans="1:5" x14ac:dyDescent="0.2">
      <c r="A2625" s="230">
        <v>42296.232042094911</v>
      </c>
      <c r="B2625">
        <v>2.5447959899902344</v>
      </c>
      <c r="C2625">
        <v>968.96795654296875</v>
      </c>
      <c r="D2625">
        <v>0.2397000789642334</v>
      </c>
      <c r="E2625" s="8">
        <f t="shared" si="42"/>
        <v>2.5447959899902344</v>
      </c>
    </row>
    <row r="2626" spans="1:5" x14ac:dyDescent="0.2">
      <c r="A2626" s="230">
        <v>42296.238995601852</v>
      </c>
      <c r="B2626">
        <v>2.5447959899902344</v>
      </c>
      <c r="C2626">
        <v>1118.3447265625</v>
      </c>
      <c r="D2626">
        <v>0.2397000789642334</v>
      </c>
      <c r="E2626" s="8">
        <f t="shared" si="42"/>
        <v>2.5447959899902344</v>
      </c>
    </row>
    <row r="2627" spans="1:5" x14ac:dyDescent="0.2">
      <c r="A2627" s="230">
        <v>42296.245949074073</v>
      </c>
      <c r="B2627">
        <v>2.5447959899902344</v>
      </c>
      <c r="C2627">
        <v>942.3050537109375</v>
      </c>
      <c r="D2627">
        <v>0.2397000789642334</v>
      </c>
      <c r="E2627" s="8">
        <f t="shared" si="42"/>
        <v>2.5447959899902344</v>
      </c>
    </row>
    <row r="2628" spans="1:5" x14ac:dyDescent="0.2">
      <c r="A2628" s="230">
        <v>42296.252902546294</v>
      </c>
      <c r="B2628">
        <v>2.5447959899902344</v>
      </c>
      <c r="C2628">
        <v>1083.2225341796875</v>
      </c>
      <c r="D2628">
        <v>0.31459331512451172</v>
      </c>
      <c r="E2628" s="8">
        <f t="shared" ref="E2628:E2691" si="43">IF(B2628="Null",E2627,IF(C2628+D2628&gt;10,B2628,"PO"))</f>
        <v>2.5447959899902344</v>
      </c>
    </row>
    <row r="2629" spans="1:5" x14ac:dyDescent="0.2">
      <c r="A2629" s="230">
        <v>42296.259856053242</v>
      </c>
      <c r="B2629">
        <v>2.5447959899902344</v>
      </c>
      <c r="C2629">
        <v>1106.5660400390625</v>
      </c>
      <c r="D2629">
        <v>0.31459331512451172</v>
      </c>
      <c r="E2629" s="8">
        <f t="shared" si="43"/>
        <v>2.5447959899902344</v>
      </c>
    </row>
    <row r="2630" spans="1:5" x14ac:dyDescent="0.2">
      <c r="A2630" s="230">
        <v>42296.266809525463</v>
      </c>
      <c r="B2630">
        <v>2.5447959899902344</v>
      </c>
      <c r="C2630">
        <v>1093.71630859375</v>
      </c>
      <c r="D2630">
        <v>0.31459331512451172</v>
      </c>
      <c r="E2630" s="8">
        <f t="shared" si="43"/>
        <v>2.5447959899902344</v>
      </c>
    </row>
    <row r="2631" spans="1:5" x14ac:dyDescent="0.2">
      <c r="A2631" s="230">
        <v>42296.273763043981</v>
      </c>
      <c r="B2631">
        <v>2.5447959899902344</v>
      </c>
      <c r="C2631">
        <v>1135.798828125</v>
      </c>
      <c r="D2631">
        <v>0.31459331512451172</v>
      </c>
      <c r="E2631" s="8">
        <f t="shared" si="43"/>
        <v>2.5447959899902344</v>
      </c>
    </row>
    <row r="2632" spans="1:5" x14ac:dyDescent="0.2">
      <c r="A2632" s="230">
        <v>42296.280716516201</v>
      </c>
      <c r="B2632">
        <v>2.5447959899902344</v>
      </c>
      <c r="C2632">
        <v>1040.6044921875</v>
      </c>
      <c r="D2632">
        <v>0.31459331512451172</v>
      </c>
      <c r="E2632" s="8">
        <f t="shared" si="43"/>
        <v>2.5447959899902344</v>
      </c>
    </row>
    <row r="2633" spans="1:5" x14ac:dyDescent="0.2">
      <c r="A2633" s="230">
        <v>42296.287669988429</v>
      </c>
      <c r="B2633">
        <v>2.5447959899902344</v>
      </c>
      <c r="C2633">
        <v>1150.36181640625</v>
      </c>
      <c r="D2633">
        <v>0.31459331512451172</v>
      </c>
      <c r="E2633" s="8">
        <f t="shared" si="43"/>
        <v>2.5447959899902344</v>
      </c>
    </row>
    <row r="2634" spans="1:5" x14ac:dyDescent="0.2">
      <c r="A2634" s="230">
        <v>42296.294623495371</v>
      </c>
      <c r="B2634">
        <v>2.5447959899902344</v>
      </c>
      <c r="C2634">
        <v>1060.6287841796875</v>
      </c>
      <c r="D2634">
        <v>0.31459331512451172</v>
      </c>
      <c r="E2634" s="8">
        <f t="shared" si="43"/>
        <v>2.5447959899902344</v>
      </c>
    </row>
    <row r="2635" spans="1:5" x14ac:dyDescent="0.2">
      <c r="A2635" s="230">
        <v>42296.301576967591</v>
      </c>
      <c r="B2635">
        <v>2.4763073921203613</v>
      </c>
      <c r="C2635">
        <v>1144.151123046875</v>
      </c>
      <c r="D2635">
        <v>0.31459331512451172</v>
      </c>
      <c r="E2635" s="8">
        <f t="shared" si="43"/>
        <v>2.4763073921203613</v>
      </c>
    </row>
    <row r="2636" spans="1:5" x14ac:dyDescent="0.2">
      <c r="A2636" s="230">
        <v>42296.308530439812</v>
      </c>
      <c r="B2636">
        <v>2.4763073921203613</v>
      </c>
      <c r="C2636">
        <v>1050.670166015625</v>
      </c>
      <c r="D2636">
        <v>0.31459331512451172</v>
      </c>
      <c r="E2636" s="8">
        <f t="shared" si="43"/>
        <v>2.4763073921203613</v>
      </c>
    </row>
    <row r="2637" spans="1:5" x14ac:dyDescent="0.2">
      <c r="A2637" s="230">
        <v>42296.315483946761</v>
      </c>
      <c r="B2637">
        <v>2.4763073921203613</v>
      </c>
      <c r="C2637">
        <v>1157.428955078125</v>
      </c>
      <c r="D2637">
        <v>0.31459331512451172</v>
      </c>
      <c r="E2637" s="8">
        <f t="shared" si="43"/>
        <v>2.4763073921203613</v>
      </c>
    </row>
    <row r="2638" spans="1:5" x14ac:dyDescent="0.2">
      <c r="A2638" s="230">
        <v>42296.322437418981</v>
      </c>
      <c r="B2638">
        <v>2.4763073921203613</v>
      </c>
      <c r="C2638">
        <v>934.38104248046875</v>
      </c>
      <c r="D2638">
        <v>0.31459331512451172</v>
      </c>
      <c r="E2638" s="8">
        <f t="shared" si="43"/>
        <v>2.4763073921203613</v>
      </c>
    </row>
    <row r="2639" spans="1:5" x14ac:dyDescent="0.2">
      <c r="A2639" s="230">
        <v>42296.329390937499</v>
      </c>
      <c r="B2639">
        <v>2.4763073921203613</v>
      </c>
      <c r="C2639">
        <v>1142.009521484375</v>
      </c>
      <c r="D2639">
        <v>0.31459331512451172</v>
      </c>
      <c r="E2639" s="8">
        <f t="shared" si="43"/>
        <v>2.4763073921203613</v>
      </c>
    </row>
    <row r="2640" spans="1:5" x14ac:dyDescent="0.2">
      <c r="A2640" s="230">
        <v>42296.336344409719</v>
      </c>
      <c r="B2640">
        <v>2.4763073921203613</v>
      </c>
      <c r="C2640">
        <v>803.5291748046875</v>
      </c>
      <c r="D2640">
        <v>0.31459331512451172</v>
      </c>
      <c r="E2640" s="8">
        <f t="shared" si="43"/>
        <v>2.4763073921203613</v>
      </c>
    </row>
    <row r="2641" spans="1:5" x14ac:dyDescent="0.2">
      <c r="A2641" s="230">
        <v>42296.343297881947</v>
      </c>
      <c r="B2641">
        <v>2.4763073921203613</v>
      </c>
      <c r="C2641">
        <v>1148.22021484375</v>
      </c>
      <c r="D2641">
        <v>0.31459331512451172</v>
      </c>
      <c r="E2641" s="8">
        <f t="shared" si="43"/>
        <v>2.4763073921203613</v>
      </c>
    </row>
    <row r="2642" spans="1:5" x14ac:dyDescent="0.2">
      <c r="A2642" s="230">
        <v>42296.350251388889</v>
      </c>
      <c r="B2642">
        <v>2.4763073921203613</v>
      </c>
      <c r="C2642">
        <v>737.0323486328125</v>
      </c>
      <c r="D2642">
        <v>0.31459331512451172</v>
      </c>
      <c r="E2642" s="8">
        <f t="shared" si="43"/>
        <v>2.4763073921203613</v>
      </c>
    </row>
    <row r="2643" spans="1:5" x14ac:dyDescent="0.2">
      <c r="A2643" s="230">
        <v>42296.357204861109</v>
      </c>
      <c r="B2643">
        <v>2.4763073921203613</v>
      </c>
      <c r="C2643">
        <v>1121.4500732421875</v>
      </c>
      <c r="D2643">
        <v>0.31459331512451172</v>
      </c>
      <c r="E2643" s="8">
        <f t="shared" si="43"/>
        <v>2.4763073921203613</v>
      </c>
    </row>
    <row r="2644" spans="1:5" x14ac:dyDescent="0.2">
      <c r="A2644" s="230">
        <v>42296.36415833333</v>
      </c>
      <c r="B2644">
        <v>2.4763073921203613</v>
      </c>
      <c r="C2644">
        <v>1077.0118408203125</v>
      </c>
      <c r="D2644">
        <v>0.31459331512451172</v>
      </c>
      <c r="E2644" s="8">
        <f t="shared" si="43"/>
        <v>2.4763073921203613</v>
      </c>
    </row>
    <row r="2645" spans="1:5" x14ac:dyDescent="0.2">
      <c r="A2645" s="230">
        <v>42296.371111840279</v>
      </c>
      <c r="B2645">
        <v>2.4763073921203613</v>
      </c>
      <c r="C2645">
        <v>1156.0369873046875</v>
      </c>
      <c r="D2645">
        <v>0.31459331512451172</v>
      </c>
      <c r="E2645" s="8">
        <f t="shared" si="43"/>
        <v>2.4763073921203613</v>
      </c>
    </row>
    <row r="2646" spans="1:5" x14ac:dyDescent="0.2">
      <c r="A2646" s="230">
        <v>42296.3780653125</v>
      </c>
      <c r="B2646">
        <v>2.4763073921203613</v>
      </c>
      <c r="C2646">
        <v>1063.3055419921875</v>
      </c>
      <c r="D2646">
        <v>0.31459331512451172</v>
      </c>
      <c r="E2646" s="8">
        <f t="shared" si="43"/>
        <v>2.4763073921203613</v>
      </c>
    </row>
    <row r="2647" spans="1:5" x14ac:dyDescent="0.2">
      <c r="A2647" s="230">
        <v>42296.385018831017</v>
      </c>
      <c r="B2647">
        <v>2.4763073921203613</v>
      </c>
      <c r="C2647">
        <v>1141.581298828125</v>
      </c>
      <c r="D2647">
        <v>0.31459331512451172</v>
      </c>
      <c r="E2647" s="8">
        <f t="shared" si="43"/>
        <v>2.4763073921203613</v>
      </c>
    </row>
    <row r="2648" spans="1:5" x14ac:dyDescent="0.2">
      <c r="A2648" s="230">
        <v>42296.391972303238</v>
      </c>
      <c r="B2648">
        <v>2.4763073921203613</v>
      </c>
      <c r="C2648">
        <v>1080.1170654296875</v>
      </c>
      <c r="D2648">
        <v>0.31459331512451172</v>
      </c>
      <c r="E2648" s="8">
        <f t="shared" si="43"/>
        <v>2.4763073921203613</v>
      </c>
    </row>
    <row r="2649" spans="1:5" x14ac:dyDescent="0.2">
      <c r="A2649" s="230">
        <v>42296.398925775466</v>
      </c>
      <c r="B2649">
        <v>2.4763073921203613</v>
      </c>
      <c r="C2649">
        <v>1098.64208984375</v>
      </c>
      <c r="D2649">
        <v>0.31459331512451172</v>
      </c>
      <c r="E2649" s="8">
        <f t="shared" si="43"/>
        <v>2.4763073921203613</v>
      </c>
    </row>
    <row r="2650" spans="1:5" x14ac:dyDescent="0.2">
      <c r="A2650" s="230">
        <v>42296.405879282407</v>
      </c>
      <c r="B2650">
        <v>2.4763073921203613</v>
      </c>
      <c r="C2650">
        <v>1077.7613525390625</v>
      </c>
      <c r="D2650">
        <v>0.31459331512451172</v>
      </c>
      <c r="E2650" s="8">
        <f t="shared" si="43"/>
        <v>2.4763073921203613</v>
      </c>
    </row>
    <row r="2651" spans="1:5" x14ac:dyDescent="0.2">
      <c r="A2651" s="230">
        <v>42296.412832754628</v>
      </c>
      <c r="B2651">
        <v>2.4763073921203613</v>
      </c>
      <c r="C2651">
        <v>1130.76611328125</v>
      </c>
      <c r="D2651">
        <v>0.31459331512451172</v>
      </c>
      <c r="E2651" s="8">
        <f t="shared" si="43"/>
        <v>2.4763073921203613</v>
      </c>
    </row>
    <row r="2652" spans="1:5" x14ac:dyDescent="0.2">
      <c r="A2652" s="230">
        <v>42296.419786226848</v>
      </c>
      <c r="B2652">
        <v>2.4763073921203613</v>
      </c>
      <c r="C2652">
        <v>883.7322998046875</v>
      </c>
      <c r="D2652">
        <v>0.31459331512451172</v>
      </c>
      <c r="E2652" s="8">
        <f t="shared" si="43"/>
        <v>2.4763073921203613</v>
      </c>
    </row>
    <row r="2653" spans="1:5" x14ac:dyDescent="0.2">
      <c r="A2653" s="230">
        <v>42296.426739733797</v>
      </c>
      <c r="B2653">
        <v>2.4763073921203613</v>
      </c>
      <c r="C2653">
        <v>1092.431396484375</v>
      </c>
      <c r="D2653">
        <v>0.31459331512451172</v>
      </c>
      <c r="E2653" s="8">
        <f t="shared" si="43"/>
        <v>2.4763073921203613</v>
      </c>
    </row>
    <row r="2654" spans="1:5" x14ac:dyDescent="0.2">
      <c r="A2654" s="230">
        <v>42296.433693206018</v>
      </c>
      <c r="B2654">
        <v>2.4763073921203613</v>
      </c>
      <c r="C2654">
        <v>978.3909912109375</v>
      </c>
      <c r="D2654">
        <v>0.31459331512451172</v>
      </c>
      <c r="E2654" s="8">
        <f t="shared" si="43"/>
        <v>2.4763073921203613</v>
      </c>
    </row>
    <row r="2655" spans="1:5" x14ac:dyDescent="0.2">
      <c r="A2655" s="230">
        <v>42296.440646724535</v>
      </c>
      <c r="B2655">
        <v>2.4763073921203613</v>
      </c>
      <c r="C2655">
        <v>1119.4156494140625</v>
      </c>
      <c r="D2655">
        <v>0.31459331512451172</v>
      </c>
      <c r="E2655" s="8">
        <f t="shared" si="43"/>
        <v>2.4763073921203613</v>
      </c>
    </row>
    <row r="2656" spans="1:5" x14ac:dyDescent="0.2">
      <c r="A2656" s="230">
        <v>42296.447600196756</v>
      </c>
      <c r="B2656">
        <v>2.4763073921203613</v>
      </c>
      <c r="C2656">
        <v>964.47052001953125</v>
      </c>
      <c r="D2656">
        <v>0.31459331512451172</v>
      </c>
      <c r="E2656" s="8">
        <f t="shared" si="43"/>
        <v>2.4763073921203613</v>
      </c>
    </row>
    <row r="2657" spans="1:5" x14ac:dyDescent="0.2">
      <c r="A2657" s="230">
        <v>42296.454553668984</v>
      </c>
      <c r="B2657">
        <v>2.4763073921203613</v>
      </c>
      <c r="C2657">
        <v>1132.372314453125</v>
      </c>
      <c r="D2657">
        <v>0.31459331512451172</v>
      </c>
      <c r="E2657" s="8">
        <f t="shared" si="43"/>
        <v>2.4763073921203613</v>
      </c>
    </row>
    <row r="2658" spans="1:5" x14ac:dyDescent="0.2">
      <c r="A2658" s="230">
        <v>42296.461507175925</v>
      </c>
      <c r="B2658">
        <v>2.4763073921203613</v>
      </c>
      <c r="C2658">
        <v>1107.101318359375</v>
      </c>
      <c r="D2658">
        <v>0.31459331512451172</v>
      </c>
      <c r="E2658" s="8">
        <f t="shared" si="43"/>
        <v>2.4763073921203613</v>
      </c>
    </row>
    <row r="2659" spans="1:5" x14ac:dyDescent="0.2">
      <c r="A2659" s="230">
        <v>42296.468460648146</v>
      </c>
      <c r="B2659">
        <v>2.4763073921203613</v>
      </c>
      <c r="C2659">
        <v>1067.481689453125</v>
      </c>
      <c r="D2659">
        <v>0.31459331512451172</v>
      </c>
      <c r="E2659" s="8">
        <f t="shared" si="43"/>
        <v>2.4763073921203613</v>
      </c>
    </row>
    <row r="2660" spans="1:5" x14ac:dyDescent="0.2">
      <c r="A2660" s="230">
        <v>42296.475414120374</v>
      </c>
      <c r="B2660">
        <v>2.4763073921203613</v>
      </c>
      <c r="C2660">
        <v>1144.7935791015625</v>
      </c>
      <c r="D2660">
        <v>0.31459331512451172</v>
      </c>
      <c r="E2660" s="8">
        <f t="shared" si="43"/>
        <v>2.4763073921203613</v>
      </c>
    </row>
    <row r="2661" spans="1:5" x14ac:dyDescent="0.2">
      <c r="A2661" s="230">
        <v>42296.482367627315</v>
      </c>
      <c r="B2661">
        <v>2.4763073921203613</v>
      </c>
      <c r="C2661">
        <v>1086.3277587890625</v>
      </c>
      <c r="D2661">
        <v>0.31459331512451172</v>
      </c>
      <c r="E2661" s="8">
        <f t="shared" si="43"/>
        <v>2.4763073921203613</v>
      </c>
    </row>
    <row r="2662" spans="1:5" x14ac:dyDescent="0.2">
      <c r="A2662" s="230">
        <v>42296.489321099536</v>
      </c>
      <c r="B2662">
        <v>2.4763073921203613</v>
      </c>
      <c r="C2662">
        <v>1166.637939453125</v>
      </c>
      <c r="D2662">
        <v>0.31459331512451172</v>
      </c>
      <c r="E2662" s="8">
        <f t="shared" si="43"/>
        <v>2.4763073921203613</v>
      </c>
    </row>
    <row r="2663" spans="1:5" x14ac:dyDescent="0.2">
      <c r="A2663" s="230">
        <v>42296.496274618054</v>
      </c>
      <c r="B2663">
        <v>2.4763073921203613</v>
      </c>
      <c r="C2663">
        <v>1074.6561279296875</v>
      </c>
      <c r="D2663">
        <v>0.31459331512451172</v>
      </c>
      <c r="E2663" s="8">
        <f t="shared" si="43"/>
        <v>2.4763073921203613</v>
      </c>
    </row>
    <row r="2664" spans="1:5" x14ac:dyDescent="0.2">
      <c r="A2664" s="230">
        <v>42296.503228090274</v>
      </c>
      <c r="B2664">
        <v>2.4763073921203613</v>
      </c>
      <c r="C2664">
        <v>1157.428955078125</v>
      </c>
      <c r="D2664">
        <v>0.31459331512451172</v>
      </c>
      <c r="E2664" s="8">
        <f t="shared" si="43"/>
        <v>2.4763073921203613</v>
      </c>
    </row>
    <row r="2665" spans="1:5" x14ac:dyDescent="0.2">
      <c r="A2665" s="230">
        <v>42296.510181562502</v>
      </c>
      <c r="B2665">
        <v>2.4763073921203613</v>
      </c>
      <c r="C2665">
        <v>1069.0880126953125</v>
      </c>
      <c r="D2665">
        <v>0.31459331512451172</v>
      </c>
      <c r="E2665" s="8">
        <f t="shared" si="43"/>
        <v>2.4763073921203613</v>
      </c>
    </row>
    <row r="2666" spans="1:5" x14ac:dyDescent="0.2">
      <c r="A2666" s="230">
        <v>42296.517135069444</v>
      </c>
      <c r="B2666">
        <v>2.4763073921203613</v>
      </c>
      <c r="C2666">
        <v>1168.9935302734375</v>
      </c>
      <c r="D2666">
        <v>0.31459331512451172</v>
      </c>
      <c r="E2666" s="8">
        <f t="shared" si="43"/>
        <v>2.4763073921203613</v>
      </c>
    </row>
    <row r="2667" spans="1:5" x14ac:dyDescent="0.2">
      <c r="A2667" s="230">
        <v>42296.524088541664</v>
      </c>
      <c r="B2667">
        <v>2.4763073921203613</v>
      </c>
      <c r="C2667">
        <v>1016.7257080078125</v>
      </c>
      <c r="D2667">
        <v>0.31459331512451172</v>
      </c>
      <c r="E2667" s="8">
        <f t="shared" si="43"/>
        <v>2.4763073921203613</v>
      </c>
    </row>
    <row r="2668" spans="1:5" x14ac:dyDescent="0.2">
      <c r="A2668" s="230">
        <v>42296.531042013892</v>
      </c>
      <c r="B2668">
        <v>2.4763073921203613</v>
      </c>
      <c r="C2668">
        <v>1146.07861328125</v>
      </c>
      <c r="D2668">
        <v>0.31459331512451172</v>
      </c>
      <c r="E2668" s="8">
        <f t="shared" si="43"/>
        <v>2.4763073921203613</v>
      </c>
    </row>
    <row r="2669" spans="1:5" x14ac:dyDescent="0.2">
      <c r="A2669" s="230">
        <v>42296.537995520834</v>
      </c>
      <c r="B2669">
        <v>2.4763073921203613</v>
      </c>
      <c r="C2669">
        <v>935.666015625</v>
      </c>
      <c r="D2669">
        <v>0.31459331512451172</v>
      </c>
      <c r="E2669" s="8">
        <f t="shared" si="43"/>
        <v>2.4763073921203613</v>
      </c>
    </row>
    <row r="2670" spans="1:5" x14ac:dyDescent="0.2">
      <c r="A2670" s="230">
        <v>42296.544948993054</v>
      </c>
      <c r="B2670">
        <v>2.4763073921203613</v>
      </c>
      <c r="C2670">
        <v>1160.8555908203125</v>
      </c>
      <c r="D2670">
        <v>0.31459331512451172</v>
      </c>
      <c r="E2670" s="8">
        <f t="shared" si="43"/>
        <v>2.4763073921203613</v>
      </c>
    </row>
    <row r="2671" spans="1:5" x14ac:dyDescent="0.2">
      <c r="A2671" s="230">
        <v>42296.551902511572</v>
      </c>
      <c r="B2671">
        <v>2.4763073921203613</v>
      </c>
      <c r="C2671">
        <v>749.0252685546875</v>
      </c>
      <c r="D2671">
        <v>0.31459331512451172</v>
      </c>
      <c r="E2671" s="8">
        <f t="shared" si="43"/>
        <v>2.4763073921203613</v>
      </c>
    </row>
    <row r="2672" spans="1:5" x14ac:dyDescent="0.2">
      <c r="A2672" s="230">
        <v>42296.5588559838</v>
      </c>
      <c r="B2672">
        <v>2.4695656299591064</v>
      </c>
      <c r="C2672">
        <v>1143.5086669921875</v>
      </c>
      <c r="D2672">
        <v>0.31459331512451172</v>
      </c>
      <c r="E2672" s="8">
        <f t="shared" si="43"/>
        <v>2.4695656299591064</v>
      </c>
    </row>
    <row r="2673" spans="1:5" x14ac:dyDescent="0.2">
      <c r="A2673" s="230">
        <v>42296.56580945602</v>
      </c>
      <c r="B2673">
        <v>2.4695656299591064</v>
      </c>
      <c r="C2673">
        <v>683.17108154296875</v>
      </c>
      <c r="D2673">
        <v>0.31459331512451172</v>
      </c>
      <c r="E2673" s="8">
        <f t="shared" si="43"/>
        <v>2.4695656299591064</v>
      </c>
    </row>
    <row r="2674" spans="1:5" x14ac:dyDescent="0.2">
      <c r="A2674" s="230">
        <v>42296.572762962962</v>
      </c>
      <c r="B2674">
        <v>2.4695656299591064</v>
      </c>
      <c r="C2674">
        <v>1139.33251953125</v>
      </c>
      <c r="D2674">
        <v>0.31459331512451172</v>
      </c>
      <c r="E2674" s="8">
        <f t="shared" si="43"/>
        <v>2.4695656299591064</v>
      </c>
    </row>
    <row r="2675" spans="1:5" x14ac:dyDescent="0.2">
      <c r="A2675" s="230">
        <v>42296.579716435182</v>
      </c>
      <c r="B2675">
        <v>2.4695656299591064</v>
      </c>
      <c r="C2675">
        <v>938.34307861328125</v>
      </c>
      <c r="D2675">
        <v>0.2397000789642334</v>
      </c>
      <c r="E2675" s="8">
        <f t="shared" si="43"/>
        <v>2.4695656299591064</v>
      </c>
    </row>
    <row r="2676" spans="1:5" x14ac:dyDescent="0.2">
      <c r="A2676" s="230">
        <v>42296.58666990741</v>
      </c>
      <c r="B2676">
        <v>2.4695656299591064</v>
      </c>
      <c r="C2676">
        <v>1142.009521484375</v>
      </c>
      <c r="D2676">
        <v>0.2397000789642334</v>
      </c>
      <c r="E2676" s="8">
        <f t="shared" si="43"/>
        <v>2.4695656299591064</v>
      </c>
    </row>
    <row r="2677" spans="1:5" x14ac:dyDescent="0.2">
      <c r="A2677" s="230">
        <v>42296.593623414352</v>
      </c>
      <c r="B2677">
        <v>2.4695656299591064</v>
      </c>
      <c r="C2677">
        <v>1037.177978515625</v>
      </c>
      <c r="D2677">
        <v>0.2397000789642334</v>
      </c>
      <c r="E2677" s="8">
        <f t="shared" si="43"/>
        <v>2.4695656299591064</v>
      </c>
    </row>
    <row r="2678" spans="1:5" x14ac:dyDescent="0.2">
      <c r="A2678" s="230">
        <v>42296.600576886573</v>
      </c>
      <c r="B2678">
        <v>2.4695656299591064</v>
      </c>
      <c r="C2678">
        <v>1117.4881591796875</v>
      </c>
      <c r="D2678">
        <v>0.2397000789642334</v>
      </c>
      <c r="E2678" s="8">
        <f t="shared" si="43"/>
        <v>2.4695656299591064</v>
      </c>
    </row>
    <row r="2679" spans="1:5" x14ac:dyDescent="0.2">
      <c r="A2679" s="230">
        <v>42296.60753040509</v>
      </c>
      <c r="B2679">
        <v>2.4695656299591064</v>
      </c>
      <c r="C2679">
        <v>1066.4110107421875</v>
      </c>
      <c r="D2679">
        <v>0.2397000789642334</v>
      </c>
      <c r="E2679" s="8">
        <f t="shared" si="43"/>
        <v>2.4695656299591064</v>
      </c>
    </row>
    <row r="2680" spans="1:5" x14ac:dyDescent="0.2">
      <c r="A2680" s="230">
        <v>42296.614483877318</v>
      </c>
      <c r="B2680">
        <v>2.4695656299591064</v>
      </c>
      <c r="C2680">
        <v>1136.44140625</v>
      </c>
      <c r="D2680">
        <v>0.2397000789642334</v>
      </c>
      <c r="E2680" s="8">
        <f t="shared" si="43"/>
        <v>2.4695656299591064</v>
      </c>
    </row>
    <row r="2681" spans="1:5" x14ac:dyDescent="0.2">
      <c r="A2681" s="230">
        <v>42296.621437349539</v>
      </c>
      <c r="B2681">
        <v>2.4695656299591064</v>
      </c>
      <c r="C2681">
        <v>1013.6204223632812</v>
      </c>
      <c r="D2681">
        <v>0.2397000789642334</v>
      </c>
      <c r="E2681" s="8">
        <f t="shared" si="43"/>
        <v>2.4695656299591064</v>
      </c>
    </row>
    <row r="2682" spans="1:5" x14ac:dyDescent="0.2">
      <c r="A2682" s="230">
        <v>42296.62839085648</v>
      </c>
      <c r="B2682">
        <v>2.4074978828430176</v>
      </c>
      <c r="C2682">
        <v>1139.546630859375</v>
      </c>
      <c r="D2682">
        <v>0.2397000789642334</v>
      </c>
      <c r="E2682" s="8">
        <f t="shared" si="43"/>
        <v>2.4074978828430176</v>
      </c>
    </row>
    <row r="2683" spans="1:5" x14ac:dyDescent="0.2">
      <c r="A2683" s="230">
        <v>42296.635344328701</v>
      </c>
      <c r="B2683">
        <v>2.4214096069335937</v>
      </c>
      <c r="C2683">
        <v>978.4981689453125</v>
      </c>
      <c r="D2683">
        <v>0.2397000789642334</v>
      </c>
      <c r="E2683" s="8">
        <f t="shared" si="43"/>
        <v>2.4214096069335937</v>
      </c>
    </row>
    <row r="2684" spans="1:5" x14ac:dyDescent="0.2">
      <c r="A2684" s="230">
        <v>42296.642297800929</v>
      </c>
      <c r="B2684">
        <v>2.4214096069335937</v>
      </c>
      <c r="C2684">
        <v>1110.5279541015625</v>
      </c>
      <c r="D2684">
        <v>0.2397000789642334</v>
      </c>
      <c r="E2684" s="8">
        <f t="shared" si="43"/>
        <v>2.4214096069335937</v>
      </c>
    </row>
    <row r="2685" spans="1:5" x14ac:dyDescent="0.2">
      <c r="A2685" s="230">
        <v>42296.64925130787</v>
      </c>
      <c r="B2685">
        <v>2.4214096069335937</v>
      </c>
      <c r="C2685">
        <v>981.60345458984375</v>
      </c>
      <c r="D2685">
        <v>0.2397000789642334</v>
      </c>
      <c r="E2685" s="8">
        <f t="shared" si="43"/>
        <v>2.4214096069335937</v>
      </c>
    </row>
    <row r="2686" spans="1:5" x14ac:dyDescent="0.2">
      <c r="A2686" s="230">
        <v>42296.656204780091</v>
      </c>
      <c r="B2686">
        <v>2.4214096069335937</v>
      </c>
      <c r="C2686">
        <v>1114.168701171875</v>
      </c>
      <c r="D2686">
        <v>0.2397000789642334</v>
      </c>
      <c r="E2686" s="8">
        <f t="shared" si="43"/>
        <v>2.4214096069335937</v>
      </c>
    </row>
    <row r="2687" spans="1:5" x14ac:dyDescent="0.2">
      <c r="A2687" s="230">
        <v>42296.663158298608</v>
      </c>
      <c r="B2687">
        <v>2.4214096069335937</v>
      </c>
      <c r="C2687">
        <v>1114.918212890625</v>
      </c>
      <c r="D2687">
        <v>0.2397000789642334</v>
      </c>
      <c r="E2687" s="8">
        <f t="shared" si="43"/>
        <v>2.4214096069335937</v>
      </c>
    </row>
    <row r="2688" spans="1:5" x14ac:dyDescent="0.2">
      <c r="A2688" s="230">
        <v>42296.670111770836</v>
      </c>
      <c r="B2688">
        <v>2.4214096069335937</v>
      </c>
      <c r="C2688">
        <v>1116.9527587890625</v>
      </c>
      <c r="D2688">
        <v>0.2397000789642334</v>
      </c>
      <c r="E2688" s="8">
        <f t="shared" si="43"/>
        <v>2.4214096069335937</v>
      </c>
    </row>
    <row r="2689" spans="1:5" x14ac:dyDescent="0.2">
      <c r="A2689" s="230">
        <v>42296.677065243057</v>
      </c>
      <c r="B2689">
        <v>2.4214096069335937</v>
      </c>
      <c r="C2689">
        <v>1144.472412109375</v>
      </c>
      <c r="D2689">
        <v>0.2397000789642334</v>
      </c>
      <c r="E2689" s="8">
        <f t="shared" si="43"/>
        <v>2.4214096069335937</v>
      </c>
    </row>
    <row r="2690" spans="1:5" x14ac:dyDescent="0.2">
      <c r="A2690" s="230">
        <v>42296.684018749998</v>
      </c>
      <c r="B2690">
        <v>2.4214096069335937</v>
      </c>
      <c r="C2690">
        <v>1128.4102783203125</v>
      </c>
      <c r="D2690">
        <v>0.2397000789642334</v>
      </c>
      <c r="E2690" s="8">
        <f t="shared" si="43"/>
        <v>2.4214096069335937</v>
      </c>
    </row>
    <row r="2691" spans="1:5" x14ac:dyDescent="0.2">
      <c r="A2691" s="230">
        <v>42296.690972222219</v>
      </c>
      <c r="B2691">
        <v>2.4214096069335937</v>
      </c>
      <c r="C2691">
        <v>1167.708740234375</v>
      </c>
      <c r="D2691">
        <v>0.2397000789642334</v>
      </c>
      <c r="E2691" s="8">
        <f t="shared" si="43"/>
        <v>2.4214096069335937</v>
      </c>
    </row>
    <row r="2692" spans="1:5" x14ac:dyDescent="0.2">
      <c r="A2692" s="230">
        <v>42296.697925694447</v>
      </c>
      <c r="B2692">
        <v>2.4214096069335937</v>
      </c>
      <c r="C2692">
        <v>1107.3155517578125</v>
      </c>
      <c r="D2692">
        <v>0.2397000789642334</v>
      </c>
      <c r="E2692" s="8">
        <f t="shared" ref="E2692:E2755" si="44">IF(B2692="Null",E2691,IF(C2692+D2692&gt;10,B2692,"PO"))</f>
        <v>2.4214096069335937</v>
      </c>
    </row>
    <row r="2693" spans="1:5" x14ac:dyDescent="0.2">
      <c r="A2693" s="230">
        <v>42296.704879201388</v>
      </c>
      <c r="B2693">
        <v>2.4214096069335937</v>
      </c>
      <c r="C2693">
        <v>1145.864501953125</v>
      </c>
      <c r="D2693">
        <v>0.2397000789642334</v>
      </c>
      <c r="E2693" s="8">
        <f t="shared" si="44"/>
        <v>2.4214096069335937</v>
      </c>
    </row>
    <row r="2694" spans="1:5" x14ac:dyDescent="0.2">
      <c r="A2694" s="230">
        <v>42296.711832673609</v>
      </c>
      <c r="B2694">
        <v>2.4214096069335937</v>
      </c>
      <c r="C2694">
        <v>1058.0587158203125</v>
      </c>
      <c r="D2694">
        <v>0.2397000789642334</v>
      </c>
      <c r="E2694" s="8">
        <f t="shared" si="44"/>
        <v>2.4214096069335937</v>
      </c>
    </row>
    <row r="2695" spans="1:5" x14ac:dyDescent="0.2">
      <c r="A2695" s="230">
        <v>42296.718786192127</v>
      </c>
      <c r="B2695">
        <v>2.4214096069335937</v>
      </c>
      <c r="C2695">
        <v>1127.875</v>
      </c>
      <c r="D2695">
        <v>0.2397000789642334</v>
      </c>
      <c r="E2695" s="8">
        <f t="shared" si="44"/>
        <v>2.4214096069335937</v>
      </c>
    </row>
    <row r="2696" spans="1:5" x14ac:dyDescent="0.2">
      <c r="A2696" s="230">
        <v>42296.725739664354</v>
      </c>
      <c r="B2696">
        <v>2.4214096069335937</v>
      </c>
      <c r="C2696">
        <v>1080.224365234375</v>
      </c>
      <c r="D2696">
        <v>0.2397000789642334</v>
      </c>
      <c r="E2696" s="8">
        <f t="shared" si="44"/>
        <v>2.4214096069335937</v>
      </c>
    </row>
    <row r="2697" spans="1:5" x14ac:dyDescent="0.2">
      <c r="A2697" s="230">
        <v>42296.732693136575</v>
      </c>
      <c r="B2697">
        <v>2.4214096069335937</v>
      </c>
      <c r="C2697">
        <v>1126.48291015625</v>
      </c>
      <c r="D2697">
        <v>0.2397000789642334</v>
      </c>
      <c r="E2697" s="8">
        <f t="shared" si="44"/>
        <v>2.4214096069335937</v>
      </c>
    </row>
    <row r="2698" spans="1:5" x14ac:dyDescent="0.2">
      <c r="A2698" s="230">
        <v>42296.739646643517</v>
      </c>
      <c r="B2698">
        <v>2.4214096069335937</v>
      </c>
      <c r="C2698">
        <v>1049.920654296875</v>
      </c>
      <c r="D2698">
        <v>0.2397000789642334</v>
      </c>
      <c r="E2698" s="8">
        <f t="shared" si="44"/>
        <v>2.4214096069335937</v>
      </c>
    </row>
    <row r="2699" spans="1:5" x14ac:dyDescent="0.2">
      <c r="A2699" s="230">
        <v>42296.746600115737</v>
      </c>
      <c r="B2699">
        <v>2.4214096069335937</v>
      </c>
      <c r="C2699">
        <v>1162.2476806640625</v>
      </c>
      <c r="D2699">
        <v>0.2397000789642334</v>
      </c>
      <c r="E2699" s="8">
        <f t="shared" si="44"/>
        <v>2.4214096069335937</v>
      </c>
    </row>
    <row r="2700" spans="1:5" x14ac:dyDescent="0.2">
      <c r="A2700" s="230">
        <v>42296.753553587965</v>
      </c>
      <c r="B2700">
        <v>2.4214096069335937</v>
      </c>
      <c r="C2700">
        <v>961.3653564453125</v>
      </c>
      <c r="D2700">
        <v>0.2397000789642334</v>
      </c>
      <c r="E2700" s="8">
        <f t="shared" si="44"/>
        <v>2.4214096069335937</v>
      </c>
    </row>
    <row r="2701" spans="1:5" x14ac:dyDescent="0.2">
      <c r="A2701" s="230">
        <v>42296.760507094907</v>
      </c>
      <c r="B2701">
        <v>2.407390832901001</v>
      </c>
      <c r="C2701">
        <v>1137.6192626953125</v>
      </c>
      <c r="D2701">
        <v>0.2397000789642334</v>
      </c>
      <c r="E2701" s="8">
        <f t="shared" si="44"/>
        <v>2.407390832901001</v>
      </c>
    </row>
    <row r="2702" spans="1:5" x14ac:dyDescent="0.2">
      <c r="A2702" s="230">
        <v>42296.767460567127</v>
      </c>
      <c r="B2702">
        <v>2.407390832901001</v>
      </c>
      <c r="C2702">
        <v>727.7164306640625</v>
      </c>
      <c r="D2702">
        <v>0.2397000789642334</v>
      </c>
      <c r="E2702" s="8">
        <f t="shared" si="44"/>
        <v>2.407390832901001</v>
      </c>
    </row>
    <row r="2703" spans="1:5" x14ac:dyDescent="0.2">
      <c r="A2703" s="230">
        <v>42296.774414085645</v>
      </c>
      <c r="B2703">
        <v>2.407390832901001</v>
      </c>
      <c r="C2703">
        <v>1152.6104736328125</v>
      </c>
      <c r="D2703">
        <v>0.2397000789642334</v>
      </c>
      <c r="E2703" s="8">
        <f t="shared" si="44"/>
        <v>2.407390832901001</v>
      </c>
    </row>
    <row r="2704" spans="1:5" x14ac:dyDescent="0.2">
      <c r="A2704" s="230">
        <v>42296.781367557873</v>
      </c>
      <c r="B2704">
        <v>2.407390832901001</v>
      </c>
      <c r="C2704">
        <v>631.98681640625</v>
      </c>
      <c r="D2704">
        <v>0.2397000789642334</v>
      </c>
      <c r="E2704" s="8">
        <f t="shared" si="44"/>
        <v>2.407390832901001</v>
      </c>
    </row>
    <row r="2705" spans="1:5" x14ac:dyDescent="0.2">
      <c r="A2705" s="230">
        <v>42296.788321030093</v>
      </c>
      <c r="B2705">
        <v>2.407390832901001</v>
      </c>
      <c r="C2705">
        <v>1147.042236328125</v>
      </c>
      <c r="D2705">
        <v>0.2397000789642334</v>
      </c>
      <c r="E2705" s="8">
        <f t="shared" si="44"/>
        <v>2.407390832901001</v>
      </c>
    </row>
    <row r="2706" spans="1:5" x14ac:dyDescent="0.2">
      <c r="A2706" s="230">
        <v>42296.795274537035</v>
      </c>
      <c r="B2706">
        <v>2.407390832901001</v>
      </c>
      <c r="C2706">
        <v>918.7474365234375</v>
      </c>
      <c r="D2706">
        <v>0.2397000789642334</v>
      </c>
      <c r="E2706" s="8">
        <f t="shared" si="44"/>
        <v>2.407390832901001</v>
      </c>
    </row>
    <row r="2707" spans="1:5" x14ac:dyDescent="0.2">
      <c r="A2707" s="230">
        <v>42296.802228009263</v>
      </c>
      <c r="B2707">
        <v>2.407390832901001</v>
      </c>
      <c r="C2707">
        <v>1139.0113525390625</v>
      </c>
      <c r="D2707">
        <v>0.2397000789642334</v>
      </c>
      <c r="E2707" s="8">
        <f t="shared" si="44"/>
        <v>2.407390832901001</v>
      </c>
    </row>
    <row r="2708" spans="1:5" x14ac:dyDescent="0.2">
      <c r="A2708" s="230">
        <v>42296.809181481483</v>
      </c>
      <c r="B2708">
        <v>2.407390832901001</v>
      </c>
      <c r="C2708">
        <v>1052.3834228515625</v>
      </c>
      <c r="D2708">
        <v>0.2397000789642334</v>
      </c>
      <c r="E2708" s="8">
        <f t="shared" si="44"/>
        <v>2.407390832901001</v>
      </c>
    </row>
    <row r="2709" spans="1:5" x14ac:dyDescent="0.2">
      <c r="A2709" s="230">
        <v>42296.816134988425</v>
      </c>
      <c r="B2709">
        <v>2.407390832901001</v>
      </c>
      <c r="C2709">
        <v>1134.192626953125</v>
      </c>
      <c r="D2709">
        <v>0.2397000789642334</v>
      </c>
      <c r="E2709" s="8">
        <f t="shared" si="44"/>
        <v>2.407390832901001</v>
      </c>
    </row>
    <row r="2710" spans="1:5" x14ac:dyDescent="0.2">
      <c r="A2710" s="230">
        <v>42296.823088460646</v>
      </c>
      <c r="B2710">
        <v>2.407390832901001</v>
      </c>
      <c r="C2710">
        <v>1008.266357421875</v>
      </c>
      <c r="D2710">
        <v>0.2397000789642334</v>
      </c>
      <c r="E2710" s="8">
        <f t="shared" si="44"/>
        <v>2.407390832901001</v>
      </c>
    </row>
    <row r="2711" spans="1:5" x14ac:dyDescent="0.2">
      <c r="A2711" s="230">
        <v>42296.830041979163</v>
      </c>
      <c r="B2711">
        <v>2.407390832901001</v>
      </c>
      <c r="C2711">
        <v>1128.94580078125</v>
      </c>
      <c r="D2711">
        <v>0.2397000789642334</v>
      </c>
      <c r="E2711" s="8">
        <f t="shared" si="44"/>
        <v>2.407390832901001</v>
      </c>
    </row>
    <row r="2712" spans="1:5" x14ac:dyDescent="0.2">
      <c r="A2712" s="230">
        <v>42296.836995451391</v>
      </c>
      <c r="B2712">
        <v>2.407390832901001</v>
      </c>
      <c r="C2712">
        <v>1026.1488037109375</v>
      </c>
      <c r="D2712">
        <v>0.2397000789642334</v>
      </c>
      <c r="E2712" s="8">
        <f t="shared" si="44"/>
        <v>2.407390832901001</v>
      </c>
    </row>
    <row r="2713" spans="1:5" x14ac:dyDescent="0.2">
      <c r="A2713" s="230">
        <v>42296.843948923612</v>
      </c>
      <c r="B2713">
        <v>2.407390832901001</v>
      </c>
      <c r="C2713">
        <v>1117.9166259765625</v>
      </c>
      <c r="D2713">
        <v>0.2397000789642334</v>
      </c>
      <c r="E2713" s="8">
        <f t="shared" si="44"/>
        <v>2.407390832901001</v>
      </c>
    </row>
    <row r="2714" spans="1:5" x14ac:dyDescent="0.2">
      <c r="A2714" s="230">
        <v>42296.850902430553</v>
      </c>
      <c r="B2714">
        <v>2.407390832901001</v>
      </c>
      <c r="C2714">
        <v>920.99603271484375</v>
      </c>
      <c r="D2714">
        <v>0.2397000789642334</v>
      </c>
      <c r="E2714" s="8">
        <f t="shared" si="44"/>
        <v>2.407390832901001</v>
      </c>
    </row>
    <row r="2715" spans="1:5" x14ac:dyDescent="0.2">
      <c r="A2715" s="230">
        <v>42296.857855902781</v>
      </c>
      <c r="B2715">
        <v>2.407390832901001</v>
      </c>
      <c r="C2715">
        <v>1148.22021484375</v>
      </c>
      <c r="D2715">
        <v>0.2397000789642334</v>
      </c>
      <c r="E2715" s="8">
        <f t="shared" si="44"/>
        <v>2.407390832901001</v>
      </c>
    </row>
    <row r="2716" spans="1:5" x14ac:dyDescent="0.2">
      <c r="A2716" s="230">
        <v>42296.864809375002</v>
      </c>
      <c r="B2716">
        <v>2.407390832901001</v>
      </c>
      <c r="C2716">
        <v>991.24072265625</v>
      </c>
      <c r="D2716">
        <v>0.2397000789642334</v>
      </c>
      <c r="E2716" s="8">
        <f t="shared" si="44"/>
        <v>2.407390832901001</v>
      </c>
    </row>
    <row r="2717" spans="1:5" x14ac:dyDescent="0.2">
      <c r="A2717" s="230">
        <v>42296.871762881943</v>
      </c>
      <c r="B2717">
        <v>2.407390832901001</v>
      </c>
      <c r="C2717">
        <v>1125.3050537109375</v>
      </c>
      <c r="D2717">
        <v>0.2397000789642334</v>
      </c>
      <c r="E2717" s="8">
        <f t="shared" si="44"/>
        <v>2.407390832901001</v>
      </c>
    </row>
    <row r="2718" spans="1:5" x14ac:dyDescent="0.2">
      <c r="A2718" s="230">
        <v>42296.878716354164</v>
      </c>
      <c r="B2718">
        <v>2.3385813236236572</v>
      </c>
      <c r="C2718">
        <v>1048.528564453125</v>
      </c>
      <c r="D2718">
        <v>0.2397000789642334</v>
      </c>
      <c r="E2718" s="8">
        <f t="shared" si="44"/>
        <v>2.3385813236236572</v>
      </c>
    </row>
    <row r="2719" spans="1:5" x14ac:dyDescent="0.2">
      <c r="A2719" s="230">
        <v>42296.885669872689</v>
      </c>
      <c r="B2719">
        <v>2.3522791862487793</v>
      </c>
      <c r="C2719">
        <v>1102.4970703125</v>
      </c>
      <c r="D2719">
        <v>0.2397000789642334</v>
      </c>
      <c r="E2719" s="8">
        <f t="shared" si="44"/>
        <v>2.3522791862487793</v>
      </c>
    </row>
    <row r="2720" spans="1:5" x14ac:dyDescent="0.2">
      <c r="A2720" s="230">
        <v>42296.892623344909</v>
      </c>
      <c r="B2720">
        <v>2.3180346488952637</v>
      </c>
      <c r="C2720">
        <v>1152.6104736328125</v>
      </c>
      <c r="D2720">
        <v>0.2397000789642334</v>
      </c>
      <c r="E2720" s="8">
        <f t="shared" si="44"/>
        <v>2.3180346488952637</v>
      </c>
    </row>
    <row r="2721" spans="1:5" x14ac:dyDescent="0.2">
      <c r="A2721" s="230">
        <v>42296.89957681713</v>
      </c>
      <c r="B2721">
        <v>2.3180346488952637</v>
      </c>
      <c r="C2721">
        <v>1123.1634521484375</v>
      </c>
      <c r="D2721">
        <v>0.2397000789642334</v>
      </c>
      <c r="E2721" s="8">
        <f t="shared" si="44"/>
        <v>2.3180346488952637</v>
      </c>
    </row>
    <row r="2722" spans="1:5" x14ac:dyDescent="0.2">
      <c r="A2722" s="230">
        <v>42296.906530324071</v>
      </c>
      <c r="B2722">
        <v>2.3180346488952637</v>
      </c>
      <c r="C2722">
        <v>1155.180419921875</v>
      </c>
      <c r="D2722">
        <v>0.2397000789642334</v>
      </c>
      <c r="E2722" s="8">
        <f t="shared" si="44"/>
        <v>2.3180346488952637</v>
      </c>
    </row>
    <row r="2723" spans="1:5" x14ac:dyDescent="0.2">
      <c r="A2723" s="230">
        <v>42296.913483796299</v>
      </c>
      <c r="B2723">
        <v>2.3180346488952637</v>
      </c>
      <c r="C2723">
        <v>1118.77294921875</v>
      </c>
      <c r="D2723">
        <v>0.2397000789642334</v>
      </c>
      <c r="E2723" s="8">
        <f t="shared" si="44"/>
        <v>2.3180346488952637</v>
      </c>
    </row>
    <row r="2724" spans="1:5" x14ac:dyDescent="0.2">
      <c r="A2724" s="230">
        <v>42296.92043726852</v>
      </c>
      <c r="B2724">
        <v>2.3180346488952637</v>
      </c>
      <c r="C2724">
        <v>1165.1387939453125</v>
      </c>
      <c r="D2724">
        <v>0.2397000789642334</v>
      </c>
      <c r="E2724" s="8">
        <f t="shared" si="44"/>
        <v>2.3180346488952637</v>
      </c>
    </row>
    <row r="2725" spans="1:5" x14ac:dyDescent="0.2">
      <c r="A2725" s="230">
        <v>42296.927390775461</v>
      </c>
      <c r="B2725">
        <v>2.3180346488952637</v>
      </c>
      <c r="C2725">
        <v>1104.3172607421875</v>
      </c>
      <c r="D2725">
        <v>0.2397000789642334</v>
      </c>
      <c r="E2725" s="8">
        <f t="shared" si="44"/>
        <v>2.3180346488952637</v>
      </c>
    </row>
    <row r="2726" spans="1:5" x14ac:dyDescent="0.2">
      <c r="A2726" s="230">
        <v>42296.934344247682</v>
      </c>
      <c r="B2726">
        <v>2.3180346488952637</v>
      </c>
      <c r="C2726">
        <v>1131.515625</v>
      </c>
      <c r="D2726">
        <v>389.76788330078125</v>
      </c>
      <c r="E2726" s="8">
        <f t="shared" si="44"/>
        <v>2.3180346488952637</v>
      </c>
    </row>
    <row r="2727" spans="1:5" x14ac:dyDescent="0.2">
      <c r="A2727" s="230">
        <v>42296.941297766207</v>
      </c>
      <c r="B2727">
        <v>2.3180346488952637</v>
      </c>
      <c r="C2727">
        <v>1074.8702392578125</v>
      </c>
      <c r="D2727">
        <v>366.84564208984375</v>
      </c>
      <c r="E2727" s="8">
        <f t="shared" si="44"/>
        <v>2.3180346488952637</v>
      </c>
    </row>
    <row r="2728" spans="1:5" x14ac:dyDescent="0.2">
      <c r="A2728" s="230">
        <v>42296.948251238427</v>
      </c>
      <c r="B2728">
        <v>2.3180346488952637</v>
      </c>
      <c r="C2728">
        <v>1138.7972412109375</v>
      </c>
      <c r="D2728">
        <v>379.95477294921875</v>
      </c>
      <c r="E2728" s="8">
        <f t="shared" si="44"/>
        <v>2.3180346488952637</v>
      </c>
    </row>
    <row r="2729" spans="1:5" x14ac:dyDescent="0.2">
      <c r="A2729" s="230">
        <v>42296.955204710648</v>
      </c>
      <c r="B2729">
        <v>2.3180346488952637</v>
      </c>
      <c r="C2729">
        <v>1100.0340576171875</v>
      </c>
      <c r="D2729">
        <v>386.24716186523437</v>
      </c>
      <c r="E2729" s="8">
        <f t="shared" si="44"/>
        <v>2.3180346488952637</v>
      </c>
    </row>
    <row r="2730" spans="1:5" x14ac:dyDescent="0.2">
      <c r="A2730" s="230">
        <v>42296.96215821759</v>
      </c>
      <c r="B2730">
        <v>2.3180346488952637</v>
      </c>
      <c r="C2730">
        <v>1141.9024658203125</v>
      </c>
      <c r="D2730">
        <v>376.2841796875</v>
      </c>
      <c r="E2730" s="8">
        <f t="shared" si="44"/>
        <v>2.3180346488952637</v>
      </c>
    </row>
    <row r="2731" spans="1:5" x14ac:dyDescent="0.2">
      <c r="A2731" s="230">
        <v>42296.969111689818</v>
      </c>
      <c r="B2731">
        <v>2.3180346488952637</v>
      </c>
      <c r="C2731">
        <v>1040.711669921875</v>
      </c>
      <c r="D2731">
        <v>346.99465942382813</v>
      </c>
      <c r="E2731" s="8">
        <f t="shared" si="44"/>
        <v>2.3180346488952637</v>
      </c>
    </row>
    <row r="2732" spans="1:5" x14ac:dyDescent="0.2">
      <c r="A2732" s="230">
        <v>42296.976065162038</v>
      </c>
      <c r="B2732">
        <v>2.3180346488952637</v>
      </c>
      <c r="C2732">
        <v>1162.9971923828125</v>
      </c>
      <c r="D2732">
        <v>390.51690673828125</v>
      </c>
      <c r="E2732" s="8">
        <f t="shared" si="44"/>
        <v>2.3180346488952637</v>
      </c>
    </row>
    <row r="2733" spans="1:5" x14ac:dyDescent="0.2">
      <c r="A2733" s="230">
        <v>42296.98301866898</v>
      </c>
      <c r="B2733">
        <v>2.3180346488952637</v>
      </c>
      <c r="C2733">
        <v>843.57708740234375</v>
      </c>
      <c r="D2733">
        <v>350.36557006835937</v>
      </c>
      <c r="E2733" s="8">
        <f t="shared" si="44"/>
        <v>2.3180346488952637</v>
      </c>
    </row>
    <row r="2734" spans="1:5" x14ac:dyDescent="0.2">
      <c r="A2734" s="230">
        <v>42296.9899721412</v>
      </c>
      <c r="B2734">
        <v>2.3180346488952637</v>
      </c>
      <c r="C2734">
        <v>1141.9024658203125</v>
      </c>
      <c r="D2734">
        <v>383.70016479492187</v>
      </c>
      <c r="E2734" s="8">
        <f t="shared" si="44"/>
        <v>2.3180346488952637</v>
      </c>
    </row>
    <row r="2735" spans="1:5" x14ac:dyDescent="0.2">
      <c r="A2735" s="230">
        <v>42296.996925659725</v>
      </c>
      <c r="B2735">
        <v>2.3180346488952637</v>
      </c>
      <c r="C2735">
        <v>738.4244384765625</v>
      </c>
      <c r="D2735">
        <v>188.18708801269531</v>
      </c>
      <c r="E2735" s="8">
        <f t="shared" si="44"/>
        <v>2.3180346488952637</v>
      </c>
    </row>
    <row r="2736" spans="1:5" x14ac:dyDescent="0.2">
      <c r="A2736" s="230">
        <v>42297.003879131946</v>
      </c>
      <c r="B2736">
        <v>2.3180346488952637</v>
      </c>
      <c r="C2736">
        <v>1158.5</v>
      </c>
      <c r="D2736">
        <v>383.17581176757812</v>
      </c>
      <c r="E2736" s="8">
        <f t="shared" si="44"/>
        <v>2.3180346488952637</v>
      </c>
    </row>
    <row r="2737" spans="1:5" x14ac:dyDescent="0.2">
      <c r="A2737" s="230">
        <v>42297.010832604166</v>
      </c>
      <c r="B2737">
        <v>2.3180346488952637</v>
      </c>
      <c r="C2737">
        <v>920.6749267578125</v>
      </c>
      <c r="D2737">
        <v>343.099365234375</v>
      </c>
      <c r="E2737" s="8">
        <f t="shared" si="44"/>
        <v>2.3180346488952637</v>
      </c>
    </row>
    <row r="2738" spans="1:5" x14ac:dyDescent="0.2">
      <c r="A2738" s="230">
        <v>42297.017786111108</v>
      </c>
      <c r="B2738">
        <v>2.3180346488952637</v>
      </c>
      <c r="C2738">
        <v>1145.3289794921875</v>
      </c>
      <c r="D2738">
        <v>378.00714111328125</v>
      </c>
      <c r="E2738" s="8">
        <f t="shared" si="44"/>
        <v>2.3180346488952637</v>
      </c>
    </row>
    <row r="2739" spans="1:5" x14ac:dyDescent="0.2">
      <c r="A2739" s="230">
        <v>42297.024739583336</v>
      </c>
      <c r="B2739">
        <v>2.3180346488952637</v>
      </c>
      <c r="C2739">
        <v>1057.2020263671875</v>
      </c>
      <c r="D2739">
        <v>366.09649658203125</v>
      </c>
      <c r="E2739" s="8">
        <f t="shared" si="44"/>
        <v>2.3180346488952637</v>
      </c>
    </row>
    <row r="2740" spans="1:5" x14ac:dyDescent="0.2">
      <c r="A2740" s="230">
        <v>42297.031693055556</v>
      </c>
      <c r="B2740">
        <v>2.3180346488952637</v>
      </c>
      <c r="C2740">
        <v>1130.76611328125</v>
      </c>
      <c r="D2740">
        <v>380.62890625</v>
      </c>
      <c r="E2740" s="8">
        <f t="shared" si="44"/>
        <v>2.3180346488952637</v>
      </c>
    </row>
    <row r="2741" spans="1:5" x14ac:dyDescent="0.2">
      <c r="A2741" s="230">
        <v>42297.038646562498</v>
      </c>
      <c r="B2741">
        <v>2.3180346488952637</v>
      </c>
      <c r="C2741">
        <v>987.8140869140625</v>
      </c>
      <c r="D2741">
        <v>342.5001220703125</v>
      </c>
      <c r="E2741" s="8">
        <f t="shared" si="44"/>
        <v>2.3180346488952637</v>
      </c>
    </row>
    <row r="2742" spans="1:5" x14ac:dyDescent="0.2">
      <c r="A2742" s="230">
        <v>42297.045600034726</v>
      </c>
      <c r="B2742">
        <v>2.3180346488952637</v>
      </c>
      <c r="C2742">
        <v>1144.7935791015625</v>
      </c>
      <c r="D2742">
        <v>373.66238403320312</v>
      </c>
      <c r="E2742" s="8">
        <f t="shared" si="44"/>
        <v>2.3180346488952637</v>
      </c>
    </row>
    <row r="2743" spans="1:5" x14ac:dyDescent="0.2">
      <c r="A2743" s="230">
        <v>42297.052553553243</v>
      </c>
      <c r="B2743">
        <v>2.3180346488952637</v>
      </c>
      <c r="C2743">
        <v>855.7843017578125</v>
      </c>
      <c r="D2743">
        <v>260.47451782226562</v>
      </c>
      <c r="E2743" s="8">
        <f t="shared" si="44"/>
        <v>2.3180346488952637</v>
      </c>
    </row>
    <row r="2744" spans="1:5" x14ac:dyDescent="0.2">
      <c r="A2744" s="230">
        <v>42297.059507025464</v>
      </c>
      <c r="B2744">
        <v>2.3180346488952637</v>
      </c>
      <c r="C2744">
        <v>1151.3255615234375</v>
      </c>
      <c r="D2744">
        <v>363.7742919921875</v>
      </c>
      <c r="E2744" s="8">
        <f t="shared" si="44"/>
        <v>2.3180346488952637</v>
      </c>
    </row>
    <row r="2745" spans="1:5" x14ac:dyDescent="0.2">
      <c r="A2745" s="230">
        <v>42297.066460497685</v>
      </c>
      <c r="B2745">
        <v>2.3180346488952637</v>
      </c>
      <c r="C2745">
        <v>1157.64306640625</v>
      </c>
      <c r="D2745">
        <v>0.31459331512451172</v>
      </c>
      <c r="E2745" s="8">
        <f t="shared" si="44"/>
        <v>2.3180346488952637</v>
      </c>
    </row>
    <row r="2746" spans="1:5" x14ac:dyDescent="0.2">
      <c r="A2746" s="230">
        <v>42297.073414004626</v>
      </c>
      <c r="B2746">
        <v>2.3180346488952637</v>
      </c>
      <c r="C2746">
        <v>1112.8836669921875</v>
      </c>
      <c r="D2746">
        <v>0.31459331512451172</v>
      </c>
      <c r="E2746" s="8">
        <f t="shared" si="44"/>
        <v>2.3180346488952637</v>
      </c>
    </row>
    <row r="2747" spans="1:5" x14ac:dyDescent="0.2">
      <c r="A2747" s="230">
        <v>42297.080367476854</v>
      </c>
      <c r="B2747">
        <v>2.3180346488952637</v>
      </c>
      <c r="C2747">
        <v>1140.83154296875</v>
      </c>
      <c r="D2747">
        <v>0.31459331512451172</v>
      </c>
      <c r="E2747" s="8">
        <f t="shared" si="44"/>
        <v>2.3180346488952637</v>
      </c>
    </row>
    <row r="2748" spans="1:5" x14ac:dyDescent="0.2">
      <c r="A2748" s="230">
        <v>42297.087320949075</v>
      </c>
      <c r="B2748">
        <v>2.3180346488952637</v>
      </c>
      <c r="C2748">
        <v>1125.3050537109375</v>
      </c>
      <c r="D2748">
        <v>0.31459331512451172</v>
      </c>
      <c r="E2748" s="8">
        <f t="shared" si="44"/>
        <v>2.3180346488952637</v>
      </c>
    </row>
    <row r="2749" spans="1:5" x14ac:dyDescent="0.2">
      <c r="A2749" s="230">
        <v>42297.094274456016</v>
      </c>
      <c r="B2749">
        <v>2.3180346488952637</v>
      </c>
      <c r="C2749">
        <v>1167.9228515625</v>
      </c>
      <c r="D2749">
        <v>0.31459331512451172</v>
      </c>
      <c r="E2749" s="8">
        <f t="shared" si="44"/>
        <v>2.3180346488952637</v>
      </c>
    </row>
    <row r="2750" spans="1:5" x14ac:dyDescent="0.2">
      <c r="A2750" s="230">
        <v>42297.101227928244</v>
      </c>
      <c r="B2750">
        <v>2.3042299747467041</v>
      </c>
      <c r="C2750">
        <v>1111.0634765625</v>
      </c>
      <c r="D2750">
        <v>0.31459331512451172</v>
      </c>
      <c r="E2750" s="8">
        <f t="shared" si="44"/>
        <v>2.3042299747467041</v>
      </c>
    </row>
    <row r="2751" spans="1:5" x14ac:dyDescent="0.2">
      <c r="A2751" s="230">
        <v>42297.108181446762</v>
      </c>
      <c r="B2751">
        <v>2.3385813236236572</v>
      </c>
      <c r="C2751">
        <v>1157.64306640625</v>
      </c>
      <c r="D2751">
        <v>0.31459331512451172</v>
      </c>
      <c r="E2751" s="8">
        <f t="shared" si="44"/>
        <v>2.3385813236236572</v>
      </c>
    </row>
    <row r="2752" spans="1:5" x14ac:dyDescent="0.2">
      <c r="A2752" s="230">
        <v>42297.115134918982</v>
      </c>
      <c r="B2752">
        <v>2.3385813236236572</v>
      </c>
      <c r="C2752">
        <v>1062.6630859375</v>
      </c>
      <c r="D2752">
        <v>0.31459331512451172</v>
      </c>
      <c r="E2752" s="8">
        <f t="shared" si="44"/>
        <v>2.3385813236236572</v>
      </c>
    </row>
    <row r="2753" spans="1:5" x14ac:dyDescent="0.2">
      <c r="A2753" s="230">
        <v>42297.122088391203</v>
      </c>
      <c r="B2753">
        <v>2.3385813236236572</v>
      </c>
      <c r="C2753">
        <v>1163.4254150390625</v>
      </c>
      <c r="D2753">
        <v>0.31459331512451172</v>
      </c>
      <c r="E2753" s="8">
        <f t="shared" si="44"/>
        <v>2.3385813236236572</v>
      </c>
    </row>
    <row r="2754" spans="1:5" x14ac:dyDescent="0.2">
      <c r="A2754" s="230">
        <v>42297.129041898152</v>
      </c>
      <c r="B2754">
        <v>2.3385813236236572</v>
      </c>
      <c r="C2754">
        <v>1069.623291015625</v>
      </c>
      <c r="D2754">
        <v>0.31459331512451172</v>
      </c>
      <c r="E2754" s="8">
        <f t="shared" si="44"/>
        <v>2.3385813236236572</v>
      </c>
    </row>
    <row r="2755" spans="1:5" x14ac:dyDescent="0.2">
      <c r="A2755" s="230">
        <v>42297.135995370372</v>
      </c>
      <c r="B2755">
        <v>2.3385813236236572</v>
      </c>
      <c r="C2755">
        <v>1156.5723876953125</v>
      </c>
      <c r="D2755">
        <v>0.31459331512451172</v>
      </c>
      <c r="E2755" s="8">
        <f t="shared" si="44"/>
        <v>2.3385813236236572</v>
      </c>
    </row>
    <row r="2756" spans="1:5" x14ac:dyDescent="0.2">
      <c r="A2756" s="230">
        <v>42297.142948842593</v>
      </c>
      <c r="B2756">
        <v>2.3385813236236572</v>
      </c>
      <c r="C2756">
        <v>1021.6514892578125</v>
      </c>
      <c r="D2756">
        <v>0.31459331512451172</v>
      </c>
      <c r="E2756" s="8">
        <f t="shared" ref="E2756:E2819" si="45">IF(B2756="Null",E2755,IF(C2756+D2756&gt;10,B2756,"PO"))</f>
        <v>2.3385813236236572</v>
      </c>
    </row>
    <row r="2757" spans="1:5" x14ac:dyDescent="0.2">
      <c r="A2757" s="230">
        <v>42297.149902349534</v>
      </c>
      <c r="B2757">
        <v>2.3385813236236572</v>
      </c>
      <c r="C2757">
        <v>1141.4739990234375</v>
      </c>
      <c r="D2757">
        <v>0.31459331512451172</v>
      </c>
      <c r="E2757" s="8">
        <f t="shared" si="45"/>
        <v>2.3385813236236572</v>
      </c>
    </row>
    <row r="2758" spans="1:5" x14ac:dyDescent="0.2">
      <c r="A2758" s="230">
        <v>42297.156855821762</v>
      </c>
      <c r="B2758">
        <v>2.3385813236236572</v>
      </c>
      <c r="C2758">
        <v>952.69189453125</v>
      </c>
      <c r="D2758">
        <v>0.31459331512451172</v>
      </c>
      <c r="E2758" s="8">
        <f t="shared" si="45"/>
        <v>2.3385813236236572</v>
      </c>
    </row>
    <row r="2759" spans="1:5" x14ac:dyDescent="0.2">
      <c r="A2759" s="230">
        <v>42297.16380934028</v>
      </c>
      <c r="B2759">
        <v>2.3385813236236572</v>
      </c>
      <c r="C2759">
        <v>1133.1219482421875</v>
      </c>
      <c r="D2759">
        <v>0.31459331512451172</v>
      </c>
      <c r="E2759" s="8">
        <f t="shared" si="45"/>
        <v>2.3385813236236572</v>
      </c>
    </row>
    <row r="2760" spans="1:5" x14ac:dyDescent="0.2">
      <c r="A2760" s="230">
        <v>42297.1707628125</v>
      </c>
      <c r="B2760">
        <v>2.3385813236236572</v>
      </c>
      <c r="C2760">
        <v>706.94281005859375</v>
      </c>
      <c r="D2760">
        <v>0.31459331512451172</v>
      </c>
      <c r="E2760" s="8">
        <f t="shared" si="45"/>
        <v>2.3385813236236572</v>
      </c>
    </row>
    <row r="2761" spans="1:5" x14ac:dyDescent="0.2">
      <c r="A2761" s="230">
        <v>42297.177716284721</v>
      </c>
      <c r="B2761">
        <v>2.3385813236236572</v>
      </c>
      <c r="C2761">
        <v>1160.5343017578125</v>
      </c>
      <c r="D2761">
        <v>0.31459331512451172</v>
      </c>
      <c r="E2761" s="8">
        <f t="shared" si="45"/>
        <v>2.3385813236236572</v>
      </c>
    </row>
    <row r="2762" spans="1:5" x14ac:dyDescent="0.2">
      <c r="A2762" s="230">
        <v>42297.18466979167</v>
      </c>
      <c r="B2762">
        <v>2.3385813236236572</v>
      </c>
      <c r="C2762">
        <v>708.44195556640625</v>
      </c>
      <c r="D2762">
        <v>0.31459331512451172</v>
      </c>
      <c r="E2762" s="8">
        <f t="shared" si="45"/>
        <v>2.3385813236236572</v>
      </c>
    </row>
    <row r="2763" spans="1:5" x14ac:dyDescent="0.2">
      <c r="A2763" s="230">
        <v>42297.191623263891</v>
      </c>
      <c r="B2763">
        <v>2.3385813236236572</v>
      </c>
      <c r="C2763">
        <v>1128.838623046875</v>
      </c>
      <c r="D2763">
        <v>0.31459331512451172</v>
      </c>
      <c r="E2763" s="8">
        <f t="shared" si="45"/>
        <v>2.3385813236236572</v>
      </c>
    </row>
    <row r="2764" spans="1:5" x14ac:dyDescent="0.2">
      <c r="A2764" s="230">
        <v>42297.198576736111</v>
      </c>
      <c r="B2764">
        <v>2.3385813236236572</v>
      </c>
      <c r="C2764">
        <v>968.1114501953125</v>
      </c>
      <c r="D2764">
        <v>0.31459331512451172</v>
      </c>
      <c r="E2764" s="8">
        <f t="shared" si="45"/>
        <v>2.3385813236236572</v>
      </c>
    </row>
    <row r="2765" spans="1:5" x14ac:dyDescent="0.2">
      <c r="A2765" s="230">
        <v>42297.205530243053</v>
      </c>
      <c r="B2765">
        <v>2.3385813236236572</v>
      </c>
      <c r="C2765">
        <v>1133.0147705078125</v>
      </c>
      <c r="D2765">
        <v>0.31459331512451172</v>
      </c>
      <c r="E2765" s="8">
        <f t="shared" si="45"/>
        <v>2.3385813236236572</v>
      </c>
    </row>
    <row r="2766" spans="1:5" x14ac:dyDescent="0.2">
      <c r="A2766" s="230">
        <v>42297.212483715281</v>
      </c>
      <c r="B2766">
        <v>2.3385813236236572</v>
      </c>
      <c r="C2766">
        <v>1059.1295166015625</v>
      </c>
      <c r="D2766">
        <v>0.31459331512451172</v>
      </c>
      <c r="E2766" s="8">
        <f t="shared" si="45"/>
        <v>2.3385813236236572</v>
      </c>
    </row>
    <row r="2767" spans="1:5" x14ac:dyDescent="0.2">
      <c r="A2767" s="230">
        <v>42297.219437233798</v>
      </c>
      <c r="B2767">
        <v>2.3385813236236572</v>
      </c>
      <c r="C2767">
        <v>1135.3704833984375</v>
      </c>
      <c r="D2767">
        <v>0.31459331512451172</v>
      </c>
      <c r="E2767" s="8">
        <f t="shared" si="45"/>
        <v>2.3385813236236572</v>
      </c>
    </row>
    <row r="2768" spans="1:5" x14ac:dyDescent="0.2">
      <c r="A2768" s="230">
        <v>42297.226390706019</v>
      </c>
      <c r="B2768">
        <v>2.3385813236236572</v>
      </c>
      <c r="C2768">
        <v>1040.0692138671875</v>
      </c>
      <c r="D2768">
        <v>0.31459331512451172</v>
      </c>
      <c r="E2768" s="8">
        <f t="shared" si="45"/>
        <v>2.3385813236236572</v>
      </c>
    </row>
    <row r="2769" spans="1:5" x14ac:dyDescent="0.2">
      <c r="A2769" s="230">
        <v>42297.233344178239</v>
      </c>
      <c r="B2769">
        <v>2.3385813236236572</v>
      </c>
      <c r="C2769">
        <v>1138.5830078125</v>
      </c>
      <c r="D2769">
        <v>0.31459331512451172</v>
      </c>
      <c r="E2769" s="8">
        <f t="shared" si="45"/>
        <v>2.3385813236236572</v>
      </c>
    </row>
    <row r="2770" spans="1:5" x14ac:dyDescent="0.2">
      <c r="A2770" s="230">
        <v>42297.240297685188</v>
      </c>
      <c r="B2770">
        <v>2.3385813236236572</v>
      </c>
      <c r="C2770">
        <v>997.55841064453125</v>
      </c>
      <c r="D2770">
        <v>0.31459331512451172</v>
      </c>
      <c r="E2770" s="8">
        <f t="shared" si="45"/>
        <v>2.3385813236236572</v>
      </c>
    </row>
    <row r="2771" spans="1:5" x14ac:dyDescent="0.2">
      <c r="A2771" s="230">
        <v>42297.247251157409</v>
      </c>
      <c r="B2771">
        <v>2.3385813236236572</v>
      </c>
      <c r="C2771">
        <v>1123.69873046875</v>
      </c>
      <c r="D2771">
        <v>0.31459331512451172</v>
      </c>
      <c r="E2771" s="8">
        <f t="shared" si="45"/>
        <v>2.3385813236236572</v>
      </c>
    </row>
    <row r="2772" spans="1:5" x14ac:dyDescent="0.2">
      <c r="A2772" s="230">
        <v>42297.254204629629</v>
      </c>
      <c r="B2772">
        <v>2.3385813236236572</v>
      </c>
      <c r="C2772">
        <v>914.24993896484375</v>
      </c>
      <c r="D2772">
        <v>0.31459331512451172</v>
      </c>
      <c r="E2772" s="8">
        <f t="shared" si="45"/>
        <v>2.3385813236236572</v>
      </c>
    </row>
    <row r="2773" spans="1:5" x14ac:dyDescent="0.2">
      <c r="A2773" s="230">
        <v>42297.261158136571</v>
      </c>
      <c r="B2773">
        <v>2.3385813236236572</v>
      </c>
      <c r="C2773">
        <v>1104.1031494140625</v>
      </c>
      <c r="D2773">
        <v>0.31459331512451172</v>
      </c>
      <c r="E2773" s="8">
        <f t="shared" si="45"/>
        <v>2.3385813236236572</v>
      </c>
    </row>
    <row r="2774" spans="1:5" x14ac:dyDescent="0.2">
      <c r="A2774" s="230">
        <v>42297.268111608799</v>
      </c>
      <c r="B2774">
        <v>2.3385813236236572</v>
      </c>
      <c r="C2774">
        <v>1142.544921875</v>
      </c>
      <c r="D2774">
        <v>0.31459331512451172</v>
      </c>
      <c r="E2774" s="8">
        <f t="shared" si="45"/>
        <v>2.3385813236236572</v>
      </c>
    </row>
    <row r="2775" spans="1:5" x14ac:dyDescent="0.2">
      <c r="A2775" s="230">
        <v>42297.275065127316</v>
      </c>
      <c r="B2775">
        <v>2.3385813236236572</v>
      </c>
      <c r="C2775">
        <v>1054.0966796875</v>
      </c>
      <c r="D2775">
        <v>0.31459331512451172</v>
      </c>
      <c r="E2775" s="8">
        <f t="shared" si="45"/>
        <v>2.3385813236236572</v>
      </c>
    </row>
    <row r="2776" spans="1:5" x14ac:dyDescent="0.2">
      <c r="A2776" s="230">
        <v>42297.282018599537</v>
      </c>
      <c r="B2776">
        <v>2.3385813236236572</v>
      </c>
      <c r="C2776">
        <v>1096.2862548828125</v>
      </c>
      <c r="D2776">
        <v>0.31459331512451172</v>
      </c>
      <c r="E2776" s="8">
        <f t="shared" si="45"/>
        <v>2.3385813236236572</v>
      </c>
    </row>
    <row r="2777" spans="1:5" x14ac:dyDescent="0.2">
      <c r="A2777" s="230">
        <v>42297.288972071758</v>
      </c>
      <c r="B2777">
        <v>2.3385813236236572</v>
      </c>
      <c r="C2777">
        <v>999.70001220703125</v>
      </c>
      <c r="D2777">
        <v>0.31459331512451172</v>
      </c>
      <c r="E2777" s="8">
        <f t="shared" si="45"/>
        <v>2.3385813236236572</v>
      </c>
    </row>
    <row r="2778" spans="1:5" x14ac:dyDescent="0.2">
      <c r="A2778" s="230">
        <v>42297.295925578706</v>
      </c>
      <c r="B2778">
        <v>2.3385813236236572</v>
      </c>
      <c r="C2778">
        <v>1135.1563720703125</v>
      </c>
      <c r="D2778">
        <v>0.31459331512451172</v>
      </c>
      <c r="E2778" s="8">
        <f t="shared" si="45"/>
        <v>2.3385813236236572</v>
      </c>
    </row>
    <row r="2779" spans="1:5" x14ac:dyDescent="0.2">
      <c r="A2779" s="230">
        <v>42297.302879050927</v>
      </c>
      <c r="B2779">
        <v>2.3385813236236572</v>
      </c>
      <c r="C2779">
        <v>1128.089111328125</v>
      </c>
      <c r="D2779">
        <v>0.31459331512451172</v>
      </c>
      <c r="E2779" s="8">
        <f t="shared" si="45"/>
        <v>2.3385813236236572</v>
      </c>
    </row>
    <row r="2780" spans="1:5" x14ac:dyDescent="0.2">
      <c r="A2780" s="230">
        <v>42297.309832523148</v>
      </c>
      <c r="B2780">
        <v>2.3385813236236572</v>
      </c>
      <c r="C2780">
        <v>1093.9305419921875</v>
      </c>
      <c r="D2780">
        <v>0.31459331512451172</v>
      </c>
      <c r="E2780" s="8">
        <f t="shared" si="45"/>
        <v>2.3385813236236572</v>
      </c>
    </row>
    <row r="2781" spans="1:5" x14ac:dyDescent="0.2">
      <c r="A2781" s="230">
        <v>42297.316786030089</v>
      </c>
      <c r="B2781">
        <v>2.3385813236236572</v>
      </c>
      <c r="C2781">
        <v>0</v>
      </c>
      <c r="D2781">
        <v>0.31459331512451172</v>
      </c>
      <c r="E2781" s="8" t="str">
        <f t="shared" si="45"/>
        <v>PO</v>
      </c>
    </row>
    <row r="2782" spans="1:5" x14ac:dyDescent="0.2">
      <c r="A2782" s="230">
        <v>42297.323739502317</v>
      </c>
      <c r="B2782">
        <v>2.3385813236236572</v>
      </c>
      <c r="C2782">
        <v>0</v>
      </c>
      <c r="D2782">
        <v>0.31459331512451172</v>
      </c>
      <c r="E2782" s="8" t="str">
        <f t="shared" si="45"/>
        <v>PO</v>
      </c>
    </row>
    <row r="2783" spans="1:5" x14ac:dyDescent="0.2">
      <c r="A2783" s="230">
        <v>42297.330693020835</v>
      </c>
      <c r="B2783">
        <v>2.3385813236236572</v>
      </c>
      <c r="C2783">
        <v>0</v>
      </c>
      <c r="D2783">
        <v>0.31459331512451172</v>
      </c>
      <c r="E2783" s="8" t="str">
        <f t="shared" si="45"/>
        <v>PO</v>
      </c>
    </row>
    <row r="2784" spans="1:5" x14ac:dyDescent="0.2">
      <c r="A2784" s="230">
        <v>42297.337646493055</v>
      </c>
      <c r="B2784">
        <v>2.3385813236236572</v>
      </c>
      <c r="C2784">
        <v>0</v>
      </c>
      <c r="D2784">
        <v>0.31459331512451172</v>
      </c>
      <c r="E2784" s="8" t="str">
        <f t="shared" si="45"/>
        <v>PO</v>
      </c>
    </row>
    <row r="2785" spans="1:5" x14ac:dyDescent="0.2">
      <c r="A2785" s="230">
        <v>42297.344599965276</v>
      </c>
      <c r="B2785">
        <v>2.3385813236236572</v>
      </c>
      <c r="C2785">
        <v>0</v>
      </c>
      <c r="D2785">
        <v>0.31459331512451172</v>
      </c>
      <c r="E2785" s="8" t="str">
        <f t="shared" si="45"/>
        <v>PO</v>
      </c>
    </row>
    <row r="2786" spans="1:5" x14ac:dyDescent="0.2">
      <c r="A2786" s="230">
        <v>42297.351553472225</v>
      </c>
      <c r="B2786">
        <v>2.3385813236236572</v>
      </c>
      <c r="C2786">
        <v>0</v>
      </c>
      <c r="D2786">
        <v>0.31459331512451172</v>
      </c>
      <c r="E2786" s="8" t="str">
        <f t="shared" si="45"/>
        <v>PO</v>
      </c>
    </row>
    <row r="2787" spans="1:5" x14ac:dyDescent="0.2">
      <c r="A2787" s="230">
        <v>42297.358506944445</v>
      </c>
      <c r="B2787">
        <v>2.3385813236236572</v>
      </c>
      <c r="C2787">
        <v>0</v>
      </c>
      <c r="D2787">
        <v>0.31459331512451172</v>
      </c>
      <c r="E2787" s="8" t="str">
        <f t="shared" si="45"/>
        <v>PO</v>
      </c>
    </row>
    <row r="2788" spans="1:5" x14ac:dyDescent="0.2">
      <c r="A2788" s="230">
        <v>42297.365460416666</v>
      </c>
      <c r="B2788">
        <v>2.3385813236236572</v>
      </c>
      <c r="C2788">
        <v>0</v>
      </c>
      <c r="D2788">
        <v>0.31459331512451172</v>
      </c>
      <c r="E2788" s="8" t="str">
        <f t="shared" si="45"/>
        <v>PO</v>
      </c>
    </row>
    <row r="2789" spans="1:5" x14ac:dyDescent="0.2">
      <c r="A2789" s="230">
        <v>42297.372413923615</v>
      </c>
      <c r="B2789">
        <v>2.3385813236236572</v>
      </c>
      <c r="C2789">
        <v>0</v>
      </c>
      <c r="D2789">
        <v>0.31459331512451172</v>
      </c>
      <c r="E2789" s="8" t="str">
        <f t="shared" si="45"/>
        <v>PO</v>
      </c>
    </row>
    <row r="2790" spans="1:5" x14ac:dyDescent="0.2">
      <c r="A2790" s="230">
        <v>42297.379367395835</v>
      </c>
      <c r="B2790">
        <v>2.3385813236236572</v>
      </c>
      <c r="C2790">
        <v>0</v>
      </c>
      <c r="D2790">
        <v>0.31459331512451172</v>
      </c>
      <c r="E2790" s="8" t="str">
        <f t="shared" si="45"/>
        <v>PO</v>
      </c>
    </row>
    <row r="2791" spans="1:5" x14ac:dyDescent="0.2">
      <c r="A2791" s="230">
        <v>42297.386320914353</v>
      </c>
      <c r="B2791">
        <v>2.3797812461853027</v>
      </c>
      <c r="C2791">
        <v>0</v>
      </c>
      <c r="D2791">
        <v>0.31459331512451172</v>
      </c>
      <c r="E2791" s="8" t="str">
        <f t="shared" si="45"/>
        <v>PO</v>
      </c>
    </row>
    <row r="2792" spans="1:5" x14ac:dyDescent="0.2">
      <c r="A2792" s="230">
        <v>42297.393274386573</v>
      </c>
      <c r="B2792">
        <v>2.3797812461853027</v>
      </c>
      <c r="C2792">
        <v>0</v>
      </c>
      <c r="D2792">
        <v>0.31459331512451172</v>
      </c>
      <c r="E2792" s="8" t="str">
        <f t="shared" si="45"/>
        <v>PO</v>
      </c>
    </row>
    <row r="2793" spans="1:5" x14ac:dyDescent="0.2">
      <c r="A2793" s="230">
        <v>42297.400227858794</v>
      </c>
      <c r="B2793">
        <v>2.3384742736816406</v>
      </c>
      <c r="C2793">
        <v>0</v>
      </c>
      <c r="D2793">
        <v>0.31459331512451172</v>
      </c>
      <c r="E2793" s="8" t="str">
        <f t="shared" si="45"/>
        <v>PO</v>
      </c>
    </row>
    <row r="2794" spans="1:5" x14ac:dyDescent="0.2">
      <c r="A2794" s="230">
        <v>42297.407181365743</v>
      </c>
      <c r="B2794">
        <v>2.3384742736816406</v>
      </c>
      <c r="C2794">
        <v>0</v>
      </c>
      <c r="D2794">
        <v>0.31459331512451172</v>
      </c>
      <c r="E2794" s="8" t="str">
        <f t="shared" si="45"/>
        <v>PO</v>
      </c>
    </row>
    <row r="2795" spans="1:5" x14ac:dyDescent="0.2">
      <c r="A2795" s="230">
        <v>42297.414134837964</v>
      </c>
      <c r="B2795">
        <v>2.3384742736816406</v>
      </c>
      <c r="C2795">
        <v>0</v>
      </c>
      <c r="D2795">
        <v>0.31459331512451172</v>
      </c>
      <c r="E2795" s="8" t="str">
        <f t="shared" si="45"/>
        <v>PO</v>
      </c>
    </row>
    <row r="2796" spans="1:5" x14ac:dyDescent="0.2">
      <c r="A2796" s="230">
        <v>42297.421088310184</v>
      </c>
      <c r="B2796">
        <v>2.3384742736816406</v>
      </c>
      <c r="C2796">
        <v>0</v>
      </c>
      <c r="D2796">
        <v>0.31459331512451172</v>
      </c>
      <c r="E2796" s="8" t="str">
        <f t="shared" si="45"/>
        <v>PO</v>
      </c>
    </row>
    <row r="2797" spans="1:5" x14ac:dyDescent="0.2">
      <c r="A2797" s="230">
        <v>42297.428041817133</v>
      </c>
      <c r="B2797">
        <v>2.3384742736816406</v>
      </c>
      <c r="C2797">
        <v>393.84051513671875</v>
      </c>
      <c r="D2797">
        <v>0.31459331512451172</v>
      </c>
      <c r="E2797" s="8">
        <f t="shared" si="45"/>
        <v>2.3384742736816406</v>
      </c>
    </row>
    <row r="2798" spans="1:5" x14ac:dyDescent="0.2">
      <c r="A2798" s="230">
        <v>42297.434995289354</v>
      </c>
      <c r="B2798">
        <v>2.3384742736816406</v>
      </c>
      <c r="C2798">
        <v>730.3934326171875</v>
      </c>
      <c r="D2798">
        <v>0.31459331512451172</v>
      </c>
      <c r="E2798" s="8">
        <f t="shared" si="45"/>
        <v>2.3384742736816406</v>
      </c>
    </row>
    <row r="2799" spans="1:5" x14ac:dyDescent="0.2">
      <c r="A2799" s="230">
        <v>42297.441948807871</v>
      </c>
      <c r="B2799">
        <v>2.3384742736816406</v>
      </c>
      <c r="C2799">
        <v>640.12481689453125</v>
      </c>
      <c r="D2799">
        <v>0.31459331512451172</v>
      </c>
      <c r="E2799" s="8">
        <f t="shared" si="45"/>
        <v>2.3384742736816406</v>
      </c>
    </row>
    <row r="2800" spans="1:5" x14ac:dyDescent="0.2">
      <c r="A2800" s="230">
        <v>42297.448902280092</v>
      </c>
      <c r="B2800">
        <v>2.3384742736816406</v>
      </c>
      <c r="C2800">
        <v>603.39642333984375</v>
      </c>
      <c r="D2800">
        <v>0.31459331512451172</v>
      </c>
      <c r="E2800" s="8">
        <f t="shared" si="45"/>
        <v>2.3384742736816406</v>
      </c>
    </row>
    <row r="2801" spans="1:5" x14ac:dyDescent="0.2">
      <c r="A2801" s="230">
        <v>42297.455855752312</v>
      </c>
      <c r="B2801">
        <v>2.3384742736816406</v>
      </c>
      <c r="C2801">
        <v>761.01837158203125</v>
      </c>
      <c r="D2801">
        <v>0.31459331512451172</v>
      </c>
      <c r="E2801" s="8">
        <f t="shared" si="45"/>
        <v>2.3384742736816406</v>
      </c>
    </row>
    <row r="2802" spans="1:5" x14ac:dyDescent="0.2">
      <c r="A2802" s="230">
        <v>42297.462809259261</v>
      </c>
      <c r="B2802">
        <v>2.3384742736816406</v>
      </c>
      <c r="C2802">
        <v>755.7713623046875</v>
      </c>
      <c r="D2802">
        <v>0.31459331512451172</v>
      </c>
      <c r="E2802" s="8">
        <f t="shared" si="45"/>
        <v>2.3384742736816406</v>
      </c>
    </row>
    <row r="2803" spans="1:5" x14ac:dyDescent="0.2">
      <c r="A2803" s="230">
        <v>42297.469762731482</v>
      </c>
      <c r="B2803">
        <v>2.3384742736816406</v>
      </c>
      <c r="C2803">
        <v>948.08740234375</v>
      </c>
      <c r="D2803">
        <v>0.31459331512451172</v>
      </c>
      <c r="E2803" s="8">
        <f t="shared" si="45"/>
        <v>2.3384742736816406</v>
      </c>
    </row>
    <row r="2804" spans="1:5" x14ac:dyDescent="0.2">
      <c r="A2804" s="230">
        <v>42297.476716203702</v>
      </c>
      <c r="B2804">
        <v>2.3454303741455078</v>
      </c>
      <c r="C2804">
        <v>1130.3377685546875</v>
      </c>
      <c r="D2804">
        <v>0.31459331512451172</v>
      </c>
      <c r="E2804" s="8">
        <f t="shared" si="45"/>
        <v>2.3454303741455078</v>
      </c>
    </row>
    <row r="2805" spans="1:5" x14ac:dyDescent="0.2">
      <c r="A2805" s="230">
        <v>42297.483669710651</v>
      </c>
      <c r="B2805">
        <v>2.3660838603973389</v>
      </c>
      <c r="C2805">
        <v>1135.798828125</v>
      </c>
      <c r="D2805">
        <v>0.31459331512451172</v>
      </c>
      <c r="E2805" s="8">
        <f t="shared" si="45"/>
        <v>2.3660838603973389</v>
      </c>
    </row>
    <row r="2806" spans="1:5" x14ac:dyDescent="0.2">
      <c r="A2806" s="230">
        <v>42297.490623182872</v>
      </c>
      <c r="B2806">
        <v>2.3660838603973389</v>
      </c>
      <c r="C2806">
        <v>1139.33251953125</v>
      </c>
      <c r="D2806">
        <v>0.31459331512451172</v>
      </c>
      <c r="E2806" s="8">
        <f t="shared" si="45"/>
        <v>2.3660838603973389</v>
      </c>
    </row>
    <row r="2807" spans="1:5" x14ac:dyDescent="0.2">
      <c r="A2807" s="230">
        <v>42297.497576701389</v>
      </c>
      <c r="B2807">
        <v>2.3660838603973389</v>
      </c>
      <c r="C2807">
        <v>1117.27392578125</v>
      </c>
      <c r="D2807">
        <v>0.31459331512451172</v>
      </c>
      <c r="E2807" s="8">
        <f t="shared" si="45"/>
        <v>2.3660838603973389</v>
      </c>
    </row>
    <row r="2808" spans="1:5" x14ac:dyDescent="0.2">
      <c r="A2808" s="230">
        <v>42297.50453017361</v>
      </c>
      <c r="B2808">
        <v>2.3660838603973389</v>
      </c>
      <c r="C2808">
        <v>1119.4156494140625</v>
      </c>
      <c r="D2808">
        <v>0.31459331512451172</v>
      </c>
      <c r="E2808" s="8">
        <f t="shared" si="45"/>
        <v>2.3660838603973389</v>
      </c>
    </row>
    <row r="2809" spans="1:5" x14ac:dyDescent="0.2">
      <c r="A2809" s="230">
        <v>42297.511483645831</v>
      </c>
      <c r="B2809">
        <v>2.3660838603973389</v>
      </c>
      <c r="C2809">
        <v>1077.0118408203125</v>
      </c>
      <c r="D2809">
        <v>0.31459331512451172</v>
      </c>
      <c r="E2809" s="8">
        <f t="shared" si="45"/>
        <v>2.3660838603973389</v>
      </c>
    </row>
    <row r="2810" spans="1:5" x14ac:dyDescent="0.2">
      <c r="A2810" s="230">
        <v>42297.518437152779</v>
      </c>
      <c r="B2810">
        <v>2.3660838603973389</v>
      </c>
      <c r="C2810">
        <v>1124.9837646484375</v>
      </c>
      <c r="D2810">
        <v>0.31459331512451172</v>
      </c>
      <c r="E2810" s="8">
        <f t="shared" si="45"/>
        <v>2.3660838603973389</v>
      </c>
    </row>
    <row r="2811" spans="1:5" x14ac:dyDescent="0.2">
      <c r="A2811" s="230">
        <v>42297.525390625</v>
      </c>
      <c r="B2811">
        <v>2.3660838603973389</v>
      </c>
      <c r="C2811">
        <v>1113.8475341796875</v>
      </c>
      <c r="D2811">
        <v>0.31459331512451172</v>
      </c>
      <c r="E2811" s="8">
        <f t="shared" si="45"/>
        <v>2.3660838603973389</v>
      </c>
    </row>
    <row r="2812" spans="1:5" x14ac:dyDescent="0.2">
      <c r="A2812" s="230">
        <v>42297.532344097221</v>
      </c>
      <c r="B2812">
        <v>2.3660838603973389</v>
      </c>
      <c r="C2812">
        <v>1116.8455810546875</v>
      </c>
      <c r="D2812">
        <v>0.31459331512451172</v>
      </c>
      <c r="E2812" s="8">
        <f t="shared" si="45"/>
        <v>2.3660838603973389</v>
      </c>
    </row>
    <row r="2813" spans="1:5" x14ac:dyDescent="0.2">
      <c r="A2813" s="230">
        <v>42297.539297604169</v>
      </c>
      <c r="B2813">
        <v>2.3660838603973389</v>
      </c>
      <c r="C2813">
        <v>1104.3172607421875</v>
      </c>
      <c r="D2813">
        <v>0.31459331512451172</v>
      </c>
      <c r="E2813" s="8">
        <f t="shared" si="45"/>
        <v>2.3660838603973389</v>
      </c>
    </row>
    <row r="2814" spans="1:5" x14ac:dyDescent="0.2">
      <c r="A2814" s="230">
        <v>42297.54625107639</v>
      </c>
      <c r="B2814">
        <v>2.3660838603973389</v>
      </c>
      <c r="C2814">
        <v>1079.260498046875</v>
      </c>
      <c r="D2814">
        <v>0.31459331512451172</v>
      </c>
      <c r="E2814" s="8">
        <f t="shared" si="45"/>
        <v>2.3660838603973389</v>
      </c>
    </row>
    <row r="2815" spans="1:5" x14ac:dyDescent="0.2">
      <c r="A2815" s="230">
        <v>42297.553204594908</v>
      </c>
      <c r="B2815">
        <v>2.3660838603973389</v>
      </c>
      <c r="C2815">
        <v>1076.58349609375</v>
      </c>
      <c r="D2815">
        <v>0.31459331512451172</v>
      </c>
      <c r="E2815" s="8">
        <f t="shared" si="45"/>
        <v>2.3660838603973389</v>
      </c>
    </row>
    <row r="2816" spans="1:5" x14ac:dyDescent="0.2">
      <c r="A2816" s="230">
        <v>42297.560158067128</v>
      </c>
      <c r="B2816">
        <v>2.3660838603973389</v>
      </c>
      <c r="C2816">
        <v>1101.10498046875</v>
      </c>
      <c r="D2816">
        <v>0.31459331512451172</v>
      </c>
      <c r="E2816" s="8">
        <f t="shared" si="45"/>
        <v>2.3660838603973389</v>
      </c>
    </row>
    <row r="2817" spans="1:5" x14ac:dyDescent="0.2">
      <c r="A2817" s="230">
        <v>42297.567111539349</v>
      </c>
      <c r="B2817">
        <v>2.3660838603973389</v>
      </c>
      <c r="C2817">
        <v>1081.5091552734375</v>
      </c>
      <c r="D2817">
        <v>0.31459331512451172</v>
      </c>
      <c r="E2817" s="8">
        <f t="shared" si="45"/>
        <v>2.3660838603973389</v>
      </c>
    </row>
    <row r="2818" spans="1:5" x14ac:dyDescent="0.2">
      <c r="A2818" s="230">
        <v>42297.574065046298</v>
      </c>
      <c r="B2818">
        <v>2.3660838603973389</v>
      </c>
      <c r="C2818">
        <v>1105.06689453125</v>
      </c>
      <c r="D2818">
        <v>0.31459331512451172</v>
      </c>
      <c r="E2818" s="8">
        <f t="shared" si="45"/>
        <v>2.3660838603973389</v>
      </c>
    </row>
    <row r="2819" spans="1:5" x14ac:dyDescent="0.2">
      <c r="A2819" s="230">
        <v>42297.581018518518</v>
      </c>
      <c r="B2819">
        <v>2.3660838603973389</v>
      </c>
      <c r="C2819">
        <v>1074.6561279296875</v>
      </c>
      <c r="D2819">
        <v>0.31459331512451172</v>
      </c>
      <c r="E2819" s="8">
        <f t="shared" si="45"/>
        <v>2.3660838603973389</v>
      </c>
    </row>
    <row r="2820" spans="1:5" x14ac:dyDescent="0.2">
      <c r="A2820" s="230">
        <v>42297.587971990739</v>
      </c>
      <c r="B2820">
        <v>2.3660838603973389</v>
      </c>
      <c r="C2820">
        <v>1083.115478515625</v>
      </c>
      <c r="D2820">
        <v>0.31459331512451172</v>
      </c>
      <c r="E2820" s="8">
        <f t="shared" ref="E2820:E2883" si="46">IF(B2820="Null",E2819,IF(C2820+D2820&gt;10,B2820,"PO"))</f>
        <v>2.3660838603973389</v>
      </c>
    </row>
    <row r="2821" spans="1:5" x14ac:dyDescent="0.2">
      <c r="A2821" s="230">
        <v>42297.594925497688</v>
      </c>
      <c r="B2821">
        <v>2.3660838603973389</v>
      </c>
      <c r="C2821">
        <v>1012.6566162109375</v>
      </c>
      <c r="D2821">
        <v>0.31459331512451172</v>
      </c>
      <c r="E2821" s="8">
        <f t="shared" si="46"/>
        <v>2.3660838603973389</v>
      </c>
    </row>
    <row r="2822" spans="1:5" x14ac:dyDescent="0.2">
      <c r="A2822" s="230">
        <v>42297.601878969908</v>
      </c>
      <c r="B2822">
        <v>2.3660838603973389</v>
      </c>
      <c r="C2822">
        <v>1024.7568359375</v>
      </c>
      <c r="D2822">
        <v>0.31459331512451172</v>
      </c>
      <c r="E2822" s="8">
        <f t="shared" si="46"/>
        <v>2.3660838603973389</v>
      </c>
    </row>
    <row r="2823" spans="1:5" x14ac:dyDescent="0.2">
      <c r="A2823" s="230">
        <v>42297.608832488426</v>
      </c>
      <c r="B2823">
        <v>2.3660838603973389</v>
      </c>
      <c r="C2823">
        <v>965.75555419921875</v>
      </c>
      <c r="D2823">
        <v>0.31459331512451172</v>
      </c>
      <c r="E2823" s="8">
        <f t="shared" si="46"/>
        <v>2.3660838603973389</v>
      </c>
    </row>
    <row r="2824" spans="1:5" x14ac:dyDescent="0.2">
      <c r="A2824" s="230">
        <v>42297.615785960646</v>
      </c>
      <c r="B2824">
        <v>2.3660838603973389</v>
      </c>
      <c r="C2824">
        <v>887.694091796875</v>
      </c>
      <c r="D2824">
        <v>0.31459331512451172</v>
      </c>
      <c r="E2824" s="8">
        <f t="shared" si="46"/>
        <v>2.3660838603973389</v>
      </c>
    </row>
    <row r="2825" spans="1:5" x14ac:dyDescent="0.2">
      <c r="A2825" s="230">
        <v>42297.622739432867</v>
      </c>
      <c r="B2825">
        <v>2.3660838603973389</v>
      </c>
      <c r="C2825">
        <v>893.7977294921875</v>
      </c>
      <c r="D2825">
        <v>0.31459331512451172</v>
      </c>
      <c r="E2825" s="8">
        <f t="shared" si="46"/>
        <v>2.3660838603973389</v>
      </c>
    </row>
    <row r="2826" spans="1:5" x14ac:dyDescent="0.2">
      <c r="A2826" s="230">
        <v>42297.629692939816</v>
      </c>
      <c r="B2826">
        <v>2.3660838603973389</v>
      </c>
      <c r="C2826">
        <v>875.5941162109375</v>
      </c>
      <c r="D2826">
        <v>0.31459331512451172</v>
      </c>
      <c r="E2826" s="8">
        <f t="shared" si="46"/>
        <v>2.3660838603973389</v>
      </c>
    </row>
    <row r="2827" spans="1:5" x14ac:dyDescent="0.2">
      <c r="A2827" s="230">
        <v>42297.636646412036</v>
      </c>
      <c r="B2827">
        <v>2.3660838603973389</v>
      </c>
      <c r="C2827">
        <v>959.54486083984375</v>
      </c>
      <c r="D2827">
        <v>0.31459331512451172</v>
      </c>
      <c r="E2827" s="8">
        <f t="shared" si="46"/>
        <v>2.3660838603973389</v>
      </c>
    </row>
    <row r="2828" spans="1:5" x14ac:dyDescent="0.2">
      <c r="A2828" s="230">
        <v>42297.643599884257</v>
      </c>
      <c r="B2828">
        <v>2.3660838603973389</v>
      </c>
      <c r="C2828">
        <v>886.30206298828125</v>
      </c>
      <c r="D2828">
        <v>0.31459331512451172</v>
      </c>
      <c r="E2828" s="8">
        <f t="shared" si="46"/>
        <v>2.3660838603973389</v>
      </c>
    </row>
    <row r="2829" spans="1:5" x14ac:dyDescent="0.2">
      <c r="A2829" s="230">
        <v>42297.650553391206</v>
      </c>
      <c r="B2829">
        <v>2.3660838603973389</v>
      </c>
      <c r="C2829">
        <v>1109.3499755859375</v>
      </c>
      <c r="D2829">
        <v>0.31459331512451172</v>
      </c>
      <c r="E2829" s="8">
        <f t="shared" si="46"/>
        <v>2.3660838603973389</v>
      </c>
    </row>
    <row r="2830" spans="1:5" x14ac:dyDescent="0.2">
      <c r="A2830" s="230">
        <v>42297.657506863427</v>
      </c>
      <c r="B2830">
        <v>2.3660838603973389</v>
      </c>
      <c r="C2830">
        <v>1072.514404296875</v>
      </c>
      <c r="D2830">
        <v>0.31459331512451172</v>
      </c>
      <c r="E2830" s="8">
        <f t="shared" si="46"/>
        <v>2.3660838603973389</v>
      </c>
    </row>
    <row r="2831" spans="1:5" x14ac:dyDescent="0.2">
      <c r="A2831" s="230">
        <v>42297.664460381944</v>
      </c>
      <c r="B2831">
        <v>2.3660838603973389</v>
      </c>
      <c r="C2831">
        <v>1130.980224609375</v>
      </c>
      <c r="D2831">
        <v>0.31459331512451172</v>
      </c>
      <c r="E2831" s="8">
        <f t="shared" si="46"/>
        <v>2.3660838603973389</v>
      </c>
    </row>
    <row r="2832" spans="1:5" x14ac:dyDescent="0.2">
      <c r="A2832" s="230">
        <v>42297.671413854165</v>
      </c>
      <c r="B2832">
        <v>2.3660838603973389</v>
      </c>
      <c r="C2832">
        <v>1127.0181884765625</v>
      </c>
      <c r="D2832">
        <v>0.31459331512451172</v>
      </c>
      <c r="E2832" s="8">
        <f t="shared" si="46"/>
        <v>2.3660838603973389</v>
      </c>
    </row>
    <row r="2833" spans="1:5" x14ac:dyDescent="0.2">
      <c r="A2833" s="230">
        <v>42297.678367326385</v>
      </c>
      <c r="B2833">
        <v>2.3660838603973389</v>
      </c>
      <c r="C2833">
        <v>1145.5430908203125</v>
      </c>
      <c r="D2833">
        <v>0.31459331512451172</v>
      </c>
      <c r="E2833" s="8">
        <f t="shared" si="46"/>
        <v>2.3660838603973389</v>
      </c>
    </row>
    <row r="2834" spans="1:5" x14ac:dyDescent="0.2">
      <c r="A2834" s="230">
        <v>42297.685320833334</v>
      </c>
      <c r="B2834">
        <v>2.3660838603973389</v>
      </c>
      <c r="C2834">
        <v>1138.9041748046875</v>
      </c>
      <c r="D2834">
        <v>0.31459331512451172</v>
      </c>
      <c r="E2834" s="8">
        <f t="shared" si="46"/>
        <v>2.3660838603973389</v>
      </c>
    </row>
    <row r="2835" spans="1:5" x14ac:dyDescent="0.2">
      <c r="A2835" s="230">
        <v>42297.692274305555</v>
      </c>
      <c r="B2835">
        <v>2.3660838603973389</v>
      </c>
      <c r="C2835">
        <v>1107.8509521484375</v>
      </c>
      <c r="D2835">
        <v>0.31459331512451172</v>
      </c>
      <c r="E2835" s="8">
        <f t="shared" si="46"/>
        <v>2.3660838603973389</v>
      </c>
    </row>
    <row r="2836" spans="1:5" x14ac:dyDescent="0.2">
      <c r="A2836" s="230">
        <v>42297.699227777775</v>
      </c>
      <c r="B2836">
        <v>2.3660838603973389</v>
      </c>
      <c r="C2836">
        <v>1108.6004638671875</v>
      </c>
      <c r="D2836">
        <v>0.31459331512451172</v>
      </c>
      <c r="E2836" s="8">
        <f t="shared" si="46"/>
        <v>2.3660838603973389</v>
      </c>
    </row>
    <row r="2837" spans="1:5" x14ac:dyDescent="0.2">
      <c r="A2837" s="230">
        <v>42297.706181284724</v>
      </c>
      <c r="B2837">
        <v>2.3868441581726074</v>
      </c>
      <c r="C2837">
        <v>1139.7608642578125</v>
      </c>
      <c r="D2837">
        <v>0.31459331512451172</v>
      </c>
      <c r="E2837" s="8">
        <f t="shared" si="46"/>
        <v>2.3868441581726074</v>
      </c>
    </row>
    <row r="2838" spans="1:5" x14ac:dyDescent="0.2">
      <c r="A2838" s="230">
        <v>42297.713134756945</v>
      </c>
      <c r="B2838">
        <v>2.3868441581726074</v>
      </c>
      <c r="C2838">
        <v>1144.3653564453125</v>
      </c>
      <c r="D2838">
        <v>0.31459331512451172</v>
      </c>
      <c r="E2838" s="8">
        <f t="shared" si="46"/>
        <v>2.3868441581726074</v>
      </c>
    </row>
    <row r="2839" spans="1:5" x14ac:dyDescent="0.2">
      <c r="A2839" s="230">
        <v>42297.720088275462</v>
      </c>
      <c r="B2839">
        <v>2.3868441581726074</v>
      </c>
      <c r="C2839">
        <v>1140.510498046875</v>
      </c>
      <c r="D2839">
        <v>0.31459331512451172</v>
      </c>
      <c r="E2839" s="8">
        <f t="shared" si="46"/>
        <v>2.3868441581726074</v>
      </c>
    </row>
    <row r="2840" spans="1:5" x14ac:dyDescent="0.2">
      <c r="A2840" s="230">
        <v>42297.727041747683</v>
      </c>
      <c r="B2840">
        <v>2.3868441581726074</v>
      </c>
      <c r="C2840">
        <v>1105.7093505859375</v>
      </c>
      <c r="D2840">
        <v>0.31459331512451172</v>
      </c>
      <c r="E2840" s="8">
        <f t="shared" si="46"/>
        <v>2.3868441581726074</v>
      </c>
    </row>
    <row r="2841" spans="1:5" x14ac:dyDescent="0.2">
      <c r="A2841" s="230">
        <v>42297.733995219911</v>
      </c>
      <c r="B2841">
        <v>2.3868441581726074</v>
      </c>
      <c r="C2841">
        <v>1141.3670654296875</v>
      </c>
      <c r="D2841">
        <v>0.31459331512451172</v>
      </c>
      <c r="E2841" s="8">
        <f t="shared" si="46"/>
        <v>2.3868441581726074</v>
      </c>
    </row>
    <row r="2842" spans="1:5" x14ac:dyDescent="0.2">
      <c r="A2842" s="230">
        <v>42297.740948726852</v>
      </c>
      <c r="B2842">
        <v>2.3868441581726074</v>
      </c>
      <c r="C2842">
        <v>1070.6942138671875</v>
      </c>
      <c r="D2842">
        <v>0.31459331512451172</v>
      </c>
      <c r="E2842" s="8">
        <f t="shared" si="46"/>
        <v>2.3868441581726074</v>
      </c>
    </row>
    <row r="2843" spans="1:5" x14ac:dyDescent="0.2">
      <c r="A2843" s="230">
        <v>42297.747902199073</v>
      </c>
      <c r="B2843">
        <v>2.3868441581726074</v>
      </c>
      <c r="C2843">
        <v>1101.533203125</v>
      </c>
      <c r="D2843">
        <v>0.31459331512451172</v>
      </c>
      <c r="E2843" s="8">
        <f t="shared" si="46"/>
        <v>2.3868441581726074</v>
      </c>
    </row>
    <row r="2844" spans="1:5" x14ac:dyDescent="0.2">
      <c r="A2844" s="230">
        <v>42297.754855671294</v>
      </c>
      <c r="B2844">
        <v>2.3868441581726074</v>
      </c>
      <c r="C2844">
        <v>1110.420654296875</v>
      </c>
      <c r="D2844">
        <v>0.31459331512451172</v>
      </c>
      <c r="E2844" s="8">
        <f t="shared" si="46"/>
        <v>2.3868441581726074</v>
      </c>
    </row>
    <row r="2845" spans="1:5" x14ac:dyDescent="0.2">
      <c r="A2845" s="230">
        <v>42297.761809178242</v>
      </c>
      <c r="B2845">
        <v>2.3868441581726074</v>
      </c>
      <c r="C2845">
        <v>1128.30322265625</v>
      </c>
      <c r="D2845">
        <v>0.31459331512451172</v>
      </c>
      <c r="E2845" s="8">
        <f t="shared" si="46"/>
        <v>2.3868441581726074</v>
      </c>
    </row>
    <row r="2846" spans="1:5" x14ac:dyDescent="0.2">
      <c r="A2846" s="230">
        <v>42297.768762650463</v>
      </c>
      <c r="B2846">
        <v>2.3868441581726074</v>
      </c>
      <c r="C2846">
        <v>1085.5782470703125</v>
      </c>
      <c r="D2846">
        <v>0.31459331512451172</v>
      </c>
      <c r="E2846" s="8">
        <f t="shared" si="46"/>
        <v>2.3868441581726074</v>
      </c>
    </row>
    <row r="2847" spans="1:5" x14ac:dyDescent="0.2">
      <c r="A2847" s="230">
        <v>42297.775716168981</v>
      </c>
      <c r="B2847">
        <v>2.3868441581726074</v>
      </c>
      <c r="C2847">
        <v>1100.8907470703125</v>
      </c>
      <c r="D2847">
        <v>0.31459331512451172</v>
      </c>
      <c r="E2847" s="8">
        <f t="shared" si="46"/>
        <v>2.3868441581726074</v>
      </c>
    </row>
    <row r="2848" spans="1:5" x14ac:dyDescent="0.2">
      <c r="A2848" s="230">
        <v>42297.782669641201</v>
      </c>
      <c r="B2848">
        <v>2.3868441581726074</v>
      </c>
      <c r="C2848">
        <v>1036.535400390625</v>
      </c>
      <c r="D2848">
        <v>0.31459331512451172</v>
      </c>
      <c r="E2848" s="8">
        <f t="shared" si="46"/>
        <v>2.3868441581726074</v>
      </c>
    </row>
    <row r="2849" spans="1:5" x14ac:dyDescent="0.2">
      <c r="A2849" s="230">
        <v>42297.789623113429</v>
      </c>
      <c r="B2849">
        <v>2.3868441581726074</v>
      </c>
      <c r="C2849">
        <v>1061.5921630859375</v>
      </c>
      <c r="D2849">
        <v>0.31459331512451172</v>
      </c>
      <c r="E2849" s="8">
        <f t="shared" si="46"/>
        <v>2.3868441581726074</v>
      </c>
    </row>
    <row r="2850" spans="1:5" x14ac:dyDescent="0.2">
      <c r="A2850" s="230">
        <v>42297.796576620371</v>
      </c>
      <c r="B2850">
        <v>2.3868441581726074</v>
      </c>
      <c r="C2850">
        <v>1024.2213134765625</v>
      </c>
      <c r="D2850">
        <v>0.31459331512451172</v>
      </c>
      <c r="E2850" s="8">
        <f t="shared" si="46"/>
        <v>2.3868441581726074</v>
      </c>
    </row>
    <row r="2851" spans="1:5" x14ac:dyDescent="0.2">
      <c r="A2851" s="230">
        <v>42297.803530092591</v>
      </c>
      <c r="B2851">
        <v>2.3868441581726074</v>
      </c>
      <c r="C2851">
        <v>1057.2020263671875</v>
      </c>
      <c r="D2851">
        <v>0.31459331512451172</v>
      </c>
      <c r="E2851" s="8">
        <f t="shared" si="46"/>
        <v>2.3868441581726074</v>
      </c>
    </row>
    <row r="2852" spans="1:5" x14ac:dyDescent="0.2">
      <c r="A2852" s="230">
        <v>42297.810483564812</v>
      </c>
      <c r="B2852">
        <v>2.4623956680297852</v>
      </c>
      <c r="C2852">
        <v>1019.509765625</v>
      </c>
      <c r="D2852">
        <v>0.31459331512451172</v>
      </c>
      <c r="E2852" s="8">
        <f t="shared" si="46"/>
        <v>2.4623956680297852</v>
      </c>
    </row>
    <row r="2853" spans="1:5" x14ac:dyDescent="0.2">
      <c r="A2853" s="230">
        <v>42297.817437071761</v>
      </c>
      <c r="B2853">
        <v>2.4623956680297852</v>
      </c>
      <c r="C2853">
        <v>1018.3318481445312</v>
      </c>
      <c r="D2853">
        <v>0.31459331512451172</v>
      </c>
      <c r="E2853" s="8">
        <f t="shared" si="46"/>
        <v>2.4623956680297852</v>
      </c>
    </row>
    <row r="2854" spans="1:5" x14ac:dyDescent="0.2">
      <c r="A2854" s="230">
        <v>42297.824390543981</v>
      </c>
      <c r="B2854">
        <v>2.4623956680297852</v>
      </c>
      <c r="C2854">
        <v>950.443115234375</v>
      </c>
      <c r="D2854">
        <v>0.31459331512451172</v>
      </c>
      <c r="E2854" s="8">
        <f t="shared" si="46"/>
        <v>2.4623956680297852</v>
      </c>
    </row>
    <row r="2855" spans="1:5" x14ac:dyDescent="0.2">
      <c r="A2855" s="230">
        <v>42297.831344062499</v>
      </c>
      <c r="B2855">
        <v>2.4623956680297852</v>
      </c>
      <c r="C2855">
        <v>916.927001953125</v>
      </c>
      <c r="D2855">
        <v>0.31459331512451172</v>
      </c>
      <c r="E2855" s="8">
        <f t="shared" si="46"/>
        <v>2.4623956680297852</v>
      </c>
    </row>
    <row r="2856" spans="1:5" x14ac:dyDescent="0.2">
      <c r="A2856" s="230">
        <v>42297.838297534719</v>
      </c>
      <c r="B2856">
        <v>2.4623956680297852</v>
      </c>
      <c r="C2856">
        <v>816.699951171875</v>
      </c>
      <c r="D2856">
        <v>0.31459331512451172</v>
      </c>
      <c r="E2856" s="8">
        <f t="shared" si="46"/>
        <v>2.4623956680297852</v>
      </c>
    </row>
    <row r="2857" spans="1:5" x14ac:dyDescent="0.2">
      <c r="A2857" s="230">
        <v>42297.845251006947</v>
      </c>
      <c r="B2857">
        <v>2.4623956680297852</v>
      </c>
      <c r="C2857">
        <v>882.01885986328125</v>
      </c>
      <c r="D2857">
        <v>0.31459331512451172</v>
      </c>
      <c r="E2857" s="8">
        <f t="shared" si="46"/>
        <v>2.4623956680297852</v>
      </c>
    </row>
    <row r="2858" spans="1:5" x14ac:dyDescent="0.2">
      <c r="A2858" s="230">
        <v>42297.852204513889</v>
      </c>
      <c r="B2858">
        <v>2.4623956680297852</v>
      </c>
      <c r="C2858">
        <v>914.035888671875</v>
      </c>
      <c r="D2858">
        <v>0.31459331512451172</v>
      </c>
      <c r="E2858" s="8">
        <f t="shared" si="46"/>
        <v>2.4623956680297852</v>
      </c>
    </row>
    <row r="2859" spans="1:5" x14ac:dyDescent="0.2">
      <c r="A2859" s="230">
        <v>42297.859157986109</v>
      </c>
      <c r="B2859">
        <v>2.4623956680297852</v>
      </c>
      <c r="C2859">
        <v>1122.735107421875</v>
      </c>
      <c r="D2859">
        <v>0.31459331512451172</v>
      </c>
      <c r="E2859" s="8">
        <f t="shared" si="46"/>
        <v>2.4623956680297852</v>
      </c>
    </row>
    <row r="2860" spans="1:5" x14ac:dyDescent="0.2">
      <c r="A2860" s="230">
        <v>42297.86611145833</v>
      </c>
      <c r="B2860">
        <v>2.4623956680297852</v>
      </c>
      <c r="C2860">
        <v>1033.5372314453125</v>
      </c>
      <c r="D2860">
        <v>0.31459331512451172</v>
      </c>
      <c r="E2860" s="8">
        <f t="shared" si="46"/>
        <v>2.4623956680297852</v>
      </c>
    </row>
    <row r="2861" spans="1:5" x14ac:dyDescent="0.2">
      <c r="A2861" s="230">
        <v>42297.873064965279</v>
      </c>
      <c r="B2861">
        <v>2.4623956680297852</v>
      </c>
      <c r="C2861">
        <v>1112.4554443359375</v>
      </c>
      <c r="D2861">
        <v>0.31459331512451172</v>
      </c>
      <c r="E2861" s="8">
        <f t="shared" si="46"/>
        <v>2.4623956680297852</v>
      </c>
    </row>
    <row r="2862" spans="1:5" x14ac:dyDescent="0.2">
      <c r="A2862" s="230">
        <v>42297.8800184375</v>
      </c>
      <c r="B2862">
        <v>2.4623956680297852</v>
      </c>
      <c r="C2862">
        <v>1132.26513671875</v>
      </c>
      <c r="D2862">
        <v>0.31459331512451172</v>
      </c>
      <c r="E2862" s="8">
        <f t="shared" si="46"/>
        <v>2.4623956680297852</v>
      </c>
    </row>
    <row r="2863" spans="1:5" x14ac:dyDescent="0.2">
      <c r="A2863" s="230">
        <v>42297.886971956017</v>
      </c>
      <c r="B2863">
        <v>2.4623956680297852</v>
      </c>
      <c r="C2863">
        <v>1149.5052490234375</v>
      </c>
      <c r="D2863">
        <v>0.31459331512451172</v>
      </c>
      <c r="E2863" s="8">
        <f t="shared" si="46"/>
        <v>2.4623956680297852</v>
      </c>
    </row>
    <row r="2864" spans="1:5" x14ac:dyDescent="0.2">
      <c r="A2864" s="230">
        <v>42297.893925428238</v>
      </c>
      <c r="B2864">
        <v>2.4623956680297852</v>
      </c>
      <c r="C2864">
        <v>1130.8731689453125</v>
      </c>
      <c r="D2864">
        <v>0.31459331512451172</v>
      </c>
      <c r="E2864" s="8">
        <f t="shared" si="46"/>
        <v>2.4623956680297852</v>
      </c>
    </row>
    <row r="2865" spans="1:5" x14ac:dyDescent="0.2">
      <c r="A2865" s="230">
        <v>42297.900878900466</v>
      </c>
      <c r="B2865">
        <v>2.4623956680297852</v>
      </c>
      <c r="C2865">
        <v>1139.6536865234375</v>
      </c>
      <c r="D2865">
        <v>0.31459331512451172</v>
      </c>
      <c r="E2865" s="8">
        <f t="shared" si="46"/>
        <v>2.4623956680297852</v>
      </c>
    </row>
    <row r="2866" spans="1:5" x14ac:dyDescent="0.2">
      <c r="A2866" s="230">
        <v>42297.907832407407</v>
      </c>
      <c r="B2866">
        <v>2.4623956680297852</v>
      </c>
      <c r="C2866">
        <v>1138.475830078125</v>
      </c>
      <c r="D2866">
        <v>0.31459331512451172</v>
      </c>
      <c r="E2866" s="8">
        <f t="shared" si="46"/>
        <v>2.4623956680297852</v>
      </c>
    </row>
    <row r="2867" spans="1:5" x14ac:dyDescent="0.2">
      <c r="A2867" s="230">
        <v>42297.914785879628</v>
      </c>
      <c r="B2867">
        <v>2.4623956680297852</v>
      </c>
      <c r="C2867">
        <v>1136.1201171875</v>
      </c>
      <c r="D2867">
        <v>0.31459331512451172</v>
      </c>
      <c r="E2867" s="8">
        <f t="shared" si="46"/>
        <v>2.4623956680297852</v>
      </c>
    </row>
    <row r="2868" spans="1:5" x14ac:dyDescent="0.2">
      <c r="A2868" s="230">
        <v>42297.921739351848</v>
      </c>
      <c r="B2868">
        <v>2.4623956680297852</v>
      </c>
      <c r="C2868">
        <v>1126.3758544921875</v>
      </c>
      <c r="D2868">
        <v>0.31459331512451172</v>
      </c>
      <c r="E2868" s="8">
        <f t="shared" si="46"/>
        <v>2.4623956680297852</v>
      </c>
    </row>
    <row r="2869" spans="1:5" x14ac:dyDescent="0.2">
      <c r="A2869" s="230">
        <v>42297.928692858797</v>
      </c>
      <c r="B2869">
        <v>2.4623956680297852</v>
      </c>
      <c r="C2869">
        <v>1121.7713623046875</v>
      </c>
      <c r="D2869">
        <v>0.31459331512451172</v>
      </c>
      <c r="E2869" s="8">
        <f t="shared" si="46"/>
        <v>2.4623956680297852</v>
      </c>
    </row>
    <row r="2870" spans="1:5" x14ac:dyDescent="0.2">
      <c r="A2870" s="230">
        <v>42297.935646331018</v>
      </c>
      <c r="B2870">
        <v>2.4623956680297852</v>
      </c>
      <c r="C2870">
        <v>1123.2703857421875</v>
      </c>
      <c r="D2870">
        <v>0.31459331512451172</v>
      </c>
      <c r="E2870" s="8">
        <f t="shared" si="46"/>
        <v>2.4623956680297852</v>
      </c>
    </row>
    <row r="2871" spans="1:5" x14ac:dyDescent="0.2">
      <c r="A2871" s="230">
        <v>42297.942599849535</v>
      </c>
      <c r="B2871">
        <v>2.4623956680297852</v>
      </c>
      <c r="C2871">
        <v>1141.4739990234375</v>
      </c>
      <c r="D2871">
        <v>0.31459331512451172</v>
      </c>
      <c r="E2871" s="8">
        <f t="shared" si="46"/>
        <v>2.4623956680297852</v>
      </c>
    </row>
    <row r="2872" spans="1:5" x14ac:dyDescent="0.2">
      <c r="A2872" s="230">
        <v>42297.949553321756</v>
      </c>
      <c r="B2872">
        <v>2.4623956680297852</v>
      </c>
      <c r="C2872">
        <v>1094.35888671875</v>
      </c>
      <c r="D2872">
        <v>0.31459331512451172</v>
      </c>
      <c r="E2872" s="8">
        <f t="shared" si="46"/>
        <v>2.4623956680297852</v>
      </c>
    </row>
    <row r="2873" spans="1:5" x14ac:dyDescent="0.2">
      <c r="A2873" s="230">
        <v>42297.956506793984</v>
      </c>
      <c r="B2873">
        <v>2.4623956680297852</v>
      </c>
      <c r="C2873">
        <v>1095.4296875</v>
      </c>
      <c r="D2873">
        <v>0.31459331512451172</v>
      </c>
      <c r="E2873" s="8">
        <f t="shared" si="46"/>
        <v>2.4623956680297852</v>
      </c>
    </row>
    <row r="2874" spans="1:5" x14ac:dyDescent="0.2">
      <c r="A2874" s="230">
        <v>42297.963460300925</v>
      </c>
      <c r="B2874">
        <v>2.4623956680297852</v>
      </c>
      <c r="C2874">
        <v>1080.331298828125</v>
      </c>
      <c r="D2874">
        <v>0.31459331512451172</v>
      </c>
      <c r="E2874" s="8">
        <f t="shared" si="46"/>
        <v>2.4623956680297852</v>
      </c>
    </row>
    <row r="2875" spans="1:5" x14ac:dyDescent="0.2">
      <c r="A2875" s="230">
        <v>42297.970413773146</v>
      </c>
      <c r="B2875">
        <v>2.4623956680297852</v>
      </c>
      <c r="C2875">
        <v>1100.676513671875</v>
      </c>
      <c r="D2875">
        <v>0.31459331512451172</v>
      </c>
      <c r="E2875" s="8">
        <f t="shared" si="46"/>
        <v>2.4623956680297852</v>
      </c>
    </row>
    <row r="2876" spans="1:5" x14ac:dyDescent="0.2">
      <c r="A2876" s="230">
        <v>42297.977367245374</v>
      </c>
      <c r="B2876">
        <v>2.4623956680297852</v>
      </c>
      <c r="C2876">
        <v>1081.7235107421875</v>
      </c>
      <c r="D2876">
        <v>0.31459331512451172</v>
      </c>
      <c r="E2876" s="8">
        <f t="shared" si="46"/>
        <v>2.4623956680297852</v>
      </c>
    </row>
    <row r="2877" spans="1:5" x14ac:dyDescent="0.2">
      <c r="A2877" s="230">
        <v>42297.984320752315</v>
      </c>
      <c r="B2877">
        <v>2.4623956680297852</v>
      </c>
      <c r="C2877">
        <v>1121.0218505859375</v>
      </c>
      <c r="D2877">
        <v>0.31459331512451172</v>
      </c>
      <c r="E2877" s="8">
        <f t="shared" si="46"/>
        <v>2.4623956680297852</v>
      </c>
    </row>
    <row r="2878" spans="1:5" x14ac:dyDescent="0.2">
      <c r="A2878" s="230">
        <v>42297.991274224536</v>
      </c>
      <c r="B2878">
        <v>2.4623956680297852</v>
      </c>
      <c r="C2878">
        <v>1101.319091796875</v>
      </c>
      <c r="D2878">
        <v>0.31459331512451172</v>
      </c>
      <c r="E2878" s="8">
        <f t="shared" si="46"/>
        <v>2.4623956680297852</v>
      </c>
    </row>
    <row r="2879" spans="1:5" x14ac:dyDescent="0.2">
      <c r="A2879" s="230">
        <v>42297.998227743054</v>
      </c>
      <c r="B2879">
        <v>2.4417421817779541</v>
      </c>
      <c r="C2879">
        <v>1099.9271240234375</v>
      </c>
      <c r="D2879">
        <v>0.31459331512451172</v>
      </c>
      <c r="E2879" s="8">
        <f t="shared" si="46"/>
        <v>2.4417421817779541</v>
      </c>
    </row>
    <row r="2880" spans="1:5" x14ac:dyDescent="0.2">
      <c r="A2880" s="230">
        <v>42298.005181215274</v>
      </c>
      <c r="B2880">
        <v>2.4417421817779541</v>
      </c>
      <c r="C2880">
        <v>1010.3009033203125</v>
      </c>
      <c r="D2880">
        <v>0.31459331512451172</v>
      </c>
      <c r="E2880" s="8">
        <f t="shared" si="46"/>
        <v>2.4417421817779541</v>
      </c>
    </row>
    <row r="2881" spans="1:5" x14ac:dyDescent="0.2">
      <c r="A2881" s="230">
        <v>42298.012134687502</v>
      </c>
      <c r="B2881">
        <v>2.4897909164428711</v>
      </c>
      <c r="C2881">
        <v>1063.1986083984375</v>
      </c>
      <c r="D2881">
        <v>0.31459331512451172</v>
      </c>
      <c r="E2881" s="8">
        <f t="shared" si="46"/>
        <v>2.4897909164428711</v>
      </c>
    </row>
    <row r="2882" spans="1:5" x14ac:dyDescent="0.2">
      <c r="A2882" s="230">
        <v>42298.019088194444</v>
      </c>
      <c r="B2882">
        <v>2.4897909164428711</v>
      </c>
      <c r="C2882">
        <v>1031.5028076171875</v>
      </c>
      <c r="D2882">
        <v>0.31459331512451172</v>
      </c>
      <c r="E2882" s="8">
        <f t="shared" si="46"/>
        <v>2.4897909164428711</v>
      </c>
    </row>
    <row r="2883" spans="1:5" x14ac:dyDescent="0.2">
      <c r="A2883" s="230">
        <v>42298.026041666664</v>
      </c>
      <c r="B2883">
        <v>2.4897909164428711</v>
      </c>
      <c r="C2883">
        <v>1054.632080078125</v>
      </c>
      <c r="D2883">
        <v>0.31459331512451172</v>
      </c>
      <c r="E2883" s="8">
        <f t="shared" si="46"/>
        <v>2.4897909164428711</v>
      </c>
    </row>
    <row r="2884" spans="1:5" x14ac:dyDescent="0.2">
      <c r="A2884" s="230">
        <v>42298.032995138892</v>
      </c>
      <c r="B2884">
        <v>2.4897909164428711</v>
      </c>
      <c r="C2884">
        <v>967.254638671875</v>
      </c>
      <c r="D2884">
        <v>0.31459331512451172</v>
      </c>
      <c r="E2884" s="8">
        <f t="shared" ref="E2884:E2947" si="47">IF(B2884="Null",E2883,IF(C2884+D2884&gt;10,B2884,"PO"))</f>
        <v>2.4897909164428711</v>
      </c>
    </row>
    <row r="2885" spans="1:5" x14ac:dyDescent="0.2">
      <c r="A2885" s="230">
        <v>42298.039948645834</v>
      </c>
      <c r="B2885">
        <v>2.434786319732666</v>
      </c>
      <c r="C2885">
        <v>1017.0469970703125</v>
      </c>
      <c r="D2885">
        <v>0.31459331512451172</v>
      </c>
      <c r="E2885" s="8">
        <f t="shared" si="47"/>
        <v>2.434786319732666</v>
      </c>
    </row>
    <row r="2886" spans="1:5" x14ac:dyDescent="0.2">
      <c r="A2886" s="230">
        <v>42298.046902118054</v>
      </c>
      <c r="B2886">
        <v>2.434786319732666</v>
      </c>
      <c r="C2886">
        <v>890.58526611328125</v>
      </c>
      <c r="D2886">
        <v>0.31459331512451172</v>
      </c>
      <c r="E2886" s="8">
        <f t="shared" si="47"/>
        <v>2.434786319732666</v>
      </c>
    </row>
    <row r="2887" spans="1:5" x14ac:dyDescent="0.2">
      <c r="A2887" s="230">
        <v>42298.053855636572</v>
      </c>
      <c r="B2887">
        <v>2.434786319732666</v>
      </c>
      <c r="C2887">
        <v>922.60223388671875</v>
      </c>
      <c r="D2887">
        <v>0.31459331512451172</v>
      </c>
      <c r="E2887" s="8">
        <f t="shared" si="47"/>
        <v>2.434786319732666</v>
      </c>
    </row>
    <row r="2888" spans="1:5" x14ac:dyDescent="0.2">
      <c r="A2888" s="230">
        <v>42298.0608091088</v>
      </c>
      <c r="B2888">
        <v>2.434786319732666</v>
      </c>
      <c r="C2888">
        <v>1003.3406372070312</v>
      </c>
      <c r="D2888">
        <v>0.31459331512451172</v>
      </c>
      <c r="E2888" s="8">
        <f t="shared" si="47"/>
        <v>2.434786319732666</v>
      </c>
    </row>
    <row r="2889" spans="1:5" x14ac:dyDescent="0.2">
      <c r="A2889" s="230">
        <v>42298.06776258102</v>
      </c>
      <c r="B2889">
        <v>2.434786319732666</v>
      </c>
      <c r="C2889">
        <v>856.85504150390625</v>
      </c>
      <c r="D2889">
        <v>0.31459331512451172</v>
      </c>
      <c r="E2889" s="8">
        <f t="shared" si="47"/>
        <v>2.434786319732666</v>
      </c>
    </row>
    <row r="2890" spans="1:5" x14ac:dyDescent="0.2">
      <c r="A2890" s="230">
        <v>42298.074716087962</v>
      </c>
      <c r="B2890">
        <v>2.434786319732666</v>
      </c>
      <c r="C2890">
        <v>1107.5296630859375</v>
      </c>
      <c r="D2890">
        <v>0.31459331512451172</v>
      </c>
      <c r="E2890" s="8">
        <f t="shared" si="47"/>
        <v>2.434786319732666</v>
      </c>
    </row>
    <row r="2891" spans="1:5" x14ac:dyDescent="0.2">
      <c r="A2891" s="230">
        <v>42298.081669560182</v>
      </c>
      <c r="B2891">
        <v>2.434786319732666</v>
      </c>
      <c r="C2891">
        <v>1129.0528564453125</v>
      </c>
      <c r="D2891">
        <v>0.31459331512451172</v>
      </c>
      <c r="E2891" s="8">
        <f t="shared" si="47"/>
        <v>2.434786319732666</v>
      </c>
    </row>
    <row r="2892" spans="1:5" x14ac:dyDescent="0.2">
      <c r="A2892" s="230">
        <v>42298.08862303241</v>
      </c>
      <c r="B2892">
        <v>2.434786319732666</v>
      </c>
      <c r="C2892">
        <v>1136.54833984375</v>
      </c>
      <c r="D2892">
        <v>0.31459331512451172</v>
      </c>
      <c r="E2892" s="8">
        <f t="shared" si="47"/>
        <v>2.434786319732666</v>
      </c>
    </row>
    <row r="2893" spans="1:5" x14ac:dyDescent="0.2">
      <c r="A2893" s="230">
        <v>42298.095576539352</v>
      </c>
      <c r="B2893">
        <v>2.434786319732666</v>
      </c>
      <c r="C2893">
        <v>1090.1827392578125</v>
      </c>
      <c r="D2893">
        <v>0.31459331512451172</v>
      </c>
      <c r="E2893" s="8">
        <f t="shared" si="47"/>
        <v>2.434786319732666</v>
      </c>
    </row>
    <row r="2894" spans="1:5" x14ac:dyDescent="0.2">
      <c r="A2894" s="230">
        <v>42298.102530011573</v>
      </c>
      <c r="B2894">
        <v>2.434786319732666</v>
      </c>
      <c r="C2894">
        <v>1142.4376220703125</v>
      </c>
      <c r="D2894">
        <v>0.31459331512451172</v>
      </c>
      <c r="E2894" s="8">
        <f t="shared" si="47"/>
        <v>2.434786319732666</v>
      </c>
    </row>
    <row r="2895" spans="1:5" x14ac:dyDescent="0.2">
      <c r="A2895" s="230">
        <v>42298.10948353009</v>
      </c>
      <c r="B2895">
        <v>2.434786319732666</v>
      </c>
      <c r="C2895">
        <v>1051.955078125</v>
      </c>
      <c r="D2895">
        <v>0.31459331512451172</v>
      </c>
      <c r="E2895" s="8">
        <f t="shared" si="47"/>
        <v>2.434786319732666</v>
      </c>
    </row>
    <row r="2896" spans="1:5" x14ac:dyDescent="0.2">
      <c r="A2896" s="230">
        <v>42298.116437002318</v>
      </c>
      <c r="B2896">
        <v>2.434786319732666</v>
      </c>
      <c r="C2896">
        <v>1147.791748046875</v>
      </c>
      <c r="D2896">
        <v>0.31459331512451172</v>
      </c>
      <c r="E2896" s="8">
        <f t="shared" si="47"/>
        <v>2.434786319732666</v>
      </c>
    </row>
    <row r="2897" spans="1:5" x14ac:dyDescent="0.2">
      <c r="A2897" s="230">
        <v>42298.123390474539</v>
      </c>
      <c r="B2897">
        <v>2.434786319732666</v>
      </c>
      <c r="C2897">
        <v>1117.27392578125</v>
      </c>
      <c r="D2897">
        <v>0.31459331512451172</v>
      </c>
      <c r="E2897" s="8">
        <f t="shared" si="47"/>
        <v>2.434786319732666</v>
      </c>
    </row>
    <row r="2898" spans="1:5" x14ac:dyDescent="0.2">
      <c r="A2898" s="230">
        <v>42298.13034398148</v>
      </c>
      <c r="B2898">
        <v>2.434786319732666</v>
      </c>
      <c r="C2898">
        <v>1107.6365966796875</v>
      </c>
      <c r="D2898">
        <v>0.31459331512451172</v>
      </c>
      <c r="E2898" s="8">
        <f t="shared" si="47"/>
        <v>2.434786319732666</v>
      </c>
    </row>
    <row r="2899" spans="1:5" x14ac:dyDescent="0.2">
      <c r="A2899" s="230">
        <v>42298.137297453701</v>
      </c>
      <c r="B2899">
        <v>2.434786319732666</v>
      </c>
      <c r="C2899">
        <v>1148.22021484375</v>
      </c>
      <c r="D2899">
        <v>0.31459331512451172</v>
      </c>
      <c r="E2899" s="8">
        <f t="shared" si="47"/>
        <v>2.434786319732666</v>
      </c>
    </row>
    <row r="2900" spans="1:5" x14ac:dyDescent="0.2">
      <c r="A2900" s="230">
        <v>42298.144250925929</v>
      </c>
      <c r="B2900">
        <v>2.434786319732666</v>
      </c>
      <c r="C2900">
        <v>1142.009521484375</v>
      </c>
      <c r="D2900">
        <v>0.31459331512451172</v>
      </c>
      <c r="E2900" s="8">
        <f t="shared" si="47"/>
        <v>2.434786319732666</v>
      </c>
    </row>
    <row r="2901" spans="1:5" x14ac:dyDescent="0.2">
      <c r="A2901" s="230">
        <v>42298.15120443287</v>
      </c>
      <c r="B2901">
        <v>2.434786319732666</v>
      </c>
      <c r="C2901">
        <v>1088.3624267578125</v>
      </c>
      <c r="D2901">
        <v>0.31459331512451172</v>
      </c>
      <c r="E2901" s="8">
        <f t="shared" si="47"/>
        <v>2.434786319732666</v>
      </c>
    </row>
    <row r="2902" spans="1:5" x14ac:dyDescent="0.2">
      <c r="A2902" s="230">
        <v>42298.158157905091</v>
      </c>
      <c r="B2902">
        <v>2.434786319732666</v>
      </c>
      <c r="C2902">
        <v>1106.673095703125</v>
      </c>
      <c r="D2902">
        <v>0.31459331512451172</v>
      </c>
      <c r="E2902" s="8">
        <f t="shared" si="47"/>
        <v>2.434786319732666</v>
      </c>
    </row>
    <row r="2903" spans="1:5" x14ac:dyDescent="0.2">
      <c r="A2903" s="230">
        <v>42298.165111423608</v>
      </c>
      <c r="B2903">
        <v>2.434786319732666</v>
      </c>
      <c r="C2903">
        <v>1127.98193359375</v>
      </c>
      <c r="D2903">
        <v>0.31459331512451172</v>
      </c>
      <c r="E2903" s="8">
        <f t="shared" si="47"/>
        <v>2.434786319732666</v>
      </c>
    </row>
    <row r="2904" spans="1:5" x14ac:dyDescent="0.2">
      <c r="A2904" s="230">
        <v>42298.172064895836</v>
      </c>
      <c r="B2904">
        <v>2.434786319732666</v>
      </c>
      <c r="C2904">
        <v>1139.4395751953125</v>
      </c>
      <c r="D2904">
        <v>0.31459331512451172</v>
      </c>
      <c r="E2904" s="8">
        <f t="shared" si="47"/>
        <v>2.434786319732666</v>
      </c>
    </row>
    <row r="2905" spans="1:5" x14ac:dyDescent="0.2">
      <c r="A2905" s="230">
        <v>42298.179018368057</v>
      </c>
      <c r="B2905">
        <v>2.434786319732666</v>
      </c>
      <c r="C2905">
        <v>1081.9376220703125</v>
      </c>
      <c r="D2905">
        <v>0.31459331512451172</v>
      </c>
      <c r="E2905" s="8">
        <f t="shared" si="47"/>
        <v>2.434786319732666</v>
      </c>
    </row>
    <row r="2906" spans="1:5" x14ac:dyDescent="0.2">
      <c r="A2906" s="230">
        <v>42298.185971874998</v>
      </c>
      <c r="B2906">
        <v>2.434786319732666</v>
      </c>
      <c r="C2906">
        <v>1124.555419921875</v>
      </c>
      <c r="D2906">
        <v>0.31459331512451172</v>
      </c>
      <c r="E2906" s="8">
        <f t="shared" si="47"/>
        <v>2.434786319732666</v>
      </c>
    </row>
    <row r="2907" spans="1:5" x14ac:dyDescent="0.2">
      <c r="A2907" s="230">
        <v>42298.192925347219</v>
      </c>
      <c r="B2907">
        <v>2.434786319732666</v>
      </c>
      <c r="C2907">
        <v>1076.6905517578125</v>
      </c>
      <c r="D2907">
        <v>0.31459331512451172</v>
      </c>
      <c r="E2907" s="8">
        <f t="shared" si="47"/>
        <v>2.434786319732666</v>
      </c>
    </row>
    <row r="2908" spans="1:5" x14ac:dyDescent="0.2">
      <c r="A2908" s="230">
        <v>42298.199878819447</v>
      </c>
      <c r="B2908">
        <v>2.434786319732666</v>
      </c>
      <c r="C2908">
        <v>1088.041015625</v>
      </c>
      <c r="D2908">
        <v>0.31459331512451172</v>
      </c>
      <c r="E2908" s="8">
        <f t="shared" si="47"/>
        <v>2.434786319732666</v>
      </c>
    </row>
    <row r="2909" spans="1:5" x14ac:dyDescent="0.2">
      <c r="A2909" s="230">
        <v>42298.206832326388</v>
      </c>
      <c r="B2909">
        <v>2.434786319732666</v>
      </c>
      <c r="C2909">
        <v>1072.728515625</v>
      </c>
      <c r="D2909">
        <v>0.31459331512451172</v>
      </c>
      <c r="E2909" s="8">
        <f t="shared" si="47"/>
        <v>2.434786319732666</v>
      </c>
    </row>
    <row r="2910" spans="1:5" x14ac:dyDescent="0.2">
      <c r="A2910" s="230">
        <v>42298.213785798609</v>
      </c>
      <c r="B2910">
        <v>2.434786319732666</v>
      </c>
      <c r="C2910">
        <v>1079.3675537109375</v>
      </c>
      <c r="D2910">
        <v>0.31459331512451172</v>
      </c>
      <c r="E2910" s="8">
        <f t="shared" si="47"/>
        <v>2.434786319732666</v>
      </c>
    </row>
    <row r="2911" spans="1:5" x14ac:dyDescent="0.2">
      <c r="A2911" s="230">
        <v>42298.220739317127</v>
      </c>
      <c r="B2911">
        <v>2.434786319732666</v>
      </c>
      <c r="C2911">
        <v>1063.3055419921875</v>
      </c>
      <c r="D2911">
        <v>0.31459331512451172</v>
      </c>
      <c r="E2911" s="8">
        <f t="shared" si="47"/>
        <v>2.434786319732666</v>
      </c>
    </row>
    <row r="2912" spans="1:5" x14ac:dyDescent="0.2">
      <c r="A2912" s="230">
        <v>42298.227692789354</v>
      </c>
      <c r="B2912">
        <v>2.434786319732666</v>
      </c>
      <c r="C2912">
        <v>1091.3607177734375</v>
      </c>
      <c r="D2912">
        <v>0.31459331512451172</v>
      </c>
      <c r="E2912" s="8">
        <f t="shared" si="47"/>
        <v>2.434786319732666</v>
      </c>
    </row>
    <row r="2913" spans="1:5" x14ac:dyDescent="0.2">
      <c r="A2913" s="230">
        <v>42298.234646261575</v>
      </c>
      <c r="B2913">
        <v>2.434786319732666</v>
      </c>
      <c r="C2913">
        <v>1049.70654296875</v>
      </c>
      <c r="D2913">
        <v>0.31459331512451172</v>
      </c>
      <c r="E2913" s="8">
        <f t="shared" si="47"/>
        <v>2.434786319732666</v>
      </c>
    </row>
    <row r="2914" spans="1:5" x14ac:dyDescent="0.2">
      <c r="A2914" s="230">
        <v>42298.241599768517</v>
      </c>
      <c r="B2914">
        <v>2.434786319732666</v>
      </c>
      <c r="C2914">
        <v>1072.4073486328125</v>
      </c>
      <c r="D2914">
        <v>0.31459331512451172</v>
      </c>
      <c r="E2914" s="8">
        <f t="shared" si="47"/>
        <v>2.434786319732666</v>
      </c>
    </row>
    <row r="2915" spans="1:5" x14ac:dyDescent="0.2">
      <c r="A2915" s="230">
        <v>42298.248553240737</v>
      </c>
      <c r="B2915">
        <v>2.434786319732666</v>
      </c>
      <c r="C2915">
        <v>1046.386962890625</v>
      </c>
      <c r="D2915">
        <v>0.31459331512451172</v>
      </c>
      <c r="E2915" s="8">
        <f t="shared" si="47"/>
        <v>2.434786319732666</v>
      </c>
    </row>
    <row r="2916" spans="1:5" x14ac:dyDescent="0.2">
      <c r="A2916" s="230">
        <v>42298.255506712965</v>
      </c>
      <c r="B2916">
        <v>2.434786319732666</v>
      </c>
      <c r="C2916">
        <v>1049.3851318359375</v>
      </c>
      <c r="D2916">
        <v>0.31459331512451172</v>
      </c>
      <c r="E2916" s="8">
        <f t="shared" si="47"/>
        <v>2.434786319732666</v>
      </c>
    </row>
    <row r="2917" spans="1:5" x14ac:dyDescent="0.2">
      <c r="A2917" s="230">
        <v>42298.262460219907</v>
      </c>
      <c r="B2917">
        <v>2.434786319732666</v>
      </c>
      <c r="C2917">
        <v>920.35357666015625</v>
      </c>
      <c r="D2917">
        <v>0.31459331512451172</v>
      </c>
      <c r="E2917" s="8">
        <f t="shared" si="47"/>
        <v>2.434786319732666</v>
      </c>
    </row>
    <row r="2918" spans="1:5" x14ac:dyDescent="0.2">
      <c r="A2918" s="230">
        <v>42298.269413692127</v>
      </c>
      <c r="B2918">
        <v>2.434786319732666</v>
      </c>
      <c r="C2918">
        <v>1058.0587158203125</v>
      </c>
      <c r="D2918">
        <v>0.31459331512451172</v>
      </c>
      <c r="E2918" s="8">
        <f t="shared" si="47"/>
        <v>2.434786319732666</v>
      </c>
    </row>
    <row r="2919" spans="1:5" x14ac:dyDescent="0.2">
      <c r="A2919" s="230">
        <v>42298.276367210645</v>
      </c>
      <c r="B2919">
        <v>2.434786319732666</v>
      </c>
      <c r="C2919">
        <v>895.832275390625</v>
      </c>
      <c r="D2919">
        <v>0.31459331512451172</v>
      </c>
      <c r="E2919" s="8">
        <f t="shared" si="47"/>
        <v>2.434786319732666</v>
      </c>
    </row>
    <row r="2920" spans="1:5" x14ac:dyDescent="0.2">
      <c r="A2920" s="230">
        <v>42298.283320682873</v>
      </c>
      <c r="B2920">
        <v>2.434786319732666</v>
      </c>
      <c r="C2920">
        <v>925.49334716796875</v>
      </c>
      <c r="D2920">
        <v>0.31459331512451172</v>
      </c>
      <c r="E2920" s="8">
        <f t="shared" si="47"/>
        <v>2.434786319732666</v>
      </c>
    </row>
    <row r="2921" spans="1:5" x14ac:dyDescent="0.2">
      <c r="A2921" s="230">
        <v>42298.290274155093</v>
      </c>
      <c r="B2921">
        <v>2.434786319732666</v>
      </c>
      <c r="C2921">
        <v>975.28570556640625</v>
      </c>
      <c r="D2921">
        <v>0.31459331512451172</v>
      </c>
      <c r="E2921" s="8">
        <f t="shared" si="47"/>
        <v>2.434786319732666</v>
      </c>
    </row>
    <row r="2922" spans="1:5" x14ac:dyDescent="0.2">
      <c r="A2922" s="230">
        <v>42298.297227662035</v>
      </c>
      <c r="B2922">
        <v>2.434786319732666</v>
      </c>
      <c r="C2922">
        <v>830.40631103515625</v>
      </c>
      <c r="D2922">
        <v>0.31459331512451172</v>
      </c>
      <c r="E2922" s="8">
        <f t="shared" si="47"/>
        <v>2.434786319732666</v>
      </c>
    </row>
    <row r="2923" spans="1:5" x14ac:dyDescent="0.2">
      <c r="A2923" s="230">
        <v>42298.304181134263</v>
      </c>
      <c r="B2923">
        <v>2.434786319732666</v>
      </c>
      <c r="C2923">
        <v>1116.310302734375</v>
      </c>
      <c r="D2923">
        <v>0.31459331512451172</v>
      </c>
      <c r="E2923" s="8">
        <f t="shared" si="47"/>
        <v>2.434786319732666</v>
      </c>
    </row>
    <row r="2924" spans="1:5" x14ac:dyDescent="0.2">
      <c r="A2924" s="230">
        <v>42298.311134606483</v>
      </c>
      <c r="B2924">
        <v>2.4348931312561035</v>
      </c>
      <c r="C2924">
        <v>971.64501953125</v>
      </c>
      <c r="D2924">
        <v>0.31459331512451172</v>
      </c>
      <c r="E2924" s="8">
        <f t="shared" si="47"/>
        <v>2.4348931312561035</v>
      </c>
    </row>
    <row r="2925" spans="1:5" x14ac:dyDescent="0.2">
      <c r="A2925" s="230">
        <v>42298.318088113425</v>
      </c>
      <c r="B2925">
        <v>2.4348931312561035</v>
      </c>
      <c r="C2925">
        <v>1151.21826171875</v>
      </c>
      <c r="D2925">
        <v>0.31459331512451172</v>
      </c>
      <c r="E2925" s="8">
        <f t="shared" si="47"/>
        <v>2.4348931312561035</v>
      </c>
    </row>
    <row r="2926" spans="1:5" x14ac:dyDescent="0.2">
      <c r="A2926" s="230">
        <v>42298.325041585646</v>
      </c>
      <c r="B2926">
        <v>2.4348931312561035</v>
      </c>
      <c r="C2926">
        <v>964.47052001953125</v>
      </c>
      <c r="D2926">
        <v>0.31459331512451172</v>
      </c>
      <c r="E2926" s="8">
        <f t="shared" si="47"/>
        <v>2.4348931312561035</v>
      </c>
    </row>
    <row r="2927" spans="1:5" x14ac:dyDescent="0.2">
      <c r="A2927" s="230">
        <v>42298.331995104163</v>
      </c>
      <c r="B2927">
        <v>2.4348931312561035</v>
      </c>
      <c r="C2927">
        <v>1147.3636474609375</v>
      </c>
      <c r="D2927">
        <v>0.31459331512451172</v>
      </c>
      <c r="E2927" s="8">
        <f t="shared" si="47"/>
        <v>2.4348931312561035</v>
      </c>
    </row>
    <row r="2928" spans="1:5" x14ac:dyDescent="0.2">
      <c r="A2928" s="230">
        <v>42298.338948576391</v>
      </c>
      <c r="B2928">
        <v>2.4348931312561035</v>
      </c>
      <c r="C2928">
        <v>1021.3302001953125</v>
      </c>
      <c r="D2928">
        <v>0.31459331512451172</v>
      </c>
      <c r="E2928" s="8">
        <f t="shared" si="47"/>
        <v>2.4348931312561035</v>
      </c>
    </row>
    <row r="2929" spans="1:5" x14ac:dyDescent="0.2">
      <c r="A2929" s="230">
        <v>42298.345902048612</v>
      </c>
      <c r="B2929">
        <v>2.4348931312561035</v>
      </c>
      <c r="C2929">
        <v>856.85504150390625</v>
      </c>
      <c r="D2929">
        <v>0.31459331512451172</v>
      </c>
      <c r="E2929" s="8">
        <f t="shared" si="47"/>
        <v>2.4348931312561035</v>
      </c>
    </row>
    <row r="2930" spans="1:5" x14ac:dyDescent="0.2">
      <c r="A2930" s="230">
        <v>42298.352855555553</v>
      </c>
      <c r="B2930">
        <v>2.4348931312561035</v>
      </c>
      <c r="C2930">
        <v>895.29681396484375</v>
      </c>
      <c r="D2930">
        <v>0.31459331512451172</v>
      </c>
      <c r="E2930" s="8">
        <f t="shared" si="47"/>
        <v>2.4348931312561035</v>
      </c>
    </row>
    <row r="2931" spans="1:5" x14ac:dyDescent="0.2">
      <c r="A2931" s="230">
        <v>42298.359809027781</v>
      </c>
      <c r="B2931">
        <v>2.4348931312561035</v>
      </c>
      <c r="C2931">
        <v>950.6573486328125</v>
      </c>
      <c r="D2931">
        <v>0.31459331512451172</v>
      </c>
      <c r="E2931" s="8">
        <f t="shared" si="47"/>
        <v>2.4348931312561035</v>
      </c>
    </row>
    <row r="2932" spans="1:5" x14ac:dyDescent="0.2">
      <c r="A2932" s="230">
        <v>42298.366762500002</v>
      </c>
      <c r="B2932">
        <v>2.4348931312561035</v>
      </c>
      <c r="C2932">
        <v>865.74273681640625</v>
      </c>
      <c r="D2932">
        <v>0.31459331512451172</v>
      </c>
      <c r="E2932" s="8">
        <f t="shared" si="47"/>
        <v>2.4348931312561035</v>
      </c>
    </row>
    <row r="2933" spans="1:5" x14ac:dyDescent="0.2">
      <c r="A2933" s="230">
        <v>42298.373716006943</v>
      </c>
      <c r="B2933">
        <v>2.4348931312561035</v>
      </c>
      <c r="C2933">
        <v>1044.1383056640625</v>
      </c>
      <c r="D2933">
        <v>0.31459331512451172</v>
      </c>
      <c r="E2933" s="8">
        <f t="shared" si="47"/>
        <v>2.4348931312561035</v>
      </c>
    </row>
    <row r="2934" spans="1:5" x14ac:dyDescent="0.2">
      <c r="A2934" s="230">
        <v>42298.380669479164</v>
      </c>
      <c r="B2934">
        <v>2.4348931312561035</v>
      </c>
      <c r="C2934">
        <v>891.76318359375</v>
      </c>
      <c r="D2934">
        <v>0.31459331512451172</v>
      </c>
      <c r="E2934" s="8">
        <f t="shared" si="47"/>
        <v>2.4348931312561035</v>
      </c>
    </row>
    <row r="2935" spans="1:5" x14ac:dyDescent="0.2">
      <c r="A2935" s="230">
        <v>42298.387622997689</v>
      </c>
      <c r="B2935">
        <v>2.4348931312561035</v>
      </c>
      <c r="C2935">
        <v>1136.54833984375</v>
      </c>
      <c r="D2935">
        <v>0.31459331512451172</v>
      </c>
      <c r="E2935" s="8">
        <f t="shared" si="47"/>
        <v>2.4348931312561035</v>
      </c>
    </row>
    <row r="2936" spans="1:5" x14ac:dyDescent="0.2">
      <c r="A2936" s="230">
        <v>42298.394576469909</v>
      </c>
      <c r="B2936">
        <v>2.4348931312561035</v>
      </c>
      <c r="C2936">
        <v>1065.2330322265625</v>
      </c>
      <c r="D2936">
        <v>0.31459331512451172</v>
      </c>
      <c r="E2936" s="8">
        <f t="shared" si="47"/>
        <v>2.4348931312561035</v>
      </c>
    </row>
    <row r="2937" spans="1:5" x14ac:dyDescent="0.2">
      <c r="A2937" s="230">
        <v>42298.40152994213</v>
      </c>
      <c r="B2937">
        <v>2.4348931312561035</v>
      </c>
      <c r="C2937">
        <v>1141.2598876953125</v>
      </c>
      <c r="D2937">
        <v>0.31459331512451172</v>
      </c>
      <c r="E2937" s="8">
        <f t="shared" si="47"/>
        <v>2.4348931312561035</v>
      </c>
    </row>
    <row r="2938" spans="1:5" x14ac:dyDescent="0.2">
      <c r="A2938" s="230">
        <v>42298.408483449071</v>
      </c>
      <c r="B2938">
        <v>2.4348931312561035</v>
      </c>
      <c r="C2938">
        <v>1133.22900390625</v>
      </c>
      <c r="D2938">
        <v>0.31459331512451172</v>
      </c>
      <c r="E2938" s="8">
        <f t="shared" si="47"/>
        <v>2.4348931312561035</v>
      </c>
    </row>
    <row r="2939" spans="1:5" x14ac:dyDescent="0.2">
      <c r="A2939" s="230">
        <v>42298.415436921299</v>
      </c>
      <c r="B2939">
        <v>2.4348931312561035</v>
      </c>
      <c r="C2939">
        <v>1147.3636474609375</v>
      </c>
      <c r="D2939">
        <v>0.31459331512451172</v>
      </c>
      <c r="E2939" s="8">
        <f t="shared" si="47"/>
        <v>2.4348931312561035</v>
      </c>
    </row>
    <row r="2940" spans="1:5" x14ac:dyDescent="0.2">
      <c r="A2940" s="230">
        <v>42298.42239039352</v>
      </c>
      <c r="B2940">
        <v>2.4348931312561035</v>
      </c>
      <c r="C2940">
        <v>1129.0528564453125</v>
      </c>
      <c r="D2940">
        <v>0.31459331512451172</v>
      </c>
      <c r="E2940" s="8">
        <f t="shared" si="47"/>
        <v>2.4348931312561035</v>
      </c>
    </row>
    <row r="2941" spans="1:5" x14ac:dyDescent="0.2">
      <c r="A2941" s="230">
        <v>42298.429343900461</v>
      </c>
      <c r="B2941">
        <v>2.4348931312561035</v>
      </c>
      <c r="C2941">
        <v>1096.6075439453125</v>
      </c>
      <c r="D2941">
        <v>0.31459331512451172</v>
      </c>
      <c r="E2941" s="8">
        <f t="shared" si="47"/>
        <v>2.4348931312561035</v>
      </c>
    </row>
    <row r="2942" spans="1:5" x14ac:dyDescent="0.2">
      <c r="A2942" s="230">
        <v>42298.436297372682</v>
      </c>
      <c r="B2942">
        <v>2.4348931312561035</v>
      </c>
      <c r="C2942">
        <v>1125.947509765625</v>
      </c>
      <c r="D2942">
        <v>0.31459331512451172</v>
      </c>
      <c r="E2942" s="8">
        <f t="shared" si="47"/>
        <v>2.4348931312561035</v>
      </c>
    </row>
    <row r="2943" spans="1:5" x14ac:dyDescent="0.2">
      <c r="A2943" s="230">
        <v>42298.443250891207</v>
      </c>
      <c r="B2943">
        <v>2.4348931312561035</v>
      </c>
      <c r="C2943">
        <v>1119.522705078125</v>
      </c>
      <c r="D2943">
        <v>0.31459331512451172</v>
      </c>
      <c r="E2943" s="8">
        <f t="shared" si="47"/>
        <v>2.4348931312561035</v>
      </c>
    </row>
    <row r="2944" spans="1:5" x14ac:dyDescent="0.2">
      <c r="A2944" s="230">
        <v>42298.450204363427</v>
      </c>
      <c r="B2944">
        <v>2.4348931312561035</v>
      </c>
      <c r="C2944">
        <v>1125.947509765625</v>
      </c>
      <c r="D2944">
        <v>0.31459331512451172</v>
      </c>
      <c r="E2944" s="8">
        <f t="shared" si="47"/>
        <v>2.4348931312561035</v>
      </c>
    </row>
    <row r="2945" spans="1:5" x14ac:dyDescent="0.2">
      <c r="A2945" s="230">
        <v>42298.457157835648</v>
      </c>
      <c r="B2945">
        <v>2.4348931312561035</v>
      </c>
      <c r="C2945">
        <v>1134.2998046875</v>
      </c>
      <c r="D2945">
        <v>0.31459331512451172</v>
      </c>
      <c r="E2945" s="8">
        <f t="shared" si="47"/>
        <v>2.4348931312561035</v>
      </c>
    </row>
    <row r="2946" spans="1:5" x14ac:dyDescent="0.2">
      <c r="A2946" s="230">
        <v>42298.46411134259</v>
      </c>
      <c r="B2946">
        <v>2.4348931312561035</v>
      </c>
      <c r="C2946">
        <v>1093.9305419921875</v>
      </c>
      <c r="D2946">
        <v>0.31459331512451172</v>
      </c>
      <c r="E2946" s="8">
        <f t="shared" si="47"/>
        <v>2.4348931312561035</v>
      </c>
    </row>
    <row r="2947" spans="1:5" x14ac:dyDescent="0.2">
      <c r="A2947" s="230">
        <v>42298.471064814818</v>
      </c>
      <c r="B2947">
        <v>2.4348931312561035</v>
      </c>
      <c r="C2947">
        <v>1128.62451171875</v>
      </c>
      <c r="D2947">
        <v>0.31459331512451172</v>
      </c>
      <c r="E2947" s="8">
        <f t="shared" si="47"/>
        <v>2.4348931312561035</v>
      </c>
    </row>
    <row r="2948" spans="1:5" x14ac:dyDescent="0.2">
      <c r="A2948" s="230">
        <v>42298.478018287038</v>
      </c>
      <c r="B2948">
        <v>2.4348931312561035</v>
      </c>
      <c r="C2948">
        <v>1107.6365966796875</v>
      </c>
      <c r="D2948">
        <v>0.31459331512451172</v>
      </c>
      <c r="E2948" s="8">
        <f t="shared" ref="E2948:E3011" si="48">IF(B2948="Null",E2947,IF(C2948+D2948&gt;10,B2948,"PO"))</f>
        <v>2.4348931312561035</v>
      </c>
    </row>
    <row r="2949" spans="1:5" x14ac:dyDescent="0.2">
      <c r="A2949" s="230">
        <v>42298.48497179398</v>
      </c>
      <c r="B2949">
        <v>2.4348931312561035</v>
      </c>
      <c r="C2949">
        <v>1065.982666015625</v>
      </c>
      <c r="D2949">
        <v>0.31459331512451172</v>
      </c>
      <c r="E2949" s="8">
        <f t="shared" si="48"/>
        <v>2.4348931312561035</v>
      </c>
    </row>
    <row r="2950" spans="1:5" x14ac:dyDescent="0.2">
      <c r="A2950" s="230">
        <v>42298.4919252662</v>
      </c>
      <c r="B2950">
        <v>2.4348931312561035</v>
      </c>
      <c r="C2950">
        <v>1086.2208251953125</v>
      </c>
      <c r="D2950">
        <v>0.31459331512451172</v>
      </c>
      <c r="E2950" s="8">
        <f t="shared" si="48"/>
        <v>2.4348931312561035</v>
      </c>
    </row>
    <row r="2951" spans="1:5" x14ac:dyDescent="0.2">
      <c r="A2951" s="230">
        <v>42298.498878784725</v>
      </c>
      <c r="B2951">
        <v>2.4348931312561035</v>
      </c>
      <c r="C2951">
        <v>1084.0792236328125</v>
      </c>
      <c r="D2951">
        <v>0.31459331512451172</v>
      </c>
      <c r="E2951" s="8">
        <f t="shared" si="48"/>
        <v>2.4348931312561035</v>
      </c>
    </row>
    <row r="2952" spans="1:5" x14ac:dyDescent="0.2">
      <c r="A2952" s="230">
        <v>42298.505832256946</v>
      </c>
      <c r="B2952">
        <v>2.4348931312561035</v>
      </c>
      <c r="C2952">
        <v>0</v>
      </c>
      <c r="D2952">
        <v>0.31459331512451172</v>
      </c>
      <c r="E2952" s="8" t="str">
        <f t="shared" si="48"/>
        <v>PO</v>
      </c>
    </row>
    <row r="2953" spans="1:5" x14ac:dyDescent="0.2">
      <c r="A2953" s="230">
        <v>42298.512785729166</v>
      </c>
      <c r="B2953">
        <v>2.4348931312561035</v>
      </c>
      <c r="C2953">
        <v>0</v>
      </c>
      <c r="D2953">
        <v>0.31459331512451172</v>
      </c>
      <c r="E2953" s="8" t="str">
        <f t="shared" si="48"/>
        <v>PO</v>
      </c>
    </row>
    <row r="2954" spans="1:5" x14ac:dyDescent="0.2">
      <c r="A2954" s="230">
        <v>42298.519739236108</v>
      </c>
      <c r="B2954">
        <v>2.4348931312561035</v>
      </c>
      <c r="C2954">
        <v>0</v>
      </c>
      <c r="D2954">
        <v>0.31459331512451172</v>
      </c>
      <c r="E2954" s="8" t="str">
        <f t="shared" si="48"/>
        <v>PO</v>
      </c>
    </row>
    <row r="2955" spans="1:5" x14ac:dyDescent="0.2">
      <c r="A2955" s="230">
        <v>42298.526692708336</v>
      </c>
      <c r="B2955">
        <v>2.4348931312561035</v>
      </c>
      <c r="C2955">
        <v>0</v>
      </c>
      <c r="D2955">
        <v>0.31459331512451172</v>
      </c>
      <c r="E2955" s="8" t="str">
        <f t="shared" si="48"/>
        <v>PO</v>
      </c>
    </row>
    <row r="2956" spans="1:5" x14ac:dyDescent="0.2">
      <c r="A2956" s="230">
        <v>42298.533646180556</v>
      </c>
      <c r="B2956">
        <v>2.4348931312561035</v>
      </c>
      <c r="C2956">
        <v>0</v>
      </c>
      <c r="D2956">
        <v>0.31459331512451172</v>
      </c>
      <c r="E2956" s="8" t="str">
        <f t="shared" si="48"/>
        <v>PO</v>
      </c>
    </row>
    <row r="2957" spans="1:5" x14ac:dyDescent="0.2">
      <c r="A2957" s="230">
        <v>42298.540599687498</v>
      </c>
      <c r="B2957">
        <v>2.3455371856689453</v>
      </c>
      <c r="C2957">
        <v>315.029541015625</v>
      </c>
      <c r="D2957">
        <v>0.31459331512451172</v>
      </c>
      <c r="E2957" s="8">
        <f t="shared" si="48"/>
        <v>2.3455371856689453</v>
      </c>
    </row>
    <row r="2958" spans="1:5" x14ac:dyDescent="0.2">
      <c r="A2958" s="230">
        <v>42298.547553159726</v>
      </c>
      <c r="B2958">
        <v>2.3455371856689453</v>
      </c>
      <c r="C2958">
        <v>1106.1375732421875</v>
      </c>
      <c r="D2958">
        <v>0.31459331512451172</v>
      </c>
      <c r="E2958" s="8">
        <f t="shared" si="48"/>
        <v>2.3455371856689453</v>
      </c>
    </row>
    <row r="2959" spans="1:5" x14ac:dyDescent="0.2">
      <c r="A2959" s="230">
        <v>42298.554506678243</v>
      </c>
      <c r="B2959">
        <v>2.3455371856689453</v>
      </c>
      <c r="C2959">
        <v>1132.58642578125</v>
      </c>
      <c r="D2959">
        <v>0.31459331512451172</v>
      </c>
      <c r="E2959" s="8">
        <f t="shared" si="48"/>
        <v>2.3455371856689453</v>
      </c>
    </row>
    <row r="2960" spans="1:5" x14ac:dyDescent="0.2">
      <c r="A2960" s="230">
        <v>42298.561460150464</v>
      </c>
      <c r="B2960">
        <v>2.3455371856689453</v>
      </c>
      <c r="C2960">
        <v>1057.0948486328125</v>
      </c>
      <c r="D2960">
        <v>0.31459331512451172</v>
      </c>
      <c r="E2960" s="8">
        <f t="shared" si="48"/>
        <v>2.3455371856689453</v>
      </c>
    </row>
    <row r="2961" spans="1:5" x14ac:dyDescent="0.2">
      <c r="A2961" s="230">
        <v>42298.568413622685</v>
      </c>
      <c r="B2961">
        <v>2.3180346488952637</v>
      </c>
      <c r="C2961">
        <v>1080.1170654296875</v>
      </c>
      <c r="D2961">
        <v>0.31459331512451172</v>
      </c>
      <c r="E2961" s="8">
        <f t="shared" si="48"/>
        <v>2.3180346488952637</v>
      </c>
    </row>
    <row r="2962" spans="1:5" x14ac:dyDescent="0.2">
      <c r="A2962" s="230">
        <v>42298.575367129626</v>
      </c>
      <c r="B2962">
        <v>2.3180346488952637</v>
      </c>
      <c r="C2962">
        <v>1099.498779296875</v>
      </c>
      <c r="D2962">
        <v>0.31459331512451172</v>
      </c>
      <c r="E2962" s="8">
        <f t="shared" si="48"/>
        <v>2.3180346488952637</v>
      </c>
    </row>
    <row r="2963" spans="1:5" x14ac:dyDescent="0.2">
      <c r="A2963" s="230">
        <v>42298.582320601854</v>
      </c>
      <c r="B2963">
        <v>2.3180346488952637</v>
      </c>
      <c r="C2963">
        <v>1040.0692138671875</v>
      </c>
      <c r="D2963">
        <v>0.31459331512451172</v>
      </c>
      <c r="E2963" s="8">
        <f t="shared" si="48"/>
        <v>2.3180346488952637</v>
      </c>
    </row>
    <row r="2964" spans="1:5" x14ac:dyDescent="0.2">
      <c r="A2964" s="230">
        <v>42298.589274074075</v>
      </c>
      <c r="B2964">
        <v>2.4623956680297852</v>
      </c>
      <c r="C2964">
        <v>902.79248046875</v>
      </c>
      <c r="D2964">
        <v>0.31459331512451172</v>
      </c>
      <c r="E2964" s="8">
        <f t="shared" si="48"/>
        <v>2.4623956680297852</v>
      </c>
    </row>
    <row r="2965" spans="1:5" x14ac:dyDescent="0.2">
      <c r="A2965" s="230">
        <v>42298.596227581016</v>
      </c>
      <c r="B2965">
        <v>0</v>
      </c>
      <c r="C2965">
        <v>0</v>
      </c>
      <c r="D2965">
        <v>0.31459331512451172</v>
      </c>
      <c r="E2965" s="8" t="str">
        <f t="shared" si="48"/>
        <v>PO</v>
      </c>
    </row>
    <row r="2966" spans="1:5" x14ac:dyDescent="0.2">
      <c r="A2966" s="230">
        <v>42298.603181053244</v>
      </c>
      <c r="B2966">
        <v>2.4758791923522949</v>
      </c>
      <c r="C2966">
        <v>0</v>
      </c>
      <c r="D2966">
        <v>0.31459331512451172</v>
      </c>
      <c r="E2966" s="8" t="str">
        <f t="shared" si="48"/>
        <v>PO</v>
      </c>
    </row>
    <row r="2967" spans="1:5" x14ac:dyDescent="0.2">
      <c r="A2967" s="230">
        <v>42298.610134571762</v>
      </c>
      <c r="B2967">
        <v>2.4758791923522949</v>
      </c>
      <c r="C2967">
        <v>1206.79296875</v>
      </c>
      <c r="D2967">
        <v>0.31459331512451172</v>
      </c>
      <c r="E2967" s="8">
        <f t="shared" si="48"/>
        <v>2.4758791923522949</v>
      </c>
    </row>
    <row r="2968" spans="1:5" x14ac:dyDescent="0.2">
      <c r="A2968" s="230">
        <v>42298.617088043982</v>
      </c>
      <c r="B2968">
        <v>2.4758791923522949</v>
      </c>
      <c r="C2968">
        <v>1198.5478515625</v>
      </c>
      <c r="D2968">
        <v>0.31459331512451172</v>
      </c>
      <c r="E2968" s="8">
        <f t="shared" si="48"/>
        <v>2.4758791923522949</v>
      </c>
    </row>
    <row r="2969" spans="1:5" x14ac:dyDescent="0.2">
      <c r="A2969" s="230">
        <v>42298.624041516203</v>
      </c>
      <c r="B2969">
        <v>2.4758791923522949</v>
      </c>
      <c r="C2969">
        <v>1144.3653564453125</v>
      </c>
      <c r="D2969">
        <v>0.31459331512451172</v>
      </c>
      <c r="E2969" s="8">
        <f t="shared" si="48"/>
        <v>2.4758791923522949</v>
      </c>
    </row>
    <row r="2970" spans="1:5" x14ac:dyDescent="0.2">
      <c r="A2970" s="230">
        <v>42298.630995023152</v>
      </c>
      <c r="B2970">
        <v>2.4758791923522949</v>
      </c>
      <c r="C2970">
        <v>1093.2880859375</v>
      </c>
      <c r="D2970">
        <v>0.31459331512451172</v>
      </c>
      <c r="E2970" s="8">
        <f t="shared" si="48"/>
        <v>2.4758791923522949</v>
      </c>
    </row>
    <row r="2971" spans="1:5" x14ac:dyDescent="0.2">
      <c r="A2971" s="230">
        <v>42298.637948495372</v>
      </c>
      <c r="B2971">
        <v>2.434786319732666</v>
      </c>
      <c r="C2971">
        <v>1049.920654296875</v>
      </c>
      <c r="D2971">
        <v>0.31459331512451172</v>
      </c>
      <c r="E2971" s="8">
        <f t="shared" si="48"/>
        <v>2.434786319732666</v>
      </c>
    </row>
    <row r="2972" spans="1:5" x14ac:dyDescent="0.2">
      <c r="A2972" s="230">
        <v>42298.644901967593</v>
      </c>
      <c r="B2972">
        <v>2.434786319732666</v>
      </c>
      <c r="C2972">
        <v>1065.55419921875</v>
      </c>
      <c r="D2972">
        <v>0.31459331512451172</v>
      </c>
      <c r="E2972" s="8">
        <f t="shared" si="48"/>
        <v>2.434786319732666</v>
      </c>
    </row>
    <row r="2973" spans="1:5" x14ac:dyDescent="0.2">
      <c r="A2973" s="230">
        <v>42298.651855474534</v>
      </c>
      <c r="B2973">
        <v>2.434786319732666</v>
      </c>
      <c r="C2973">
        <v>1062.7701416015625</v>
      </c>
      <c r="D2973">
        <v>0.31459331512451172</v>
      </c>
      <c r="E2973" s="8">
        <f t="shared" si="48"/>
        <v>2.434786319732666</v>
      </c>
    </row>
    <row r="2974" spans="1:5" x14ac:dyDescent="0.2">
      <c r="A2974" s="230">
        <v>42298.658808946762</v>
      </c>
      <c r="B2974">
        <v>2.434786319732666</v>
      </c>
      <c r="C2974">
        <v>1033.3231201171875</v>
      </c>
      <c r="D2974">
        <v>0.31459331512451172</v>
      </c>
      <c r="E2974" s="8">
        <f t="shared" si="48"/>
        <v>2.434786319732666</v>
      </c>
    </row>
    <row r="2975" spans="1:5" x14ac:dyDescent="0.2">
      <c r="A2975" s="230">
        <v>42298.66576246528</v>
      </c>
      <c r="B2975">
        <v>2.434786319732666</v>
      </c>
      <c r="C2975">
        <v>1079.9029541015625</v>
      </c>
      <c r="D2975">
        <v>0.31459331512451172</v>
      </c>
      <c r="E2975" s="8">
        <f t="shared" si="48"/>
        <v>2.434786319732666</v>
      </c>
    </row>
    <row r="2976" spans="1:5" x14ac:dyDescent="0.2">
      <c r="A2976" s="230">
        <v>42298.6727159375</v>
      </c>
      <c r="B2976">
        <v>2.434786319732666</v>
      </c>
      <c r="C2976">
        <v>932.23944091796875</v>
      </c>
      <c r="D2976">
        <v>0.31459331512451172</v>
      </c>
      <c r="E2976" s="8">
        <f t="shared" si="48"/>
        <v>2.434786319732666</v>
      </c>
    </row>
    <row r="2977" spans="1:5" x14ac:dyDescent="0.2">
      <c r="A2977" s="230">
        <v>42298.679669409721</v>
      </c>
      <c r="B2977">
        <v>2.434786319732666</v>
      </c>
      <c r="C2977">
        <v>1040.6044921875</v>
      </c>
      <c r="D2977">
        <v>0.31459331512451172</v>
      </c>
      <c r="E2977" s="8">
        <f t="shared" si="48"/>
        <v>2.434786319732666</v>
      </c>
    </row>
    <row r="2978" spans="1:5" x14ac:dyDescent="0.2">
      <c r="A2978" s="230">
        <v>42298.68662291667</v>
      </c>
      <c r="B2978">
        <v>2.434786319732666</v>
      </c>
      <c r="C2978">
        <v>812.0955810546875</v>
      </c>
      <c r="D2978">
        <v>0.31459331512451172</v>
      </c>
      <c r="E2978" s="8">
        <f t="shared" si="48"/>
        <v>2.434786319732666</v>
      </c>
    </row>
    <row r="2979" spans="1:5" x14ac:dyDescent="0.2">
      <c r="A2979" s="230">
        <v>42298.693576388891</v>
      </c>
      <c r="B2979">
        <v>2.434786319732666</v>
      </c>
      <c r="C2979">
        <v>953.65557861328125</v>
      </c>
      <c r="D2979">
        <v>0.31459331512451172</v>
      </c>
      <c r="E2979" s="8">
        <f t="shared" si="48"/>
        <v>2.434786319732666</v>
      </c>
    </row>
    <row r="2980" spans="1:5" x14ac:dyDescent="0.2">
      <c r="A2980" s="230">
        <v>42298.700529861111</v>
      </c>
      <c r="B2980">
        <v>2.434786319732666</v>
      </c>
      <c r="C2980">
        <v>1135.906005859375</v>
      </c>
      <c r="D2980">
        <v>0.2397000789642334</v>
      </c>
      <c r="E2980" s="8">
        <f t="shared" si="48"/>
        <v>2.434786319732666</v>
      </c>
    </row>
    <row r="2981" spans="1:5" x14ac:dyDescent="0.2">
      <c r="A2981" s="230">
        <v>42298.707483368053</v>
      </c>
      <c r="B2981">
        <v>2.434786319732666</v>
      </c>
      <c r="C2981">
        <v>769.69183349609375</v>
      </c>
      <c r="D2981">
        <v>0.2397000789642334</v>
      </c>
      <c r="E2981" s="8">
        <f t="shared" si="48"/>
        <v>2.434786319732666</v>
      </c>
    </row>
    <row r="2982" spans="1:5" x14ac:dyDescent="0.2">
      <c r="A2982" s="230">
        <v>42298.714436840281</v>
      </c>
      <c r="B2982">
        <v>2.434786319732666</v>
      </c>
      <c r="C2982">
        <v>1112.2413330078125</v>
      </c>
      <c r="D2982">
        <v>0.2397000789642334</v>
      </c>
      <c r="E2982" s="8">
        <f t="shared" si="48"/>
        <v>2.434786319732666</v>
      </c>
    </row>
    <row r="2983" spans="1:5" x14ac:dyDescent="0.2">
      <c r="A2983" s="230">
        <v>42298.721390358798</v>
      </c>
      <c r="B2983">
        <v>2.434786319732666</v>
      </c>
      <c r="C2983">
        <v>938.12896728515625</v>
      </c>
      <c r="D2983">
        <v>0.2397000789642334</v>
      </c>
      <c r="E2983" s="8">
        <f t="shared" si="48"/>
        <v>2.434786319732666</v>
      </c>
    </row>
    <row r="2984" spans="1:5" x14ac:dyDescent="0.2">
      <c r="A2984" s="230">
        <v>42298.728343831019</v>
      </c>
      <c r="B2984">
        <v>2.2148740291595459</v>
      </c>
      <c r="C2984">
        <v>1139.2254638671875</v>
      </c>
      <c r="D2984">
        <v>0.2397000789642334</v>
      </c>
      <c r="E2984" s="8">
        <f t="shared" si="48"/>
        <v>2.2148740291595459</v>
      </c>
    </row>
    <row r="2985" spans="1:5" x14ac:dyDescent="0.2">
      <c r="A2985" s="230">
        <v>42298.735297303239</v>
      </c>
      <c r="B2985">
        <v>2.5377330780029297</v>
      </c>
      <c r="C2985">
        <v>949.69354248046875</v>
      </c>
      <c r="D2985">
        <v>0.2397000789642334</v>
      </c>
      <c r="E2985" s="8">
        <f t="shared" si="48"/>
        <v>2.5377330780029297</v>
      </c>
    </row>
    <row r="2986" spans="1:5" x14ac:dyDescent="0.2">
      <c r="A2986" s="230">
        <v>42298.742250810188</v>
      </c>
      <c r="B2986">
        <v>2.5377330780029297</v>
      </c>
      <c r="C2986">
        <v>1159.784912109375</v>
      </c>
      <c r="D2986">
        <v>0.2397000789642334</v>
      </c>
      <c r="E2986" s="8">
        <f t="shared" si="48"/>
        <v>2.5377330780029297</v>
      </c>
    </row>
    <row r="2987" spans="1:5" x14ac:dyDescent="0.2">
      <c r="A2987" s="230">
        <v>42298.749204282409</v>
      </c>
      <c r="B2987">
        <v>2.5377330780029297</v>
      </c>
      <c r="C2987">
        <v>1120.3792724609375</v>
      </c>
      <c r="D2987">
        <v>0.2397000789642334</v>
      </c>
      <c r="E2987" s="8">
        <f t="shared" si="48"/>
        <v>2.5377330780029297</v>
      </c>
    </row>
    <row r="2988" spans="1:5" x14ac:dyDescent="0.2">
      <c r="A2988" s="230">
        <v>42298.756157754629</v>
      </c>
      <c r="B2988">
        <v>2.5377330780029297</v>
      </c>
      <c r="C2988">
        <v>1149.8262939453125</v>
      </c>
      <c r="D2988">
        <v>0.2397000789642334</v>
      </c>
      <c r="E2988" s="8">
        <f t="shared" si="48"/>
        <v>2.5377330780029297</v>
      </c>
    </row>
    <row r="2989" spans="1:5" x14ac:dyDescent="0.2">
      <c r="A2989" s="230">
        <v>42298.763111261571</v>
      </c>
      <c r="B2989">
        <v>2.5377330780029297</v>
      </c>
      <c r="C2989">
        <v>1026.3629150390625</v>
      </c>
      <c r="D2989">
        <v>0.2397000789642334</v>
      </c>
      <c r="E2989" s="8">
        <f t="shared" si="48"/>
        <v>2.5377330780029297</v>
      </c>
    </row>
    <row r="2990" spans="1:5" x14ac:dyDescent="0.2">
      <c r="A2990" s="230">
        <v>42298.770064733799</v>
      </c>
      <c r="B2990">
        <v>2.5377330780029297</v>
      </c>
      <c r="C2990">
        <v>1140.4033203125</v>
      </c>
      <c r="D2990">
        <v>0.2397000789642334</v>
      </c>
      <c r="E2990" s="8">
        <f t="shared" si="48"/>
        <v>2.5377330780029297</v>
      </c>
    </row>
    <row r="2991" spans="1:5" x14ac:dyDescent="0.2">
      <c r="A2991" s="230">
        <v>42298.777018252316</v>
      </c>
      <c r="B2991">
        <v>2.5377330780029297</v>
      </c>
      <c r="C2991">
        <v>1104.4244384765625</v>
      </c>
      <c r="D2991">
        <v>0.2397000789642334</v>
      </c>
      <c r="E2991" s="8">
        <f t="shared" si="48"/>
        <v>2.5377330780029297</v>
      </c>
    </row>
    <row r="2992" spans="1:5" x14ac:dyDescent="0.2">
      <c r="A2992" s="230">
        <v>42298.783971724537</v>
      </c>
      <c r="B2992">
        <v>2.5377330780029297</v>
      </c>
      <c r="C2992">
        <v>1157.428955078125</v>
      </c>
      <c r="D2992">
        <v>0.2397000789642334</v>
      </c>
      <c r="E2992" s="8">
        <f t="shared" si="48"/>
        <v>2.5377330780029297</v>
      </c>
    </row>
    <row r="2993" spans="1:5" x14ac:dyDescent="0.2">
      <c r="A2993" s="230">
        <v>42298.790925196758</v>
      </c>
      <c r="B2993">
        <v>2.5377330780029297</v>
      </c>
      <c r="C2993">
        <v>1069.7303466796875</v>
      </c>
      <c r="D2993">
        <v>0.2397000789642334</v>
      </c>
      <c r="E2993" s="8">
        <f t="shared" si="48"/>
        <v>2.5377330780029297</v>
      </c>
    </row>
    <row r="2994" spans="1:5" x14ac:dyDescent="0.2">
      <c r="A2994" s="230">
        <v>42298.797878703706</v>
      </c>
      <c r="B2994">
        <v>2.5377330780029297</v>
      </c>
      <c r="C2994">
        <v>1157.750244140625</v>
      </c>
      <c r="D2994">
        <v>0.2397000789642334</v>
      </c>
      <c r="E2994" s="8">
        <f t="shared" si="48"/>
        <v>2.5377330780029297</v>
      </c>
    </row>
    <row r="2995" spans="1:5" x14ac:dyDescent="0.2">
      <c r="A2995" s="230">
        <v>42298.804832175927</v>
      </c>
      <c r="B2995">
        <v>2.5377330780029297</v>
      </c>
      <c r="C2995">
        <v>1073.26416015625</v>
      </c>
      <c r="D2995">
        <v>0.2397000789642334</v>
      </c>
      <c r="E2995" s="8">
        <f t="shared" si="48"/>
        <v>2.5377330780029297</v>
      </c>
    </row>
    <row r="2996" spans="1:5" x14ac:dyDescent="0.2">
      <c r="A2996" s="230">
        <v>42298.811785648148</v>
      </c>
      <c r="B2996">
        <v>2.5377330780029297</v>
      </c>
      <c r="C2996">
        <v>1132.58642578125</v>
      </c>
      <c r="D2996">
        <v>0.2397000789642334</v>
      </c>
      <c r="E2996" s="8">
        <f t="shared" si="48"/>
        <v>2.5377330780029297</v>
      </c>
    </row>
    <row r="2997" spans="1:5" x14ac:dyDescent="0.2">
      <c r="A2997" s="230">
        <v>42298.818739155089</v>
      </c>
      <c r="B2997">
        <v>2.5377330780029297</v>
      </c>
      <c r="C2997">
        <v>1045.2091064453125</v>
      </c>
      <c r="D2997">
        <v>0.2397000789642334</v>
      </c>
      <c r="E2997" s="8">
        <f t="shared" si="48"/>
        <v>2.5377330780029297</v>
      </c>
    </row>
    <row r="2998" spans="1:5" x14ac:dyDescent="0.2">
      <c r="A2998" s="230">
        <v>42298.825692627317</v>
      </c>
      <c r="B2998">
        <v>2.5377330780029297</v>
      </c>
      <c r="C2998">
        <v>1159.8919677734375</v>
      </c>
      <c r="D2998">
        <v>0.2397000789642334</v>
      </c>
      <c r="E2998" s="8">
        <f t="shared" si="48"/>
        <v>2.5377330780029297</v>
      </c>
    </row>
    <row r="2999" spans="1:5" x14ac:dyDescent="0.2">
      <c r="A2999" s="230">
        <v>42298.832646145835</v>
      </c>
      <c r="B2999">
        <v>2.5033817291259766</v>
      </c>
      <c r="C2999">
        <v>802.56536865234375</v>
      </c>
      <c r="D2999">
        <v>0.2397000789642334</v>
      </c>
      <c r="E2999" s="8">
        <f t="shared" si="48"/>
        <v>2.5033817291259766</v>
      </c>
    </row>
    <row r="3000" spans="1:5" x14ac:dyDescent="0.2">
      <c r="A3000" s="230">
        <v>42298.839599618055</v>
      </c>
      <c r="B3000">
        <v>2.5033817291259766</v>
      </c>
      <c r="C3000">
        <v>1138.475830078125</v>
      </c>
      <c r="D3000">
        <v>0.2397000789642334</v>
      </c>
      <c r="E3000" s="8">
        <f t="shared" si="48"/>
        <v>2.5033817291259766</v>
      </c>
    </row>
    <row r="3001" spans="1:5" x14ac:dyDescent="0.2">
      <c r="A3001" s="230">
        <v>42298.846553090276</v>
      </c>
      <c r="B3001">
        <v>2.5033817291259766</v>
      </c>
      <c r="C3001">
        <v>672.14178466796875</v>
      </c>
      <c r="D3001">
        <v>0.2397000789642334</v>
      </c>
      <c r="E3001" s="8">
        <f t="shared" si="48"/>
        <v>2.5033817291259766</v>
      </c>
    </row>
    <row r="3002" spans="1:5" x14ac:dyDescent="0.2">
      <c r="A3002" s="230">
        <v>42298.853506597225</v>
      </c>
      <c r="B3002">
        <v>2.5033817291259766</v>
      </c>
      <c r="C3002">
        <v>1145.11474609375</v>
      </c>
      <c r="D3002">
        <v>0.2397000789642334</v>
      </c>
      <c r="E3002" s="8">
        <f t="shared" si="48"/>
        <v>2.5033817291259766</v>
      </c>
    </row>
    <row r="3003" spans="1:5" x14ac:dyDescent="0.2">
      <c r="A3003" s="230">
        <v>42298.860460069445</v>
      </c>
      <c r="B3003">
        <v>2.50327467918396</v>
      </c>
      <c r="C3003">
        <v>782.1131591796875</v>
      </c>
      <c r="D3003">
        <v>0.2397000789642334</v>
      </c>
      <c r="E3003" s="8">
        <f t="shared" si="48"/>
        <v>2.50327467918396</v>
      </c>
    </row>
    <row r="3004" spans="1:5" x14ac:dyDescent="0.2">
      <c r="A3004" s="230">
        <v>42298.867413541666</v>
      </c>
      <c r="B3004">
        <v>2.50327467918396</v>
      </c>
      <c r="C3004">
        <v>1150.897216796875</v>
      </c>
      <c r="D3004">
        <v>0.2397000789642334</v>
      </c>
      <c r="E3004" s="8">
        <f t="shared" si="48"/>
        <v>2.50327467918396</v>
      </c>
    </row>
    <row r="3005" spans="1:5" x14ac:dyDescent="0.2">
      <c r="A3005" s="230">
        <v>42298.874367048615</v>
      </c>
      <c r="B3005">
        <v>2.50327467918396</v>
      </c>
      <c r="C3005">
        <v>965.75555419921875</v>
      </c>
      <c r="D3005">
        <v>0.2397000789642334</v>
      </c>
      <c r="E3005" s="8">
        <f t="shared" si="48"/>
        <v>2.50327467918396</v>
      </c>
    </row>
    <row r="3006" spans="1:5" x14ac:dyDescent="0.2">
      <c r="A3006" s="230">
        <v>42298.881320520835</v>
      </c>
      <c r="B3006">
        <v>2.50327467918396</v>
      </c>
      <c r="C3006">
        <v>1148.22021484375</v>
      </c>
      <c r="D3006">
        <v>0.2397000789642334</v>
      </c>
      <c r="E3006" s="8">
        <f t="shared" si="48"/>
        <v>2.50327467918396</v>
      </c>
    </row>
    <row r="3007" spans="1:5" x14ac:dyDescent="0.2">
      <c r="A3007" s="230">
        <v>42298.888274039353</v>
      </c>
      <c r="B3007">
        <v>2.50327467918396</v>
      </c>
      <c r="C3007">
        <v>1071.33642578125</v>
      </c>
      <c r="D3007">
        <v>0.2397000789642334</v>
      </c>
      <c r="E3007" s="8">
        <f t="shared" si="48"/>
        <v>2.50327467918396</v>
      </c>
    </row>
    <row r="3008" spans="1:5" x14ac:dyDescent="0.2">
      <c r="A3008" s="230">
        <v>42298.895227511573</v>
      </c>
      <c r="B3008">
        <v>2.50327467918396</v>
      </c>
      <c r="C3008">
        <v>1122.94921875</v>
      </c>
      <c r="D3008">
        <v>0.2397000789642334</v>
      </c>
      <c r="E3008" s="8">
        <f t="shared" si="48"/>
        <v>2.50327467918396</v>
      </c>
    </row>
    <row r="3009" spans="1:5" x14ac:dyDescent="0.2">
      <c r="A3009" s="230">
        <v>42298.902180983794</v>
      </c>
      <c r="B3009">
        <v>2.50327467918396</v>
      </c>
      <c r="C3009">
        <v>1058.9154052734375</v>
      </c>
      <c r="D3009">
        <v>0.2397000789642334</v>
      </c>
      <c r="E3009" s="8">
        <f t="shared" si="48"/>
        <v>2.50327467918396</v>
      </c>
    </row>
    <row r="3010" spans="1:5" x14ac:dyDescent="0.2">
      <c r="A3010" s="230">
        <v>42298.909134490743</v>
      </c>
      <c r="B3010">
        <v>2.50327467918396</v>
      </c>
      <c r="C3010">
        <v>1132.479248046875</v>
      </c>
      <c r="D3010">
        <v>0.2397000789642334</v>
      </c>
      <c r="E3010" s="8">
        <f t="shared" si="48"/>
        <v>2.50327467918396</v>
      </c>
    </row>
    <row r="3011" spans="1:5" x14ac:dyDescent="0.2">
      <c r="A3011" s="230">
        <v>42298.916087962964</v>
      </c>
      <c r="B3011">
        <v>2.50327467918396</v>
      </c>
      <c r="C3011">
        <v>964.47052001953125</v>
      </c>
      <c r="D3011">
        <v>0.2397000789642334</v>
      </c>
      <c r="E3011" s="8">
        <f t="shared" si="48"/>
        <v>2.50327467918396</v>
      </c>
    </row>
    <row r="3012" spans="1:5" x14ac:dyDescent="0.2">
      <c r="A3012" s="230">
        <v>42298.923041435184</v>
      </c>
      <c r="B3012">
        <v>2.50327467918396</v>
      </c>
      <c r="C3012">
        <v>1116.41748046875</v>
      </c>
      <c r="D3012">
        <v>0.2397000789642334</v>
      </c>
      <c r="E3012" s="8">
        <f t="shared" ref="E3012:E3075" si="49">IF(B3012="Null",E3011,IF(C3012+D3012&gt;10,B3012,"PO"))</f>
        <v>2.50327467918396</v>
      </c>
    </row>
    <row r="3013" spans="1:5" x14ac:dyDescent="0.2">
      <c r="A3013" s="230">
        <v>42298.929994942133</v>
      </c>
      <c r="B3013">
        <v>2.50327467918396</v>
      </c>
      <c r="C3013">
        <v>906.54022216796875</v>
      </c>
      <c r="D3013">
        <v>0.2397000789642334</v>
      </c>
      <c r="E3013" s="8">
        <f t="shared" si="49"/>
        <v>2.50327467918396</v>
      </c>
    </row>
    <row r="3014" spans="1:5" x14ac:dyDescent="0.2">
      <c r="A3014" s="230">
        <v>42298.936948414354</v>
      </c>
      <c r="B3014">
        <v>2.50327467918396</v>
      </c>
      <c r="C3014">
        <v>1076.369384765625</v>
      </c>
      <c r="D3014">
        <v>0.2397000789642334</v>
      </c>
      <c r="E3014" s="8">
        <f t="shared" si="49"/>
        <v>2.50327467918396</v>
      </c>
    </row>
    <row r="3015" spans="1:5" x14ac:dyDescent="0.2">
      <c r="A3015" s="230">
        <v>42298.943901932871</v>
      </c>
      <c r="B3015">
        <v>2.50327467918396</v>
      </c>
      <c r="C3015">
        <v>1141.045654296875</v>
      </c>
      <c r="D3015">
        <v>0.2397000789642334</v>
      </c>
      <c r="E3015" s="8">
        <f t="shared" si="49"/>
        <v>2.50327467918396</v>
      </c>
    </row>
    <row r="3016" spans="1:5" x14ac:dyDescent="0.2">
      <c r="A3016" s="230">
        <v>42298.950855405092</v>
      </c>
      <c r="B3016">
        <v>2.50327467918396</v>
      </c>
      <c r="C3016">
        <v>1120.8077392578125</v>
      </c>
      <c r="D3016">
        <v>0.2397000789642334</v>
      </c>
      <c r="E3016" s="8">
        <f t="shared" si="49"/>
        <v>2.50327467918396</v>
      </c>
    </row>
    <row r="3017" spans="1:5" x14ac:dyDescent="0.2">
      <c r="A3017" s="230">
        <v>42298.957808877312</v>
      </c>
      <c r="B3017">
        <v>2.50327467918396</v>
      </c>
      <c r="C3017">
        <v>1153.038818359375</v>
      </c>
      <c r="D3017">
        <v>0.2397000789642334</v>
      </c>
      <c r="E3017" s="8">
        <f t="shared" si="49"/>
        <v>2.50327467918396</v>
      </c>
    </row>
    <row r="3018" spans="1:5" x14ac:dyDescent="0.2">
      <c r="A3018" s="230">
        <v>42298.964762384261</v>
      </c>
      <c r="B3018">
        <v>2.50327467918396</v>
      </c>
      <c r="C3018">
        <v>1081.18798828125</v>
      </c>
      <c r="D3018">
        <v>0.2397000789642334</v>
      </c>
      <c r="E3018" s="8">
        <f t="shared" si="49"/>
        <v>2.50327467918396</v>
      </c>
    </row>
    <row r="3019" spans="1:5" x14ac:dyDescent="0.2">
      <c r="A3019" s="230">
        <v>42298.971715856482</v>
      </c>
      <c r="B3019">
        <v>2.50327467918396</v>
      </c>
      <c r="C3019">
        <v>1138.5830078125</v>
      </c>
      <c r="D3019">
        <v>0.2397000789642334</v>
      </c>
      <c r="E3019" s="8">
        <f t="shared" si="49"/>
        <v>2.50327467918396</v>
      </c>
    </row>
    <row r="3020" spans="1:5" x14ac:dyDescent="0.2">
      <c r="A3020" s="230">
        <v>42298.978669328702</v>
      </c>
      <c r="B3020">
        <v>2.50327467918396</v>
      </c>
      <c r="C3020">
        <v>1123.1634521484375</v>
      </c>
      <c r="D3020">
        <v>0.2397000789642334</v>
      </c>
      <c r="E3020" s="8">
        <f t="shared" si="49"/>
        <v>2.50327467918396</v>
      </c>
    </row>
    <row r="3021" spans="1:5" x14ac:dyDescent="0.2">
      <c r="A3021" s="230">
        <v>42298.985622835651</v>
      </c>
      <c r="B3021">
        <v>2.50327467918396</v>
      </c>
      <c r="C3021">
        <v>1163.9610595703125</v>
      </c>
      <c r="D3021">
        <v>0.2397000789642334</v>
      </c>
      <c r="E3021" s="8">
        <f t="shared" si="49"/>
        <v>2.50327467918396</v>
      </c>
    </row>
    <row r="3022" spans="1:5" x14ac:dyDescent="0.2">
      <c r="A3022" s="230">
        <v>42298.992576307872</v>
      </c>
      <c r="B3022">
        <v>2.50327467918396</v>
      </c>
      <c r="C3022">
        <v>1090.7181396484375</v>
      </c>
      <c r="D3022">
        <v>0.2397000789642334</v>
      </c>
      <c r="E3022" s="8">
        <f t="shared" si="49"/>
        <v>2.50327467918396</v>
      </c>
    </row>
    <row r="3023" spans="1:5" x14ac:dyDescent="0.2">
      <c r="A3023" s="230">
        <v>42298.999529826389</v>
      </c>
      <c r="B3023">
        <v>2.50327467918396</v>
      </c>
      <c r="C3023">
        <v>1123.805908203125</v>
      </c>
      <c r="D3023">
        <v>0.2397000789642334</v>
      </c>
      <c r="E3023" s="8">
        <f t="shared" si="49"/>
        <v>2.50327467918396</v>
      </c>
    </row>
    <row r="3024" spans="1:5" x14ac:dyDescent="0.2">
      <c r="A3024" s="230">
        <v>42299.00648329861</v>
      </c>
      <c r="B3024">
        <v>2.50327467918396</v>
      </c>
      <c r="C3024">
        <v>1049.3851318359375</v>
      </c>
      <c r="D3024">
        <v>0.2397000789642334</v>
      </c>
      <c r="E3024" s="8">
        <f t="shared" si="49"/>
        <v>2.50327467918396</v>
      </c>
    </row>
    <row r="3025" spans="1:5" x14ac:dyDescent="0.2">
      <c r="A3025" s="230">
        <v>42299.013436770831</v>
      </c>
      <c r="B3025">
        <v>2.50327467918396</v>
      </c>
      <c r="C3025">
        <v>1167.8157958984375</v>
      </c>
      <c r="D3025">
        <v>0.2397000789642334</v>
      </c>
      <c r="E3025" s="8">
        <f t="shared" si="49"/>
        <v>2.50327467918396</v>
      </c>
    </row>
    <row r="3026" spans="1:5" x14ac:dyDescent="0.2">
      <c r="A3026" s="230">
        <v>42299.020390277779</v>
      </c>
      <c r="B3026">
        <v>2.50327467918396</v>
      </c>
      <c r="C3026">
        <v>1076.0482177734375</v>
      </c>
      <c r="D3026">
        <v>0.2397000789642334</v>
      </c>
      <c r="E3026" s="8">
        <f t="shared" si="49"/>
        <v>2.50327467918396</v>
      </c>
    </row>
    <row r="3027" spans="1:5" x14ac:dyDescent="0.2">
      <c r="A3027" s="230">
        <v>42299.02734375</v>
      </c>
      <c r="B3027">
        <v>2.50327467918396</v>
      </c>
      <c r="C3027">
        <v>1152.1820068359375</v>
      </c>
      <c r="D3027">
        <v>0.2397000789642334</v>
      </c>
      <c r="E3027" s="8">
        <f t="shared" si="49"/>
        <v>2.50327467918396</v>
      </c>
    </row>
    <row r="3028" spans="1:5" x14ac:dyDescent="0.2">
      <c r="A3028" s="230">
        <v>42299.034297222221</v>
      </c>
      <c r="B3028">
        <v>2.50327467918396</v>
      </c>
      <c r="C3028">
        <v>1024.435546875</v>
      </c>
      <c r="D3028">
        <v>0.2397000789642334</v>
      </c>
      <c r="E3028" s="8">
        <f t="shared" si="49"/>
        <v>2.50327467918396</v>
      </c>
    </row>
    <row r="3029" spans="1:5" x14ac:dyDescent="0.2">
      <c r="A3029" s="230">
        <v>42299.041250729169</v>
      </c>
      <c r="B3029">
        <v>2.50327467918396</v>
      </c>
      <c r="C3029">
        <v>1146.6138916015625</v>
      </c>
      <c r="D3029">
        <v>0.2397000789642334</v>
      </c>
      <c r="E3029" s="8">
        <f t="shared" si="49"/>
        <v>2.50327467918396</v>
      </c>
    </row>
    <row r="3030" spans="1:5" x14ac:dyDescent="0.2">
      <c r="A3030" s="230">
        <v>42299.04820420139</v>
      </c>
      <c r="B3030">
        <v>2.4622888565063477</v>
      </c>
      <c r="C3030">
        <v>945.19622802734375</v>
      </c>
      <c r="D3030">
        <v>0.2397000789642334</v>
      </c>
      <c r="E3030" s="8">
        <f t="shared" si="49"/>
        <v>2.4622888565063477</v>
      </c>
    </row>
    <row r="3031" spans="1:5" x14ac:dyDescent="0.2">
      <c r="A3031" s="230">
        <v>42299.055157719908</v>
      </c>
      <c r="B3031">
        <v>2.4622888565063477</v>
      </c>
      <c r="C3031">
        <v>1137.6192626953125</v>
      </c>
      <c r="D3031">
        <v>0.2397000789642334</v>
      </c>
      <c r="E3031" s="8">
        <f t="shared" si="49"/>
        <v>2.4622888565063477</v>
      </c>
    </row>
    <row r="3032" spans="1:5" x14ac:dyDescent="0.2">
      <c r="A3032" s="230">
        <v>42299.062111192128</v>
      </c>
      <c r="B3032">
        <v>2.4622888565063477</v>
      </c>
      <c r="C3032">
        <v>704.80126953125</v>
      </c>
      <c r="D3032">
        <v>0.2397000789642334</v>
      </c>
      <c r="E3032" s="8">
        <f t="shared" si="49"/>
        <v>2.4622888565063477</v>
      </c>
    </row>
    <row r="3033" spans="1:5" x14ac:dyDescent="0.2">
      <c r="A3033" s="230">
        <v>42299.069064664349</v>
      </c>
      <c r="B3033">
        <v>2.4622888565063477</v>
      </c>
      <c r="C3033">
        <v>1139.2254638671875</v>
      </c>
      <c r="D3033">
        <v>0.2397000789642334</v>
      </c>
      <c r="E3033" s="8">
        <f t="shared" si="49"/>
        <v>2.4622888565063477</v>
      </c>
    </row>
    <row r="3034" spans="1:5" x14ac:dyDescent="0.2">
      <c r="A3034" s="230">
        <v>42299.076018171298</v>
      </c>
      <c r="B3034">
        <v>2.4622888565063477</v>
      </c>
      <c r="C3034">
        <v>710.7978515625</v>
      </c>
      <c r="D3034">
        <v>0.2397000789642334</v>
      </c>
      <c r="E3034" s="8">
        <f t="shared" si="49"/>
        <v>2.4622888565063477</v>
      </c>
    </row>
    <row r="3035" spans="1:5" x14ac:dyDescent="0.2">
      <c r="A3035" s="230">
        <v>42299.082971643518</v>
      </c>
      <c r="B3035">
        <v>2.4622888565063477</v>
      </c>
      <c r="C3035">
        <v>1132.051025390625</v>
      </c>
      <c r="D3035">
        <v>0.2397000789642334</v>
      </c>
      <c r="E3035" s="8">
        <f t="shared" si="49"/>
        <v>2.4622888565063477</v>
      </c>
    </row>
    <row r="3036" spans="1:5" x14ac:dyDescent="0.2">
      <c r="A3036" s="230">
        <v>42299.089925115739</v>
      </c>
      <c r="B3036">
        <v>2.4622888565063477</v>
      </c>
      <c r="C3036">
        <v>884.69586181640625</v>
      </c>
      <c r="D3036">
        <v>0.2397000789642334</v>
      </c>
      <c r="E3036" s="8">
        <f t="shared" si="49"/>
        <v>2.4622888565063477</v>
      </c>
    </row>
    <row r="3037" spans="1:5" x14ac:dyDescent="0.2">
      <c r="A3037" s="230">
        <v>42299.096878622688</v>
      </c>
      <c r="B3037">
        <v>2.4622888565063477</v>
      </c>
      <c r="C3037">
        <v>1130.6590576171875</v>
      </c>
      <c r="D3037">
        <v>0.2397000789642334</v>
      </c>
      <c r="E3037" s="8">
        <f t="shared" si="49"/>
        <v>2.4622888565063477</v>
      </c>
    </row>
    <row r="3038" spans="1:5" x14ac:dyDescent="0.2">
      <c r="A3038" s="230">
        <v>42299.103832094908</v>
      </c>
      <c r="B3038">
        <v>2.4622888565063477</v>
      </c>
      <c r="C3038">
        <v>996.487548828125</v>
      </c>
      <c r="D3038">
        <v>0.2397000789642334</v>
      </c>
      <c r="E3038" s="8">
        <f t="shared" si="49"/>
        <v>2.4622888565063477</v>
      </c>
    </row>
    <row r="3039" spans="1:5" x14ac:dyDescent="0.2">
      <c r="A3039" s="230">
        <v>42299.110785613426</v>
      </c>
      <c r="B3039">
        <v>2.4622888565063477</v>
      </c>
      <c r="C3039">
        <v>1126.48291015625</v>
      </c>
      <c r="D3039">
        <v>0.2397000789642334</v>
      </c>
      <c r="E3039" s="8">
        <f t="shared" si="49"/>
        <v>2.4622888565063477</v>
      </c>
    </row>
    <row r="3040" spans="1:5" x14ac:dyDescent="0.2">
      <c r="A3040" s="230">
        <v>42299.117739085646</v>
      </c>
      <c r="B3040">
        <v>2.4622888565063477</v>
      </c>
      <c r="C3040">
        <v>1009.6583862304687</v>
      </c>
      <c r="D3040">
        <v>0.2397000789642334</v>
      </c>
      <c r="E3040" s="8">
        <f t="shared" si="49"/>
        <v>2.4622888565063477</v>
      </c>
    </row>
    <row r="3041" spans="1:5" x14ac:dyDescent="0.2">
      <c r="A3041" s="230">
        <v>42299.124692557867</v>
      </c>
      <c r="B3041">
        <v>2.4622888565063477</v>
      </c>
      <c r="C3041">
        <v>1104.4244384765625</v>
      </c>
      <c r="D3041">
        <v>0.2397000789642334</v>
      </c>
      <c r="E3041" s="8">
        <f t="shared" si="49"/>
        <v>2.4622888565063477</v>
      </c>
    </row>
    <row r="3042" spans="1:5" x14ac:dyDescent="0.2">
      <c r="A3042" s="230">
        <v>42299.131646064816</v>
      </c>
      <c r="B3042">
        <v>2.4622888565063477</v>
      </c>
      <c r="C3042">
        <v>968.96795654296875</v>
      </c>
      <c r="D3042">
        <v>0.2397000789642334</v>
      </c>
      <c r="E3042" s="8">
        <f t="shared" si="49"/>
        <v>2.4622888565063477</v>
      </c>
    </row>
    <row r="3043" spans="1:5" x14ac:dyDescent="0.2">
      <c r="A3043" s="230">
        <v>42299.138599537036</v>
      </c>
      <c r="B3043">
        <v>2.4622888565063477</v>
      </c>
      <c r="C3043">
        <v>1105.602294921875</v>
      </c>
      <c r="D3043">
        <v>0.2397000789642334</v>
      </c>
      <c r="E3043" s="8">
        <f t="shared" si="49"/>
        <v>2.4622888565063477</v>
      </c>
    </row>
    <row r="3044" spans="1:5" x14ac:dyDescent="0.2">
      <c r="A3044" s="230">
        <v>42299.145553009257</v>
      </c>
      <c r="B3044">
        <v>2.4622888565063477</v>
      </c>
      <c r="C3044">
        <v>896.04638671875</v>
      </c>
      <c r="D3044">
        <v>0.2397000789642334</v>
      </c>
      <c r="E3044" s="8">
        <f t="shared" si="49"/>
        <v>2.4622888565063477</v>
      </c>
    </row>
    <row r="3045" spans="1:5" x14ac:dyDescent="0.2">
      <c r="A3045" s="230">
        <v>42299.152506516206</v>
      </c>
      <c r="B3045">
        <v>2.4622888565063477</v>
      </c>
      <c r="C3045">
        <v>1142.9732666015625</v>
      </c>
      <c r="D3045">
        <v>0.2397000789642334</v>
      </c>
      <c r="E3045" s="8">
        <f t="shared" si="49"/>
        <v>2.4622888565063477</v>
      </c>
    </row>
    <row r="3046" spans="1:5" x14ac:dyDescent="0.2">
      <c r="A3046" s="230">
        <v>42299.159459988427</v>
      </c>
      <c r="B3046">
        <v>2.4622888565063477</v>
      </c>
      <c r="C3046">
        <v>1052.811767578125</v>
      </c>
      <c r="D3046">
        <v>0.2397000789642334</v>
      </c>
      <c r="E3046" s="8">
        <f t="shared" si="49"/>
        <v>2.4622888565063477</v>
      </c>
    </row>
    <row r="3047" spans="1:5" x14ac:dyDescent="0.2">
      <c r="A3047" s="230">
        <v>42299.166413506944</v>
      </c>
      <c r="B3047">
        <v>2.4622888565063477</v>
      </c>
      <c r="C3047">
        <v>1129.0528564453125</v>
      </c>
      <c r="D3047">
        <v>0.2397000789642334</v>
      </c>
      <c r="E3047" s="8">
        <f t="shared" si="49"/>
        <v>2.4622888565063477</v>
      </c>
    </row>
    <row r="3048" spans="1:5" x14ac:dyDescent="0.2">
      <c r="A3048" s="230">
        <v>42299.173366979165</v>
      </c>
      <c r="B3048">
        <v>2.4622888565063477</v>
      </c>
      <c r="C3048">
        <v>1123.1634521484375</v>
      </c>
      <c r="D3048">
        <v>0.2397000789642334</v>
      </c>
      <c r="E3048" s="8">
        <f t="shared" si="49"/>
        <v>2.4622888565063477</v>
      </c>
    </row>
    <row r="3049" spans="1:5" x14ac:dyDescent="0.2">
      <c r="A3049" s="230">
        <v>42299.180320451385</v>
      </c>
      <c r="B3049">
        <v>2.4622888565063477</v>
      </c>
      <c r="C3049">
        <v>1127.5537109375</v>
      </c>
      <c r="D3049">
        <v>0.2397000789642334</v>
      </c>
      <c r="E3049" s="8">
        <f t="shared" si="49"/>
        <v>2.4622888565063477</v>
      </c>
    </row>
    <row r="3050" spans="1:5" x14ac:dyDescent="0.2">
      <c r="A3050" s="230">
        <v>42299.187273958334</v>
      </c>
      <c r="B3050">
        <v>2.4622888565063477</v>
      </c>
      <c r="C3050">
        <v>1220.2850341796875</v>
      </c>
      <c r="D3050">
        <v>0.2397000789642334</v>
      </c>
      <c r="E3050" s="8">
        <f t="shared" si="49"/>
        <v>2.4622888565063477</v>
      </c>
    </row>
    <row r="3051" spans="1:5" x14ac:dyDescent="0.2">
      <c r="A3051" s="230">
        <v>42299.194227430555</v>
      </c>
      <c r="B3051">
        <v>2.4622888565063477</v>
      </c>
      <c r="C3051">
        <v>1089.75439453125</v>
      </c>
      <c r="D3051">
        <v>0.2397000789642334</v>
      </c>
      <c r="E3051" s="8">
        <f t="shared" si="49"/>
        <v>2.4622888565063477</v>
      </c>
    </row>
    <row r="3052" spans="1:5" x14ac:dyDescent="0.2">
      <c r="A3052" s="230">
        <v>42299.201180902775</v>
      </c>
      <c r="B3052">
        <v>2.4622888565063477</v>
      </c>
      <c r="C3052">
        <v>1149.2908935546875</v>
      </c>
      <c r="D3052">
        <v>0.2397000789642334</v>
      </c>
      <c r="E3052" s="8">
        <f t="shared" si="49"/>
        <v>2.4622888565063477</v>
      </c>
    </row>
    <row r="3053" spans="1:5" x14ac:dyDescent="0.2">
      <c r="A3053" s="230">
        <v>42299.208134409724</v>
      </c>
      <c r="B3053">
        <v>2.4622888565063477</v>
      </c>
      <c r="C3053">
        <v>1066.9462890625</v>
      </c>
      <c r="D3053">
        <v>0.2397000789642334</v>
      </c>
      <c r="E3053" s="8">
        <f t="shared" si="49"/>
        <v>2.4622888565063477</v>
      </c>
    </row>
    <row r="3054" spans="1:5" x14ac:dyDescent="0.2">
      <c r="A3054" s="230">
        <v>42299.215087881945</v>
      </c>
      <c r="B3054">
        <v>2.4622888565063477</v>
      </c>
      <c r="C3054">
        <v>1165.1387939453125</v>
      </c>
      <c r="D3054">
        <v>0.2397000789642334</v>
      </c>
      <c r="E3054" s="8">
        <f t="shared" si="49"/>
        <v>2.4622888565063477</v>
      </c>
    </row>
    <row r="3055" spans="1:5" x14ac:dyDescent="0.2">
      <c r="A3055" s="230">
        <v>42299.222041400462</v>
      </c>
      <c r="B3055">
        <v>2.4622888565063477</v>
      </c>
      <c r="C3055">
        <v>1086.86328125</v>
      </c>
      <c r="D3055">
        <v>0.2397000789642334</v>
      </c>
      <c r="E3055" s="8">
        <f t="shared" si="49"/>
        <v>2.4622888565063477</v>
      </c>
    </row>
    <row r="3056" spans="1:5" x14ac:dyDescent="0.2">
      <c r="A3056" s="230">
        <v>42299.228994872683</v>
      </c>
      <c r="B3056">
        <v>2.4622888565063477</v>
      </c>
      <c r="C3056">
        <v>1152.2890625</v>
      </c>
      <c r="D3056">
        <v>0.2397000789642334</v>
      </c>
      <c r="E3056" s="8">
        <f t="shared" si="49"/>
        <v>2.4622888565063477</v>
      </c>
    </row>
    <row r="3057" spans="1:5" x14ac:dyDescent="0.2">
      <c r="A3057" s="230">
        <v>42299.235948344911</v>
      </c>
      <c r="B3057">
        <v>2.4622888565063477</v>
      </c>
      <c r="C3057">
        <v>1087.7198486328125</v>
      </c>
      <c r="D3057">
        <v>0.2397000789642334</v>
      </c>
      <c r="E3057" s="8">
        <f t="shared" si="49"/>
        <v>2.4622888565063477</v>
      </c>
    </row>
    <row r="3058" spans="1:5" x14ac:dyDescent="0.2">
      <c r="A3058" s="230">
        <v>42299.242901851852</v>
      </c>
      <c r="B3058">
        <v>2.4622888565063477</v>
      </c>
      <c r="C3058">
        <v>1136.227294921875</v>
      </c>
      <c r="D3058">
        <v>0.2397000789642334</v>
      </c>
      <c r="E3058" s="8">
        <f t="shared" si="49"/>
        <v>2.4622888565063477</v>
      </c>
    </row>
    <row r="3059" spans="1:5" x14ac:dyDescent="0.2">
      <c r="A3059" s="230">
        <v>42299.249855324073</v>
      </c>
      <c r="B3059">
        <v>2.4622888565063477</v>
      </c>
      <c r="C3059">
        <v>1051.8480224609375</v>
      </c>
      <c r="D3059">
        <v>0.2397000789642334</v>
      </c>
      <c r="E3059" s="8">
        <f t="shared" si="49"/>
        <v>2.4622888565063477</v>
      </c>
    </row>
    <row r="3060" spans="1:5" x14ac:dyDescent="0.2">
      <c r="A3060" s="230">
        <v>42299.256808796294</v>
      </c>
      <c r="B3060">
        <v>2.3796744346618652</v>
      </c>
      <c r="C3060">
        <v>1148.3272705078125</v>
      </c>
      <c r="D3060">
        <v>0.2397000789642334</v>
      </c>
      <c r="E3060" s="8">
        <f t="shared" si="49"/>
        <v>2.3796744346618652</v>
      </c>
    </row>
    <row r="3061" spans="1:5" x14ac:dyDescent="0.2">
      <c r="A3061" s="230">
        <v>42299.263762303242</v>
      </c>
      <c r="B3061">
        <v>2.3590207099914551</v>
      </c>
      <c r="C3061">
        <v>997.02301025390625</v>
      </c>
      <c r="D3061">
        <v>0.2397000789642334</v>
      </c>
      <c r="E3061" s="8">
        <f t="shared" si="49"/>
        <v>2.3590207099914551</v>
      </c>
    </row>
    <row r="3062" spans="1:5" x14ac:dyDescent="0.2">
      <c r="A3062" s="230">
        <v>42299.270715775463</v>
      </c>
      <c r="B3062">
        <v>2.4279375076293945</v>
      </c>
      <c r="C3062">
        <v>1161.1768798828125</v>
      </c>
      <c r="D3062">
        <v>0.2397000789642334</v>
      </c>
      <c r="E3062" s="8">
        <f t="shared" si="49"/>
        <v>2.4279375076293945</v>
      </c>
    </row>
    <row r="3063" spans="1:5" x14ac:dyDescent="0.2">
      <c r="A3063" s="230">
        <v>42299.277669293981</v>
      </c>
      <c r="B3063">
        <v>2.4279375076293945</v>
      </c>
      <c r="C3063">
        <v>1104.4244384765625</v>
      </c>
      <c r="D3063">
        <v>0.2397000789642334</v>
      </c>
      <c r="E3063" s="8">
        <f t="shared" si="49"/>
        <v>2.4279375076293945</v>
      </c>
    </row>
    <row r="3064" spans="1:5" x14ac:dyDescent="0.2">
      <c r="A3064" s="230">
        <v>42299.284622766201</v>
      </c>
      <c r="B3064">
        <v>2.4279375076293945</v>
      </c>
      <c r="C3064">
        <v>1091.25341796875</v>
      </c>
      <c r="D3064">
        <v>0.2397000789642334</v>
      </c>
      <c r="E3064" s="8">
        <f t="shared" si="49"/>
        <v>2.4279375076293945</v>
      </c>
    </row>
    <row r="3065" spans="1:5" x14ac:dyDescent="0.2">
      <c r="A3065" s="230">
        <v>42299.291576238429</v>
      </c>
      <c r="B3065">
        <v>2.4279375076293945</v>
      </c>
      <c r="C3065">
        <v>1106.030517578125</v>
      </c>
      <c r="D3065">
        <v>0.2397000789642334</v>
      </c>
      <c r="E3065" s="8">
        <f t="shared" si="49"/>
        <v>2.4279375076293945</v>
      </c>
    </row>
    <row r="3066" spans="1:5" x14ac:dyDescent="0.2">
      <c r="A3066" s="230">
        <v>42299.298529745371</v>
      </c>
      <c r="B3066">
        <v>2.4279375076293945</v>
      </c>
      <c r="C3066">
        <v>1113.4190673828125</v>
      </c>
      <c r="D3066">
        <v>0.2397000789642334</v>
      </c>
      <c r="E3066" s="8">
        <f t="shared" si="49"/>
        <v>2.4279375076293945</v>
      </c>
    </row>
    <row r="3067" spans="1:5" x14ac:dyDescent="0.2">
      <c r="A3067" s="230">
        <v>42299.305483217591</v>
      </c>
      <c r="B3067">
        <v>2.4279375076293945</v>
      </c>
      <c r="C3067">
        <v>1074.12060546875</v>
      </c>
      <c r="D3067">
        <v>0.2397000789642334</v>
      </c>
      <c r="E3067" s="8">
        <f t="shared" si="49"/>
        <v>2.4279375076293945</v>
      </c>
    </row>
    <row r="3068" spans="1:5" x14ac:dyDescent="0.2">
      <c r="A3068" s="230">
        <v>42299.312436689812</v>
      </c>
      <c r="B3068">
        <v>2.4279375076293945</v>
      </c>
      <c r="C3068">
        <v>1025.3992919921875</v>
      </c>
      <c r="D3068">
        <v>0.2397000789642334</v>
      </c>
      <c r="E3068" s="8">
        <f t="shared" si="49"/>
        <v>2.4279375076293945</v>
      </c>
    </row>
    <row r="3069" spans="1:5" x14ac:dyDescent="0.2">
      <c r="A3069" s="230">
        <v>42299.319390196761</v>
      </c>
      <c r="B3069">
        <v>2.4279375076293945</v>
      </c>
      <c r="C3069">
        <v>1035.4647216796875</v>
      </c>
      <c r="D3069">
        <v>0.2397000789642334</v>
      </c>
      <c r="E3069" s="8">
        <f t="shared" si="49"/>
        <v>2.4279375076293945</v>
      </c>
    </row>
    <row r="3070" spans="1:5" x14ac:dyDescent="0.2">
      <c r="A3070" s="230">
        <v>42299.326343668981</v>
      </c>
      <c r="B3070">
        <v>2.4279375076293945</v>
      </c>
      <c r="C3070">
        <v>1107.5296630859375</v>
      </c>
      <c r="D3070">
        <v>0.2397000789642334</v>
      </c>
      <c r="E3070" s="8">
        <f t="shared" si="49"/>
        <v>2.4279375076293945</v>
      </c>
    </row>
    <row r="3071" spans="1:5" x14ac:dyDescent="0.2">
      <c r="A3071" s="230">
        <v>42299.333297187499</v>
      </c>
      <c r="B3071">
        <v>2.4279375076293945</v>
      </c>
      <c r="C3071">
        <v>1015.440673828125</v>
      </c>
      <c r="D3071">
        <v>0.2397000789642334</v>
      </c>
      <c r="E3071" s="8">
        <f t="shared" si="49"/>
        <v>2.4279375076293945</v>
      </c>
    </row>
    <row r="3072" spans="1:5" x14ac:dyDescent="0.2">
      <c r="A3072" s="230">
        <v>42299.340250659719</v>
      </c>
      <c r="B3072">
        <v>2.4279375076293945</v>
      </c>
      <c r="C3072">
        <v>1151.3255615234375</v>
      </c>
      <c r="D3072">
        <v>0.2397000789642334</v>
      </c>
      <c r="E3072" s="8">
        <f t="shared" si="49"/>
        <v>2.4279375076293945</v>
      </c>
    </row>
    <row r="3073" spans="1:5" x14ac:dyDescent="0.2">
      <c r="A3073" s="230">
        <v>42299.347204131947</v>
      </c>
      <c r="B3073">
        <v>2.4279375076293945</v>
      </c>
      <c r="C3073">
        <v>953.44140625</v>
      </c>
      <c r="D3073">
        <v>0.2397000789642334</v>
      </c>
      <c r="E3073" s="8">
        <f t="shared" si="49"/>
        <v>2.4279375076293945</v>
      </c>
    </row>
    <row r="3074" spans="1:5" x14ac:dyDescent="0.2">
      <c r="A3074" s="230">
        <v>42299.354157638889</v>
      </c>
      <c r="B3074">
        <v>2.4279375076293945</v>
      </c>
      <c r="C3074">
        <v>1173.490966796875</v>
      </c>
      <c r="D3074">
        <v>0.2397000789642334</v>
      </c>
      <c r="E3074" s="8">
        <f t="shared" si="49"/>
        <v>2.4279375076293945</v>
      </c>
    </row>
    <row r="3075" spans="1:5" x14ac:dyDescent="0.2">
      <c r="A3075" s="230">
        <v>42299.361111111109</v>
      </c>
      <c r="B3075">
        <v>2.4279375076293945</v>
      </c>
      <c r="C3075">
        <v>1101.747314453125</v>
      </c>
      <c r="D3075">
        <v>0.31459331512451172</v>
      </c>
      <c r="E3075" s="8">
        <f t="shared" si="49"/>
        <v>2.4279375076293945</v>
      </c>
    </row>
    <row r="3076" spans="1:5" x14ac:dyDescent="0.2">
      <c r="A3076" s="230">
        <v>42299.36806458333</v>
      </c>
      <c r="B3076">
        <v>2.4279375076293945</v>
      </c>
      <c r="C3076">
        <v>1115.3465576171875</v>
      </c>
      <c r="D3076">
        <v>0.31459331512451172</v>
      </c>
      <c r="E3076" s="8">
        <f t="shared" ref="E3076:E3139" si="50">IF(B3076="Null",E3075,IF(C3076+D3076&gt;10,B3076,"PO"))</f>
        <v>2.4279375076293945</v>
      </c>
    </row>
    <row r="3077" spans="1:5" x14ac:dyDescent="0.2">
      <c r="A3077" s="230">
        <v>42299.375018090279</v>
      </c>
      <c r="B3077">
        <v>2.4279375076293945</v>
      </c>
      <c r="C3077">
        <v>1116.09619140625</v>
      </c>
      <c r="D3077">
        <v>0.31459331512451172</v>
      </c>
      <c r="E3077" s="8">
        <f t="shared" si="50"/>
        <v>2.4279375076293945</v>
      </c>
    </row>
    <row r="3078" spans="1:5" x14ac:dyDescent="0.2">
      <c r="A3078" s="230">
        <v>42299.3819715625</v>
      </c>
      <c r="B3078">
        <v>2.4553327560424805</v>
      </c>
      <c r="C3078">
        <v>1148.755615234375</v>
      </c>
      <c r="D3078">
        <v>0.31459331512451172</v>
      </c>
      <c r="E3078" s="8">
        <f t="shared" si="50"/>
        <v>2.4553327560424805</v>
      </c>
    </row>
    <row r="3079" spans="1:5" x14ac:dyDescent="0.2">
      <c r="A3079" s="230">
        <v>42299.388925081017</v>
      </c>
      <c r="B3079">
        <v>2.4553327560424805</v>
      </c>
      <c r="C3079">
        <v>1105.7093505859375</v>
      </c>
      <c r="D3079">
        <v>0.31459331512451172</v>
      </c>
      <c r="E3079" s="8">
        <f t="shared" si="50"/>
        <v>2.4553327560424805</v>
      </c>
    </row>
    <row r="3080" spans="1:5" x14ac:dyDescent="0.2">
      <c r="A3080" s="230">
        <v>42299.395878553238</v>
      </c>
      <c r="B3080">
        <v>2.4553327560424805</v>
      </c>
      <c r="C3080">
        <v>1148.3272705078125</v>
      </c>
      <c r="D3080">
        <v>0.31459331512451172</v>
      </c>
      <c r="E3080" s="8">
        <f t="shared" si="50"/>
        <v>2.4553327560424805</v>
      </c>
    </row>
    <row r="3081" spans="1:5" x14ac:dyDescent="0.2">
      <c r="A3081" s="230">
        <v>42299.402832025466</v>
      </c>
      <c r="B3081">
        <v>2.4553327560424805</v>
      </c>
      <c r="C3081">
        <v>1011.8001708984375</v>
      </c>
      <c r="D3081">
        <v>0.31459331512451172</v>
      </c>
      <c r="E3081" s="8">
        <f t="shared" si="50"/>
        <v>2.4553327560424805</v>
      </c>
    </row>
    <row r="3082" spans="1:5" x14ac:dyDescent="0.2">
      <c r="A3082" s="230">
        <v>42299.409785532407</v>
      </c>
      <c r="B3082">
        <v>2.4553327560424805</v>
      </c>
      <c r="C3082">
        <v>1146.07861328125</v>
      </c>
      <c r="D3082">
        <v>0.31459331512451172</v>
      </c>
      <c r="E3082" s="8">
        <f t="shared" si="50"/>
        <v>2.4553327560424805</v>
      </c>
    </row>
    <row r="3083" spans="1:5" x14ac:dyDescent="0.2">
      <c r="A3083" s="230">
        <v>42299.416739004628</v>
      </c>
      <c r="B3083">
        <v>2.4553327560424805</v>
      </c>
      <c r="C3083">
        <v>916.712890625</v>
      </c>
      <c r="D3083">
        <v>0.31459331512451172</v>
      </c>
      <c r="E3083" s="8">
        <f t="shared" si="50"/>
        <v>2.4553327560424805</v>
      </c>
    </row>
    <row r="3084" spans="1:5" x14ac:dyDescent="0.2">
      <c r="A3084" s="230">
        <v>42299.423692476848</v>
      </c>
      <c r="B3084">
        <v>2.4965329170227051</v>
      </c>
      <c r="C3084">
        <v>1131.72998046875</v>
      </c>
      <c r="D3084">
        <v>0.31459331512451172</v>
      </c>
      <c r="E3084" s="8">
        <f t="shared" si="50"/>
        <v>2.4965329170227051</v>
      </c>
    </row>
    <row r="3085" spans="1:5" x14ac:dyDescent="0.2">
      <c r="A3085" s="230">
        <v>42299.430645983797</v>
      </c>
      <c r="B3085">
        <v>2.4965329170227051</v>
      </c>
      <c r="C3085">
        <v>986.31500244140625</v>
      </c>
      <c r="D3085">
        <v>0.31459331512451172</v>
      </c>
      <c r="E3085" s="8">
        <f t="shared" si="50"/>
        <v>2.4965329170227051</v>
      </c>
    </row>
    <row r="3086" spans="1:5" x14ac:dyDescent="0.2">
      <c r="A3086" s="230">
        <v>42299.437599456018</v>
      </c>
      <c r="B3086">
        <v>2.4965329170227051</v>
      </c>
      <c r="C3086">
        <v>1068.7667236328125</v>
      </c>
      <c r="D3086">
        <v>0.31459331512451172</v>
      </c>
      <c r="E3086" s="8">
        <f t="shared" si="50"/>
        <v>2.4965329170227051</v>
      </c>
    </row>
    <row r="3087" spans="1:5" x14ac:dyDescent="0.2">
      <c r="A3087" s="230">
        <v>42299.444552974535</v>
      </c>
      <c r="B3087">
        <v>2.4965329170227051</v>
      </c>
      <c r="C3087">
        <v>1145.11474609375</v>
      </c>
      <c r="D3087">
        <v>0.31459331512451172</v>
      </c>
      <c r="E3087" s="8">
        <f t="shared" si="50"/>
        <v>2.4965329170227051</v>
      </c>
    </row>
    <row r="3088" spans="1:5" x14ac:dyDescent="0.2">
      <c r="A3088" s="230">
        <v>42299.451506446756</v>
      </c>
      <c r="B3088">
        <v>2.4965329170227051</v>
      </c>
      <c r="C3088">
        <v>1051.419677734375</v>
      </c>
      <c r="D3088">
        <v>0.31459331512451172</v>
      </c>
      <c r="E3088" s="8">
        <f t="shared" si="50"/>
        <v>2.4965329170227051</v>
      </c>
    </row>
    <row r="3089" spans="1:5" x14ac:dyDescent="0.2">
      <c r="A3089" s="230">
        <v>42299.458459918984</v>
      </c>
      <c r="B3089">
        <v>2.4965329170227051</v>
      </c>
      <c r="C3089">
        <v>1154.32373046875</v>
      </c>
      <c r="D3089">
        <v>0.31459331512451172</v>
      </c>
      <c r="E3089" s="8">
        <f t="shared" si="50"/>
        <v>2.4965329170227051</v>
      </c>
    </row>
    <row r="3090" spans="1:5" x14ac:dyDescent="0.2">
      <c r="A3090" s="230">
        <v>42299.465413425925</v>
      </c>
      <c r="B3090">
        <v>2.4965329170227051</v>
      </c>
      <c r="C3090">
        <v>778.0440673828125</v>
      </c>
      <c r="D3090">
        <v>0.31459331512451172</v>
      </c>
      <c r="E3090" s="8">
        <f t="shared" si="50"/>
        <v>2.4965329170227051</v>
      </c>
    </row>
    <row r="3091" spans="1:5" x14ac:dyDescent="0.2">
      <c r="A3091" s="230">
        <v>42299.472366898146</v>
      </c>
      <c r="B3091">
        <v>2.4965329170227051</v>
      </c>
      <c r="C3091">
        <v>1131.0872802734375</v>
      </c>
      <c r="D3091">
        <v>0.31459331512451172</v>
      </c>
      <c r="E3091" s="8">
        <f t="shared" si="50"/>
        <v>2.4965329170227051</v>
      </c>
    </row>
    <row r="3092" spans="1:5" x14ac:dyDescent="0.2">
      <c r="A3092" s="230">
        <v>42299.479320370374</v>
      </c>
      <c r="B3092">
        <v>2.4965329170227051</v>
      </c>
      <c r="C3092">
        <v>970.36004638671875</v>
      </c>
      <c r="D3092">
        <v>0.31459331512451172</v>
      </c>
      <c r="E3092" s="8">
        <f t="shared" si="50"/>
        <v>2.4965329170227051</v>
      </c>
    </row>
    <row r="3093" spans="1:5" x14ac:dyDescent="0.2">
      <c r="A3093" s="230">
        <v>42299.486273877315</v>
      </c>
      <c r="B3093">
        <v>2.4965329170227051</v>
      </c>
      <c r="C3093">
        <v>1126.268798828125</v>
      </c>
      <c r="D3093">
        <v>0.31459331512451172</v>
      </c>
      <c r="E3093" s="8">
        <f t="shared" si="50"/>
        <v>2.4965329170227051</v>
      </c>
    </row>
    <row r="3094" spans="1:5" x14ac:dyDescent="0.2">
      <c r="A3094" s="230">
        <v>42299.493227349536</v>
      </c>
      <c r="B3094">
        <v>2.4965329170227051</v>
      </c>
      <c r="C3094">
        <v>1026.1488037109375</v>
      </c>
      <c r="D3094">
        <v>0.31459331512451172</v>
      </c>
      <c r="E3094" s="8">
        <f t="shared" si="50"/>
        <v>2.4965329170227051</v>
      </c>
    </row>
    <row r="3095" spans="1:5" x14ac:dyDescent="0.2">
      <c r="A3095" s="230">
        <v>42299.500180868054</v>
      </c>
      <c r="B3095">
        <v>2.4965329170227051</v>
      </c>
      <c r="C3095">
        <v>1100.997802734375</v>
      </c>
      <c r="D3095">
        <v>0.31459331512451172</v>
      </c>
      <c r="E3095" s="8">
        <f t="shared" si="50"/>
        <v>2.4965329170227051</v>
      </c>
    </row>
    <row r="3096" spans="1:5" x14ac:dyDescent="0.2">
      <c r="A3096" s="230">
        <v>42299.507134340274</v>
      </c>
      <c r="B3096">
        <v>2.4965329170227051</v>
      </c>
      <c r="C3096">
        <v>985.1370849609375</v>
      </c>
      <c r="D3096">
        <v>0.31459331512451172</v>
      </c>
      <c r="E3096" s="8">
        <f t="shared" si="50"/>
        <v>2.4965329170227051</v>
      </c>
    </row>
    <row r="3097" spans="1:5" x14ac:dyDescent="0.2">
      <c r="A3097" s="230">
        <v>42299.514087812502</v>
      </c>
      <c r="B3097">
        <v>2.4965329170227051</v>
      </c>
      <c r="C3097">
        <v>1135.6917724609375</v>
      </c>
      <c r="D3097">
        <v>0.31459331512451172</v>
      </c>
      <c r="E3097" s="8">
        <f t="shared" si="50"/>
        <v>2.4965329170227051</v>
      </c>
    </row>
    <row r="3098" spans="1:5" x14ac:dyDescent="0.2">
      <c r="A3098" s="230">
        <v>42299.521041319444</v>
      </c>
      <c r="B3098">
        <v>2.4965329170227051</v>
      </c>
      <c r="C3098">
        <v>912.96514892578125</v>
      </c>
      <c r="D3098">
        <v>0.31459331512451172</v>
      </c>
      <c r="E3098" s="8">
        <f t="shared" si="50"/>
        <v>2.4965329170227051</v>
      </c>
    </row>
    <row r="3099" spans="1:5" x14ac:dyDescent="0.2">
      <c r="A3099" s="230">
        <v>42299.527994791664</v>
      </c>
      <c r="B3099">
        <v>2.4965329170227051</v>
      </c>
      <c r="C3099">
        <v>1095.6439208984375</v>
      </c>
      <c r="D3099">
        <v>0.31459331512451172</v>
      </c>
      <c r="E3099" s="8">
        <f t="shared" si="50"/>
        <v>2.4965329170227051</v>
      </c>
    </row>
    <row r="3100" spans="1:5" x14ac:dyDescent="0.2">
      <c r="A3100" s="230">
        <v>42299.534948263892</v>
      </c>
      <c r="B3100">
        <v>2.4965329170227051</v>
      </c>
      <c r="C3100">
        <v>936.843994140625</v>
      </c>
      <c r="D3100">
        <v>0.31459331512451172</v>
      </c>
      <c r="E3100" s="8">
        <f t="shared" si="50"/>
        <v>2.4965329170227051</v>
      </c>
    </row>
    <row r="3101" spans="1:5" x14ac:dyDescent="0.2">
      <c r="A3101" s="230">
        <v>42299.541901770834</v>
      </c>
      <c r="B3101">
        <v>2.4965329170227051</v>
      </c>
      <c r="C3101">
        <v>1104.7454833984375</v>
      </c>
      <c r="D3101">
        <v>0.31459331512451172</v>
      </c>
      <c r="E3101" s="8">
        <f t="shared" si="50"/>
        <v>2.4965329170227051</v>
      </c>
    </row>
    <row r="3102" spans="1:5" x14ac:dyDescent="0.2">
      <c r="A3102" s="230">
        <v>42299.548855243054</v>
      </c>
      <c r="B3102">
        <v>2.4965329170227051</v>
      </c>
      <c r="C3102">
        <v>1068.5523681640625</v>
      </c>
      <c r="D3102">
        <v>0.31459331512451172</v>
      </c>
      <c r="E3102" s="8">
        <f t="shared" si="50"/>
        <v>2.4965329170227051</v>
      </c>
    </row>
    <row r="3103" spans="1:5" x14ac:dyDescent="0.2">
      <c r="A3103" s="230">
        <v>42299.555808761572</v>
      </c>
      <c r="B3103">
        <v>2.4965329170227051</v>
      </c>
      <c r="C3103">
        <v>1131.72998046875</v>
      </c>
      <c r="D3103">
        <v>0.31459331512451172</v>
      </c>
      <c r="E3103" s="8">
        <f t="shared" si="50"/>
        <v>2.4965329170227051</v>
      </c>
    </row>
    <row r="3104" spans="1:5" x14ac:dyDescent="0.2">
      <c r="A3104" s="230">
        <v>42299.5627622338</v>
      </c>
      <c r="B3104">
        <v>2.5033817291259766</v>
      </c>
      <c r="C3104">
        <v>1121.55712890625</v>
      </c>
      <c r="D3104">
        <v>0.31459331512451172</v>
      </c>
      <c r="E3104" s="8">
        <f t="shared" si="50"/>
        <v>2.5033817291259766</v>
      </c>
    </row>
    <row r="3105" spans="1:5" x14ac:dyDescent="0.2">
      <c r="A3105" s="230">
        <v>42299.56971570602</v>
      </c>
      <c r="B3105">
        <v>2.4417421817779541</v>
      </c>
      <c r="C3105">
        <v>0</v>
      </c>
      <c r="D3105">
        <v>0.31459331512451172</v>
      </c>
      <c r="E3105" s="8" t="str">
        <f t="shared" si="50"/>
        <v>PO</v>
      </c>
    </row>
    <row r="3106" spans="1:5" x14ac:dyDescent="0.2">
      <c r="A3106" s="230">
        <v>42299.576669212962</v>
      </c>
      <c r="B3106">
        <v>2.2012832164764404</v>
      </c>
      <c r="C3106">
        <v>1241.701171875</v>
      </c>
      <c r="D3106">
        <v>0.31459331512451172</v>
      </c>
      <c r="E3106" s="8">
        <f t="shared" si="50"/>
        <v>2.2012832164764404</v>
      </c>
    </row>
    <row r="3107" spans="1:5" x14ac:dyDescent="0.2">
      <c r="A3107" s="230">
        <v>42299.583622685182</v>
      </c>
      <c r="B3107">
        <v>2.2012832164764404</v>
      </c>
      <c r="C3107">
        <v>1110.7420654296875</v>
      </c>
      <c r="D3107">
        <v>0.31459331512451172</v>
      </c>
      <c r="E3107" s="8">
        <f t="shared" si="50"/>
        <v>2.2012832164764404</v>
      </c>
    </row>
    <row r="3108" spans="1:5" x14ac:dyDescent="0.2">
      <c r="A3108" s="230">
        <v>42299.59057615741</v>
      </c>
      <c r="B3108">
        <v>2.2012832164764404</v>
      </c>
      <c r="C3108">
        <v>544.8236083984375</v>
      </c>
      <c r="D3108">
        <v>0.31459331512451172</v>
      </c>
      <c r="E3108" s="8">
        <f t="shared" si="50"/>
        <v>2.2012832164764404</v>
      </c>
    </row>
    <row r="3109" spans="1:5" x14ac:dyDescent="0.2">
      <c r="A3109" s="230">
        <v>42299.597529664352</v>
      </c>
      <c r="B3109">
        <v>2.2012832164764404</v>
      </c>
      <c r="C3109">
        <v>1137.6192626953125</v>
      </c>
      <c r="D3109">
        <v>0.31459331512451172</v>
      </c>
      <c r="E3109" s="8">
        <f t="shared" si="50"/>
        <v>2.2012832164764404</v>
      </c>
    </row>
    <row r="3110" spans="1:5" x14ac:dyDescent="0.2">
      <c r="A3110" s="230">
        <v>42299.604483136573</v>
      </c>
      <c r="B3110">
        <v>2.2012832164764404</v>
      </c>
      <c r="C3110">
        <v>1064.05517578125</v>
      </c>
      <c r="D3110">
        <v>0.31459331512451172</v>
      </c>
      <c r="E3110" s="8">
        <f t="shared" si="50"/>
        <v>2.2012832164764404</v>
      </c>
    </row>
    <row r="3111" spans="1:5" x14ac:dyDescent="0.2">
      <c r="A3111" s="230">
        <v>42299.61143665509</v>
      </c>
      <c r="B3111">
        <v>2.2836833000183105</v>
      </c>
      <c r="C3111">
        <v>1131.1943359375</v>
      </c>
      <c r="D3111">
        <v>0.31459331512451172</v>
      </c>
      <c r="E3111" s="8">
        <f t="shared" si="50"/>
        <v>2.2836833000183105</v>
      </c>
    </row>
    <row r="3112" spans="1:5" x14ac:dyDescent="0.2">
      <c r="A3112" s="230">
        <v>42299.618390127318</v>
      </c>
      <c r="B3112">
        <v>2.2836833000183105</v>
      </c>
      <c r="C3112">
        <v>1112.027099609375</v>
      </c>
      <c r="D3112">
        <v>0.31459331512451172</v>
      </c>
      <c r="E3112" s="8">
        <f t="shared" si="50"/>
        <v>2.2836833000183105</v>
      </c>
    </row>
    <row r="3113" spans="1:5" x14ac:dyDescent="0.2">
      <c r="A3113" s="230">
        <v>42299.625343599539</v>
      </c>
      <c r="B3113">
        <v>2.2836833000183105</v>
      </c>
      <c r="C3113">
        <v>1130.552001953125</v>
      </c>
      <c r="D3113">
        <v>0.31459331512451172</v>
      </c>
      <c r="E3113" s="8">
        <f t="shared" si="50"/>
        <v>2.2836833000183105</v>
      </c>
    </row>
    <row r="3114" spans="1:5" x14ac:dyDescent="0.2">
      <c r="A3114" s="230">
        <v>42299.63229710648</v>
      </c>
      <c r="B3114">
        <v>2.4141325950622559</v>
      </c>
      <c r="C3114">
        <v>1144.3653564453125</v>
      </c>
      <c r="D3114">
        <v>0.31459331512451172</v>
      </c>
      <c r="E3114" s="8">
        <f t="shared" si="50"/>
        <v>2.4141325950622559</v>
      </c>
    </row>
    <row r="3115" spans="1:5" x14ac:dyDescent="0.2">
      <c r="A3115" s="230">
        <v>42299.639250578701</v>
      </c>
      <c r="B3115">
        <v>2.4718127250671387</v>
      </c>
      <c r="C3115">
        <v>1125.7332763671875</v>
      </c>
      <c r="D3115">
        <v>0.31459331512451172</v>
      </c>
      <c r="E3115" s="8">
        <f t="shared" si="50"/>
        <v>2.4718127250671387</v>
      </c>
    </row>
    <row r="3116" spans="1:5" x14ac:dyDescent="0.2">
      <c r="A3116" s="230">
        <v>42299.646204050929</v>
      </c>
      <c r="B3116">
        <v>2.4718127250671387</v>
      </c>
      <c r="C3116">
        <v>1166.959228515625</v>
      </c>
      <c r="D3116">
        <v>0.31459331512451172</v>
      </c>
      <c r="E3116" s="8">
        <f t="shared" si="50"/>
        <v>2.4718127250671387</v>
      </c>
    </row>
    <row r="3117" spans="1:5" x14ac:dyDescent="0.2">
      <c r="A3117" s="230">
        <v>42299.65315755787</v>
      </c>
      <c r="B3117">
        <v>2.4718127250671387</v>
      </c>
      <c r="C3117">
        <v>1131.6226806640625</v>
      </c>
      <c r="D3117">
        <v>385.19833374023437</v>
      </c>
      <c r="E3117" s="8">
        <f t="shared" si="50"/>
        <v>2.4718127250671387</v>
      </c>
    </row>
    <row r="3118" spans="1:5" x14ac:dyDescent="0.2">
      <c r="A3118" s="230">
        <v>42299.660111030091</v>
      </c>
      <c r="B3118">
        <v>2.4718127250671387</v>
      </c>
      <c r="C3118">
        <v>1159.6778564453125</v>
      </c>
      <c r="D3118">
        <v>381.52783203125</v>
      </c>
      <c r="E3118" s="8">
        <f t="shared" si="50"/>
        <v>2.4718127250671387</v>
      </c>
    </row>
    <row r="3119" spans="1:5" x14ac:dyDescent="0.2">
      <c r="A3119" s="230">
        <v>42299.667064548608</v>
      </c>
      <c r="B3119">
        <v>2.4718127250671387</v>
      </c>
      <c r="C3119">
        <v>1099.2843017578125</v>
      </c>
      <c r="D3119">
        <v>351.03973388671875</v>
      </c>
      <c r="E3119" s="8">
        <f t="shared" si="50"/>
        <v>2.4718127250671387</v>
      </c>
    </row>
    <row r="3120" spans="1:5" x14ac:dyDescent="0.2">
      <c r="A3120" s="230">
        <v>42299.674018020836</v>
      </c>
      <c r="B3120">
        <v>2.4718127250671387</v>
      </c>
      <c r="C3120">
        <v>1144.2581787109375</v>
      </c>
      <c r="D3120">
        <v>402.8021240234375</v>
      </c>
      <c r="E3120" s="8">
        <f t="shared" si="50"/>
        <v>2.4718127250671387</v>
      </c>
    </row>
    <row r="3121" spans="1:5" x14ac:dyDescent="0.2">
      <c r="A3121" s="230">
        <v>42299.680971493057</v>
      </c>
      <c r="B3121">
        <v>2.4718127250671387</v>
      </c>
      <c r="C3121">
        <v>1114.0615234375</v>
      </c>
      <c r="D3121">
        <v>348.26815795898437</v>
      </c>
      <c r="E3121" s="8">
        <f t="shared" si="50"/>
        <v>2.4718127250671387</v>
      </c>
    </row>
    <row r="3122" spans="1:5" x14ac:dyDescent="0.2">
      <c r="A3122" s="230">
        <v>42299.687924999998</v>
      </c>
      <c r="B3122">
        <v>2.4718127250671387</v>
      </c>
      <c r="C3122">
        <v>1162.9971923828125</v>
      </c>
      <c r="D3122">
        <v>396.58462524414062</v>
      </c>
      <c r="E3122" s="8">
        <f t="shared" si="50"/>
        <v>2.4718127250671387</v>
      </c>
    </row>
    <row r="3123" spans="1:5" x14ac:dyDescent="0.2">
      <c r="A3123" s="230">
        <v>42299.694878472219</v>
      </c>
      <c r="B3123">
        <v>2.4718127250671387</v>
      </c>
      <c r="C3123">
        <v>1084.7216796875</v>
      </c>
      <c r="D3123">
        <v>384.97366333007812</v>
      </c>
      <c r="E3123" s="8">
        <f t="shared" si="50"/>
        <v>2.4718127250671387</v>
      </c>
    </row>
    <row r="3124" spans="1:5" x14ac:dyDescent="0.2">
      <c r="A3124" s="230">
        <v>42299.701831944447</v>
      </c>
      <c r="B3124">
        <v>2.4718127250671387</v>
      </c>
      <c r="C3124">
        <v>1150.04052734375</v>
      </c>
      <c r="D3124">
        <v>380.4791259765625</v>
      </c>
      <c r="E3124" s="8">
        <f t="shared" si="50"/>
        <v>2.4718127250671387</v>
      </c>
    </row>
    <row r="3125" spans="1:5" x14ac:dyDescent="0.2">
      <c r="A3125" s="230">
        <v>42299.708785451388</v>
      </c>
      <c r="B3125">
        <v>2.4718127250671387</v>
      </c>
      <c r="C3125">
        <v>1049.599365234375</v>
      </c>
      <c r="D3125">
        <v>350.96484375</v>
      </c>
      <c r="E3125" s="8">
        <f t="shared" si="50"/>
        <v>2.4718127250671387</v>
      </c>
    </row>
    <row r="3126" spans="1:5" x14ac:dyDescent="0.2">
      <c r="A3126" s="230">
        <v>42299.715738923609</v>
      </c>
      <c r="B3126">
        <v>2.4718127250671387</v>
      </c>
      <c r="C3126">
        <v>1155.8228759765625</v>
      </c>
      <c r="D3126">
        <v>390.4420166015625</v>
      </c>
      <c r="E3126" s="8">
        <f t="shared" si="50"/>
        <v>2.4718127250671387</v>
      </c>
    </row>
    <row r="3127" spans="1:5" x14ac:dyDescent="0.2">
      <c r="A3127" s="230">
        <v>42299.722692442127</v>
      </c>
      <c r="B3127">
        <v>2.4718127250671387</v>
      </c>
      <c r="C3127">
        <v>803.85040283203125</v>
      </c>
      <c r="D3127">
        <v>308.86587524414062</v>
      </c>
      <c r="E3127" s="8">
        <f t="shared" si="50"/>
        <v>2.4718127250671387</v>
      </c>
    </row>
    <row r="3128" spans="1:5" x14ac:dyDescent="0.2">
      <c r="A3128" s="230">
        <v>42299.729645914354</v>
      </c>
      <c r="B3128">
        <v>2.4718127250671387</v>
      </c>
      <c r="C3128">
        <v>1159.570556640625</v>
      </c>
      <c r="D3128">
        <v>375.01077270507812</v>
      </c>
      <c r="E3128" s="8">
        <f t="shared" si="50"/>
        <v>2.4718127250671387</v>
      </c>
    </row>
    <row r="3129" spans="1:5" x14ac:dyDescent="0.2">
      <c r="A3129" s="230">
        <v>42299.736599386575</v>
      </c>
      <c r="B3129">
        <v>2.4718127250671387</v>
      </c>
      <c r="C3129">
        <v>784.7901611328125</v>
      </c>
      <c r="D3129">
        <v>235.30494689941406</v>
      </c>
      <c r="E3129" s="8">
        <f t="shared" si="50"/>
        <v>2.4718127250671387</v>
      </c>
    </row>
    <row r="3130" spans="1:5" x14ac:dyDescent="0.2">
      <c r="A3130" s="230">
        <v>42299.743552893517</v>
      </c>
      <c r="B3130">
        <v>2.4718127250671387</v>
      </c>
      <c r="C3130">
        <v>1135.4775390625</v>
      </c>
      <c r="D3130">
        <v>378.90606689453125</v>
      </c>
      <c r="E3130" s="8">
        <f t="shared" si="50"/>
        <v>2.4718127250671387</v>
      </c>
    </row>
    <row r="3131" spans="1:5" x14ac:dyDescent="0.2">
      <c r="A3131" s="230">
        <v>42299.750506365737</v>
      </c>
      <c r="B3131">
        <v>2.4718127250671387</v>
      </c>
      <c r="C3131">
        <v>996.80889892578125</v>
      </c>
      <c r="D3131">
        <v>309.91458129882812</v>
      </c>
      <c r="E3131" s="8">
        <f t="shared" si="50"/>
        <v>2.4718127250671387</v>
      </c>
    </row>
    <row r="3132" spans="1:5" x14ac:dyDescent="0.2">
      <c r="A3132" s="230">
        <v>42299.757459837965</v>
      </c>
      <c r="B3132">
        <v>2.4718127250671387</v>
      </c>
      <c r="C3132">
        <v>1153.573974609375</v>
      </c>
      <c r="D3132">
        <v>373.81216430664062</v>
      </c>
      <c r="E3132" s="8">
        <f t="shared" si="50"/>
        <v>2.4718127250671387</v>
      </c>
    </row>
    <row r="3133" spans="1:5" x14ac:dyDescent="0.2">
      <c r="A3133" s="230">
        <v>42299.764413344907</v>
      </c>
      <c r="B3133">
        <v>2.4718127250671387</v>
      </c>
      <c r="C3133">
        <v>1052.9188232421875</v>
      </c>
      <c r="D3133">
        <v>340.40267944335937</v>
      </c>
      <c r="E3133" s="8">
        <f t="shared" si="50"/>
        <v>2.4718127250671387</v>
      </c>
    </row>
    <row r="3134" spans="1:5" x14ac:dyDescent="0.2">
      <c r="A3134" s="230">
        <v>42299.771366817127</v>
      </c>
      <c r="B3134">
        <v>2.4718127250671387</v>
      </c>
      <c r="C3134">
        <v>1161.0699462890625</v>
      </c>
      <c r="D3134">
        <v>376.35906982421875</v>
      </c>
      <c r="E3134" s="8">
        <f t="shared" si="50"/>
        <v>2.4718127250671387</v>
      </c>
    </row>
    <row r="3135" spans="1:5" x14ac:dyDescent="0.2">
      <c r="A3135" s="230">
        <v>42299.778320335645</v>
      </c>
      <c r="B3135">
        <v>2.4718127250671387</v>
      </c>
      <c r="C3135">
        <v>1025.0780029296875</v>
      </c>
      <c r="D3135">
        <v>346.02084350585937</v>
      </c>
      <c r="E3135" s="8">
        <f t="shared" si="50"/>
        <v>2.4718127250671387</v>
      </c>
    </row>
    <row r="3136" spans="1:5" x14ac:dyDescent="0.2">
      <c r="A3136" s="230">
        <v>42299.785273807873</v>
      </c>
      <c r="B3136">
        <v>2.4760932922363281</v>
      </c>
      <c r="C3136">
        <v>1132.372314453125</v>
      </c>
      <c r="D3136">
        <v>0.2397000789642334</v>
      </c>
      <c r="E3136" s="8">
        <f t="shared" si="50"/>
        <v>2.4760932922363281</v>
      </c>
    </row>
    <row r="3137" spans="1:5" x14ac:dyDescent="0.2">
      <c r="A3137" s="230">
        <v>42299.792227280093</v>
      </c>
      <c r="B3137">
        <v>2.4760932922363281</v>
      </c>
      <c r="C3137">
        <v>1070.4801025390625</v>
      </c>
      <c r="D3137">
        <v>0.2397000789642334</v>
      </c>
      <c r="E3137" s="8">
        <f t="shared" si="50"/>
        <v>2.4760932922363281</v>
      </c>
    </row>
    <row r="3138" spans="1:5" x14ac:dyDescent="0.2">
      <c r="A3138" s="230">
        <v>42299.799180787035</v>
      </c>
      <c r="B3138">
        <v>2.4760932922363281</v>
      </c>
      <c r="C3138">
        <v>1081.8304443359375</v>
      </c>
      <c r="D3138">
        <v>0.2397000789642334</v>
      </c>
      <c r="E3138" s="8">
        <f t="shared" si="50"/>
        <v>2.4760932922363281</v>
      </c>
    </row>
    <row r="3139" spans="1:5" x14ac:dyDescent="0.2">
      <c r="A3139" s="230">
        <v>42299.806134259263</v>
      </c>
      <c r="B3139">
        <v>2.4760932922363281</v>
      </c>
      <c r="C3139">
        <v>1027.862060546875</v>
      </c>
      <c r="D3139">
        <v>0.2397000789642334</v>
      </c>
      <c r="E3139" s="8">
        <f t="shared" si="50"/>
        <v>2.4760932922363281</v>
      </c>
    </row>
    <row r="3140" spans="1:5" x14ac:dyDescent="0.2">
      <c r="A3140" s="230">
        <v>42299.813087731483</v>
      </c>
      <c r="B3140">
        <v>2.4760932922363281</v>
      </c>
      <c r="C3140">
        <v>1139.4395751953125</v>
      </c>
      <c r="D3140">
        <v>0.2397000789642334</v>
      </c>
      <c r="E3140" s="8">
        <f t="shared" ref="E3140:E3203" si="51">IF(B3140="Null",E3139,IF(C3140+D3140&gt;10,B3140,"PO"))</f>
        <v>2.4760932922363281</v>
      </c>
    </row>
    <row r="3141" spans="1:5" x14ac:dyDescent="0.2">
      <c r="A3141" s="230">
        <v>42299.820041238425</v>
      </c>
      <c r="B3141">
        <v>2.4760932922363281</v>
      </c>
      <c r="C3141">
        <v>1147.4705810546875</v>
      </c>
      <c r="D3141">
        <v>0.2397000789642334</v>
      </c>
      <c r="E3141" s="8">
        <f t="shared" si="51"/>
        <v>2.4760932922363281</v>
      </c>
    </row>
    <row r="3142" spans="1:5" x14ac:dyDescent="0.2">
      <c r="A3142" s="230">
        <v>42299.826994710646</v>
      </c>
      <c r="B3142">
        <v>2.4760932922363281</v>
      </c>
      <c r="C3142">
        <v>1121.2359619140625</v>
      </c>
      <c r="D3142">
        <v>0.2397000789642334</v>
      </c>
      <c r="E3142" s="8">
        <f t="shared" si="51"/>
        <v>2.4760932922363281</v>
      </c>
    </row>
    <row r="3143" spans="1:5" x14ac:dyDescent="0.2">
      <c r="A3143" s="230">
        <v>42299.833948229163</v>
      </c>
      <c r="B3143">
        <v>2.4760932922363281</v>
      </c>
      <c r="C3143">
        <v>1143.1873779296875</v>
      </c>
      <c r="D3143">
        <v>0.2397000789642334</v>
      </c>
      <c r="E3143" s="8">
        <f t="shared" si="51"/>
        <v>2.4760932922363281</v>
      </c>
    </row>
    <row r="3144" spans="1:5" x14ac:dyDescent="0.2">
      <c r="A3144" s="230">
        <v>42299.840901701391</v>
      </c>
      <c r="B3144">
        <v>2.4760932922363281</v>
      </c>
      <c r="C3144">
        <v>1119.8438720703125</v>
      </c>
      <c r="D3144">
        <v>0.2397000789642334</v>
      </c>
      <c r="E3144" s="8">
        <f t="shared" si="51"/>
        <v>2.4760932922363281</v>
      </c>
    </row>
    <row r="3145" spans="1:5" x14ac:dyDescent="0.2">
      <c r="A3145" s="230">
        <v>42299.847855173612</v>
      </c>
      <c r="B3145">
        <v>2.4760932922363281</v>
      </c>
      <c r="C3145">
        <v>1161.1768798828125</v>
      </c>
      <c r="D3145">
        <v>0.2397000789642334</v>
      </c>
      <c r="E3145" s="8">
        <f t="shared" si="51"/>
        <v>2.4760932922363281</v>
      </c>
    </row>
    <row r="3146" spans="1:5" x14ac:dyDescent="0.2">
      <c r="A3146" s="230">
        <v>42299.854808680553</v>
      </c>
      <c r="B3146">
        <v>2.4691371917724609</v>
      </c>
      <c r="C3146">
        <v>1071.4437255859375</v>
      </c>
      <c r="D3146">
        <v>0.2397000789642334</v>
      </c>
      <c r="E3146" s="8">
        <f t="shared" si="51"/>
        <v>2.4691371917724609</v>
      </c>
    </row>
    <row r="3147" spans="1:5" x14ac:dyDescent="0.2">
      <c r="A3147" s="230">
        <v>42299.861762152781</v>
      </c>
      <c r="B3147">
        <v>2.4691371917724609</v>
      </c>
      <c r="C3147">
        <v>1154.109619140625</v>
      </c>
      <c r="D3147">
        <v>0.2397000789642334</v>
      </c>
      <c r="E3147" s="8">
        <f t="shared" si="51"/>
        <v>2.4691371917724609</v>
      </c>
    </row>
    <row r="3148" spans="1:5" x14ac:dyDescent="0.2">
      <c r="A3148" s="230">
        <v>42299.868715625002</v>
      </c>
      <c r="B3148">
        <v>2.4691371917724609</v>
      </c>
      <c r="C3148">
        <v>1091.4676513671875</v>
      </c>
      <c r="D3148">
        <v>0.2397000789642334</v>
      </c>
      <c r="E3148" s="8">
        <f t="shared" si="51"/>
        <v>2.4691371917724609</v>
      </c>
    </row>
    <row r="3149" spans="1:5" x14ac:dyDescent="0.2">
      <c r="A3149" s="230">
        <v>42299.875669131943</v>
      </c>
      <c r="B3149">
        <v>2.4691371917724609</v>
      </c>
      <c r="C3149">
        <v>1155.7158203125</v>
      </c>
      <c r="D3149">
        <v>0.2397000789642334</v>
      </c>
      <c r="E3149" s="8">
        <f t="shared" si="51"/>
        <v>2.4691371917724609</v>
      </c>
    </row>
    <row r="3150" spans="1:5" x14ac:dyDescent="0.2">
      <c r="A3150" s="230">
        <v>42299.882622604164</v>
      </c>
      <c r="B3150">
        <v>2.4691371917724609</v>
      </c>
      <c r="C3150">
        <v>1089.6473388671875</v>
      </c>
      <c r="D3150">
        <v>0.2397000789642334</v>
      </c>
      <c r="E3150" s="8">
        <f t="shared" si="51"/>
        <v>2.4691371917724609</v>
      </c>
    </row>
    <row r="3151" spans="1:5" x14ac:dyDescent="0.2">
      <c r="A3151" s="230">
        <v>42299.889576122689</v>
      </c>
      <c r="B3151">
        <v>2.4691371917724609</v>
      </c>
      <c r="C3151">
        <v>1159.570556640625</v>
      </c>
      <c r="D3151">
        <v>0.2397000789642334</v>
      </c>
      <c r="E3151" s="8">
        <f t="shared" si="51"/>
        <v>2.4691371917724609</v>
      </c>
    </row>
    <row r="3152" spans="1:5" x14ac:dyDescent="0.2">
      <c r="A3152" s="230">
        <v>42299.896529594909</v>
      </c>
      <c r="B3152">
        <v>2.4691371917724609</v>
      </c>
      <c r="C3152">
        <v>1048.6356201171875</v>
      </c>
      <c r="D3152">
        <v>0.2397000789642334</v>
      </c>
      <c r="E3152" s="8">
        <f t="shared" si="51"/>
        <v>2.4691371917724609</v>
      </c>
    </row>
    <row r="3153" spans="1:5" x14ac:dyDescent="0.2">
      <c r="A3153" s="230">
        <v>42299.90348306713</v>
      </c>
      <c r="B3153">
        <v>2.4691371917724609</v>
      </c>
      <c r="C3153">
        <v>1134.5140380859375</v>
      </c>
      <c r="D3153">
        <v>0.2397000789642334</v>
      </c>
      <c r="E3153" s="8">
        <f t="shared" si="51"/>
        <v>2.4691371917724609</v>
      </c>
    </row>
    <row r="3154" spans="1:5" x14ac:dyDescent="0.2">
      <c r="A3154" s="230">
        <v>42299.910436574071</v>
      </c>
      <c r="B3154">
        <v>2.4691371917724609</v>
      </c>
      <c r="C3154">
        <v>952.26348876953125</v>
      </c>
      <c r="D3154">
        <v>0.2397000789642334</v>
      </c>
      <c r="E3154" s="8">
        <f t="shared" si="51"/>
        <v>2.4691371917724609</v>
      </c>
    </row>
    <row r="3155" spans="1:5" x14ac:dyDescent="0.2">
      <c r="A3155" s="230">
        <v>42299.917390046299</v>
      </c>
      <c r="B3155">
        <v>2.4691371917724609</v>
      </c>
      <c r="C3155">
        <v>1155.9298095703125</v>
      </c>
      <c r="D3155">
        <v>0.2397000789642334</v>
      </c>
      <c r="E3155" s="8">
        <f t="shared" si="51"/>
        <v>2.4691371917724609</v>
      </c>
    </row>
    <row r="3156" spans="1:5" x14ac:dyDescent="0.2">
      <c r="A3156" s="230">
        <v>42299.92434351852</v>
      </c>
      <c r="B3156">
        <v>2.4691371917724609</v>
      </c>
      <c r="C3156">
        <v>751.38116455078125</v>
      </c>
      <c r="D3156">
        <v>0.2397000789642334</v>
      </c>
      <c r="E3156" s="8">
        <f t="shared" si="51"/>
        <v>2.4691371917724609</v>
      </c>
    </row>
    <row r="3157" spans="1:5" x14ac:dyDescent="0.2">
      <c r="A3157" s="230">
        <v>42299.931297025461</v>
      </c>
      <c r="B3157">
        <v>2.4691371917724609</v>
      </c>
      <c r="C3157">
        <v>1137.6192626953125</v>
      </c>
      <c r="D3157">
        <v>0.2397000789642334</v>
      </c>
      <c r="E3157" s="8">
        <f t="shared" si="51"/>
        <v>2.4691371917724609</v>
      </c>
    </row>
    <row r="3158" spans="1:5" x14ac:dyDescent="0.2">
      <c r="A3158" s="230">
        <v>42299.938250497682</v>
      </c>
      <c r="B3158">
        <v>2.4691371917724609</v>
      </c>
      <c r="C3158">
        <v>843.04168701171875</v>
      </c>
      <c r="D3158">
        <v>0.2397000789642334</v>
      </c>
      <c r="E3158" s="8">
        <f t="shared" si="51"/>
        <v>2.4691371917724609</v>
      </c>
    </row>
    <row r="3159" spans="1:5" x14ac:dyDescent="0.2">
      <c r="A3159" s="230">
        <v>42299.945204016207</v>
      </c>
      <c r="B3159">
        <v>2.4691371917724609</v>
      </c>
      <c r="C3159">
        <v>1153.2529296875</v>
      </c>
      <c r="D3159">
        <v>0.2397000789642334</v>
      </c>
      <c r="E3159" s="8">
        <f t="shared" si="51"/>
        <v>2.4691371917724609</v>
      </c>
    </row>
    <row r="3160" spans="1:5" x14ac:dyDescent="0.2">
      <c r="A3160" s="230">
        <v>42299.952157488427</v>
      </c>
      <c r="B3160">
        <v>2.4691371917724609</v>
      </c>
      <c r="C3160">
        <v>941.5555419921875</v>
      </c>
      <c r="D3160">
        <v>0.2397000789642334</v>
      </c>
      <c r="E3160" s="8">
        <f t="shared" si="51"/>
        <v>2.4691371917724609</v>
      </c>
    </row>
    <row r="3161" spans="1:5" x14ac:dyDescent="0.2">
      <c r="A3161" s="230">
        <v>42299.959110960648</v>
      </c>
      <c r="B3161">
        <v>2.4691371917724609</v>
      </c>
      <c r="C3161">
        <v>1125.947509765625</v>
      </c>
      <c r="D3161">
        <v>0.2397000789642334</v>
      </c>
      <c r="E3161" s="8">
        <f t="shared" si="51"/>
        <v>2.4691371917724609</v>
      </c>
    </row>
    <row r="3162" spans="1:5" x14ac:dyDescent="0.2">
      <c r="A3162" s="230">
        <v>42299.96606446759</v>
      </c>
      <c r="B3162">
        <v>2.4691371917724609</v>
      </c>
      <c r="C3162">
        <v>1040.6044921875</v>
      </c>
      <c r="D3162">
        <v>0.2397000789642334</v>
      </c>
      <c r="E3162" s="8">
        <f t="shared" si="51"/>
        <v>2.4691371917724609</v>
      </c>
    </row>
    <row r="3163" spans="1:5" x14ac:dyDescent="0.2">
      <c r="A3163" s="230">
        <v>42299.973017939818</v>
      </c>
      <c r="B3163">
        <v>2.4691371917724609</v>
      </c>
      <c r="C3163">
        <v>1111.4915771484375</v>
      </c>
      <c r="D3163">
        <v>0.2397000789642334</v>
      </c>
      <c r="E3163" s="8">
        <f t="shared" si="51"/>
        <v>2.4691371917724609</v>
      </c>
    </row>
    <row r="3164" spans="1:5" x14ac:dyDescent="0.2">
      <c r="A3164" s="230">
        <v>42299.979971412038</v>
      </c>
      <c r="B3164">
        <v>2.4691371917724609</v>
      </c>
      <c r="C3164">
        <v>1054.8463134765625</v>
      </c>
      <c r="D3164">
        <v>0.2397000789642334</v>
      </c>
      <c r="E3164" s="8">
        <f t="shared" si="51"/>
        <v>2.4691371917724609</v>
      </c>
    </row>
    <row r="3165" spans="1:5" x14ac:dyDescent="0.2">
      <c r="A3165" s="230">
        <v>42299.98692491898</v>
      </c>
      <c r="B3165">
        <v>2.4691371917724609</v>
      </c>
      <c r="C3165">
        <v>1125.5191650390625</v>
      </c>
      <c r="D3165">
        <v>0.2397000789642334</v>
      </c>
      <c r="E3165" s="8">
        <f t="shared" si="51"/>
        <v>2.4691371917724609</v>
      </c>
    </row>
    <row r="3166" spans="1:5" x14ac:dyDescent="0.2">
      <c r="A3166" s="230">
        <v>42299.9938783912</v>
      </c>
      <c r="B3166">
        <v>2.4691371917724609</v>
      </c>
      <c r="C3166">
        <v>980.746826171875</v>
      </c>
      <c r="D3166">
        <v>0.2397000789642334</v>
      </c>
      <c r="E3166" s="8">
        <f t="shared" si="51"/>
        <v>2.4691371917724609</v>
      </c>
    </row>
    <row r="3167" spans="1:5" x14ac:dyDescent="0.2">
      <c r="A3167" s="230">
        <v>42300.000831909725</v>
      </c>
      <c r="B3167">
        <v>2.4691371917724609</v>
      </c>
      <c r="C3167">
        <v>1129.3741455078125</v>
      </c>
      <c r="D3167">
        <v>0.2397000789642334</v>
      </c>
      <c r="E3167" s="8">
        <f t="shared" si="51"/>
        <v>2.4691371917724609</v>
      </c>
    </row>
    <row r="3168" spans="1:5" x14ac:dyDescent="0.2">
      <c r="A3168" s="230">
        <v>42300.007785381946</v>
      </c>
      <c r="B3168">
        <v>2.4691371917724609</v>
      </c>
      <c r="C3168">
        <v>923.88720703125</v>
      </c>
      <c r="D3168">
        <v>0.2397000789642334</v>
      </c>
      <c r="E3168" s="8">
        <f t="shared" si="51"/>
        <v>2.4691371917724609</v>
      </c>
    </row>
    <row r="3169" spans="1:5" x14ac:dyDescent="0.2">
      <c r="A3169" s="230">
        <v>42300.014738854166</v>
      </c>
      <c r="B3169">
        <v>2.4691371917724609</v>
      </c>
      <c r="C3169">
        <v>1127.875</v>
      </c>
      <c r="D3169">
        <v>0.2397000789642334</v>
      </c>
      <c r="E3169" s="8">
        <f t="shared" si="51"/>
        <v>2.4691371917724609</v>
      </c>
    </row>
    <row r="3170" spans="1:5" x14ac:dyDescent="0.2">
      <c r="A3170" s="230">
        <v>42300.021692361108</v>
      </c>
      <c r="B3170">
        <v>2.4691371917724609</v>
      </c>
      <c r="C3170">
        <v>1006.3390502929687</v>
      </c>
      <c r="D3170">
        <v>0.2397000789642334</v>
      </c>
      <c r="E3170" s="8">
        <f t="shared" si="51"/>
        <v>2.4691371917724609</v>
      </c>
    </row>
    <row r="3171" spans="1:5" x14ac:dyDescent="0.2">
      <c r="A3171" s="230">
        <v>42300.028645833336</v>
      </c>
      <c r="B3171">
        <v>2.4691371917724609</v>
      </c>
      <c r="C3171">
        <v>1111.0634765625</v>
      </c>
      <c r="D3171">
        <v>0.2397000789642334</v>
      </c>
      <c r="E3171" s="8">
        <f t="shared" si="51"/>
        <v>2.4691371917724609</v>
      </c>
    </row>
    <row r="3172" spans="1:5" x14ac:dyDescent="0.2">
      <c r="A3172" s="230">
        <v>42300.035599305556</v>
      </c>
      <c r="B3172">
        <v>2.4691371917724609</v>
      </c>
      <c r="C3172">
        <v>1093.180908203125</v>
      </c>
      <c r="D3172">
        <v>0.2397000789642334</v>
      </c>
      <c r="E3172" s="8">
        <f t="shared" si="51"/>
        <v>2.4691371917724609</v>
      </c>
    </row>
    <row r="3173" spans="1:5" x14ac:dyDescent="0.2">
      <c r="A3173" s="230">
        <v>42300.042552812498</v>
      </c>
      <c r="B3173">
        <v>2.4691371917724609</v>
      </c>
      <c r="C3173">
        <v>1121.87841796875</v>
      </c>
      <c r="D3173">
        <v>0.2397000789642334</v>
      </c>
      <c r="E3173" s="8">
        <f t="shared" si="51"/>
        <v>2.4691371917724609</v>
      </c>
    </row>
    <row r="3174" spans="1:5" x14ac:dyDescent="0.2">
      <c r="A3174" s="230">
        <v>42300.049506284726</v>
      </c>
      <c r="B3174">
        <v>2.4691371917724609</v>
      </c>
      <c r="C3174">
        <v>1157.428955078125</v>
      </c>
      <c r="D3174">
        <v>0.2397000789642334</v>
      </c>
      <c r="E3174" s="8">
        <f t="shared" si="51"/>
        <v>2.4691371917724609</v>
      </c>
    </row>
    <row r="3175" spans="1:5" x14ac:dyDescent="0.2">
      <c r="A3175" s="230">
        <v>42300.056459803243</v>
      </c>
      <c r="B3175">
        <v>2.4691371917724609</v>
      </c>
      <c r="C3175">
        <v>1133.443115234375</v>
      </c>
      <c r="D3175">
        <v>0.2397000789642334</v>
      </c>
      <c r="E3175" s="8">
        <f t="shared" si="51"/>
        <v>2.4691371917724609</v>
      </c>
    </row>
    <row r="3176" spans="1:5" x14ac:dyDescent="0.2">
      <c r="A3176" s="230">
        <v>42300.063413275464</v>
      </c>
      <c r="B3176">
        <v>2.4691371917724609</v>
      </c>
      <c r="C3176">
        <v>1122.735107421875</v>
      </c>
      <c r="D3176">
        <v>0.2397000789642334</v>
      </c>
      <c r="E3176" s="8">
        <f t="shared" si="51"/>
        <v>2.4691371917724609</v>
      </c>
    </row>
    <row r="3177" spans="1:5" x14ac:dyDescent="0.2">
      <c r="A3177" s="230">
        <v>42300.070366747685</v>
      </c>
      <c r="B3177">
        <v>2.4691371917724609</v>
      </c>
      <c r="C3177">
        <v>1115.3465576171875</v>
      </c>
      <c r="D3177">
        <v>0.2397000789642334</v>
      </c>
      <c r="E3177" s="8">
        <f t="shared" si="51"/>
        <v>2.4691371917724609</v>
      </c>
    </row>
    <row r="3178" spans="1:5" x14ac:dyDescent="0.2">
      <c r="A3178" s="230">
        <v>42300.077320254626</v>
      </c>
      <c r="B3178">
        <v>2.4691371917724609</v>
      </c>
      <c r="C3178">
        <v>1169.850341796875</v>
      </c>
      <c r="D3178">
        <v>0.2397000789642334</v>
      </c>
      <c r="E3178" s="8">
        <f t="shared" si="51"/>
        <v>2.4691371917724609</v>
      </c>
    </row>
    <row r="3179" spans="1:5" x14ac:dyDescent="0.2">
      <c r="A3179" s="230">
        <v>42300.084273726854</v>
      </c>
      <c r="B3179">
        <v>2.4691371917724609</v>
      </c>
      <c r="C3179">
        <v>1111.8128662109375</v>
      </c>
      <c r="D3179">
        <v>0.2397000789642334</v>
      </c>
      <c r="E3179" s="8">
        <f t="shared" si="51"/>
        <v>2.4691371917724609</v>
      </c>
    </row>
    <row r="3180" spans="1:5" x14ac:dyDescent="0.2">
      <c r="A3180" s="230">
        <v>42300.091227199075</v>
      </c>
      <c r="B3180">
        <v>2.4691371917724609</v>
      </c>
      <c r="C3180">
        <v>1158.821044921875</v>
      </c>
      <c r="D3180">
        <v>0.2397000789642334</v>
      </c>
      <c r="E3180" s="8">
        <f t="shared" si="51"/>
        <v>2.4691371917724609</v>
      </c>
    </row>
    <row r="3181" spans="1:5" x14ac:dyDescent="0.2">
      <c r="A3181" s="230">
        <v>42300.098180706016</v>
      </c>
      <c r="B3181">
        <v>2.4691371917724609</v>
      </c>
      <c r="C3181">
        <v>1083.115478515625</v>
      </c>
      <c r="D3181">
        <v>0.2397000789642334</v>
      </c>
      <c r="E3181" s="8">
        <f t="shared" si="51"/>
        <v>2.4691371917724609</v>
      </c>
    </row>
    <row r="3182" spans="1:5" x14ac:dyDescent="0.2">
      <c r="A3182" s="230">
        <v>42300.105134178244</v>
      </c>
      <c r="B3182">
        <v>2.4691371917724609</v>
      </c>
      <c r="C3182">
        <v>1157.428955078125</v>
      </c>
      <c r="D3182">
        <v>0.2397000789642334</v>
      </c>
      <c r="E3182" s="8">
        <f t="shared" si="51"/>
        <v>2.4691371917724609</v>
      </c>
    </row>
    <row r="3183" spans="1:5" x14ac:dyDescent="0.2">
      <c r="A3183" s="230">
        <v>42300.112087696762</v>
      </c>
      <c r="B3183">
        <v>2.4415280818939209</v>
      </c>
      <c r="C3183">
        <v>1093.609130859375</v>
      </c>
      <c r="D3183">
        <v>0.2397000789642334</v>
      </c>
      <c r="E3183" s="8">
        <f t="shared" si="51"/>
        <v>2.4415280818939209</v>
      </c>
    </row>
    <row r="3184" spans="1:5" x14ac:dyDescent="0.2">
      <c r="A3184" s="230">
        <v>42300.119041168982</v>
      </c>
      <c r="B3184">
        <v>2.3522791862487793</v>
      </c>
      <c r="C3184">
        <v>1140.4033203125</v>
      </c>
      <c r="D3184">
        <v>0.31459331512451172</v>
      </c>
      <c r="E3184" s="8">
        <f t="shared" si="51"/>
        <v>2.3522791862487793</v>
      </c>
    </row>
    <row r="3185" spans="1:5" x14ac:dyDescent="0.2">
      <c r="A3185" s="230">
        <v>42300.125994641203</v>
      </c>
      <c r="B3185">
        <v>2.3522791862487793</v>
      </c>
      <c r="C3185">
        <v>1058.3798828125</v>
      </c>
      <c r="D3185">
        <v>0.31459331512451172</v>
      </c>
      <c r="E3185" s="8">
        <f t="shared" si="51"/>
        <v>2.3522791862487793</v>
      </c>
    </row>
    <row r="3186" spans="1:5" x14ac:dyDescent="0.2">
      <c r="A3186" s="230">
        <v>42300.132948148152</v>
      </c>
      <c r="B3186">
        <v>2.3522791862487793</v>
      </c>
      <c r="C3186">
        <v>1158.5</v>
      </c>
      <c r="D3186">
        <v>0.31459331512451172</v>
      </c>
      <c r="E3186" s="8">
        <f t="shared" si="51"/>
        <v>2.3522791862487793</v>
      </c>
    </row>
    <row r="3187" spans="1:5" x14ac:dyDescent="0.2">
      <c r="A3187" s="230">
        <v>42300.139901620372</v>
      </c>
      <c r="B3187">
        <v>2.3522791862487793</v>
      </c>
      <c r="C3187">
        <v>1000.12841796875</v>
      </c>
      <c r="D3187">
        <v>0.31459331512451172</v>
      </c>
      <c r="E3187" s="8">
        <f t="shared" si="51"/>
        <v>2.3522791862487793</v>
      </c>
    </row>
    <row r="3188" spans="1:5" x14ac:dyDescent="0.2">
      <c r="A3188" s="230">
        <v>42300.146855092593</v>
      </c>
      <c r="B3188">
        <v>2.3522791862487793</v>
      </c>
      <c r="C3188">
        <v>1151.0042724609375</v>
      </c>
      <c r="D3188">
        <v>0.31459331512451172</v>
      </c>
      <c r="E3188" s="8">
        <f t="shared" si="51"/>
        <v>2.3522791862487793</v>
      </c>
    </row>
    <row r="3189" spans="1:5" x14ac:dyDescent="0.2">
      <c r="A3189" s="230">
        <v>42300.153808599534</v>
      </c>
      <c r="B3189">
        <v>2.3522791862487793</v>
      </c>
      <c r="C3189">
        <v>782.64862060546875</v>
      </c>
      <c r="D3189">
        <v>0.31459331512451172</v>
      </c>
      <c r="E3189" s="8">
        <f t="shared" si="51"/>
        <v>2.3522791862487793</v>
      </c>
    </row>
    <row r="3190" spans="1:5" x14ac:dyDescent="0.2">
      <c r="A3190" s="230">
        <v>42300.160762071762</v>
      </c>
      <c r="B3190">
        <v>2.3522791862487793</v>
      </c>
      <c r="C3190">
        <v>1160.74853515625</v>
      </c>
      <c r="D3190">
        <v>0.31459331512451172</v>
      </c>
      <c r="E3190" s="8">
        <f t="shared" si="51"/>
        <v>2.3522791862487793</v>
      </c>
    </row>
    <row r="3191" spans="1:5" x14ac:dyDescent="0.2">
      <c r="A3191" s="230">
        <v>42300.16771559028</v>
      </c>
      <c r="B3191">
        <v>2.3522791862487793</v>
      </c>
      <c r="C3191">
        <v>666.03814697265625</v>
      </c>
      <c r="D3191">
        <v>0.31459331512451172</v>
      </c>
      <c r="E3191" s="8">
        <f t="shared" si="51"/>
        <v>2.3522791862487793</v>
      </c>
    </row>
    <row r="3192" spans="1:5" x14ac:dyDescent="0.2">
      <c r="A3192" s="230">
        <v>42300.1746690625</v>
      </c>
      <c r="B3192">
        <v>2.3522791862487793</v>
      </c>
      <c r="C3192">
        <v>1138.5830078125</v>
      </c>
      <c r="D3192">
        <v>0.31459331512451172</v>
      </c>
      <c r="E3192" s="8">
        <f t="shared" si="51"/>
        <v>2.3522791862487793</v>
      </c>
    </row>
    <row r="3193" spans="1:5" x14ac:dyDescent="0.2">
      <c r="A3193" s="230">
        <v>42300.181622534721</v>
      </c>
      <c r="B3193">
        <v>2.3522791862487793</v>
      </c>
      <c r="C3193">
        <v>931.2757568359375</v>
      </c>
      <c r="D3193">
        <v>0.31459331512451172</v>
      </c>
      <c r="E3193" s="8">
        <f t="shared" si="51"/>
        <v>2.3522791862487793</v>
      </c>
    </row>
    <row r="3194" spans="1:5" x14ac:dyDescent="0.2">
      <c r="A3194" s="230">
        <v>42300.18857604167</v>
      </c>
      <c r="B3194">
        <v>2.3522791862487793</v>
      </c>
      <c r="C3194">
        <v>1124.8768310546875</v>
      </c>
      <c r="D3194">
        <v>0.31459331512451172</v>
      </c>
      <c r="E3194" s="8">
        <f t="shared" si="51"/>
        <v>2.3522791862487793</v>
      </c>
    </row>
    <row r="3195" spans="1:5" x14ac:dyDescent="0.2">
      <c r="A3195" s="230">
        <v>42300.195529513891</v>
      </c>
      <c r="B3195">
        <v>2.3522791862487793</v>
      </c>
      <c r="C3195">
        <v>1030.4320068359375</v>
      </c>
      <c r="D3195">
        <v>0.31459331512451172</v>
      </c>
      <c r="E3195" s="8">
        <f t="shared" si="51"/>
        <v>2.3522791862487793</v>
      </c>
    </row>
    <row r="3196" spans="1:5" x14ac:dyDescent="0.2">
      <c r="A3196" s="230">
        <v>42300.202482986111</v>
      </c>
      <c r="B3196">
        <v>2.3522791862487793</v>
      </c>
      <c r="C3196">
        <v>1104.638427734375</v>
      </c>
      <c r="D3196">
        <v>0.31459331512451172</v>
      </c>
      <c r="E3196" s="8">
        <f t="shared" si="51"/>
        <v>2.3522791862487793</v>
      </c>
    </row>
    <row r="3197" spans="1:5" x14ac:dyDescent="0.2">
      <c r="A3197" s="230">
        <v>42300.209436493053</v>
      </c>
      <c r="B3197">
        <v>2.3522791862487793</v>
      </c>
      <c r="C3197">
        <v>1090.932373046875</v>
      </c>
      <c r="D3197">
        <v>0.31459331512451172</v>
      </c>
      <c r="E3197" s="8">
        <f t="shared" si="51"/>
        <v>2.3522791862487793</v>
      </c>
    </row>
    <row r="3198" spans="1:5" x14ac:dyDescent="0.2">
      <c r="A3198" s="230">
        <v>42300.216389965281</v>
      </c>
      <c r="B3198">
        <v>2.3522791862487793</v>
      </c>
      <c r="C3198">
        <v>1153.1458740234375</v>
      </c>
      <c r="D3198">
        <v>0.31459331512451172</v>
      </c>
      <c r="E3198" s="8">
        <f t="shared" si="51"/>
        <v>2.3522791862487793</v>
      </c>
    </row>
    <row r="3199" spans="1:5" x14ac:dyDescent="0.2">
      <c r="A3199" s="230">
        <v>42300.223343483798</v>
      </c>
      <c r="B3199">
        <v>2.3522791862487793</v>
      </c>
      <c r="C3199">
        <v>1040.2833251953125</v>
      </c>
      <c r="D3199">
        <v>0.31459331512451172</v>
      </c>
      <c r="E3199" s="8">
        <f t="shared" si="51"/>
        <v>2.3522791862487793</v>
      </c>
    </row>
    <row r="3200" spans="1:5" x14ac:dyDescent="0.2">
      <c r="A3200" s="230">
        <v>42300.230296956019</v>
      </c>
      <c r="B3200">
        <v>2.3522791862487793</v>
      </c>
      <c r="C3200">
        <v>1134.8350830078125</v>
      </c>
      <c r="D3200">
        <v>0.31459331512451172</v>
      </c>
      <c r="E3200" s="8">
        <f t="shared" si="51"/>
        <v>2.3522791862487793</v>
      </c>
    </row>
    <row r="3201" spans="1:5" x14ac:dyDescent="0.2">
      <c r="A3201" s="230">
        <v>42300.237250428239</v>
      </c>
      <c r="B3201">
        <v>2.3522791862487793</v>
      </c>
      <c r="C3201">
        <v>937.37939453125</v>
      </c>
      <c r="D3201">
        <v>0.31459331512451172</v>
      </c>
      <c r="E3201" s="8">
        <f t="shared" si="51"/>
        <v>2.3522791862487793</v>
      </c>
    </row>
    <row r="3202" spans="1:5" x14ac:dyDescent="0.2">
      <c r="A3202" s="230">
        <v>42300.244203935188</v>
      </c>
      <c r="B3202">
        <v>2.3522791862487793</v>
      </c>
      <c r="C3202">
        <v>1146.292724609375</v>
      </c>
      <c r="D3202">
        <v>0.31459331512451172</v>
      </c>
      <c r="E3202" s="8">
        <f t="shared" si="51"/>
        <v>2.3522791862487793</v>
      </c>
    </row>
    <row r="3203" spans="1:5" x14ac:dyDescent="0.2">
      <c r="A3203" s="230">
        <v>42300.251157407409</v>
      </c>
      <c r="B3203">
        <v>2.3522791862487793</v>
      </c>
      <c r="C3203">
        <v>943.48284912109375</v>
      </c>
      <c r="D3203">
        <v>0.31459331512451172</v>
      </c>
      <c r="E3203" s="8">
        <f t="shared" si="51"/>
        <v>2.3522791862487793</v>
      </c>
    </row>
    <row r="3204" spans="1:5" x14ac:dyDescent="0.2">
      <c r="A3204" s="230">
        <v>42300.258110879629</v>
      </c>
      <c r="B3204">
        <v>2.3522791862487793</v>
      </c>
      <c r="C3204">
        <v>1090.7181396484375</v>
      </c>
      <c r="D3204">
        <v>0.31459331512451172</v>
      </c>
      <c r="E3204" s="8">
        <f t="shared" ref="E3204:E3267" si="52">IF(B3204="Null",E3203,IF(C3204+D3204&gt;10,B3204,"PO"))</f>
        <v>2.3522791862487793</v>
      </c>
    </row>
    <row r="3205" spans="1:5" x14ac:dyDescent="0.2">
      <c r="A3205" s="230">
        <v>42300.265064386571</v>
      </c>
      <c r="B3205">
        <v>2.3522791862487793</v>
      </c>
      <c r="C3205">
        <v>931.59698486328125</v>
      </c>
      <c r="D3205">
        <v>0.31459331512451172</v>
      </c>
      <c r="E3205" s="8">
        <f t="shared" si="52"/>
        <v>2.3522791862487793</v>
      </c>
    </row>
    <row r="3206" spans="1:5" x14ac:dyDescent="0.2">
      <c r="A3206" s="230">
        <v>42300.272017858799</v>
      </c>
      <c r="B3206">
        <v>2.3522791862487793</v>
      </c>
      <c r="C3206">
        <v>922.70947265625</v>
      </c>
      <c r="D3206">
        <v>0.31459331512451172</v>
      </c>
      <c r="E3206" s="8">
        <f t="shared" si="52"/>
        <v>2.3522791862487793</v>
      </c>
    </row>
    <row r="3207" spans="1:5" x14ac:dyDescent="0.2">
      <c r="A3207" s="230">
        <v>42300.278971377316</v>
      </c>
      <c r="B3207">
        <v>2.3522791862487793</v>
      </c>
      <c r="C3207">
        <v>1068.3382568359375</v>
      </c>
      <c r="D3207">
        <v>0.31459331512451172</v>
      </c>
      <c r="E3207" s="8">
        <f t="shared" si="52"/>
        <v>2.3522791862487793</v>
      </c>
    </row>
    <row r="3208" spans="1:5" x14ac:dyDescent="0.2">
      <c r="A3208" s="230">
        <v>42300.285924849537</v>
      </c>
      <c r="B3208">
        <v>2.3522791862487793</v>
      </c>
      <c r="C3208">
        <v>1047.136474609375</v>
      </c>
      <c r="D3208">
        <v>0.31459331512451172</v>
      </c>
      <c r="E3208" s="8">
        <f t="shared" si="52"/>
        <v>2.3522791862487793</v>
      </c>
    </row>
    <row r="3209" spans="1:5" x14ac:dyDescent="0.2">
      <c r="A3209" s="230">
        <v>42300.292878321758</v>
      </c>
      <c r="B3209">
        <v>2.3522791862487793</v>
      </c>
      <c r="C3209">
        <v>1145.3289794921875</v>
      </c>
      <c r="D3209">
        <v>0.31459331512451172</v>
      </c>
      <c r="E3209" s="8">
        <f t="shared" si="52"/>
        <v>2.3522791862487793</v>
      </c>
    </row>
    <row r="3210" spans="1:5" x14ac:dyDescent="0.2">
      <c r="A3210" s="230">
        <v>42300.299831828706</v>
      </c>
      <c r="B3210">
        <v>2.3522791862487793</v>
      </c>
      <c r="C3210">
        <v>1094.572998046875</v>
      </c>
      <c r="D3210">
        <v>0.31459331512451172</v>
      </c>
      <c r="E3210" s="8">
        <f t="shared" si="52"/>
        <v>2.3522791862487793</v>
      </c>
    </row>
    <row r="3211" spans="1:5" x14ac:dyDescent="0.2">
      <c r="A3211" s="230">
        <v>42300.306785300927</v>
      </c>
      <c r="B3211">
        <v>2.3522791862487793</v>
      </c>
      <c r="C3211">
        <v>1148.3272705078125</v>
      </c>
      <c r="D3211">
        <v>0.31459331512451172</v>
      </c>
      <c r="E3211" s="8">
        <f t="shared" si="52"/>
        <v>2.3522791862487793</v>
      </c>
    </row>
    <row r="3212" spans="1:5" x14ac:dyDescent="0.2">
      <c r="A3212" s="230">
        <v>42300.313738773148</v>
      </c>
      <c r="B3212">
        <v>2.3522791862487793</v>
      </c>
      <c r="C3212">
        <v>1130.6590576171875</v>
      </c>
      <c r="D3212">
        <v>0.31459331512451172</v>
      </c>
      <c r="E3212" s="8">
        <f t="shared" si="52"/>
        <v>2.3522791862487793</v>
      </c>
    </row>
    <row r="3213" spans="1:5" x14ac:dyDescent="0.2">
      <c r="A3213" s="230">
        <v>42300.320692280089</v>
      </c>
      <c r="B3213">
        <v>2.3522791862487793</v>
      </c>
      <c r="C3213">
        <v>1140.724609375</v>
      </c>
      <c r="D3213">
        <v>0.31459331512451172</v>
      </c>
      <c r="E3213" s="8">
        <f t="shared" si="52"/>
        <v>2.3522791862487793</v>
      </c>
    </row>
    <row r="3214" spans="1:5" x14ac:dyDescent="0.2">
      <c r="A3214" s="230">
        <v>42300.327645752317</v>
      </c>
      <c r="B3214">
        <v>2.3522791862487793</v>
      </c>
      <c r="C3214">
        <v>1138.9041748046875</v>
      </c>
      <c r="D3214">
        <v>0.31459331512451172</v>
      </c>
      <c r="E3214" s="8">
        <f t="shared" si="52"/>
        <v>2.3522791862487793</v>
      </c>
    </row>
    <row r="3215" spans="1:5" x14ac:dyDescent="0.2">
      <c r="A3215" s="230">
        <v>42300.334599270835</v>
      </c>
      <c r="B3215">
        <v>2.4830489158630371</v>
      </c>
      <c r="C3215">
        <v>1140.724609375</v>
      </c>
      <c r="D3215">
        <v>0.31459331512451172</v>
      </c>
      <c r="E3215" s="8">
        <f t="shared" si="52"/>
        <v>2.4830489158630371</v>
      </c>
    </row>
    <row r="3216" spans="1:5" x14ac:dyDescent="0.2">
      <c r="A3216" s="230">
        <v>42300.341552743055</v>
      </c>
      <c r="B3216">
        <v>2.4830489158630371</v>
      </c>
      <c r="C3216">
        <v>1104.7454833984375</v>
      </c>
      <c r="D3216">
        <v>0.31459331512451172</v>
      </c>
      <c r="E3216" s="8">
        <f t="shared" si="52"/>
        <v>2.4830489158630371</v>
      </c>
    </row>
    <row r="3217" spans="1:5" x14ac:dyDescent="0.2">
      <c r="A3217" s="230">
        <v>42300.348506215276</v>
      </c>
      <c r="B3217">
        <v>2.4211955070495605</v>
      </c>
      <c r="C3217">
        <v>1129.2669677734375</v>
      </c>
      <c r="D3217">
        <v>0.31459331512451172</v>
      </c>
      <c r="E3217" s="8">
        <f t="shared" si="52"/>
        <v>2.4211955070495605</v>
      </c>
    </row>
    <row r="3218" spans="1:5" x14ac:dyDescent="0.2">
      <c r="A3218" s="230">
        <v>42300.355459722225</v>
      </c>
      <c r="B3218">
        <v>2.4211955070495605</v>
      </c>
      <c r="C3218">
        <v>1099.8199462890625</v>
      </c>
      <c r="D3218">
        <v>0.31459331512451172</v>
      </c>
      <c r="E3218" s="8">
        <f t="shared" si="52"/>
        <v>2.4211955070495605</v>
      </c>
    </row>
    <row r="3219" spans="1:5" x14ac:dyDescent="0.2">
      <c r="A3219" s="230">
        <v>42300.362413194445</v>
      </c>
      <c r="B3219">
        <v>2.4211955070495605</v>
      </c>
      <c r="C3219">
        <v>1106.7802734375</v>
      </c>
      <c r="D3219">
        <v>0.31459331512451172</v>
      </c>
      <c r="E3219" s="8">
        <f t="shared" si="52"/>
        <v>2.4211955070495605</v>
      </c>
    </row>
    <row r="3220" spans="1:5" x14ac:dyDescent="0.2">
      <c r="A3220" s="230">
        <v>42300.369366666666</v>
      </c>
      <c r="B3220">
        <v>2.4211955070495605</v>
      </c>
      <c r="C3220">
        <v>1120.5936279296875</v>
      </c>
      <c r="D3220">
        <v>0.31459331512451172</v>
      </c>
      <c r="E3220" s="8">
        <f t="shared" si="52"/>
        <v>2.4211955070495605</v>
      </c>
    </row>
    <row r="3221" spans="1:5" x14ac:dyDescent="0.2">
      <c r="A3221" s="230">
        <v>42300.376320173615</v>
      </c>
      <c r="B3221">
        <v>2.4211955070495605</v>
      </c>
      <c r="C3221">
        <v>1102.3897705078125</v>
      </c>
      <c r="D3221">
        <v>0.31459331512451172</v>
      </c>
      <c r="E3221" s="8">
        <f t="shared" si="52"/>
        <v>2.4211955070495605</v>
      </c>
    </row>
    <row r="3222" spans="1:5" x14ac:dyDescent="0.2">
      <c r="A3222" s="230">
        <v>42300.383273645835</v>
      </c>
      <c r="B3222">
        <v>2.4211955070495605</v>
      </c>
      <c r="C3222">
        <v>1159.463623046875</v>
      </c>
      <c r="D3222">
        <v>0.31459331512451172</v>
      </c>
      <c r="E3222" s="8">
        <f t="shared" si="52"/>
        <v>2.4211955070495605</v>
      </c>
    </row>
    <row r="3223" spans="1:5" x14ac:dyDescent="0.2">
      <c r="A3223" s="230">
        <v>42300.390227164353</v>
      </c>
      <c r="B3223">
        <v>2.4211955070495605</v>
      </c>
      <c r="C3223">
        <v>1086.5418701171875</v>
      </c>
      <c r="D3223">
        <v>0.31459331512451172</v>
      </c>
      <c r="E3223" s="8">
        <f t="shared" si="52"/>
        <v>2.4211955070495605</v>
      </c>
    </row>
    <row r="3224" spans="1:5" x14ac:dyDescent="0.2">
      <c r="A3224" s="230">
        <v>42300.397180636573</v>
      </c>
      <c r="B3224">
        <v>2.4211955070495605</v>
      </c>
      <c r="C3224">
        <v>1123.484619140625</v>
      </c>
      <c r="D3224">
        <v>0.31459331512451172</v>
      </c>
      <c r="E3224" s="8">
        <f t="shared" si="52"/>
        <v>2.4211955070495605</v>
      </c>
    </row>
    <row r="3225" spans="1:5" x14ac:dyDescent="0.2">
      <c r="A3225" s="230">
        <v>42300.404134108794</v>
      </c>
      <c r="B3225">
        <v>2.4211955070495605</v>
      </c>
      <c r="C3225">
        <v>1056.9879150390625</v>
      </c>
      <c r="D3225">
        <v>0.31459331512451172</v>
      </c>
      <c r="E3225" s="8">
        <f t="shared" si="52"/>
        <v>2.4211955070495605</v>
      </c>
    </row>
    <row r="3226" spans="1:5" x14ac:dyDescent="0.2">
      <c r="A3226" s="230">
        <v>42300.411087615743</v>
      </c>
      <c r="B3226">
        <v>2.4211955070495605</v>
      </c>
      <c r="C3226">
        <v>1110.956298828125</v>
      </c>
      <c r="D3226">
        <v>0.31459331512451172</v>
      </c>
      <c r="E3226" s="8">
        <f t="shared" si="52"/>
        <v>2.4211955070495605</v>
      </c>
    </row>
    <row r="3227" spans="1:5" x14ac:dyDescent="0.2">
      <c r="A3227" s="230">
        <v>42300.418041087964</v>
      </c>
      <c r="B3227">
        <v>2.4211955070495605</v>
      </c>
      <c r="C3227">
        <v>980.746826171875</v>
      </c>
      <c r="D3227">
        <v>0.31459331512451172</v>
      </c>
      <c r="E3227" s="8">
        <f t="shared" si="52"/>
        <v>2.4211955070495605</v>
      </c>
    </row>
    <row r="3228" spans="1:5" x14ac:dyDescent="0.2">
      <c r="A3228" s="230">
        <v>42300.424994560184</v>
      </c>
      <c r="B3228">
        <v>2.4211955070495605</v>
      </c>
      <c r="C3228">
        <v>1112.2413330078125</v>
      </c>
      <c r="D3228">
        <v>0.31459331512451172</v>
      </c>
      <c r="E3228" s="8">
        <f t="shared" si="52"/>
        <v>2.4211955070495605</v>
      </c>
    </row>
    <row r="3229" spans="1:5" x14ac:dyDescent="0.2">
      <c r="A3229" s="230">
        <v>42300.431948067133</v>
      </c>
      <c r="B3229">
        <v>2.4211955070495605</v>
      </c>
      <c r="C3229">
        <v>944.018310546875</v>
      </c>
      <c r="D3229">
        <v>0.31459331512451172</v>
      </c>
      <c r="E3229" s="8">
        <f t="shared" si="52"/>
        <v>2.4211955070495605</v>
      </c>
    </row>
    <row r="3230" spans="1:5" x14ac:dyDescent="0.2">
      <c r="A3230" s="230">
        <v>42300.438901539354</v>
      </c>
      <c r="B3230">
        <v>2.4211955070495605</v>
      </c>
      <c r="C3230">
        <v>1081.8304443359375</v>
      </c>
      <c r="D3230">
        <v>0.31459331512451172</v>
      </c>
      <c r="E3230" s="8">
        <f t="shared" si="52"/>
        <v>2.4211955070495605</v>
      </c>
    </row>
    <row r="3231" spans="1:5" x14ac:dyDescent="0.2">
      <c r="A3231" s="230">
        <v>42300.445855057871</v>
      </c>
      <c r="B3231">
        <v>2.4211955070495605</v>
      </c>
      <c r="C3231">
        <v>928.49169921875</v>
      </c>
      <c r="D3231">
        <v>0.31459331512451172</v>
      </c>
      <c r="E3231" s="8">
        <f t="shared" si="52"/>
        <v>2.4211955070495605</v>
      </c>
    </row>
    <row r="3232" spans="1:5" x14ac:dyDescent="0.2">
      <c r="A3232" s="230">
        <v>42300.452808530092</v>
      </c>
      <c r="B3232">
        <v>2.4211955070495605</v>
      </c>
      <c r="C3232">
        <v>1067.05322265625</v>
      </c>
      <c r="D3232">
        <v>0.2397000789642334</v>
      </c>
      <c r="E3232" s="8">
        <f t="shared" si="52"/>
        <v>2.4211955070495605</v>
      </c>
    </row>
    <row r="3233" spans="1:5" x14ac:dyDescent="0.2">
      <c r="A3233" s="230">
        <v>42300.459762002312</v>
      </c>
      <c r="B3233">
        <v>2.4211955070495605</v>
      </c>
      <c r="C3233">
        <v>1069.0880126953125</v>
      </c>
      <c r="D3233">
        <v>0.2397000789642334</v>
      </c>
      <c r="E3233" s="8">
        <f t="shared" si="52"/>
        <v>2.4211955070495605</v>
      </c>
    </row>
    <row r="3234" spans="1:5" x14ac:dyDescent="0.2">
      <c r="A3234" s="230">
        <v>42300.466715509261</v>
      </c>
      <c r="B3234">
        <v>2.4211955070495605</v>
      </c>
      <c r="C3234">
        <v>1025.82763671875</v>
      </c>
      <c r="D3234">
        <v>0.2397000789642334</v>
      </c>
      <c r="E3234" s="8">
        <f t="shared" si="52"/>
        <v>2.4211955070495605</v>
      </c>
    </row>
    <row r="3235" spans="1:5" x14ac:dyDescent="0.2">
      <c r="A3235" s="230">
        <v>42300.473668981482</v>
      </c>
      <c r="B3235">
        <v>2.4211955070495605</v>
      </c>
      <c r="C3235">
        <v>1146.07861328125</v>
      </c>
      <c r="D3235">
        <v>0.2397000789642334</v>
      </c>
      <c r="E3235" s="8">
        <f t="shared" si="52"/>
        <v>2.4211955070495605</v>
      </c>
    </row>
    <row r="3236" spans="1:5" x14ac:dyDescent="0.2">
      <c r="A3236" s="230">
        <v>42300.480622453702</v>
      </c>
      <c r="B3236">
        <v>2.4211955070495605</v>
      </c>
      <c r="C3236">
        <v>1047.5648193359375</v>
      </c>
      <c r="D3236">
        <v>0.2397000789642334</v>
      </c>
      <c r="E3236" s="8">
        <f t="shared" si="52"/>
        <v>2.4211955070495605</v>
      </c>
    </row>
    <row r="3237" spans="1:5" x14ac:dyDescent="0.2">
      <c r="A3237" s="230">
        <v>42300.487575960651</v>
      </c>
      <c r="B3237">
        <v>2.4211955070495605</v>
      </c>
      <c r="C3237">
        <v>1146.9351806640625</v>
      </c>
      <c r="D3237">
        <v>0.2397000789642334</v>
      </c>
      <c r="E3237" s="8">
        <f t="shared" si="52"/>
        <v>2.4211955070495605</v>
      </c>
    </row>
    <row r="3238" spans="1:5" x14ac:dyDescent="0.2">
      <c r="A3238" s="230">
        <v>42300.494529432872</v>
      </c>
      <c r="B3238">
        <v>2.4211955070495605</v>
      </c>
      <c r="C3238">
        <v>998.3079833984375</v>
      </c>
      <c r="D3238">
        <v>0.2397000789642334</v>
      </c>
      <c r="E3238" s="8">
        <f t="shared" si="52"/>
        <v>2.4211955070495605</v>
      </c>
    </row>
    <row r="3239" spans="1:5" x14ac:dyDescent="0.2">
      <c r="A3239" s="230">
        <v>42300.501482951389</v>
      </c>
      <c r="B3239">
        <v>2.4211955070495605</v>
      </c>
      <c r="C3239">
        <v>1151.5396728515625</v>
      </c>
      <c r="D3239">
        <v>0.2397000789642334</v>
      </c>
      <c r="E3239" s="8">
        <f t="shared" si="52"/>
        <v>2.4211955070495605</v>
      </c>
    </row>
    <row r="3240" spans="1:5" x14ac:dyDescent="0.2">
      <c r="A3240" s="230">
        <v>42300.50843642361</v>
      </c>
      <c r="B3240">
        <v>2.4625027179718018</v>
      </c>
      <c r="C3240">
        <v>754.37933349609375</v>
      </c>
      <c r="D3240">
        <v>0.2397000789642334</v>
      </c>
      <c r="E3240" s="8">
        <f t="shared" si="52"/>
        <v>2.4625027179718018</v>
      </c>
    </row>
    <row r="3241" spans="1:5" x14ac:dyDescent="0.2">
      <c r="A3241" s="230">
        <v>42300.515389895831</v>
      </c>
      <c r="B3241">
        <v>2.4625027179718018</v>
      </c>
      <c r="C3241">
        <v>1140.938720703125</v>
      </c>
      <c r="D3241">
        <v>0.2397000789642334</v>
      </c>
      <c r="E3241" s="8">
        <f t="shared" si="52"/>
        <v>2.4625027179718018</v>
      </c>
    </row>
    <row r="3242" spans="1:5" x14ac:dyDescent="0.2">
      <c r="A3242" s="230">
        <v>42300.522343402779</v>
      </c>
      <c r="B3242">
        <v>2.4625027179718018</v>
      </c>
      <c r="C3242">
        <v>754.37933349609375</v>
      </c>
      <c r="D3242">
        <v>0.2397000789642334</v>
      </c>
      <c r="E3242" s="8">
        <f t="shared" si="52"/>
        <v>2.4625027179718018</v>
      </c>
    </row>
    <row r="3243" spans="1:5" x14ac:dyDescent="0.2">
      <c r="A3243" s="230">
        <v>42300.529296875</v>
      </c>
      <c r="B3243">
        <v>2.4625027179718018</v>
      </c>
      <c r="C3243">
        <v>1145.2218017578125</v>
      </c>
      <c r="D3243">
        <v>0.2397000789642334</v>
      </c>
      <c r="E3243" s="8">
        <f t="shared" si="52"/>
        <v>2.4625027179718018</v>
      </c>
    </row>
    <row r="3244" spans="1:5" x14ac:dyDescent="0.2">
      <c r="A3244" s="230">
        <v>42300.536250347221</v>
      </c>
      <c r="B3244">
        <v>2.4625027179718018</v>
      </c>
      <c r="C3244">
        <v>982.35302734375</v>
      </c>
      <c r="D3244">
        <v>0.2397000789642334</v>
      </c>
      <c r="E3244" s="8">
        <f t="shared" si="52"/>
        <v>2.4625027179718018</v>
      </c>
    </row>
    <row r="3245" spans="1:5" x14ac:dyDescent="0.2">
      <c r="A3245" s="230">
        <v>42300.543203854169</v>
      </c>
      <c r="B3245">
        <v>2.4625027179718018</v>
      </c>
      <c r="C3245">
        <v>1141.045654296875</v>
      </c>
      <c r="D3245">
        <v>0.2397000789642334</v>
      </c>
      <c r="E3245" s="8">
        <f t="shared" si="52"/>
        <v>2.4625027179718018</v>
      </c>
    </row>
    <row r="3246" spans="1:5" x14ac:dyDescent="0.2">
      <c r="A3246" s="230">
        <v>42300.55015732639</v>
      </c>
      <c r="B3246">
        <v>2.4625027179718018</v>
      </c>
      <c r="C3246">
        <v>1124.234130859375</v>
      </c>
      <c r="D3246">
        <v>0.2397000789642334</v>
      </c>
      <c r="E3246" s="8">
        <f t="shared" si="52"/>
        <v>2.4625027179718018</v>
      </c>
    </row>
    <row r="3247" spans="1:5" x14ac:dyDescent="0.2">
      <c r="A3247" s="230">
        <v>42300.557110844908</v>
      </c>
      <c r="B3247">
        <v>2.4625027179718018</v>
      </c>
      <c r="C3247">
        <v>1122.735107421875</v>
      </c>
      <c r="D3247">
        <v>0.2397000789642334</v>
      </c>
      <c r="E3247" s="8">
        <f t="shared" si="52"/>
        <v>2.4625027179718018</v>
      </c>
    </row>
    <row r="3248" spans="1:5" x14ac:dyDescent="0.2">
      <c r="A3248" s="230">
        <v>42300.564064317128</v>
      </c>
      <c r="B3248">
        <v>2.4625027179718018</v>
      </c>
      <c r="C3248">
        <v>1116.631591796875</v>
      </c>
      <c r="D3248">
        <v>0.2397000789642334</v>
      </c>
      <c r="E3248" s="8">
        <f t="shared" si="52"/>
        <v>2.4625027179718018</v>
      </c>
    </row>
    <row r="3249" spans="1:5" x14ac:dyDescent="0.2">
      <c r="A3249" s="230">
        <v>42300.571017789349</v>
      </c>
      <c r="B3249">
        <v>2.4625027179718018</v>
      </c>
      <c r="C3249">
        <v>1129.5882568359375</v>
      </c>
      <c r="D3249">
        <v>0.2397000789642334</v>
      </c>
      <c r="E3249" s="8">
        <f t="shared" si="52"/>
        <v>2.4625027179718018</v>
      </c>
    </row>
    <row r="3250" spans="1:5" x14ac:dyDescent="0.2">
      <c r="A3250" s="230">
        <v>42300.577971296298</v>
      </c>
      <c r="B3250">
        <v>2.4625027179718018</v>
      </c>
      <c r="C3250">
        <v>1134.6209716796875</v>
      </c>
      <c r="D3250">
        <v>0.2397000789642334</v>
      </c>
      <c r="E3250" s="8">
        <f t="shared" si="52"/>
        <v>2.4625027179718018</v>
      </c>
    </row>
    <row r="3251" spans="1:5" x14ac:dyDescent="0.2">
      <c r="A3251" s="230">
        <v>42300.584924768518</v>
      </c>
      <c r="B3251">
        <v>2.4625027179718018</v>
      </c>
      <c r="C3251">
        <v>1151.4326171875</v>
      </c>
      <c r="D3251">
        <v>0.2397000789642334</v>
      </c>
      <c r="E3251" s="8">
        <f t="shared" si="52"/>
        <v>2.4625027179718018</v>
      </c>
    </row>
    <row r="3252" spans="1:5" x14ac:dyDescent="0.2">
      <c r="A3252" s="230">
        <v>42300.591878240739</v>
      </c>
      <c r="B3252">
        <v>2.4625027179718018</v>
      </c>
      <c r="C3252">
        <v>1100.676513671875</v>
      </c>
      <c r="D3252">
        <v>0.2397000789642334</v>
      </c>
      <c r="E3252" s="8">
        <f t="shared" si="52"/>
        <v>2.4625027179718018</v>
      </c>
    </row>
    <row r="3253" spans="1:5" x14ac:dyDescent="0.2">
      <c r="A3253" s="230">
        <v>42300.598831747688</v>
      </c>
      <c r="B3253">
        <v>2.4625027179718018</v>
      </c>
      <c r="C3253">
        <v>1120.70068359375</v>
      </c>
      <c r="D3253">
        <v>0.2397000789642334</v>
      </c>
      <c r="E3253" s="8">
        <f t="shared" si="52"/>
        <v>2.4625027179718018</v>
      </c>
    </row>
    <row r="3254" spans="1:5" x14ac:dyDescent="0.2">
      <c r="A3254" s="230">
        <v>42300.605785219908</v>
      </c>
      <c r="B3254">
        <v>2.4625027179718018</v>
      </c>
      <c r="C3254">
        <v>1096.6075439453125</v>
      </c>
      <c r="D3254">
        <v>0.2397000789642334</v>
      </c>
      <c r="E3254" s="8">
        <f t="shared" si="52"/>
        <v>2.4625027179718018</v>
      </c>
    </row>
    <row r="3255" spans="1:5" x14ac:dyDescent="0.2">
      <c r="A3255" s="230">
        <v>42300.612738738426</v>
      </c>
      <c r="B3255">
        <v>2.4625027179718018</v>
      </c>
      <c r="C3255">
        <v>1125.84033203125</v>
      </c>
      <c r="D3255">
        <v>0.2397000789642334</v>
      </c>
      <c r="E3255" s="8">
        <f t="shared" si="52"/>
        <v>2.4625027179718018</v>
      </c>
    </row>
    <row r="3256" spans="1:5" x14ac:dyDescent="0.2">
      <c r="A3256" s="230">
        <v>42300.619692210646</v>
      </c>
      <c r="B3256">
        <v>2.4625027179718018</v>
      </c>
      <c r="C3256">
        <v>1099.1773681640625</v>
      </c>
      <c r="D3256">
        <v>0.2397000789642334</v>
      </c>
      <c r="E3256" s="8">
        <f t="shared" si="52"/>
        <v>2.4625027179718018</v>
      </c>
    </row>
    <row r="3257" spans="1:5" x14ac:dyDescent="0.2">
      <c r="A3257" s="230">
        <v>42300.626645682867</v>
      </c>
      <c r="B3257">
        <v>2.4625027179718018</v>
      </c>
      <c r="C3257">
        <v>1115.3465576171875</v>
      </c>
      <c r="D3257">
        <v>0.2397000789642334</v>
      </c>
      <c r="E3257" s="8">
        <f t="shared" si="52"/>
        <v>2.4625027179718018</v>
      </c>
    </row>
    <row r="3258" spans="1:5" x14ac:dyDescent="0.2">
      <c r="A3258" s="230">
        <v>42300.633599189816</v>
      </c>
      <c r="B3258">
        <v>2.4625027179718018</v>
      </c>
      <c r="C3258">
        <v>1061.0570068359375</v>
      </c>
      <c r="D3258">
        <v>0.2397000789642334</v>
      </c>
      <c r="E3258" s="8">
        <f t="shared" si="52"/>
        <v>2.4625027179718018</v>
      </c>
    </row>
    <row r="3259" spans="1:5" x14ac:dyDescent="0.2">
      <c r="A3259" s="230">
        <v>42300.640552662036</v>
      </c>
      <c r="B3259">
        <v>2.4625027179718018</v>
      </c>
      <c r="C3259">
        <v>1078.4039306640625</v>
      </c>
      <c r="D3259">
        <v>0.2397000789642334</v>
      </c>
      <c r="E3259" s="8">
        <f t="shared" si="52"/>
        <v>2.4625027179718018</v>
      </c>
    </row>
    <row r="3260" spans="1:5" x14ac:dyDescent="0.2">
      <c r="A3260" s="230">
        <v>42300.647506134257</v>
      </c>
      <c r="B3260">
        <v>2.4625027179718018</v>
      </c>
      <c r="C3260">
        <v>1062.5560302734375</v>
      </c>
      <c r="D3260">
        <v>0.2397000789642334</v>
      </c>
      <c r="E3260" s="8">
        <f t="shared" si="52"/>
        <v>2.4625027179718018</v>
      </c>
    </row>
    <row r="3261" spans="1:5" x14ac:dyDescent="0.2">
      <c r="A3261" s="230">
        <v>42300.654459641206</v>
      </c>
      <c r="B3261">
        <v>2.4625027179718018</v>
      </c>
      <c r="C3261">
        <v>1098.856201171875</v>
      </c>
      <c r="D3261">
        <v>0.2397000789642334</v>
      </c>
      <c r="E3261" s="8">
        <f t="shared" si="52"/>
        <v>2.4625027179718018</v>
      </c>
    </row>
    <row r="3262" spans="1:5" x14ac:dyDescent="0.2">
      <c r="A3262" s="230">
        <v>42300.661413113427</v>
      </c>
      <c r="B3262">
        <v>2.4625027179718018</v>
      </c>
      <c r="C3262">
        <v>1065.768310546875</v>
      </c>
      <c r="D3262">
        <v>0.2397000789642334</v>
      </c>
      <c r="E3262" s="8">
        <f t="shared" si="52"/>
        <v>2.4625027179718018</v>
      </c>
    </row>
    <row r="3263" spans="1:5" x14ac:dyDescent="0.2">
      <c r="A3263" s="230">
        <v>42300.668366631944</v>
      </c>
      <c r="B3263">
        <v>2.4625027179718018</v>
      </c>
      <c r="C3263">
        <v>1094.35888671875</v>
      </c>
      <c r="D3263">
        <v>0.2397000789642334</v>
      </c>
      <c r="E3263" s="8">
        <f t="shared" si="52"/>
        <v>2.4625027179718018</v>
      </c>
    </row>
    <row r="3264" spans="1:5" x14ac:dyDescent="0.2">
      <c r="A3264" s="230">
        <v>42300.675320104165</v>
      </c>
      <c r="B3264">
        <v>2.4625027179718018</v>
      </c>
      <c r="C3264">
        <v>962.32891845703125</v>
      </c>
      <c r="D3264">
        <v>0.2397000789642334</v>
      </c>
      <c r="E3264" s="8">
        <f t="shared" si="52"/>
        <v>2.4625027179718018</v>
      </c>
    </row>
    <row r="3265" spans="1:5" x14ac:dyDescent="0.2">
      <c r="A3265" s="230">
        <v>42300.682273576385</v>
      </c>
      <c r="B3265">
        <v>2.4625027179718018</v>
      </c>
      <c r="C3265">
        <v>1017.9036254882812</v>
      </c>
      <c r="D3265">
        <v>0.2397000789642334</v>
      </c>
      <c r="E3265" s="8">
        <f t="shared" si="52"/>
        <v>2.4625027179718018</v>
      </c>
    </row>
    <row r="3266" spans="1:5" x14ac:dyDescent="0.2">
      <c r="A3266" s="230">
        <v>42300.689227083334</v>
      </c>
      <c r="B3266">
        <v>2.4625027179718018</v>
      </c>
      <c r="C3266">
        <v>914.1429443359375</v>
      </c>
      <c r="D3266">
        <v>0.2397000789642334</v>
      </c>
      <c r="E3266" s="8">
        <f t="shared" si="52"/>
        <v>2.4625027179718018</v>
      </c>
    </row>
    <row r="3267" spans="1:5" x14ac:dyDescent="0.2">
      <c r="A3267" s="230">
        <v>42300.696180555555</v>
      </c>
      <c r="B3267">
        <v>2.4625027179718018</v>
      </c>
      <c r="C3267">
        <v>1018.4390258789062</v>
      </c>
      <c r="D3267">
        <v>0.2397000789642334</v>
      </c>
      <c r="E3267" s="8">
        <f t="shared" si="52"/>
        <v>2.4625027179718018</v>
      </c>
    </row>
    <row r="3268" spans="1:5" x14ac:dyDescent="0.2">
      <c r="A3268" s="230">
        <v>42300.703134027775</v>
      </c>
      <c r="B3268">
        <v>2.4625027179718018</v>
      </c>
      <c r="C3268">
        <v>913.82177734375</v>
      </c>
      <c r="D3268">
        <v>0.2397000789642334</v>
      </c>
      <c r="E3268" s="8">
        <f t="shared" ref="E3268:E3331" si="53">IF(B3268="Null",E3267,IF(C3268+D3268&gt;10,B3268,"PO"))</f>
        <v>2.4625027179718018</v>
      </c>
    </row>
    <row r="3269" spans="1:5" x14ac:dyDescent="0.2">
      <c r="A3269" s="230">
        <v>42300.710087534724</v>
      </c>
      <c r="B3269">
        <v>2.4625027179718018</v>
      </c>
      <c r="C3269">
        <v>1075.5126953125</v>
      </c>
      <c r="D3269">
        <v>0.2397000789642334</v>
      </c>
      <c r="E3269" s="8">
        <f t="shared" si="53"/>
        <v>2.4625027179718018</v>
      </c>
    </row>
    <row r="3270" spans="1:5" x14ac:dyDescent="0.2">
      <c r="A3270" s="230">
        <v>42300.717041006945</v>
      </c>
      <c r="B3270">
        <v>2.5651283264160156</v>
      </c>
      <c r="C3270">
        <v>969.396240234375</v>
      </c>
      <c r="D3270">
        <v>0.2397000789642334</v>
      </c>
      <c r="E3270" s="8">
        <f t="shared" si="53"/>
        <v>2.5651283264160156</v>
      </c>
    </row>
    <row r="3271" spans="1:5" x14ac:dyDescent="0.2">
      <c r="A3271" s="230">
        <v>42300.723994525462</v>
      </c>
      <c r="B3271">
        <v>2.5651283264160156</v>
      </c>
      <c r="C3271">
        <v>1029.575439453125</v>
      </c>
      <c r="D3271">
        <v>0.2397000789642334</v>
      </c>
      <c r="E3271" s="8">
        <f t="shared" si="53"/>
        <v>2.5651283264160156</v>
      </c>
    </row>
    <row r="3272" spans="1:5" x14ac:dyDescent="0.2">
      <c r="A3272" s="230">
        <v>42300.730947997683</v>
      </c>
      <c r="B3272">
        <v>2.5651283264160156</v>
      </c>
      <c r="C3272">
        <v>994.56024169921875</v>
      </c>
      <c r="D3272">
        <v>0.2397000789642334</v>
      </c>
      <c r="E3272" s="8">
        <f t="shared" si="53"/>
        <v>2.5651283264160156</v>
      </c>
    </row>
    <row r="3273" spans="1:5" x14ac:dyDescent="0.2">
      <c r="A3273" s="230">
        <v>42300.737901469911</v>
      </c>
      <c r="B3273">
        <v>2.5651283264160156</v>
      </c>
      <c r="C3273">
        <v>866.1710205078125</v>
      </c>
      <c r="D3273">
        <v>0.2397000789642334</v>
      </c>
      <c r="E3273" s="8">
        <f t="shared" si="53"/>
        <v>2.5651283264160156</v>
      </c>
    </row>
    <row r="3274" spans="1:5" x14ac:dyDescent="0.2">
      <c r="A3274" s="230">
        <v>42300.744854976852</v>
      </c>
      <c r="B3274">
        <v>2.5651283264160156</v>
      </c>
      <c r="C3274">
        <v>1114.168701171875</v>
      </c>
      <c r="D3274">
        <v>0.2397000789642334</v>
      </c>
      <c r="E3274" s="8">
        <f t="shared" si="53"/>
        <v>2.5651283264160156</v>
      </c>
    </row>
    <row r="3275" spans="1:5" x14ac:dyDescent="0.2">
      <c r="A3275" s="230">
        <v>42300.751808449073</v>
      </c>
      <c r="B3275">
        <v>2.5651283264160156</v>
      </c>
      <c r="C3275">
        <v>891.977294921875</v>
      </c>
      <c r="D3275">
        <v>0.2397000789642334</v>
      </c>
      <c r="E3275" s="8">
        <f t="shared" si="53"/>
        <v>2.5651283264160156</v>
      </c>
    </row>
    <row r="3276" spans="1:5" x14ac:dyDescent="0.2">
      <c r="A3276" s="230">
        <v>42300.758761921294</v>
      </c>
      <c r="B3276">
        <v>2.5651283264160156</v>
      </c>
      <c r="C3276">
        <v>1154.216796875</v>
      </c>
      <c r="D3276">
        <v>0.2397000789642334</v>
      </c>
      <c r="E3276" s="8">
        <f t="shared" si="53"/>
        <v>2.5651283264160156</v>
      </c>
    </row>
    <row r="3277" spans="1:5" x14ac:dyDescent="0.2">
      <c r="A3277" s="230">
        <v>42300.765715428242</v>
      </c>
      <c r="B3277">
        <v>2.5651283264160156</v>
      </c>
      <c r="C3277">
        <v>1105.602294921875</v>
      </c>
      <c r="D3277">
        <v>0.2397000789642334</v>
      </c>
      <c r="E3277" s="8">
        <f t="shared" si="53"/>
        <v>2.5651283264160156</v>
      </c>
    </row>
    <row r="3278" spans="1:5" x14ac:dyDescent="0.2">
      <c r="A3278" s="230">
        <v>42300.772668900463</v>
      </c>
      <c r="B3278">
        <v>2.5651283264160156</v>
      </c>
      <c r="C3278">
        <v>1140.2962646484375</v>
      </c>
      <c r="D3278">
        <v>0.2397000789642334</v>
      </c>
      <c r="E3278" s="8">
        <f t="shared" si="53"/>
        <v>2.5651283264160156</v>
      </c>
    </row>
    <row r="3279" spans="1:5" x14ac:dyDescent="0.2">
      <c r="A3279" s="230">
        <v>42300.779622418981</v>
      </c>
      <c r="B3279">
        <v>2.5651283264160156</v>
      </c>
      <c r="C3279">
        <v>1103.4605712890625</v>
      </c>
      <c r="D3279">
        <v>0.2397000789642334</v>
      </c>
      <c r="E3279" s="8">
        <f t="shared" si="53"/>
        <v>2.5651283264160156</v>
      </c>
    </row>
    <row r="3280" spans="1:5" x14ac:dyDescent="0.2">
      <c r="A3280" s="230">
        <v>42300.786575891201</v>
      </c>
      <c r="B3280">
        <v>2.5651283264160156</v>
      </c>
      <c r="C3280">
        <v>1146.828125</v>
      </c>
      <c r="D3280">
        <v>0.2397000789642334</v>
      </c>
      <c r="E3280" s="8">
        <f t="shared" si="53"/>
        <v>2.5651283264160156</v>
      </c>
    </row>
    <row r="3281" spans="1:5" x14ac:dyDescent="0.2">
      <c r="A3281" s="230">
        <v>42300.793529363429</v>
      </c>
      <c r="B3281">
        <v>2.5651283264160156</v>
      </c>
      <c r="C3281">
        <v>1135.3704833984375</v>
      </c>
      <c r="D3281">
        <v>0.2397000789642334</v>
      </c>
      <c r="E3281" s="8">
        <f t="shared" si="53"/>
        <v>2.5651283264160156</v>
      </c>
    </row>
    <row r="3282" spans="1:5" x14ac:dyDescent="0.2">
      <c r="A3282" s="230">
        <v>42300.800482870371</v>
      </c>
      <c r="B3282">
        <v>2.5651283264160156</v>
      </c>
      <c r="C3282">
        <v>1140.08203125</v>
      </c>
      <c r="D3282">
        <v>0.2397000789642334</v>
      </c>
      <c r="E3282" s="8">
        <f t="shared" si="53"/>
        <v>2.5651283264160156</v>
      </c>
    </row>
    <row r="3283" spans="1:5" x14ac:dyDescent="0.2">
      <c r="A3283" s="230">
        <v>42300.807436342591</v>
      </c>
      <c r="B3283">
        <v>2.5651283264160156</v>
      </c>
      <c r="C3283">
        <v>1123.591796875</v>
      </c>
      <c r="D3283">
        <v>0.2397000789642334</v>
      </c>
      <c r="E3283" s="8">
        <f t="shared" si="53"/>
        <v>2.5651283264160156</v>
      </c>
    </row>
    <row r="3284" spans="1:5" x14ac:dyDescent="0.2">
      <c r="A3284" s="230">
        <v>42300.814389814812</v>
      </c>
      <c r="B3284">
        <v>2.5651283264160156</v>
      </c>
      <c r="C3284">
        <v>1137.0838623046875</v>
      </c>
      <c r="D3284">
        <v>0.2397000789642334</v>
      </c>
      <c r="E3284" s="8">
        <f t="shared" si="53"/>
        <v>2.5651283264160156</v>
      </c>
    </row>
    <row r="3285" spans="1:5" x14ac:dyDescent="0.2">
      <c r="A3285" s="230">
        <v>42300.821343321761</v>
      </c>
      <c r="B3285">
        <v>2.5651283264160156</v>
      </c>
      <c r="C3285">
        <v>1112.5625</v>
      </c>
      <c r="D3285">
        <v>0.2397000789642334</v>
      </c>
      <c r="E3285" s="8">
        <f t="shared" si="53"/>
        <v>2.5651283264160156</v>
      </c>
    </row>
    <row r="3286" spans="1:5" x14ac:dyDescent="0.2">
      <c r="A3286" s="230">
        <v>42300.828296793981</v>
      </c>
      <c r="B3286">
        <v>2.5101234912872314</v>
      </c>
      <c r="C3286">
        <v>1121.0218505859375</v>
      </c>
      <c r="D3286">
        <v>0.2397000789642334</v>
      </c>
      <c r="E3286" s="8">
        <f t="shared" si="53"/>
        <v>2.5101234912872314</v>
      </c>
    </row>
    <row r="3287" spans="1:5" x14ac:dyDescent="0.2">
      <c r="A3287" s="230">
        <v>42300.835250312499</v>
      </c>
      <c r="B3287">
        <v>2.5101234912872314</v>
      </c>
      <c r="C3287">
        <v>1091.89599609375</v>
      </c>
      <c r="D3287">
        <v>0.2397000789642334</v>
      </c>
      <c r="E3287" s="8">
        <f t="shared" si="53"/>
        <v>2.5101234912872314</v>
      </c>
    </row>
    <row r="3288" spans="1:5" x14ac:dyDescent="0.2">
      <c r="A3288" s="230">
        <v>42300.842203784719</v>
      </c>
      <c r="B3288">
        <v>2.5101234912872314</v>
      </c>
      <c r="C3288">
        <v>1094.144775390625</v>
      </c>
      <c r="D3288">
        <v>0.2397000789642334</v>
      </c>
      <c r="E3288" s="8">
        <f t="shared" si="53"/>
        <v>2.5101234912872314</v>
      </c>
    </row>
    <row r="3289" spans="1:5" x14ac:dyDescent="0.2">
      <c r="A3289" s="230">
        <v>42300.849157256947</v>
      </c>
      <c r="B3289">
        <v>2.5101234912872314</v>
      </c>
      <c r="C3289">
        <v>1064.05517578125</v>
      </c>
      <c r="D3289">
        <v>0.2397000789642334</v>
      </c>
      <c r="E3289" s="8">
        <f t="shared" si="53"/>
        <v>2.5101234912872314</v>
      </c>
    </row>
    <row r="3290" spans="1:5" x14ac:dyDescent="0.2">
      <c r="A3290" s="230">
        <v>42300.856110763889</v>
      </c>
      <c r="B3290">
        <v>2.5101234912872314</v>
      </c>
      <c r="C3290">
        <v>1117.1668701171875</v>
      </c>
      <c r="D3290">
        <v>0.2397000789642334</v>
      </c>
      <c r="E3290" s="8">
        <f t="shared" si="53"/>
        <v>2.5101234912872314</v>
      </c>
    </row>
    <row r="3291" spans="1:5" x14ac:dyDescent="0.2">
      <c r="A3291" s="230">
        <v>42300.863064236109</v>
      </c>
      <c r="B3291">
        <v>2.5101234912872314</v>
      </c>
      <c r="C3291">
        <v>1071.4437255859375</v>
      </c>
      <c r="D3291">
        <v>0.2397000789642334</v>
      </c>
      <c r="E3291" s="8">
        <f t="shared" si="53"/>
        <v>2.5101234912872314</v>
      </c>
    </row>
    <row r="3292" spans="1:5" x14ac:dyDescent="0.2">
      <c r="A3292" s="230">
        <v>42300.87001770833</v>
      </c>
      <c r="B3292">
        <v>2.5101234912872314</v>
      </c>
      <c r="C3292">
        <v>1055.3817138671875</v>
      </c>
      <c r="D3292">
        <v>0.2397000789642334</v>
      </c>
      <c r="E3292" s="8">
        <f t="shared" si="53"/>
        <v>2.5101234912872314</v>
      </c>
    </row>
    <row r="3293" spans="1:5" x14ac:dyDescent="0.2">
      <c r="A3293" s="230">
        <v>42300.876971215279</v>
      </c>
      <c r="B3293">
        <v>2.5101234912872314</v>
      </c>
      <c r="C3293">
        <v>1096.6075439453125</v>
      </c>
      <c r="D3293">
        <v>0.2397000789642334</v>
      </c>
      <c r="E3293" s="8">
        <f t="shared" si="53"/>
        <v>2.5101234912872314</v>
      </c>
    </row>
    <row r="3294" spans="1:5" x14ac:dyDescent="0.2">
      <c r="A3294" s="230">
        <v>42300.8839246875</v>
      </c>
      <c r="B3294">
        <v>2.5101234912872314</v>
      </c>
      <c r="C3294">
        <v>1117.1668701171875</v>
      </c>
      <c r="D3294">
        <v>0.2397000789642334</v>
      </c>
      <c r="E3294" s="8">
        <f t="shared" si="53"/>
        <v>2.5101234912872314</v>
      </c>
    </row>
    <row r="3295" spans="1:5" x14ac:dyDescent="0.2">
      <c r="A3295" s="230">
        <v>42300.890878206017</v>
      </c>
      <c r="B3295">
        <v>2.5101234912872314</v>
      </c>
      <c r="C3295">
        <v>1036.107177734375</v>
      </c>
      <c r="D3295">
        <v>0.2397000789642334</v>
      </c>
      <c r="E3295" s="8">
        <f t="shared" si="53"/>
        <v>2.5101234912872314</v>
      </c>
    </row>
    <row r="3296" spans="1:5" x14ac:dyDescent="0.2">
      <c r="A3296" s="230">
        <v>42300.897831678238</v>
      </c>
      <c r="B3296">
        <v>2.5101234912872314</v>
      </c>
      <c r="C3296">
        <v>1084.507568359375</v>
      </c>
      <c r="D3296">
        <v>0.2397000789642334</v>
      </c>
      <c r="E3296" s="8">
        <f t="shared" si="53"/>
        <v>2.5101234912872314</v>
      </c>
    </row>
    <row r="3297" spans="1:5" x14ac:dyDescent="0.2">
      <c r="A3297" s="230">
        <v>42300.904785150466</v>
      </c>
      <c r="B3297">
        <v>2.5101234912872314</v>
      </c>
      <c r="C3297">
        <v>997.23712158203125</v>
      </c>
      <c r="D3297">
        <v>0.2397000789642334</v>
      </c>
      <c r="E3297" s="8">
        <f t="shared" si="53"/>
        <v>2.5101234912872314</v>
      </c>
    </row>
    <row r="3298" spans="1:5" x14ac:dyDescent="0.2">
      <c r="A3298" s="230">
        <v>42300.911738657407</v>
      </c>
      <c r="B3298">
        <v>2.5101234912872314</v>
      </c>
      <c r="C3298">
        <v>1040.6044921875</v>
      </c>
      <c r="D3298">
        <v>0.2397000789642334</v>
      </c>
      <c r="E3298" s="8">
        <f t="shared" si="53"/>
        <v>2.5101234912872314</v>
      </c>
    </row>
    <row r="3299" spans="1:5" x14ac:dyDescent="0.2">
      <c r="A3299" s="230">
        <v>42300.918692129628</v>
      </c>
      <c r="B3299">
        <v>2.5101234912872314</v>
      </c>
      <c r="C3299">
        <v>950.8714599609375</v>
      </c>
      <c r="D3299">
        <v>0.2397000789642334</v>
      </c>
      <c r="E3299" s="8">
        <f t="shared" si="53"/>
        <v>2.5101234912872314</v>
      </c>
    </row>
    <row r="3300" spans="1:5" x14ac:dyDescent="0.2">
      <c r="A3300" s="230">
        <v>42300.925645601848</v>
      </c>
      <c r="B3300">
        <v>2.5101234912872314</v>
      </c>
      <c r="C3300">
        <v>1038.03466796875</v>
      </c>
      <c r="D3300">
        <v>0.2397000789642334</v>
      </c>
      <c r="E3300" s="8">
        <f t="shared" si="53"/>
        <v>2.5101234912872314</v>
      </c>
    </row>
    <row r="3301" spans="1:5" x14ac:dyDescent="0.2">
      <c r="A3301" s="230">
        <v>42300.932599108797</v>
      </c>
      <c r="B3301">
        <v>2.5101234912872314</v>
      </c>
      <c r="C3301">
        <v>860.60284423828125</v>
      </c>
      <c r="D3301">
        <v>0.2397000789642334</v>
      </c>
      <c r="E3301" s="8">
        <f t="shared" si="53"/>
        <v>2.5101234912872314</v>
      </c>
    </row>
    <row r="3302" spans="1:5" x14ac:dyDescent="0.2">
      <c r="A3302" s="230">
        <v>42300.939552581018</v>
      </c>
      <c r="B3302">
        <v>2.5101234912872314</v>
      </c>
      <c r="C3302">
        <v>1003.983154296875</v>
      </c>
      <c r="D3302">
        <v>0.2397000789642334</v>
      </c>
      <c r="E3302" s="8">
        <f t="shared" si="53"/>
        <v>2.5101234912872314</v>
      </c>
    </row>
    <row r="3303" spans="1:5" x14ac:dyDescent="0.2">
      <c r="A3303" s="230">
        <v>42300.946506099535</v>
      </c>
      <c r="B3303">
        <v>2.5101234912872314</v>
      </c>
      <c r="C3303">
        <v>1143.2945556640625</v>
      </c>
      <c r="D3303">
        <v>0.2397000789642334</v>
      </c>
      <c r="E3303" s="8">
        <f t="shared" si="53"/>
        <v>2.5101234912872314</v>
      </c>
    </row>
    <row r="3304" spans="1:5" x14ac:dyDescent="0.2">
      <c r="A3304" s="230">
        <v>42300.953459571756</v>
      </c>
      <c r="B3304">
        <v>2.5101234912872314</v>
      </c>
      <c r="C3304">
        <v>867.13482666015625</v>
      </c>
      <c r="D3304">
        <v>0.2397000789642334</v>
      </c>
      <c r="E3304" s="8">
        <f t="shared" si="53"/>
        <v>2.5101234912872314</v>
      </c>
    </row>
    <row r="3305" spans="1:5" x14ac:dyDescent="0.2">
      <c r="A3305" s="230">
        <v>42300.960413043984</v>
      </c>
      <c r="B3305">
        <v>2.5101234912872314</v>
      </c>
      <c r="C3305">
        <v>1097.25</v>
      </c>
      <c r="D3305">
        <v>0.2397000789642334</v>
      </c>
      <c r="E3305" s="8">
        <f t="shared" si="53"/>
        <v>2.5101234912872314</v>
      </c>
    </row>
    <row r="3306" spans="1:5" x14ac:dyDescent="0.2">
      <c r="A3306" s="230">
        <v>42300.967366550925</v>
      </c>
      <c r="B3306">
        <v>2.5101234912872314</v>
      </c>
      <c r="C3306">
        <v>893.7977294921875</v>
      </c>
      <c r="D3306">
        <v>0.2397000789642334</v>
      </c>
      <c r="E3306" s="8">
        <f t="shared" si="53"/>
        <v>2.5101234912872314</v>
      </c>
    </row>
    <row r="3307" spans="1:5" x14ac:dyDescent="0.2">
      <c r="A3307" s="230">
        <v>42300.974320023146</v>
      </c>
      <c r="B3307">
        <v>2.5101234912872314</v>
      </c>
      <c r="C3307">
        <v>1155.287353515625</v>
      </c>
      <c r="D3307">
        <v>0.2397000789642334</v>
      </c>
      <c r="E3307" s="8">
        <f t="shared" si="53"/>
        <v>2.5101234912872314</v>
      </c>
    </row>
    <row r="3308" spans="1:5" x14ac:dyDescent="0.2">
      <c r="A3308" s="230">
        <v>42300.981273495374</v>
      </c>
      <c r="B3308">
        <v>2.5101234912872314</v>
      </c>
      <c r="C3308">
        <v>1046.27978515625</v>
      </c>
      <c r="D3308">
        <v>0.2397000789642334</v>
      </c>
      <c r="E3308" s="8">
        <f t="shared" si="53"/>
        <v>2.5101234912872314</v>
      </c>
    </row>
    <row r="3309" spans="1:5" x14ac:dyDescent="0.2">
      <c r="A3309" s="230">
        <v>42300.988227002315</v>
      </c>
      <c r="B3309">
        <v>2.5101234912872314</v>
      </c>
      <c r="C3309">
        <v>1148.8626708984375</v>
      </c>
      <c r="D3309">
        <v>0.2397000789642334</v>
      </c>
      <c r="E3309" s="8">
        <f t="shared" si="53"/>
        <v>2.5101234912872314</v>
      </c>
    </row>
    <row r="3310" spans="1:5" x14ac:dyDescent="0.2">
      <c r="A3310" s="230">
        <v>42300.995180474536</v>
      </c>
      <c r="B3310">
        <v>2.5101234912872314</v>
      </c>
      <c r="C3310">
        <v>1080.652587890625</v>
      </c>
      <c r="D3310">
        <v>0.2397000789642334</v>
      </c>
      <c r="E3310" s="8">
        <f t="shared" si="53"/>
        <v>2.5101234912872314</v>
      </c>
    </row>
    <row r="3311" spans="1:5" x14ac:dyDescent="0.2">
      <c r="A3311" s="230">
        <v>42301.002133993054</v>
      </c>
      <c r="B3311">
        <v>2.5101234912872314</v>
      </c>
      <c r="C3311">
        <v>1131.944091796875</v>
      </c>
      <c r="D3311">
        <v>0.2397000789642334</v>
      </c>
      <c r="E3311" s="8">
        <f t="shared" si="53"/>
        <v>2.5101234912872314</v>
      </c>
    </row>
    <row r="3312" spans="1:5" x14ac:dyDescent="0.2">
      <c r="A3312" s="230">
        <v>42301.009087465274</v>
      </c>
      <c r="B3312">
        <v>2.5101234912872314</v>
      </c>
      <c r="C3312">
        <v>1128.30322265625</v>
      </c>
      <c r="D3312">
        <v>0.2397000789642334</v>
      </c>
      <c r="E3312" s="8">
        <f t="shared" si="53"/>
        <v>2.5101234912872314</v>
      </c>
    </row>
    <row r="3313" spans="1:5" x14ac:dyDescent="0.2">
      <c r="A3313" s="230">
        <v>42301.016040937502</v>
      </c>
      <c r="B3313">
        <v>2.5101234912872314</v>
      </c>
      <c r="C3313">
        <v>1130.0166015625</v>
      </c>
      <c r="D3313">
        <v>0.2397000789642334</v>
      </c>
      <c r="E3313" s="8">
        <f t="shared" si="53"/>
        <v>2.5101234912872314</v>
      </c>
    </row>
    <row r="3314" spans="1:5" x14ac:dyDescent="0.2">
      <c r="A3314" s="230">
        <v>42301.022994444444</v>
      </c>
      <c r="B3314">
        <v>2.5101234912872314</v>
      </c>
      <c r="C3314">
        <v>1120.9146728515625</v>
      </c>
      <c r="D3314">
        <v>0.2397000789642334</v>
      </c>
      <c r="E3314" s="8">
        <f t="shared" si="53"/>
        <v>2.5101234912872314</v>
      </c>
    </row>
    <row r="3315" spans="1:5" x14ac:dyDescent="0.2">
      <c r="A3315" s="230">
        <v>42301.029947916664</v>
      </c>
      <c r="B3315">
        <v>2.5101234912872314</v>
      </c>
      <c r="C3315">
        <v>1132.26513671875</v>
      </c>
      <c r="D3315">
        <v>0.2397000789642334</v>
      </c>
      <c r="E3315" s="8">
        <f t="shared" si="53"/>
        <v>2.5101234912872314</v>
      </c>
    </row>
    <row r="3316" spans="1:5" x14ac:dyDescent="0.2">
      <c r="A3316" s="230">
        <v>42301.036901388892</v>
      </c>
      <c r="B3316">
        <v>2.5101234912872314</v>
      </c>
      <c r="C3316">
        <v>1123.591796875</v>
      </c>
      <c r="D3316">
        <v>0.2397000789642334</v>
      </c>
      <c r="E3316" s="8">
        <f t="shared" si="53"/>
        <v>2.5101234912872314</v>
      </c>
    </row>
    <row r="3317" spans="1:5" x14ac:dyDescent="0.2">
      <c r="A3317" s="230">
        <v>42301.043854895834</v>
      </c>
      <c r="B3317">
        <v>2.5101234912872314</v>
      </c>
      <c r="C3317">
        <v>1107.3155517578125</v>
      </c>
      <c r="D3317">
        <v>0.31459331512451172</v>
      </c>
      <c r="E3317" s="8">
        <f t="shared" si="53"/>
        <v>2.5101234912872314</v>
      </c>
    </row>
    <row r="3318" spans="1:5" x14ac:dyDescent="0.2">
      <c r="A3318" s="230">
        <v>42301.050808368054</v>
      </c>
      <c r="B3318">
        <v>2.5101234912872314</v>
      </c>
      <c r="C3318">
        <v>1100.676513671875</v>
      </c>
      <c r="D3318">
        <v>0.31459331512451172</v>
      </c>
      <c r="E3318" s="8">
        <f t="shared" si="53"/>
        <v>2.5101234912872314</v>
      </c>
    </row>
    <row r="3319" spans="1:5" x14ac:dyDescent="0.2">
      <c r="A3319" s="230">
        <v>42301.057761886572</v>
      </c>
      <c r="B3319">
        <v>2.5101234912872314</v>
      </c>
      <c r="C3319">
        <v>1115.9888916015625</v>
      </c>
      <c r="D3319">
        <v>0.31459331512451172</v>
      </c>
      <c r="E3319" s="8">
        <f t="shared" si="53"/>
        <v>2.5101234912872314</v>
      </c>
    </row>
    <row r="3320" spans="1:5" x14ac:dyDescent="0.2">
      <c r="A3320" s="230">
        <v>42301.0647153588</v>
      </c>
      <c r="B3320">
        <v>2.5101234912872314</v>
      </c>
      <c r="C3320">
        <v>1123.1634521484375</v>
      </c>
      <c r="D3320">
        <v>0.31459331512451172</v>
      </c>
      <c r="E3320" s="8">
        <f t="shared" si="53"/>
        <v>2.5101234912872314</v>
      </c>
    </row>
    <row r="3321" spans="1:5" x14ac:dyDescent="0.2">
      <c r="A3321" s="230">
        <v>42301.07166883102</v>
      </c>
      <c r="B3321">
        <v>2.5101234912872314</v>
      </c>
      <c r="C3321">
        <v>1122.735107421875</v>
      </c>
      <c r="D3321">
        <v>0.31459331512451172</v>
      </c>
      <c r="E3321" s="8">
        <f t="shared" si="53"/>
        <v>2.5101234912872314</v>
      </c>
    </row>
    <row r="3322" spans="1:5" x14ac:dyDescent="0.2">
      <c r="A3322" s="230">
        <v>42301.078622337962</v>
      </c>
      <c r="B3322">
        <v>2.5101234912872314</v>
      </c>
      <c r="C3322">
        <v>1036.107177734375</v>
      </c>
      <c r="D3322">
        <v>0.31459331512451172</v>
      </c>
      <c r="E3322" s="8">
        <f t="shared" si="53"/>
        <v>2.5101234912872314</v>
      </c>
    </row>
    <row r="3323" spans="1:5" x14ac:dyDescent="0.2">
      <c r="A3323" s="230">
        <v>42301.085575810182</v>
      </c>
      <c r="B3323">
        <v>2.5101234912872314</v>
      </c>
      <c r="C3323">
        <v>1090.289794921875</v>
      </c>
      <c r="D3323">
        <v>0.31459331512451172</v>
      </c>
      <c r="E3323" s="8">
        <f t="shared" si="53"/>
        <v>2.5101234912872314</v>
      </c>
    </row>
    <row r="3324" spans="1:5" x14ac:dyDescent="0.2">
      <c r="A3324" s="230">
        <v>42301.09252928241</v>
      </c>
      <c r="B3324">
        <v>2.5101234912872314</v>
      </c>
      <c r="C3324">
        <v>1068.231201171875</v>
      </c>
      <c r="D3324">
        <v>0.31459331512451172</v>
      </c>
      <c r="E3324" s="8">
        <f t="shared" si="53"/>
        <v>2.5101234912872314</v>
      </c>
    </row>
    <row r="3325" spans="1:5" x14ac:dyDescent="0.2">
      <c r="A3325" s="230">
        <v>42301.099482789352</v>
      </c>
      <c r="B3325">
        <v>2.5101234912872314</v>
      </c>
      <c r="C3325">
        <v>1069.4093017578125</v>
      </c>
      <c r="D3325">
        <v>0.31459331512451172</v>
      </c>
      <c r="E3325" s="8">
        <f t="shared" si="53"/>
        <v>2.5101234912872314</v>
      </c>
    </row>
    <row r="3326" spans="1:5" x14ac:dyDescent="0.2">
      <c r="A3326" s="230">
        <v>42301.106436261573</v>
      </c>
      <c r="B3326">
        <v>2.5101234912872314</v>
      </c>
      <c r="C3326">
        <v>1043.4957275390625</v>
      </c>
      <c r="D3326">
        <v>0.31459331512451172</v>
      </c>
      <c r="E3326" s="8">
        <f t="shared" si="53"/>
        <v>2.5101234912872314</v>
      </c>
    </row>
    <row r="3327" spans="1:5" x14ac:dyDescent="0.2">
      <c r="A3327" s="230">
        <v>42301.11338978009</v>
      </c>
      <c r="B3327">
        <v>2.5101234912872314</v>
      </c>
      <c r="C3327">
        <v>1109.135986328125</v>
      </c>
      <c r="D3327">
        <v>0.31459331512451172</v>
      </c>
      <c r="E3327" s="8">
        <f t="shared" si="53"/>
        <v>2.5101234912872314</v>
      </c>
    </row>
    <row r="3328" spans="1:5" x14ac:dyDescent="0.2">
      <c r="A3328" s="230">
        <v>42301.120343252318</v>
      </c>
      <c r="B3328">
        <v>2.5101234912872314</v>
      </c>
      <c r="C3328">
        <v>963.50689697265625</v>
      </c>
      <c r="D3328">
        <v>0.31459331512451172</v>
      </c>
      <c r="E3328" s="8">
        <f t="shared" si="53"/>
        <v>2.5101234912872314</v>
      </c>
    </row>
    <row r="3329" spans="1:5" x14ac:dyDescent="0.2">
      <c r="A3329" s="230">
        <v>42301.127296724539</v>
      </c>
      <c r="B3329">
        <v>2.5101234912872314</v>
      </c>
      <c r="C3329">
        <v>1094.2518310546875</v>
      </c>
      <c r="D3329">
        <v>0.31459331512451172</v>
      </c>
      <c r="E3329" s="8">
        <f t="shared" si="53"/>
        <v>2.5101234912872314</v>
      </c>
    </row>
    <row r="3330" spans="1:5" x14ac:dyDescent="0.2">
      <c r="A3330" s="230">
        <v>42301.13425023148</v>
      </c>
      <c r="B3330">
        <v>2.5101234912872314</v>
      </c>
      <c r="C3330">
        <v>833.8328857421875</v>
      </c>
      <c r="D3330">
        <v>0.31459331512451172</v>
      </c>
      <c r="E3330" s="8">
        <f t="shared" si="53"/>
        <v>2.5101234912872314</v>
      </c>
    </row>
    <row r="3331" spans="1:5" x14ac:dyDescent="0.2">
      <c r="A3331" s="230">
        <v>42301.141203703701</v>
      </c>
      <c r="B3331">
        <v>2.5101234912872314</v>
      </c>
      <c r="C3331">
        <v>1068.1241455078125</v>
      </c>
      <c r="D3331">
        <v>0.31459331512451172</v>
      </c>
      <c r="E3331" s="8">
        <f t="shared" si="53"/>
        <v>2.5101234912872314</v>
      </c>
    </row>
    <row r="3332" spans="1:5" x14ac:dyDescent="0.2">
      <c r="A3332" s="230">
        <v>42301.148157175929</v>
      </c>
      <c r="B3332">
        <v>2.5101234912872314</v>
      </c>
      <c r="C3332">
        <v>936.30853271484375</v>
      </c>
      <c r="D3332">
        <v>0.31459331512451172</v>
      </c>
      <c r="E3332" s="8">
        <f t="shared" ref="E3332:E3395" si="54">IF(B3332="Null",E3331,IF(C3332+D3332&gt;10,B3332,"PO"))</f>
        <v>2.5101234912872314</v>
      </c>
    </row>
    <row r="3333" spans="1:5" x14ac:dyDescent="0.2">
      <c r="A3333" s="230">
        <v>42301.15511068287</v>
      </c>
      <c r="B3333">
        <v>2.5101234912872314</v>
      </c>
      <c r="C3333">
        <v>1017.7965087890625</v>
      </c>
      <c r="D3333">
        <v>0.31459331512451172</v>
      </c>
      <c r="E3333" s="8">
        <f t="shared" si="54"/>
        <v>2.5101234912872314</v>
      </c>
    </row>
    <row r="3334" spans="1:5" x14ac:dyDescent="0.2">
      <c r="A3334" s="230">
        <v>42301.162064155091</v>
      </c>
      <c r="B3334">
        <v>2.3795673847198486</v>
      </c>
      <c r="C3334">
        <v>1086.86328125</v>
      </c>
      <c r="D3334">
        <v>0.31459331512451172</v>
      </c>
      <c r="E3334" s="8">
        <f t="shared" si="54"/>
        <v>2.3795673847198486</v>
      </c>
    </row>
    <row r="3335" spans="1:5" x14ac:dyDescent="0.2">
      <c r="A3335" s="230">
        <v>42301.169017673608</v>
      </c>
      <c r="B3335">
        <v>2.3795673847198486</v>
      </c>
      <c r="C3335">
        <v>758.76959228515625</v>
      </c>
      <c r="D3335">
        <v>0.31459331512451172</v>
      </c>
      <c r="E3335" s="8">
        <f t="shared" si="54"/>
        <v>2.3795673847198486</v>
      </c>
    </row>
    <row r="3336" spans="1:5" x14ac:dyDescent="0.2">
      <c r="A3336" s="230">
        <v>42301.175971145836</v>
      </c>
      <c r="B3336">
        <v>2.3795673847198486</v>
      </c>
      <c r="C3336">
        <v>1141.9024658203125</v>
      </c>
      <c r="D3336">
        <v>0.31459331512451172</v>
      </c>
      <c r="E3336" s="8">
        <f t="shared" si="54"/>
        <v>2.3795673847198486</v>
      </c>
    </row>
    <row r="3337" spans="1:5" x14ac:dyDescent="0.2">
      <c r="A3337" s="230">
        <v>42301.182924618057</v>
      </c>
      <c r="B3337">
        <v>2.3795673847198486</v>
      </c>
      <c r="C3337">
        <v>857.3905029296875</v>
      </c>
      <c r="D3337">
        <v>0.31459331512451172</v>
      </c>
      <c r="E3337" s="8">
        <f t="shared" si="54"/>
        <v>2.3795673847198486</v>
      </c>
    </row>
    <row r="3338" spans="1:5" x14ac:dyDescent="0.2">
      <c r="A3338" s="230">
        <v>42301.189878124998</v>
      </c>
      <c r="B3338">
        <v>2.3795673847198486</v>
      </c>
      <c r="C3338">
        <v>1166.5308837890625</v>
      </c>
      <c r="D3338">
        <v>0.31459331512451172</v>
      </c>
      <c r="E3338" s="8">
        <f t="shared" si="54"/>
        <v>2.3795673847198486</v>
      </c>
    </row>
    <row r="3339" spans="1:5" x14ac:dyDescent="0.2">
      <c r="A3339" s="230">
        <v>42301.196831597219</v>
      </c>
      <c r="B3339">
        <v>2.3795673847198486</v>
      </c>
      <c r="C3339">
        <v>915.21380615234375</v>
      </c>
      <c r="D3339">
        <v>0.31459331512451172</v>
      </c>
      <c r="E3339" s="8">
        <f t="shared" si="54"/>
        <v>2.3795673847198486</v>
      </c>
    </row>
    <row r="3340" spans="1:5" x14ac:dyDescent="0.2">
      <c r="A3340" s="230">
        <v>42301.203785069447</v>
      </c>
      <c r="B3340">
        <v>2.3795673847198486</v>
      </c>
      <c r="C3340">
        <v>1142.652099609375</v>
      </c>
      <c r="D3340">
        <v>0.31459331512451172</v>
      </c>
      <c r="E3340" s="8">
        <f t="shared" si="54"/>
        <v>2.3795673847198486</v>
      </c>
    </row>
    <row r="3341" spans="1:5" x14ac:dyDescent="0.2">
      <c r="A3341" s="230">
        <v>42301.210738576388</v>
      </c>
      <c r="B3341">
        <v>2.3795673847198486</v>
      </c>
      <c r="C3341">
        <v>1107.20849609375</v>
      </c>
      <c r="D3341">
        <v>0.31459331512451172</v>
      </c>
      <c r="E3341" s="8">
        <f t="shared" si="54"/>
        <v>2.3795673847198486</v>
      </c>
    </row>
    <row r="3342" spans="1:5" x14ac:dyDescent="0.2">
      <c r="A3342" s="230">
        <v>42301.217692048609</v>
      </c>
      <c r="B3342">
        <v>2.3795673847198486</v>
      </c>
      <c r="C3342">
        <v>1144.472412109375</v>
      </c>
      <c r="D3342">
        <v>0.31459331512451172</v>
      </c>
      <c r="E3342" s="8">
        <f t="shared" si="54"/>
        <v>2.3795673847198486</v>
      </c>
    </row>
    <row r="3343" spans="1:5" x14ac:dyDescent="0.2">
      <c r="A3343" s="230">
        <v>42301.224645567127</v>
      </c>
      <c r="B3343">
        <v>2.3795673847198486</v>
      </c>
      <c r="C3343">
        <v>1105.7093505859375</v>
      </c>
      <c r="D3343">
        <v>0.31459331512451172</v>
      </c>
      <c r="E3343" s="8">
        <f t="shared" si="54"/>
        <v>2.3795673847198486</v>
      </c>
    </row>
    <row r="3344" spans="1:5" x14ac:dyDescent="0.2">
      <c r="A3344" s="230">
        <v>42301.231599039354</v>
      </c>
      <c r="B3344">
        <v>2.3795673847198486</v>
      </c>
      <c r="C3344">
        <v>1145.864501953125</v>
      </c>
      <c r="D3344">
        <v>0.31459331512451172</v>
      </c>
      <c r="E3344" s="8">
        <f t="shared" si="54"/>
        <v>2.3795673847198486</v>
      </c>
    </row>
    <row r="3345" spans="1:5" x14ac:dyDescent="0.2">
      <c r="A3345" s="230">
        <v>42301.238552511575</v>
      </c>
      <c r="B3345">
        <v>2.3795673847198486</v>
      </c>
      <c r="C3345">
        <v>1136.54833984375</v>
      </c>
      <c r="D3345">
        <v>0.31459331512451172</v>
      </c>
      <c r="E3345" s="8">
        <f t="shared" si="54"/>
        <v>2.3795673847198486</v>
      </c>
    </row>
    <row r="3346" spans="1:5" x14ac:dyDescent="0.2">
      <c r="A3346" s="230">
        <v>42301.245506018517</v>
      </c>
      <c r="B3346">
        <v>2.3795673847198486</v>
      </c>
      <c r="C3346">
        <v>1146.6138916015625</v>
      </c>
      <c r="D3346">
        <v>0.31459331512451172</v>
      </c>
      <c r="E3346" s="8">
        <f t="shared" si="54"/>
        <v>2.3795673847198486</v>
      </c>
    </row>
    <row r="3347" spans="1:5" x14ac:dyDescent="0.2">
      <c r="A3347" s="230">
        <v>42301.252459490737</v>
      </c>
      <c r="B3347">
        <v>2.3795673847198486</v>
      </c>
      <c r="C3347">
        <v>1085.3641357421875</v>
      </c>
      <c r="D3347">
        <v>0.31459331512451172</v>
      </c>
      <c r="E3347" s="8">
        <f t="shared" si="54"/>
        <v>2.3795673847198486</v>
      </c>
    </row>
    <row r="3348" spans="1:5" x14ac:dyDescent="0.2">
      <c r="A3348" s="230">
        <v>42301.259412962965</v>
      </c>
      <c r="B3348">
        <v>2.3795673847198486</v>
      </c>
      <c r="C3348">
        <v>1147.8988037109375</v>
      </c>
      <c r="D3348">
        <v>0.31459331512451172</v>
      </c>
      <c r="E3348" s="8">
        <f t="shared" si="54"/>
        <v>2.3795673847198486</v>
      </c>
    </row>
    <row r="3349" spans="1:5" x14ac:dyDescent="0.2">
      <c r="A3349" s="230">
        <v>42301.266366469907</v>
      </c>
      <c r="B3349">
        <v>2.3795673847198486</v>
      </c>
      <c r="C3349">
        <v>1080.86669921875</v>
      </c>
      <c r="D3349">
        <v>0.31459331512451172</v>
      </c>
      <c r="E3349" s="8">
        <f t="shared" si="54"/>
        <v>2.3795673847198486</v>
      </c>
    </row>
    <row r="3350" spans="1:5" x14ac:dyDescent="0.2">
      <c r="A3350" s="230">
        <v>42301.273319942127</v>
      </c>
      <c r="B3350">
        <v>2.3795673847198486</v>
      </c>
      <c r="C3350">
        <v>1110.20654296875</v>
      </c>
      <c r="D3350">
        <v>0.31459331512451172</v>
      </c>
      <c r="E3350" s="8">
        <f t="shared" si="54"/>
        <v>2.3795673847198486</v>
      </c>
    </row>
    <row r="3351" spans="1:5" x14ac:dyDescent="0.2">
      <c r="A3351" s="230">
        <v>42301.280273460645</v>
      </c>
      <c r="B3351">
        <v>2.3795673847198486</v>
      </c>
      <c r="C3351">
        <v>1097.357177734375</v>
      </c>
      <c r="D3351">
        <v>0.31459331512451172</v>
      </c>
      <c r="E3351" s="8">
        <f t="shared" si="54"/>
        <v>2.3795673847198486</v>
      </c>
    </row>
    <row r="3352" spans="1:5" x14ac:dyDescent="0.2">
      <c r="A3352" s="230">
        <v>42301.287226932873</v>
      </c>
      <c r="B3352">
        <v>2.3795673847198486</v>
      </c>
      <c r="C3352">
        <v>1122.0926513671875</v>
      </c>
      <c r="D3352">
        <v>0.31459331512451172</v>
      </c>
      <c r="E3352" s="8">
        <f t="shared" si="54"/>
        <v>2.3795673847198486</v>
      </c>
    </row>
    <row r="3353" spans="1:5" x14ac:dyDescent="0.2">
      <c r="A3353" s="230">
        <v>42301.294180405093</v>
      </c>
      <c r="B3353">
        <v>2.3795673847198486</v>
      </c>
      <c r="C3353">
        <v>1059.1295166015625</v>
      </c>
      <c r="D3353">
        <v>0.31459331512451172</v>
      </c>
      <c r="E3353" s="8">
        <f t="shared" si="54"/>
        <v>2.3795673847198486</v>
      </c>
    </row>
    <row r="3354" spans="1:5" x14ac:dyDescent="0.2">
      <c r="A3354" s="230">
        <v>42301.301133912035</v>
      </c>
      <c r="B3354">
        <v>2.3795673847198486</v>
      </c>
      <c r="C3354">
        <v>0</v>
      </c>
      <c r="D3354">
        <v>0.31459331512451172</v>
      </c>
      <c r="E3354" s="8" t="str">
        <f t="shared" si="54"/>
        <v>PO</v>
      </c>
    </row>
    <row r="3355" spans="1:5" x14ac:dyDescent="0.2">
      <c r="A3355" s="230">
        <v>42301.308087384263</v>
      </c>
      <c r="B3355">
        <v>2.3795673847198486</v>
      </c>
      <c r="C3355">
        <v>283.2266845703125</v>
      </c>
      <c r="D3355">
        <v>0.31459331512451172</v>
      </c>
      <c r="E3355" s="8">
        <f t="shared" si="54"/>
        <v>2.3795673847198486</v>
      </c>
    </row>
    <row r="3356" spans="1:5" x14ac:dyDescent="0.2">
      <c r="A3356" s="230">
        <v>42301.315040856483</v>
      </c>
      <c r="B3356">
        <v>2.3795673847198486</v>
      </c>
      <c r="C3356">
        <v>1108.6004638671875</v>
      </c>
      <c r="D3356">
        <v>0.31459331512451172</v>
      </c>
      <c r="E3356" s="8">
        <f t="shared" si="54"/>
        <v>2.3795673847198486</v>
      </c>
    </row>
    <row r="3357" spans="1:5" x14ac:dyDescent="0.2">
      <c r="A3357" s="230">
        <v>42301.321994363425</v>
      </c>
      <c r="B3357">
        <v>2.3795673847198486</v>
      </c>
      <c r="C3357">
        <v>1165.6741943359375</v>
      </c>
      <c r="D3357">
        <v>0.31459331512451172</v>
      </c>
      <c r="E3357" s="8">
        <f t="shared" si="54"/>
        <v>2.3795673847198486</v>
      </c>
    </row>
    <row r="3358" spans="1:5" x14ac:dyDescent="0.2">
      <c r="A3358" s="230">
        <v>42301.328947835646</v>
      </c>
      <c r="B3358">
        <v>2.3795673847198486</v>
      </c>
      <c r="C3358">
        <v>1110.099609375</v>
      </c>
      <c r="D3358">
        <v>0.31459331512451172</v>
      </c>
      <c r="E3358" s="8">
        <f t="shared" si="54"/>
        <v>2.3795673847198486</v>
      </c>
    </row>
    <row r="3359" spans="1:5" x14ac:dyDescent="0.2">
      <c r="A3359" s="230">
        <v>42301.335901354163</v>
      </c>
      <c r="B3359">
        <v>2.3795673847198486</v>
      </c>
      <c r="C3359">
        <v>1148.755615234375</v>
      </c>
      <c r="D3359">
        <v>0.31459331512451172</v>
      </c>
      <c r="E3359" s="8">
        <f t="shared" si="54"/>
        <v>2.3795673847198486</v>
      </c>
    </row>
    <row r="3360" spans="1:5" x14ac:dyDescent="0.2">
      <c r="A3360" s="230">
        <v>42301.342854826391</v>
      </c>
      <c r="B3360">
        <v>2.3795673847198486</v>
      </c>
      <c r="C3360">
        <v>1117.9166259765625</v>
      </c>
      <c r="D3360">
        <v>0.31459331512451172</v>
      </c>
      <c r="E3360" s="8">
        <f t="shared" si="54"/>
        <v>2.3795673847198486</v>
      </c>
    </row>
    <row r="3361" spans="1:5" x14ac:dyDescent="0.2">
      <c r="A3361" s="230">
        <v>42301.349808298612</v>
      </c>
      <c r="B3361">
        <v>2.3795673847198486</v>
      </c>
      <c r="C3361">
        <v>1136.54833984375</v>
      </c>
      <c r="D3361">
        <v>0.31459331512451172</v>
      </c>
      <c r="E3361" s="8">
        <f t="shared" si="54"/>
        <v>2.3795673847198486</v>
      </c>
    </row>
    <row r="3362" spans="1:5" x14ac:dyDescent="0.2">
      <c r="A3362" s="230">
        <v>42301.356761805553</v>
      </c>
      <c r="B3362">
        <v>2.3795673847198486</v>
      </c>
      <c r="C3362">
        <v>1134.2998046875</v>
      </c>
      <c r="D3362">
        <v>0.31459331512451172</v>
      </c>
      <c r="E3362" s="8">
        <f t="shared" si="54"/>
        <v>2.3795673847198486</v>
      </c>
    </row>
    <row r="3363" spans="1:5" x14ac:dyDescent="0.2">
      <c r="A3363" s="230">
        <v>42301.363715277781</v>
      </c>
      <c r="B3363">
        <v>2.3795673847198486</v>
      </c>
      <c r="C3363">
        <v>1155.0731201171875</v>
      </c>
      <c r="D3363">
        <v>0.31459331512451172</v>
      </c>
      <c r="E3363" s="8">
        <f t="shared" si="54"/>
        <v>2.3795673847198486</v>
      </c>
    </row>
    <row r="3364" spans="1:5" x14ac:dyDescent="0.2">
      <c r="A3364" s="230">
        <v>42301.370668750002</v>
      </c>
      <c r="B3364">
        <v>2.3795673847198486</v>
      </c>
      <c r="C3364">
        <v>1080.7596435546875</v>
      </c>
      <c r="D3364">
        <v>0.31459331512451172</v>
      </c>
      <c r="E3364" s="8">
        <f t="shared" si="54"/>
        <v>2.3795673847198486</v>
      </c>
    </row>
    <row r="3365" spans="1:5" x14ac:dyDescent="0.2">
      <c r="A3365" s="230">
        <v>42301.377622256943</v>
      </c>
      <c r="B3365">
        <v>2.3795673847198486</v>
      </c>
      <c r="C3365">
        <v>1141.581298828125</v>
      </c>
      <c r="D3365">
        <v>0.31459331512451172</v>
      </c>
      <c r="E3365" s="8">
        <f t="shared" si="54"/>
        <v>2.3795673847198486</v>
      </c>
    </row>
    <row r="3366" spans="1:5" x14ac:dyDescent="0.2">
      <c r="A3366" s="230">
        <v>42301.384575729164</v>
      </c>
      <c r="B3366">
        <v>2.3795673847198486</v>
      </c>
      <c r="C3366">
        <v>1106.3519287109375</v>
      </c>
      <c r="D3366">
        <v>0.31459331512451172</v>
      </c>
      <c r="E3366" s="8">
        <f t="shared" si="54"/>
        <v>2.3795673847198486</v>
      </c>
    </row>
    <row r="3367" spans="1:5" x14ac:dyDescent="0.2">
      <c r="A3367" s="230">
        <v>42301.391529247689</v>
      </c>
      <c r="B3367">
        <v>2.3795673847198486</v>
      </c>
      <c r="C3367">
        <v>1169.5291748046875</v>
      </c>
      <c r="D3367">
        <v>0.31459331512451172</v>
      </c>
      <c r="E3367" s="8">
        <f t="shared" si="54"/>
        <v>2.3795673847198486</v>
      </c>
    </row>
    <row r="3368" spans="1:5" x14ac:dyDescent="0.2">
      <c r="A3368" s="230">
        <v>42301.398482719909</v>
      </c>
      <c r="B3368">
        <v>2.3795673847198486</v>
      </c>
      <c r="C3368">
        <v>1047.6717529296875</v>
      </c>
      <c r="D3368">
        <v>0.31459331512451172</v>
      </c>
      <c r="E3368" s="8">
        <f t="shared" si="54"/>
        <v>2.3795673847198486</v>
      </c>
    </row>
    <row r="3369" spans="1:5" x14ac:dyDescent="0.2">
      <c r="A3369" s="230">
        <v>42301.40543619213</v>
      </c>
      <c r="B3369">
        <v>2.3795673847198486</v>
      </c>
      <c r="C3369">
        <v>1122.19970703125</v>
      </c>
      <c r="D3369">
        <v>0.31459331512451172</v>
      </c>
      <c r="E3369" s="8">
        <f t="shared" si="54"/>
        <v>2.3795673847198486</v>
      </c>
    </row>
    <row r="3370" spans="1:5" x14ac:dyDescent="0.2">
      <c r="A3370" s="230">
        <v>42301.412389699071</v>
      </c>
      <c r="B3370">
        <v>2.3795673847198486</v>
      </c>
      <c r="C3370">
        <v>1064.590576171875</v>
      </c>
      <c r="D3370">
        <v>0.31459331512451172</v>
      </c>
      <c r="E3370" s="8">
        <f t="shared" si="54"/>
        <v>2.3795673847198486</v>
      </c>
    </row>
    <row r="3371" spans="1:5" x14ac:dyDescent="0.2">
      <c r="A3371" s="230">
        <v>42301.419343171299</v>
      </c>
      <c r="B3371">
        <v>2.3795673847198486</v>
      </c>
      <c r="C3371">
        <v>1120.272216796875</v>
      </c>
      <c r="D3371">
        <v>0.31459331512451172</v>
      </c>
      <c r="E3371" s="8">
        <f t="shared" si="54"/>
        <v>2.3795673847198486</v>
      </c>
    </row>
    <row r="3372" spans="1:5" x14ac:dyDescent="0.2">
      <c r="A3372" s="230">
        <v>42301.42629664352</v>
      </c>
      <c r="B3372">
        <v>2.3795673847198486</v>
      </c>
      <c r="C3372">
        <v>1022.4009399414062</v>
      </c>
      <c r="D3372">
        <v>0.31459331512451172</v>
      </c>
      <c r="E3372" s="8">
        <f t="shared" si="54"/>
        <v>2.3795673847198486</v>
      </c>
    </row>
    <row r="3373" spans="1:5" x14ac:dyDescent="0.2">
      <c r="A3373" s="230">
        <v>42301.433250150461</v>
      </c>
      <c r="B3373">
        <v>2.3795673847198486</v>
      </c>
      <c r="C3373">
        <v>1130.980224609375</v>
      </c>
      <c r="D3373">
        <v>0.31459331512451172</v>
      </c>
      <c r="E3373" s="8">
        <f t="shared" si="54"/>
        <v>2.3795673847198486</v>
      </c>
    </row>
    <row r="3374" spans="1:5" x14ac:dyDescent="0.2">
      <c r="A3374" s="230">
        <v>42301.440203622682</v>
      </c>
      <c r="B3374">
        <v>2.4211955070495605</v>
      </c>
      <c r="C3374">
        <v>932.23944091796875</v>
      </c>
      <c r="D3374">
        <v>0.31459331512451172</v>
      </c>
      <c r="E3374" s="8">
        <f t="shared" si="54"/>
        <v>2.4211955070495605</v>
      </c>
    </row>
    <row r="3375" spans="1:5" x14ac:dyDescent="0.2">
      <c r="A3375" s="230">
        <v>42301.447157141207</v>
      </c>
      <c r="B3375">
        <v>2.4211955070495605</v>
      </c>
      <c r="C3375">
        <v>1153.8953857421875</v>
      </c>
      <c r="D3375">
        <v>0.31459331512451172</v>
      </c>
      <c r="E3375" s="8">
        <f t="shared" si="54"/>
        <v>2.4211955070495605</v>
      </c>
    </row>
    <row r="3376" spans="1:5" x14ac:dyDescent="0.2">
      <c r="A3376" s="230">
        <v>42301.454110613427</v>
      </c>
      <c r="B3376">
        <v>2.4211955070495605</v>
      </c>
      <c r="C3376">
        <v>644.30096435546875</v>
      </c>
      <c r="D3376">
        <v>0.31459331512451172</v>
      </c>
      <c r="E3376" s="8">
        <f t="shared" si="54"/>
        <v>2.4211955070495605</v>
      </c>
    </row>
    <row r="3377" spans="1:5" x14ac:dyDescent="0.2">
      <c r="A3377" s="230">
        <v>42301.461064085648</v>
      </c>
      <c r="B3377">
        <v>2.4211955070495605</v>
      </c>
      <c r="C3377">
        <v>1145.11474609375</v>
      </c>
      <c r="D3377">
        <v>0.31459331512451172</v>
      </c>
      <c r="E3377" s="8">
        <f t="shared" si="54"/>
        <v>2.4211955070495605</v>
      </c>
    </row>
    <row r="3378" spans="1:5" x14ac:dyDescent="0.2">
      <c r="A3378" s="230">
        <v>42301.46801759259</v>
      </c>
      <c r="B3378">
        <v>2.4211955070495605</v>
      </c>
      <c r="C3378">
        <v>774.51043701171875</v>
      </c>
      <c r="D3378">
        <v>0.31459331512451172</v>
      </c>
      <c r="E3378" s="8">
        <f t="shared" si="54"/>
        <v>2.4211955070495605</v>
      </c>
    </row>
    <row r="3379" spans="1:5" x14ac:dyDescent="0.2">
      <c r="A3379" s="230">
        <v>42301.474971064818</v>
      </c>
      <c r="B3379">
        <v>2.4211955070495605</v>
      </c>
      <c r="C3379">
        <v>1099.1773681640625</v>
      </c>
      <c r="D3379">
        <v>0.31459331512451172</v>
      </c>
      <c r="E3379" s="8">
        <f t="shared" si="54"/>
        <v>2.4211955070495605</v>
      </c>
    </row>
    <row r="3380" spans="1:5" x14ac:dyDescent="0.2">
      <c r="A3380" s="230">
        <v>42301.481924537038</v>
      </c>
      <c r="B3380">
        <v>2.4211955070495605</v>
      </c>
      <c r="C3380">
        <v>987.5999755859375</v>
      </c>
      <c r="D3380">
        <v>0.31459331512451172</v>
      </c>
      <c r="E3380" s="8">
        <f t="shared" si="54"/>
        <v>2.4211955070495605</v>
      </c>
    </row>
    <row r="3381" spans="1:5" x14ac:dyDescent="0.2">
      <c r="A3381" s="230">
        <v>42301.48887804398</v>
      </c>
      <c r="B3381">
        <v>2.4211955070495605</v>
      </c>
      <c r="C3381">
        <v>1137.6192626953125</v>
      </c>
      <c r="D3381">
        <v>0.31459331512451172</v>
      </c>
      <c r="E3381" s="8">
        <f t="shared" si="54"/>
        <v>2.4211955070495605</v>
      </c>
    </row>
    <row r="3382" spans="1:5" x14ac:dyDescent="0.2">
      <c r="A3382" s="230">
        <v>42301.4958315162</v>
      </c>
      <c r="B3382">
        <v>2.4211955070495605</v>
      </c>
      <c r="C3382">
        <v>1159.3564453125</v>
      </c>
      <c r="D3382">
        <v>0.31459331512451172</v>
      </c>
      <c r="E3382" s="8">
        <f t="shared" si="54"/>
        <v>2.4211955070495605</v>
      </c>
    </row>
    <row r="3383" spans="1:5" x14ac:dyDescent="0.2">
      <c r="A3383" s="230">
        <v>42301.502785034725</v>
      </c>
      <c r="B3383">
        <v>2.4211955070495605</v>
      </c>
      <c r="C3383">
        <v>1123.1634521484375</v>
      </c>
      <c r="D3383">
        <v>0.31459331512451172</v>
      </c>
      <c r="E3383" s="8">
        <f t="shared" si="54"/>
        <v>2.4211955070495605</v>
      </c>
    </row>
    <row r="3384" spans="1:5" x14ac:dyDescent="0.2">
      <c r="A3384" s="230">
        <v>42301.509738506946</v>
      </c>
      <c r="B3384">
        <v>2.4211955070495605</v>
      </c>
      <c r="C3384">
        <v>1000.2354736328125</v>
      </c>
      <c r="D3384">
        <v>0.31459331512451172</v>
      </c>
      <c r="E3384" s="8">
        <f t="shared" si="54"/>
        <v>2.4211955070495605</v>
      </c>
    </row>
    <row r="3385" spans="1:5" x14ac:dyDescent="0.2">
      <c r="A3385" s="230">
        <v>42301.516691979166</v>
      </c>
      <c r="B3385">
        <v>2.4211955070495605</v>
      </c>
      <c r="C3385">
        <v>682.1002197265625</v>
      </c>
      <c r="D3385">
        <v>0.31459331512451172</v>
      </c>
      <c r="E3385" s="8">
        <f t="shared" si="54"/>
        <v>2.4211955070495605</v>
      </c>
    </row>
    <row r="3386" spans="1:5" x14ac:dyDescent="0.2">
      <c r="A3386" s="230">
        <v>42301.523645486108</v>
      </c>
      <c r="B3386">
        <v>2.4211955070495605</v>
      </c>
      <c r="C3386">
        <v>1138.368896484375</v>
      </c>
      <c r="D3386">
        <v>0.31459331512451172</v>
      </c>
      <c r="E3386" s="8">
        <f t="shared" si="54"/>
        <v>2.4211955070495605</v>
      </c>
    </row>
    <row r="3387" spans="1:5" x14ac:dyDescent="0.2">
      <c r="A3387" s="230">
        <v>42301.530598958336</v>
      </c>
      <c r="B3387">
        <v>2.4211955070495605</v>
      </c>
      <c r="C3387">
        <v>1117.4881591796875</v>
      </c>
      <c r="D3387">
        <v>0.31459331512451172</v>
      </c>
      <c r="E3387" s="8">
        <f t="shared" si="54"/>
        <v>2.4211955070495605</v>
      </c>
    </row>
    <row r="3388" spans="1:5" x14ac:dyDescent="0.2">
      <c r="A3388" s="230">
        <v>42301.537552430556</v>
      </c>
      <c r="B3388">
        <v>2.4760932922363281</v>
      </c>
      <c r="C3388">
        <v>1076.6905517578125</v>
      </c>
      <c r="D3388">
        <v>0.31459331512451172</v>
      </c>
      <c r="E3388" s="8">
        <f t="shared" si="54"/>
        <v>2.4760932922363281</v>
      </c>
    </row>
    <row r="3389" spans="1:5" x14ac:dyDescent="0.2">
      <c r="A3389" s="230">
        <v>42301.544505937498</v>
      </c>
      <c r="B3389">
        <v>2.4760932922363281</v>
      </c>
      <c r="C3389">
        <v>1157.0008544921875</v>
      </c>
      <c r="D3389">
        <v>0.31459331512451172</v>
      </c>
      <c r="E3389" s="8">
        <f t="shared" si="54"/>
        <v>2.4760932922363281</v>
      </c>
    </row>
    <row r="3390" spans="1:5" x14ac:dyDescent="0.2">
      <c r="A3390" s="230">
        <v>42301.551459409726</v>
      </c>
      <c r="B3390">
        <v>2.4760932922363281</v>
      </c>
      <c r="C3390">
        <v>1075.7269287109375</v>
      </c>
      <c r="D3390">
        <v>0.31459331512451172</v>
      </c>
      <c r="E3390" s="8">
        <f t="shared" si="54"/>
        <v>2.4760932922363281</v>
      </c>
    </row>
    <row r="3391" spans="1:5" x14ac:dyDescent="0.2">
      <c r="A3391" s="230">
        <v>42301.558412928243</v>
      </c>
      <c r="B3391">
        <v>2.4760932922363281</v>
      </c>
      <c r="C3391">
        <v>1134.7281494140625</v>
      </c>
      <c r="D3391">
        <v>0.31459331512451172</v>
      </c>
      <c r="E3391" s="8">
        <f t="shared" si="54"/>
        <v>2.4760932922363281</v>
      </c>
    </row>
    <row r="3392" spans="1:5" x14ac:dyDescent="0.2">
      <c r="A3392" s="230">
        <v>42301.565366400464</v>
      </c>
      <c r="B3392">
        <v>2.4760932922363281</v>
      </c>
      <c r="C3392">
        <v>1040.4974365234375</v>
      </c>
      <c r="D3392">
        <v>0.31459331512451172</v>
      </c>
      <c r="E3392" s="8">
        <f t="shared" si="54"/>
        <v>2.4760932922363281</v>
      </c>
    </row>
    <row r="3393" spans="1:5" x14ac:dyDescent="0.2">
      <c r="A3393" s="230">
        <v>42301.572319872685</v>
      </c>
      <c r="B3393">
        <v>2.4760932922363281</v>
      </c>
      <c r="C3393">
        <v>1165.6741943359375</v>
      </c>
      <c r="D3393">
        <v>0.31459331512451172</v>
      </c>
      <c r="E3393" s="8">
        <f t="shared" si="54"/>
        <v>2.4760932922363281</v>
      </c>
    </row>
    <row r="3394" spans="1:5" x14ac:dyDescent="0.2">
      <c r="A3394" s="230">
        <v>42301.579273379626</v>
      </c>
      <c r="B3394">
        <v>2.4760932922363281</v>
      </c>
      <c r="C3394">
        <v>1044.3524169921875</v>
      </c>
      <c r="D3394">
        <v>0.31459331512451172</v>
      </c>
      <c r="E3394" s="8">
        <f t="shared" si="54"/>
        <v>2.4760932922363281</v>
      </c>
    </row>
    <row r="3395" spans="1:5" x14ac:dyDescent="0.2">
      <c r="A3395" s="230">
        <v>42301.586226851854</v>
      </c>
      <c r="B3395">
        <v>2.4760932922363281</v>
      </c>
      <c r="C3395">
        <v>1137.2979736328125</v>
      </c>
      <c r="D3395">
        <v>0.31459331512451172</v>
      </c>
      <c r="E3395" s="8">
        <f t="shared" si="54"/>
        <v>2.4760932922363281</v>
      </c>
    </row>
    <row r="3396" spans="1:5" x14ac:dyDescent="0.2">
      <c r="A3396" s="230">
        <v>42301.593180324075</v>
      </c>
      <c r="B3396">
        <v>2.4760932922363281</v>
      </c>
      <c r="C3396">
        <v>1005.4822387695312</v>
      </c>
      <c r="D3396">
        <v>0.31459331512451172</v>
      </c>
      <c r="E3396" s="8">
        <f t="shared" ref="E3396:E3459" si="55">IF(B3396="Null",E3395,IF(C3396+D3396&gt;10,B3396,"PO"))</f>
        <v>2.4760932922363281</v>
      </c>
    </row>
    <row r="3397" spans="1:5" x14ac:dyDescent="0.2">
      <c r="A3397" s="230">
        <v>42301.600133831016</v>
      </c>
      <c r="B3397">
        <v>2.4760932922363281</v>
      </c>
      <c r="C3397">
        <v>1148.755615234375</v>
      </c>
      <c r="D3397">
        <v>0.31459331512451172</v>
      </c>
      <c r="E3397" s="8">
        <f t="shared" si="55"/>
        <v>2.4760932922363281</v>
      </c>
    </row>
    <row r="3398" spans="1:5" x14ac:dyDescent="0.2">
      <c r="A3398" s="230">
        <v>42301.607087303244</v>
      </c>
      <c r="B3398">
        <v>2.4760932922363281</v>
      </c>
      <c r="C3398">
        <v>846.46826171875</v>
      </c>
      <c r="D3398">
        <v>0.31459331512451172</v>
      </c>
      <c r="E3398" s="8">
        <f t="shared" si="55"/>
        <v>2.4760932922363281</v>
      </c>
    </row>
    <row r="3399" spans="1:5" x14ac:dyDescent="0.2">
      <c r="A3399" s="230">
        <v>42301.614040821762</v>
      </c>
      <c r="B3399">
        <v>2.4760932922363281</v>
      </c>
      <c r="C3399">
        <v>1164.4962158203125</v>
      </c>
      <c r="D3399">
        <v>0.31459331512451172</v>
      </c>
      <c r="E3399" s="8">
        <f t="shared" si="55"/>
        <v>2.4760932922363281</v>
      </c>
    </row>
    <row r="3400" spans="1:5" x14ac:dyDescent="0.2">
      <c r="A3400" s="230">
        <v>42301.620994293982</v>
      </c>
      <c r="B3400">
        <v>2.4760932922363281</v>
      </c>
      <c r="C3400">
        <v>724.39691162109375</v>
      </c>
      <c r="D3400">
        <v>0.31459331512451172</v>
      </c>
      <c r="E3400" s="8">
        <f t="shared" si="55"/>
        <v>2.4760932922363281</v>
      </c>
    </row>
    <row r="3401" spans="1:5" x14ac:dyDescent="0.2">
      <c r="A3401" s="230">
        <v>42301.627947766203</v>
      </c>
      <c r="B3401">
        <v>2.4760932922363281</v>
      </c>
      <c r="C3401">
        <v>1151.7537841796875</v>
      </c>
      <c r="D3401">
        <v>0.31459331512451172</v>
      </c>
      <c r="E3401" s="8">
        <f t="shared" si="55"/>
        <v>2.4760932922363281</v>
      </c>
    </row>
    <row r="3402" spans="1:5" x14ac:dyDescent="0.2">
      <c r="A3402" s="230">
        <v>42301.634901273152</v>
      </c>
      <c r="B3402">
        <v>2.4760932922363281</v>
      </c>
      <c r="C3402">
        <v>880.09136962890625</v>
      </c>
      <c r="D3402">
        <v>0.31459331512451172</v>
      </c>
      <c r="E3402" s="8">
        <f t="shared" si="55"/>
        <v>2.4760932922363281</v>
      </c>
    </row>
    <row r="3403" spans="1:5" x14ac:dyDescent="0.2">
      <c r="A3403" s="230">
        <v>42301.641854745372</v>
      </c>
      <c r="B3403">
        <v>2.4760932922363281</v>
      </c>
      <c r="C3403">
        <v>1145.0078125</v>
      </c>
      <c r="D3403">
        <v>0.31459331512451172</v>
      </c>
      <c r="E3403" s="8">
        <f t="shared" si="55"/>
        <v>2.4760932922363281</v>
      </c>
    </row>
    <row r="3404" spans="1:5" x14ac:dyDescent="0.2">
      <c r="A3404" s="230">
        <v>42301.648808217593</v>
      </c>
      <c r="B3404">
        <v>2.4760932922363281</v>
      </c>
      <c r="C3404">
        <v>1041.782470703125</v>
      </c>
      <c r="D3404">
        <v>0.31459331512451172</v>
      </c>
      <c r="E3404" s="8">
        <f t="shared" si="55"/>
        <v>2.4760932922363281</v>
      </c>
    </row>
    <row r="3405" spans="1:5" x14ac:dyDescent="0.2">
      <c r="A3405" s="230">
        <v>42301.655761724534</v>
      </c>
      <c r="B3405">
        <v>2.4760932922363281</v>
      </c>
      <c r="C3405">
        <v>1151.9678955078125</v>
      </c>
      <c r="D3405">
        <v>0.31459331512451172</v>
      </c>
      <c r="E3405" s="8">
        <f t="shared" si="55"/>
        <v>2.4760932922363281</v>
      </c>
    </row>
    <row r="3406" spans="1:5" x14ac:dyDescent="0.2">
      <c r="A3406" s="230">
        <v>42301.662715196762</v>
      </c>
      <c r="B3406">
        <v>2.4760932922363281</v>
      </c>
      <c r="C3406">
        <v>1062.9842529296875</v>
      </c>
      <c r="D3406">
        <v>0.2397000789642334</v>
      </c>
      <c r="E3406" s="8">
        <f t="shared" si="55"/>
        <v>2.4760932922363281</v>
      </c>
    </row>
    <row r="3407" spans="1:5" x14ac:dyDescent="0.2">
      <c r="A3407" s="230">
        <v>42301.66966871528</v>
      </c>
      <c r="B3407">
        <v>2.4760932922363281</v>
      </c>
      <c r="C3407">
        <v>1136.762451171875</v>
      </c>
      <c r="D3407">
        <v>0.2397000789642334</v>
      </c>
      <c r="E3407" s="8">
        <f t="shared" si="55"/>
        <v>2.4760932922363281</v>
      </c>
    </row>
    <row r="3408" spans="1:5" x14ac:dyDescent="0.2">
      <c r="A3408" s="230">
        <v>42301.6766221875</v>
      </c>
      <c r="B3408">
        <v>2.4760932922363281</v>
      </c>
      <c r="C3408">
        <v>1009.01611328125</v>
      </c>
      <c r="D3408">
        <v>0.2397000789642334</v>
      </c>
      <c r="E3408" s="8">
        <f t="shared" si="55"/>
        <v>2.4760932922363281</v>
      </c>
    </row>
    <row r="3409" spans="1:5" x14ac:dyDescent="0.2">
      <c r="A3409" s="230">
        <v>42301.683575659721</v>
      </c>
      <c r="B3409">
        <v>2.4760932922363281</v>
      </c>
      <c r="C3409">
        <v>1096.6075439453125</v>
      </c>
      <c r="D3409">
        <v>0.2397000789642334</v>
      </c>
      <c r="E3409" s="8">
        <f t="shared" si="55"/>
        <v>2.4760932922363281</v>
      </c>
    </row>
    <row r="3410" spans="1:5" x14ac:dyDescent="0.2">
      <c r="A3410" s="230">
        <v>42301.69052916667</v>
      </c>
      <c r="B3410">
        <v>2.4760932922363281</v>
      </c>
      <c r="C3410">
        <v>897.54547119140625</v>
      </c>
      <c r="D3410">
        <v>0.2397000789642334</v>
      </c>
      <c r="E3410" s="8">
        <f t="shared" si="55"/>
        <v>2.4760932922363281</v>
      </c>
    </row>
    <row r="3411" spans="1:5" x14ac:dyDescent="0.2">
      <c r="A3411" s="230">
        <v>42301.697482638891</v>
      </c>
      <c r="B3411">
        <v>2.4760932922363281</v>
      </c>
      <c r="C3411">
        <v>1147.042236328125</v>
      </c>
      <c r="D3411">
        <v>0.2397000789642334</v>
      </c>
      <c r="E3411" s="8">
        <f t="shared" si="55"/>
        <v>2.4760932922363281</v>
      </c>
    </row>
    <row r="3412" spans="1:5" x14ac:dyDescent="0.2">
      <c r="A3412" s="230">
        <v>42301.704436111111</v>
      </c>
      <c r="B3412">
        <v>2.4760932922363281</v>
      </c>
      <c r="C3412">
        <v>980.746826171875</v>
      </c>
      <c r="D3412">
        <v>0.2397000789642334</v>
      </c>
      <c r="E3412" s="8">
        <f t="shared" si="55"/>
        <v>2.4760932922363281</v>
      </c>
    </row>
    <row r="3413" spans="1:5" x14ac:dyDescent="0.2">
      <c r="A3413" s="230">
        <v>42301.711389618053</v>
      </c>
      <c r="B3413">
        <v>2.4760932922363281</v>
      </c>
      <c r="C3413">
        <v>1109.135986328125</v>
      </c>
      <c r="D3413">
        <v>0.2397000789642334</v>
      </c>
      <c r="E3413" s="8">
        <f t="shared" si="55"/>
        <v>2.4760932922363281</v>
      </c>
    </row>
    <row r="3414" spans="1:5" x14ac:dyDescent="0.2">
      <c r="A3414" s="230">
        <v>42301.718343090281</v>
      </c>
      <c r="B3414">
        <v>2.4760932922363281</v>
      </c>
      <c r="C3414">
        <v>1160.42724609375</v>
      </c>
      <c r="D3414">
        <v>0.2397000789642334</v>
      </c>
      <c r="E3414" s="8">
        <f t="shared" si="55"/>
        <v>2.4760932922363281</v>
      </c>
    </row>
    <row r="3415" spans="1:5" x14ac:dyDescent="0.2">
      <c r="A3415" s="230">
        <v>42301.725296608798</v>
      </c>
      <c r="B3415">
        <v>2.4760932922363281</v>
      </c>
      <c r="C3415">
        <v>1079.9029541015625</v>
      </c>
      <c r="D3415">
        <v>0.2397000789642334</v>
      </c>
      <c r="E3415" s="8">
        <f t="shared" si="55"/>
        <v>2.4760932922363281</v>
      </c>
    </row>
    <row r="3416" spans="1:5" x14ac:dyDescent="0.2">
      <c r="A3416" s="230">
        <v>42301.732250081019</v>
      </c>
      <c r="B3416">
        <v>2.4760932922363281</v>
      </c>
      <c r="C3416">
        <v>902.79248046875</v>
      </c>
      <c r="D3416">
        <v>0.2397000789642334</v>
      </c>
      <c r="E3416" s="8">
        <f t="shared" si="55"/>
        <v>2.4760932922363281</v>
      </c>
    </row>
    <row r="3417" spans="1:5" x14ac:dyDescent="0.2">
      <c r="A3417" s="230">
        <v>42301.739203553239</v>
      </c>
      <c r="B3417">
        <v>2.4760932922363281</v>
      </c>
      <c r="C3417">
        <v>1120.3792724609375</v>
      </c>
      <c r="D3417">
        <v>0.2397000789642334</v>
      </c>
      <c r="E3417" s="8">
        <f t="shared" si="55"/>
        <v>2.4760932922363281</v>
      </c>
    </row>
    <row r="3418" spans="1:5" x14ac:dyDescent="0.2">
      <c r="A3418" s="230">
        <v>42301.746157060188</v>
      </c>
      <c r="B3418">
        <v>2.4760932922363281</v>
      </c>
      <c r="C3418">
        <v>847.43206787109375</v>
      </c>
      <c r="D3418">
        <v>0.2397000789642334</v>
      </c>
      <c r="E3418" s="8">
        <f t="shared" si="55"/>
        <v>2.4760932922363281</v>
      </c>
    </row>
    <row r="3419" spans="1:5" x14ac:dyDescent="0.2">
      <c r="A3419" s="230">
        <v>42301.753110532409</v>
      </c>
      <c r="B3419">
        <v>2.4760932922363281</v>
      </c>
      <c r="C3419">
        <v>1093.180908203125</v>
      </c>
      <c r="D3419">
        <v>0.2397000789642334</v>
      </c>
      <c r="E3419" s="8">
        <f t="shared" si="55"/>
        <v>2.4760932922363281</v>
      </c>
    </row>
    <row r="3420" spans="1:5" x14ac:dyDescent="0.2">
      <c r="A3420" s="230">
        <v>42301.760064004629</v>
      </c>
      <c r="B3420">
        <v>2.462181568145752</v>
      </c>
      <c r="C3420">
        <v>1011.2645874023437</v>
      </c>
      <c r="D3420">
        <v>0.2397000789642334</v>
      </c>
      <c r="E3420" s="8">
        <f t="shared" si="55"/>
        <v>2.462181568145752</v>
      </c>
    </row>
    <row r="3421" spans="1:5" x14ac:dyDescent="0.2">
      <c r="A3421" s="230">
        <v>42301.767017511571</v>
      </c>
      <c r="B3421">
        <v>2.5307772159576416</v>
      </c>
      <c r="C3421">
        <v>1104.4244384765625</v>
      </c>
      <c r="D3421">
        <v>0.2397000789642334</v>
      </c>
      <c r="E3421" s="8">
        <f t="shared" si="55"/>
        <v>2.5307772159576416</v>
      </c>
    </row>
    <row r="3422" spans="1:5" x14ac:dyDescent="0.2">
      <c r="A3422" s="230">
        <v>42301.773970983799</v>
      </c>
      <c r="B3422">
        <v>2.5307772159576416</v>
      </c>
      <c r="C3422">
        <v>1110.635009765625</v>
      </c>
      <c r="D3422">
        <v>0.2397000789642334</v>
      </c>
      <c r="E3422" s="8">
        <f t="shared" si="55"/>
        <v>2.5307772159576416</v>
      </c>
    </row>
    <row r="3423" spans="1:5" x14ac:dyDescent="0.2">
      <c r="A3423" s="230">
        <v>42301.780924502316</v>
      </c>
      <c r="B3423">
        <v>2.5307772159576416</v>
      </c>
      <c r="C3423">
        <v>1075.19140625</v>
      </c>
      <c r="D3423">
        <v>0.2397000789642334</v>
      </c>
      <c r="E3423" s="8">
        <f t="shared" si="55"/>
        <v>2.5307772159576416</v>
      </c>
    </row>
    <row r="3424" spans="1:5" x14ac:dyDescent="0.2">
      <c r="A3424" s="230">
        <v>42301.787877974537</v>
      </c>
      <c r="B3424">
        <v>2.5307772159576416</v>
      </c>
      <c r="C3424">
        <v>1132.6934814453125</v>
      </c>
      <c r="D3424">
        <v>0.2397000789642334</v>
      </c>
      <c r="E3424" s="8">
        <f t="shared" si="55"/>
        <v>2.5307772159576416</v>
      </c>
    </row>
    <row r="3425" spans="1:5" x14ac:dyDescent="0.2">
      <c r="A3425" s="230">
        <v>42301.794831446758</v>
      </c>
      <c r="B3425">
        <v>2.5307772159576416</v>
      </c>
      <c r="C3425">
        <v>1058.80810546875</v>
      </c>
      <c r="D3425">
        <v>0.2397000789642334</v>
      </c>
      <c r="E3425" s="8">
        <f t="shared" si="55"/>
        <v>2.5307772159576416</v>
      </c>
    </row>
    <row r="3426" spans="1:5" x14ac:dyDescent="0.2">
      <c r="A3426" s="230">
        <v>42301.801784953706</v>
      </c>
      <c r="B3426">
        <v>2.5307772159576416</v>
      </c>
      <c r="C3426">
        <v>1163.2113037109375</v>
      </c>
      <c r="D3426">
        <v>0.2397000789642334</v>
      </c>
      <c r="E3426" s="8">
        <f t="shared" si="55"/>
        <v>2.5307772159576416</v>
      </c>
    </row>
    <row r="3427" spans="1:5" x14ac:dyDescent="0.2">
      <c r="A3427" s="230">
        <v>42301.808738425927</v>
      </c>
      <c r="B3427">
        <v>2.4964258670806885</v>
      </c>
      <c r="C3427">
        <v>987.2786865234375</v>
      </c>
      <c r="D3427">
        <v>0.2397000789642334</v>
      </c>
      <c r="E3427" s="8">
        <f t="shared" si="55"/>
        <v>2.4964258670806885</v>
      </c>
    </row>
    <row r="3428" spans="1:5" x14ac:dyDescent="0.2">
      <c r="A3428" s="230">
        <v>42301.815691898148</v>
      </c>
      <c r="B3428">
        <v>2.4964258670806885</v>
      </c>
      <c r="C3428">
        <v>1127.125244140625</v>
      </c>
      <c r="D3428">
        <v>0.2397000789642334</v>
      </c>
      <c r="E3428" s="8">
        <f t="shared" si="55"/>
        <v>2.4964258670806885</v>
      </c>
    </row>
    <row r="3429" spans="1:5" x14ac:dyDescent="0.2">
      <c r="A3429" s="230">
        <v>42301.822645405089</v>
      </c>
      <c r="B3429">
        <v>2.4964258670806885</v>
      </c>
      <c r="C3429">
        <v>840.471923828125</v>
      </c>
      <c r="D3429">
        <v>0.2397000789642334</v>
      </c>
      <c r="E3429" s="8">
        <f t="shared" si="55"/>
        <v>2.4964258670806885</v>
      </c>
    </row>
    <row r="3430" spans="1:5" x14ac:dyDescent="0.2">
      <c r="A3430" s="230">
        <v>42301.829598877317</v>
      </c>
      <c r="B3430">
        <v>2.4964258670806885</v>
      </c>
      <c r="C3430">
        <v>1147.6846923828125</v>
      </c>
      <c r="D3430">
        <v>0.2397000789642334</v>
      </c>
      <c r="E3430" s="8">
        <f t="shared" si="55"/>
        <v>2.4964258670806885</v>
      </c>
    </row>
    <row r="3431" spans="1:5" x14ac:dyDescent="0.2">
      <c r="A3431" s="230">
        <v>42301.836552395835</v>
      </c>
      <c r="B3431">
        <v>2.4964258670806885</v>
      </c>
      <c r="C3431">
        <v>691.094970703125</v>
      </c>
      <c r="D3431">
        <v>0.2397000789642334</v>
      </c>
      <c r="E3431" s="8">
        <f t="shared" si="55"/>
        <v>2.4964258670806885</v>
      </c>
    </row>
    <row r="3432" spans="1:5" x14ac:dyDescent="0.2">
      <c r="A3432" s="230">
        <v>42301.843505868055</v>
      </c>
      <c r="B3432">
        <v>2.4964258670806885</v>
      </c>
      <c r="C3432">
        <v>1118.9871826171875</v>
      </c>
      <c r="D3432">
        <v>0.2397000789642334</v>
      </c>
      <c r="E3432" s="8">
        <f t="shared" si="55"/>
        <v>2.4964258670806885</v>
      </c>
    </row>
    <row r="3433" spans="1:5" x14ac:dyDescent="0.2">
      <c r="A3433" s="230">
        <v>42301.850459340276</v>
      </c>
      <c r="B3433">
        <v>2.4964258670806885</v>
      </c>
      <c r="C3433">
        <v>897.97381591796875</v>
      </c>
      <c r="D3433">
        <v>0.2397000789642334</v>
      </c>
      <c r="E3433" s="8">
        <f t="shared" si="55"/>
        <v>2.4964258670806885</v>
      </c>
    </row>
    <row r="3434" spans="1:5" x14ac:dyDescent="0.2">
      <c r="A3434" s="230">
        <v>42301.857412847225</v>
      </c>
      <c r="B3434">
        <v>2.4964258670806885</v>
      </c>
      <c r="C3434">
        <v>1135.1563720703125</v>
      </c>
      <c r="D3434">
        <v>0.2397000789642334</v>
      </c>
      <c r="E3434" s="8">
        <f t="shared" si="55"/>
        <v>2.4964258670806885</v>
      </c>
    </row>
    <row r="3435" spans="1:5" x14ac:dyDescent="0.2">
      <c r="A3435" s="230">
        <v>42301.864366319445</v>
      </c>
      <c r="B3435">
        <v>2.4964258670806885</v>
      </c>
      <c r="C3435">
        <v>1074.12060546875</v>
      </c>
      <c r="D3435">
        <v>0.2397000789642334</v>
      </c>
      <c r="E3435" s="8">
        <f t="shared" si="55"/>
        <v>2.4964258670806885</v>
      </c>
    </row>
    <row r="3436" spans="1:5" x14ac:dyDescent="0.2">
      <c r="A3436" s="230">
        <v>42301.871319791666</v>
      </c>
      <c r="B3436">
        <v>2.4964258670806885</v>
      </c>
      <c r="C3436">
        <v>1126.3758544921875</v>
      </c>
      <c r="D3436">
        <v>0.2397000789642334</v>
      </c>
      <c r="E3436" s="8">
        <f t="shared" si="55"/>
        <v>2.4964258670806885</v>
      </c>
    </row>
    <row r="3437" spans="1:5" x14ac:dyDescent="0.2">
      <c r="A3437" s="230">
        <v>42301.878273298615</v>
      </c>
      <c r="B3437">
        <v>2.4964258670806885</v>
      </c>
      <c r="C3437">
        <v>1106.5660400390625</v>
      </c>
      <c r="D3437">
        <v>0.2397000789642334</v>
      </c>
      <c r="E3437" s="8">
        <f t="shared" si="55"/>
        <v>2.4964258670806885</v>
      </c>
    </row>
    <row r="3438" spans="1:5" x14ac:dyDescent="0.2">
      <c r="A3438" s="230">
        <v>42301.885226770835</v>
      </c>
      <c r="B3438">
        <v>2.4964258670806885</v>
      </c>
      <c r="C3438">
        <v>1141.79541015625</v>
      </c>
      <c r="D3438">
        <v>0.2397000789642334</v>
      </c>
      <c r="E3438" s="8">
        <f t="shared" si="55"/>
        <v>2.4964258670806885</v>
      </c>
    </row>
    <row r="3439" spans="1:5" x14ac:dyDescent="0.2">
      <c r="A3439" s="230">
        <v>42301.892180289353</v>
      </c>
      <c r="B3439">
        <v>2.4964258670806885</v>
      </c>
      <c r="C3439">
        <v>1085.0428466796875</v>
      </c>
      <c r="D3439">
        <v>0.2397000789642334</v>
      </c>
      <c r="E3439" s="8">
        <f t="shared" si="55"/>
        <v>2.4964258670806885</v>
      </c>
    </row>
    <row r="3440" spans="1:5" x14ac:dyDescent="0.2">
      <c r="A3440" s="230">
        <v>42301.899133761573</v>
      </c>
      <c r="B3440">
        <v>2.4964258670806885</v>
      </c>
      <c r="C3440">
        <v>1117.8094482421875</v>
      </c>
      <c r="D3440">
        <v>0.2397000789642334</v>
      </c>
      <c r="E3440" s="8">
        <f t="shared" si="55"/>
        <v>2.4964258670806885</v>
      </c>
    </row>
    <row r="3441" spans="1:5" x14ac:dyDescent="0.2">
      <c r="A3441" s="230">
        <v>42301.906087233794</v>
      </c>
      <c r="B3441">
        <v>2.4964258670806885</v>
      </c>
      <c r="C3441">
        <v>1045.2091064453125</v>
      </c>
      <c r="D3441">
        <v>0.2397000789642334</v>
      </c>
      <c r="E3441" s="8">
        <f t="shared" si="55"/>
        <v>2.4964258670806885</v>
      </c>
    </row>
    <row r="3442" spans="1:5" x14ac:dyDescent="0.2">
      <c r="A3442" s="230">
        <v>42301.913040740743</v>
      </c>
      <c r="B3442">
        <v>2.4964258670806885</v>
      </c>
      <c r="C3442">
        <v>1112.134033203125</v>
      </c>
      <c r="D3442">
        <v>0.2397000789642334</v>
      </c>
      <c r="E3442" s="8">
        <f t="shared" si="55"/>
        <v>2.4964258670806885</v>
      </c>
    </row>
    <row r="3443" spans="1:5" x14ac:dyDescent="0.2">
      <c r="A3443" s="230">
        <v>42301.919994212964</v>
      </c>
      <c r="B3443">
        <v>2.4964258670806885</v>
      </c>
      <c r="C3443">
        <v>1078.6180419921875</v>
      </c>
      <c r="D3443">
        <v>0.2397000789642334</v>
      </c>
      <c r="E3443" s="8">
        <f t="shared" si="55"/>
        <v>2.4964258670806885</v>
      </c>
    </row>
    <row r="3444" spans="1:5" x14ac:dyDescent="0.2">
      <c r="A3444" s="230">
        <v>42301.926947685184</v>
      </c>
      <c r="B3444">
        <v>2.4964258670806885</v>
      </c>
      <c r="C3444">
        <v>1123.805908203125</v>
      </c>
      <c r="D3444">
        <v>0.2397000789642334</v>
      </c>
      <c r="E3444" s="8">
        <f t="shared" si="55"/>
        <v>2.4964258670806885</v>
      </c>
    </row>
    <row r="3445" spans="1:5" x14ac:dyDescent="0.2">
      <c r="A3445" s="230">
        <v>42301.933901192133</v>
      </c>
      <c r="B3445">
        <v>2.4964258670806885</v>
      </c>
      <c r="C3445">
        <v>939.3067626953125</v>
      </c>
      <c r="D3445">
        <v>0.2397000789642334</v>
      </c>
      <c r="E3445" s="8">
        <f t="shared" si="55"/>
        <v>2.4964258670806885</v>
      </c>
    </row>
    <row r="3446" spans="1:5" x14ac:dyDescent="0.2">
      <c r="A3446" s="230">
        <v>42301.940854664354</v>
      </c>
      <c r="B3446">
        <v>2.4964258670806885</v>
      </c>
      <c r="C3446">
        <v>1111.5987548828125</v>
      </c>
      <c r="D3446">
        <v>0.2397000789642334</v>
      </c>
      <c r="E3446" s="8">
        <f t="shared" si="55"/>
        <v>2.4964258670806885</v>
      </c>
    </row>
    <row r="3447" spans="1:5" x14ac:dyDescent="0.2">
      <c r="A3447" s="230">
        <v>42301.947808182871</v>
      </c>
      <c r="B3447">
        <v>2.4964258670806885</v>
      </c>
      <c r="C3447">
        <v>929.34832763671875</v>
      </c>
      <c r="D3447">
        <v>0.2397000789642334</v>
      </c>
      <c r="E3447" s="8">
        <f t="shared" si="55"/>
        <v>2.4964258670806885</v>
      </c>
    </row>
    <row r="3448" spans="1:5" x14ac:dyDescent="0.2">
      <c r="A3448" s="230">
        <v>42301.954761655092</v>
      </c>
      <c r="B3448">
        <v>2.4964258670806885</v>
      </c>
      <c r="C3448">
        <v>1091.681884765625</v>
      </c>
      <c r="D3448">
        <v>0.2397000789642334</v>
      </c>
      <c r="E3448" s="8">
        <f t="shared" si="55"/>
        <v>2.4964258670806885</v>
      </c>
    </row>
    <row r="3449" spans="1:5" x14ac:dyDescent="0.2">
      <c r="A3449" s="230">
        <v>42301.961715127312</v>
      </c>
      <c r="B3449">
        <v>2.4964258670806885</v>
      </c>
      <c r="C3449">
        <v>873.8807373046875</v>
      </c>
      <c r="D3449">
        <v>0.2397000789642334</v>
      </c>
      <c r="E3449" s="8">
        <f t="shared" si="55"/>
        <v>2.4964258670806885</v>
      </c>
    </row>
    <row r="3450" spans="1:5" x14ac:dyDescent="0.2">
      <c r="A3450" s="230">
        <v>42301.968668634261</v>
      </c>
      <c r="B3450">
        <v>2.5031676292419434</v>
      </c>
      <c r="C3450">
        <v>1112.5625</v>
      </c>
      <c r="D3450">
        <v>0.2397000789642334</v>
      </c>
      <c r="E3450" s="8">
        <f t="shared" si="55"/>
        <v>2.5031676292419434</v>
      </c>
    </row>
    <row r="3451" spans="1:5" x14ac:dyDescent="0.2">
      <c r="A3451" s="230">
        <v>42301.975622106482</v>
      </c>
      <c r="B3451">
        <v>2.5444748401641846</v>
      </c>
      <c r="C3451">
        <v>969.931640625</v>
      </c>
      <c r="D3451">
        <v>0.2397000789642334</v>
      </c>
      <c r="E3451" s="8">
        <f t="shared" si="55"/>
        <v>2.5444748401641846</v>
      </c>
    </row>
    <row r="3452" spans="1:5" x14ac:dyDescent="0.2">
      <c r="A3452" s="230">
        <v>42301.982575578702</v>
      </c>
      <c r="B3452">
        <v>2.5444748401641846</v>
      </c>
      <c r="C3452">
        <v>1064.6976318359375</v>
      </c>
      <c r="D3452">
        <v>0.2397000789642334</v>
      </c>
      <c r="E3452" s="8">
        <f t="shared" si="55"/>
        <v>2.5444748401641846</v>
      </c>
    </row>
    <row r="3453" spans="1:5" x14ac:dyDescent="0.2">
      <c r="A3453" s="230">
        <v>42301.989529085651</v>
      </c>
      <c r="B3453">
        <v>2.5444748401641846</v>
      </c>
      <c r="C3453">
        <v>1111.4915771484375</v>
      </c>
      <c r="D3453">
        <v>0.2397000789642334</v>
      </c>
      <c r="E3453" s="8">
        <f t="shared" si="55"/>
        <v>2.5444748401641846</v>
      </c>
    </row>
    <row r="3454" spans="1:5" x14ac:dyDescent="0.2">
      <c r="A3454" s="230">
        <v>42301.996482557872</v>
      </c>
      <c r="B3454">
        <v>2.5444748401641846</v>
      </c>
      <c r="C3454">
        <v>1081.9376220703125</v>
      </c>
      <c r="D3454">
        <v>0.2397000789642334</v>
      </c>
      <c r="E3454" s="8">
        <f t="shared" si="55"/>
        <v>2.5444748401641846</v>
      </c>
    </row>
    <row r="3455" spans="1:5" x14ac:dyDescent="0.2">
      <c r="A3455" s="230">
        <v>42302.003436076389</v>
      </c>
      <c r="B3455">
        <v>2.5444748401641846</v>
      </c>
      <c r="C3455">
        <v>1036.535400390625</v>
      </c>
      <c r="D3455">
        <v>0.2397000789642334</v>
      </c>
      <c r="E3455" s="8">
        <f t="shared" si="55"/>
        <v>2.5444748401641846</v>
      </c>
    </row>
    <row r="3456" spans="1:5" x14ac:dyDescent="0.2">
      <c r="A3456" s="230">
        <v>42302.01038954861</v>
      </c>
      <c r="B3456">
        <v>2.5444748401641846</v>
      </c>
      <c r="C3456">
        <v>1070.15869140625</v>
      </c>
      <c r="D3456">
        <v>0.2397000789642334</v>
      </c>
      <c r="E3456" s="8">
        <f t="shared" si="55"/>
        <v>2.5444748401641846</v>
      </c>
    </row>
    <row r="3457" spans="1:5" x14ac:dyDescent="0.2">
      <c r="A3457" s="230">
        <v>42302.017343020831</v>
      </c>
      <c r="B3457">
        <v>2.5444748401641846</v>
      </c>
      <c r="C3457">
        <v>1139.7608642578125</v>
      </c>
      <c r="D3457">
        <v>0.2397000789642334</v>
      </c>
      <c r="E3457" s="8">
        <f t="shared" si="55"/>
        <v>2.5444748401641846</v>
      </c>
    </row>
    <row r="3458" spans="1:5" x14ac:dyDescent="0.2">
      <c r="A3458" s="230">
        <v>42302.024296527779</v>
      </c>
      <c r="B3458">
        <v>2.5444748401641846</v>
      </c>
      <c r="C3458">
        <v>985.67254638671875</v>
      </c>
      <c r="D3458">
        <v>0.2397000789642334</v>
      </c>
      <c r="E3458" s="8">
        <f t="shared" si="55"/>
        <v>2.5444748401641846</v>
      </c>
    </row>
    <row r="3459" spans="1:5" x14ac:dyDescent="0.2">
      <c r="A3459" s="230">
        <v>42302.03125</v>
      </c>
      <c r="B3459">
        <v>2.5444748401641846</v>
      </c>
      <c r="C3459">
        <v>1154.9661865234375</v>
      </c>
      <c r="D3459">
        <v>0.2397000789642334</v>
      </c>
      <c r="E3459" s="8">
        <f t="shared" si="55"/>
        <v>2.5444748401641846</v>
      </c>
    </row>
    <row r="3460" spans="1:5" x14ac:dyDescent="0.2">
      <c r="A3460" s="230">
        <v>42302.038203472221</v>
      </c>
      <c r="B3460">
        <v>2.5444748401641846</v>
      </c>
      <c r="C3460">
        <v>1029.361083984375</v>
      </c>
      <c r="D3460">
        <v>0.2397000789642334</v>
      </c>
      <c r="E3460" s="8">
        <f t="shared" ref="E3460:E3523" si="56">IF(B3460="Null",E3459,IF(C3460+D3460&gt;10,B3460,"PO"))</f>
        <v>2.5444748401641846</v>
      </c>
    </row>
    <row r="3461" spans="1:5" x14ac:dyDescent="0.2">
      <c r="A3461" s="230">
        <v>42302.045156979169</v>
      </c>
      <c r="B3461">
        <v>2.5444748401641846</v>
      </c>
      <c r="C3461">
        <v>1151.3255615234375</v>
      </c>
      <c r="D3461">
        <v>0.2397000789642334</v>
      </c>
      <c r="E3461" s="8">
        <f t="shared" si="56"/>
        <v>2.5444748401641846</v>
      </c>
    </row>
    <row r="3462" spans="1:5" x14ac:dyDescent="0.2">
      <c r="A3462" s="230">
        <v>42302.05211045139</v>
      </c>
      <c r="B3462">
        <v>2.5444748401641846</v>
      </c>
      <c r="C3462">
        <v>979.14056396484375</v>
      </c>
      <c r="D3462">
        <v>0.2397000789642334</v>
      </c>
      <c r="E3462" s="8">
        <f t="shared" si="56"/>
        <v>2.5444748401641846</v>
      </c>
    </row>
    <row r="3463" spans="1:5" x14ac:dyDescent="0.2">
      <c r="A3463" s="230">
        <v>42302.059063969908</v>
      </c>
      <c r="B3463">
        <v>2.5444748401641846</v>
      </c>
      <c r="C3463">
        <v>1108.921630859375</v>
      </c>
      <c r="D3463">
        <v>0.2397000789642334</v>
      </c>
      <c r="E3463" s="8">
        <f t="shared" si="56"/>
        <v>2.5444748401641846</v>
      </c>
    </row>
    <row r="3464" spans="1:5" x14ac:dyDescent="0.2">
      <c r="A3464" s="230">
        <v>42302.066017442128</v>
      </c>
      <c r="B3464">
        <v>2.5444748401641846</v>
      </c>
      <c r="C3464">
        <v>794.53448486328125</v>
      </c>
      <c r="D3464">
        <v>0.2397000789642334</v>
      </c>
      <c r="E3464" s="8">
        <f t="shared" si="56"/>
        <v>2.5444748401641846</v>
      </c>
    </row>
    <row r="3465" spans="1:5" x14ac:dyDescent="0.2">
      <c r="A3465" s="230">
        <v>42302.072970914349</v>
      </c>
      <c r="B3465">
        <v>2.5444748401641846</v>
      </c>
      <c r="C3465">
        <v>1135.3704833984375</v>
      </c>
      <c r="D3465">
        <v>0.2397000789642334</v>
      </c>
      <c r="E3465" s="8">
        <f t="shared" si="56"/>
        <v>2.5444748401641846</v>
      </c>
    </row>
    <row r="3466" spans="1:5" x14ac:dyDescent="0.2">
      <c r="A3466" s="230">
        <v>42302.079924421298</v>
      </c>
      <c r="B3466">
        <v>2.5444748401641846</v>
      </c>
      <c r="C3466">
        <v>772.36883544921875</v>
      </c>
      <c r="D3466">
        <v>0.2397000789642334</v>
      </c>
      <c r="E3466" s="8">
        <f t="shared" si="56"/>
        <v>2.5444748401641846</v>
      </c>
    </row>
    <row r="3467" spans="1:5" x14ac:dyDescent="0.2">
      <c r="A3467" s="230">
        <v>42302.086877893518</v>
      </c>
      <c r="B3467">
        <v>2.5444748401641846</v>
      </c>
      <c r="C3467">
        <v>1110.20654296875</v>
      </c>
      <c r="D3467">
        <v>0.2397000789642334</v>
      </c>
      <c r="E3467" s="8">
        <f t="shared" si="56"/>
        <v>2.5444748401641846</v>
      </c>
    </row>
    <row r="3468" spans="1:5" x14ac:dyDescent="0.2">
      <c r="A3468" s="230">
        <v>42302.093831365739</v>
      </c>
      <c r="B3468">
        <v>2.5444748401641846</v>
      </c>
      <c r="C3468">
        <v>979.03350830078125</v>
      </c>
      <c r="D3468">
        <v>0.2397000789642334</v>
      </c>
      <c r="E3468" s="8">
        <f t="shared" si="56"/>
        <v>2.5444748401641846</v>
      </c>
    </row>
    <row r="3469" spans="1:5" x14ac:dyDescent="0.2">
      <c r="A3469" s="230">
        <v>42302.100784872688</v>
      </c>
      <c r="B3469">
        <v>2.5444748401641846</v>
      </c>
      <c r="C3469">
        <v>1145.11474609375</v>
      </c>
      <c r="D3469">
        <v>0.2397000789642334</v>
      </c>
      <c r="E3469" s="8">
        <f t="shared" si="56"/>
        <v>2.5444748401641846</v>
      </c>
    </row>
    <row r="3470" spans="1:5" x14ac:dyDescent="0.2">
      <c r="A3470" s="230">
        <v>42302.107738344908</v>
      </c>
      <c r="B3470">
        <v>2.5444748401641846</v>
      </c>
      <c r="C3470">
        <v>1076.369384765625</v>
      </c>
      <c r="D3470">
        <v>0.2397000789642334</v>
      </c>
      <c r="E3470" s="8">
        <f t="shared" si="56"/>
        <v>2.5444748401641846</v>
      </c>
    </row>
    <row r="3471" spans="1:5" x14ac:dyDescent="0.2">
      <c r="A3471" s="230">
        <v>42302.114691863426</v>
      </c>
      <c r="B3471">
        <v>2.5444748401641846</v>
      </c>
      <c r="C3471">
        <v>1114.596923828125</v>
      </c>
      <c r="D3471">
        <v>0.2397000789642334</v>
      </c>
      <c r="E3471" s="8">
        <f t="shared" si="56"/>
        <v>2.5444748401641846</v>
      </c>
    </row>
    <row r="3472" spans="1:5" x14ac:dyDescent="0.2">
      <c r="A3472" s="230">
        <v>42302.121645335646</v>
      </c>
      <c r="B3472">
        <v>2.5444748401641846</v>
      </c>
      <c r="C3472">
        <v>1107.4224853515625</v>
      </c>
      <c r="D3472">
        <v>0.2397000789642334</v>
      </c>
      <c r="E3472" s="8">
        <f t="shared" si="56"/>
        <v>2.5444748401641846</v>
      </c>
    </row>
    <row r="3473" spans="1:5" x14ac:dyDescent="0.2">
      <c r="A3473" s="230">
        <v>42302.128598807867</v>
      </c>
      <c r="B3473">
        <v>2.5444748401641846</v>
      </c>
      <c r="C3473">
        <v>1154.00244140625</v>
      </c>
      <c r="D3473">
        <v>0.2397000789642334</v>
      </c>
      <c r="E3473" s="8">
        <f t="shared" si="56"/>
        <v>2.5444748401641846</v>
      </c>
    </row>
    <row r="3474" spans="1:5" x14ac:dyDescent="0.2">
      <c r="A3474" s="230">
        <v>42302.135552314816</v>
      </c>
      <c r="B3474">
        <v>2.5444748401641846</v>
      </c>
      <c r="C3474">
        <v>1100.78369140625</v>
      </c>
      <c r="D3474">
        <v>0.2397000789642334</v>
      </c>
      <c r="E3474" s="8">
        <f t="shared" si="56"/>
        <v>2.5444748401641846</v>
      </c>
    </row>
    <row r="3475" spans="1:5" x14ac:dyDescent="0.2">
      <c r="A3475" s="230">
        <v>42302.142505787036</v>
      </c>
      <c r="B3475">
        <v>2.5444748401641846</v>
      </c>
      <c r="C3475">
        <v>1097.357177734375</v>
      </c>
      <c r="D3475">
        <v>0.2397000789642334</v>
      </c>
      <c r="E3475" s="8">
        <f t="shared" si="56"/>
        <v>2.5444748401641846</v>
      </c>
    </row>
    <row r="3476" spans="1:5" x14ac:dyDescent="0.2">
      <c r="A3476" s="230">
        <v>42302.149459259257</v>
      </c>
      <c r="B3476">
        <v>2.5444748401641846</v>
      </c>
      <c r="C3476">
        <v>1062.1278076171875</v>
      </c>
      <c r="D3476">
        <v>0.2397000789642334</v>
      </c>
      <c r="E3476" s="8">
        <f t="shared" si="56"/>
        <v>2.5444748401641846</v>
      </c>
    </row>
    <row r="3477" spans="1:5" x14ac:dyDescent="0.2">
      <c r="A3477" s="230">
        <v>42302.156412766206</v>
      </c>
      <c r="B3477">
        <v>2.5444748401641846</v>
      </c>
      <c r="C3477">
        <v>1136.227294921875</v>
      </c>
      <c r="D3477">
        <v>0.2397000789642334</v>
      </c>
      <c r="E3477" s="8">
        <f t="shared" si="56"/>
        <v>2.5444748401641846</v>
      </c>
    </row>
    <row r="3478" spans="1:5" x14ac:dyDescent="0.2">
      <c r="A3478" s="230">
        <v>42302.163366238427</v>
      </c>
      <c r="B3478">
        <v>2.5444748401641846</v>
      </c>
      <c r="C3478">
        <v>963.29278564453125</v>
      </c>
      <c r="D3478">
        <v>0.2397000789642334</v>
      </c>
      <c r="E3478" s="8">
        <f t="shared" si="56"/>
        <v>2.5444748401641846</v>
      </c>
    </row>
    <row r="3479" spans="1:5" x14ac:dyDescent="0.2">
      <c r="A3479" s="230">
        <v>42302.170319756944</v>
      </c>
      <c r="B3479">
        <v>2.5444748401641846</v>
      </c>
      <c r="C3479">
        <v>1129.159912109375</v>
      </c>
      <c r="D3479">
        <v>0.2397000789642334</v>
      </c>
      <c r="E3479" s="8">
        <f t="shared" si="56"/>
        <v>2.5444748401641846</v>
      </c>
    </row>
    <row r="3480" spans="1:5" x14ac:dyDescent="0.2">
      <c r="A3480" s="230">
        <v>42302.177273229165</v>
      </c>
      <c r="B3480">
        <v>2.5444748401641846</v>
      </c>
      <c r="C3480">
        <v>960.40167236328125</v>
      </c>
      <c r="D3480">
        <v>0.2397000789642334</v>
      </c>
      <c r="E3480" s="8">
        <f t="shared" si="56"/>
        <v>2.5444748401641846</v>
      </c>
    </row>
    <row r="3481" spans="1:5" x14ac:dyDescent="0.2">
      <c r="A3481" s="230">
        <v>42302.184226701385</v>
      </c>
      <c r="B3481">
        <v>2.4963188171386719</v>
      </c>
      <c r="C3481">
        <v>1137.8333740234375</v>
      </c>
      <c r="D3481">
        <v>0.2397000789642334</v>
      </c>
      <c r="E3481" s="8">
        <f t="shared" si="56"/>
        <v>2.4963188171386719</v>
      </c>
    </row>
    <row r="3482" spans="1:5" x14ac:dyDescent="0.2">
      <c r="A3482" s="230">
        <v>42302.191180208334</v>
      </c>
      <c r="B3482">
        <v>2.4963188171386719</v>
      </c>
      <c r="C3482">
        <v>961.15118408203125</v>
      </c>
      <c r="D3482">
        <v>0.2397000789642334</v>
      </c>
      <c r="E3482" s="8">
        <f t="shared" si="56"/>
        <v>2.4963188171386719</v>
      </c>
    </row>
    <row r="3483" spans="1:5" x14ac:dyDescent="0.2">
      <c r="A3483" s="230">
        <v>42302.198133680555</v>
      </c>
      <c r="B3483">
        <v>2.4963188171386719</v>
      </c>
      <c r="C3483">
        <v>1103.7818603515625</v>
      </c>
      <c r="D3483">
        <v>0.2397000789642334</v>
      </c>
      <c r="E3483" s="8">
        <f t="shared" si="56"/>
        <v>2.4963188171386719</v>
      </c>
    </row>
    <row r="3484" spans="1:5" x14ac:dyDescent="0.2">
      <c r="A3484" s="230">
        <v>42302.205087152775</v>
      </c>
      <c r="B3484">
        <v>2.4963188171386719</v>
      </c>
      <c r="C3484">
        <v>1131.6226806640625</v>
      </c>
      <c r="D3484">
        <v>0.2397000789642334</v>
      </c>
      <c r="E3484" s="8">
        <f t="shared" si="56"/>
        <v>2.4963188171386719</v>
      </c>
    </row>
    <row r="3485" spans="1:5" x14ac:dyDescent="0.2">
      <c r="A3485" s="230">
        <v>42302.212040659724</v>
      </c>
      <c r="B3485">
        <v>2.4963188171386719</v>
      </c>
      <c r="C3485">
        <v>1101.747314453125</v>
      </c>
      <c r="D3485">
        <v>0.2397000789642334</v>
      </c>
      <c r="E3485" s="8">
        <f t="shared" si="56"/>
        <v>2.4963188171386719</v>
      </c>
    </row>
    <row r="3486" spans="1:5" x14ac:dyDescent="0.2">
      <c r="A3486" s="230">
        <v>42302.218994131945</v>
      </c>
      <c r="B3486">
        <v>2.4963188171386719</v>
      </c>
      <c r="C3486">
        <v>1120.9146728515625</v>
      </c>
      <c r="D3486">
        <v>0.2397000789642334</v>
      </c>
      <c r="E3486" s="8">
        <f t="shared" si="56"/>
        <v>2.4963188171386719</v>
      </c>
    </row>
    <row r="3487" spans="1:5" x14ac:dyDescent="0.2">
      <c r="A3487" s="230">
        <v>42302.225947650462</v>
      </c>
      <c r="B3487">
        <v>2.4963188171386719</v>
      </c>
      <c r="C3487">
        <v>1105.7093505859375</v>
      </c>
      <c r="D3487">
        <v>0.2397000789642334</v>
      </c>
      <c r="E3487" s="8">
        <f t="shared" si="56"/>
        <v>2.4963188171386719</v>
      </c>
    </row>
    <row r="3488" spans="1:5" x14ac:dyDescent="0.2">
      <c r="A3488" s="230">
        <v>42302.232901122683</v>
      </c>
      <c r="B3488">
        <v>2.4963188171386719</v>
      </c>
      <c r="C3488">
        <v>1136.9766845703125</v>
      </c>
      <c r="D3488">
        <v>0.2397000789642334</v>
      </c>
      <c r="E3488" s="8">
        <f t="shared" si="56"/>
        <v>2.4963188171386719</v>
      </c>
    </row>
    <row r="3489" spans="1:5" x14ac:dyDescent="0.2">
      <c r="A3489" s="230">
        <v>42302.239854594911</v>
      </c>
      <c r="B3489">
        <v>2.4963188171386719</v>
      </c>
      <c r="C3489">
        <v>1085.47119140625</v>
      </c>
      <c r="D3489">
        <v>0.2397000789642334</v>
      </c>
      <c r="E3489" s="8">
        <f t="shared" si="56"/>
        <v>2.4963188171386719</v>
      </c>
    </row>
    <row r="3490" spans="1:5" x14ac:dyDescent="0.2">
      <c r="A3490" s="230">
        <v>42302.246808101852</v>
      </c>
      <c r="B3490">
        <v>2.4963188171386719</v>
      </c>
      <c r="C3490">
        <v>1154.9661865234375</v>
      </c>
      <c r="D3490">
        <v>0.2397000789642334</v>
      </c>
      <c r="E3490" s="8">
        <f t="shared" si="56"/>
        <v>2.4963188171386719</v>
      </c>
    </row>
    <row r="3491" spans="1:5" x14ac:dyDescent="0.2">
      <c r="A3491" s="230">
        <v>42302.253761574073</v>
      </c>
      <c r="B3491">
        <v>2.4963188171386719</v>
      </c>
      <c r="C3491">
        <v>1067.2677001953125</v>
      </c>
      <c r="D3491">
        <v>0.2397000789642334</v>
      </c>
      <c r="E3491" s="8">
        <f t="shared" si="56"/>
        <v>2.4963188171386719</v>
      </c>
    </row>
    <row r="3492" spans="1:5" x14ac:dyDescent="0.2">
      <c r="A3492" s="230">
        <v>42302.260715046294</v>
      </c>
      <c r="B3492">
        <v>2.4963188171386719</v>
      </c>
      <c r="C3492">
        <v>1136.44140625</v>
      </c>
      <c r="D3492">
        <v>0.2397000789642334</v>
      </c>
      <c r="E3492" s="8">
        <f t="shared" si="56"/>
        <v>2.4963188171386719</v>
      </c>
    </row>
    <row r="3493" spans="1:5" x14ac:dyDescent="0.2">
      <c r="A3493" s="230">
        <v>42302.267668553242</v>
      </c>
      <c r="B3493">
        <v>2.4963188171386719</v>
      </c>
      <c r="C3493">
        <v>983.85211181640625</v>
      </c>
      <c r="D3493">
        <v>0.2397000789642334</v>
      </c>
      <c r="E3493" s="8">
        <f t="shared" si="56"/>
        <v>2.4963188171386719</v>
      </c>
    </row>
    <row r="3494" spans="1:5" x14ac:dyDescent="0.2">
      <c r="A3494" s="230">
        <v>42302.274622025463</v>
      </c>
      <c r="B3494">
        <v>2.4963188171386719</v>
      </c>
      <c r="C3494">
        <v>1144.0440673828125</v>
      </c>
      <c r="D3494">
        <v>0.2397000789642334</v>
      </c>
      <c r="E3494" s="8">
        <f t="shared" si="56"/>
        <v>2.4963188171386719</v>
      </c>
    </row>
    <row r="3495" spans="1:5" x14ac:dyDescent="0.2">
      <c r="A3495" s="230">
        <v>42302.281575543981</v>
      </c>
      <c r="B3495">
        <v>2.4963188171386719</v>
      </c>
      <c r="C3495">
        <v>751.059814453125</v>
      </c>
      <c r="D3495">
        <v>0.2397000789642334</v>
      </c>
      <c r="E3495" s="8">
        <f t="shared" si="56"/>
        <v>2.4963188171386719</v>
      </c>
    </row>
    <row r="3496" spans="1:5" x14ac:dyDescent="0.2">
      <c r="A3496" s="230">
        <v>42302.288529016201</v>
      </c>
      <c r="B3496">
        <v>2.4963188171386719</v>
      </c>
      <c r="C3496">
        <v>1128.196044921875</v>
      </c>
      <c r="D3496">
        <v>0.2397000789642334</v>
      </c>
      <c r="E3496" s="8">
        <f t="shared" si="56"/>
        <v>2.4963188171386719</v>
      </c>
    </row>
    <row r="3497" spans="1:5" x14ac:dyDescent="0.2">
      <c r="A3497" s="230">
        <v>42302.295482488429</v>
      </c>
      <c r="B3497">
        <v>2.4963188171386719</v>
      </c>
      <c r="C3497">
        <v>1093.073974609375</v>
      </c>
      <c r="D3497">
        <v>0.2397000789642334</v>
      </c>
      <c r="E3497" s="8">
        <f t="shared" si="56"/>
        <v>2.4963188171386719</v>
      </c>
    </row>
    <row r="3498" spans="1:5" x14ac:dyDescent="0.2">
      <c r="A3498" s="230">
        <v>42302.302435995371</v>
      </c>
      <c r="B3498">
        <v>2.4963188171386719</v>
      </c>
      <c r="C3498">
        <v>1132.8006591796875</v>
      </c>
      <c r="D3498">
        <v>0.2397000789642334</v>
      </c>
      <c r="E3498" s="8">
        <f t="shared" si="56"/>
        <v>2.4963188171386719</v>
      </c>
    </row>
    <row r="3499" spans="1:5" x14ac:dyDescent="0.2">
      <c r="A3499" s="230">
        <v>42302.309389467591</v>
      </c>
      <c r="B3499">
        <v>2.4963188171386719</v>
      </c>
      <c r="C3499">
        <v>1116.5245361328125</v>
      </c>
      <c r="D3499">
        <v>0.2397000789642334</v>
      </c>
      <c r="E3499" s="8">
        <f t="shared" si="56"/>
        <v>2.4963188171386719</v>
      </c>
    </row>
    <row r="3500" spans="1:5" x14ac:dyDescent="0.2">
      <c r="A3500" s="230">
        <v>42302.316342939812</v>
      </c>
      <c r="B3500">
        <v>2.4963188171386719</v>
      </c>
      <c r="C3500">
        <v>1074.977294921875</v>
      </c>
      <c r="D3500">
        <v>0.31459331512451172</v>
      </c>
      <c r="E3500" s="8">
        <f t="shared" si="56"/>
        <v>2.4963188171386719</v>
      </c>
    </row>
    <row r="3501" spans="1:5" x14ac:dyDescent="0.2">
      <c r="A3501" s="230">
        <v>42302.323296446761</v>
      </c>
      <c r="B3501">
        <v>2.4963188171386719</v>
      </c>
      <c r="C3501">
        <v>892.08447265625</v>
      </c>
      <c r="D3501">
        <v>0.31459331512451172</v>
      </c>
      <c r="E3501" s="8">
        <f t="shared" si="56"/>
        <v>2.4963188171386719</v>
      </c>
    </row>
    <row r="3502" spans="1:5" x14ac:dyDescent="0.2">
      <c r="A3502" s="230">
        <v>42302.330249918981</v>
      </c>
      <c r="B3502">
        <v>2.4963188171386719</v>
      </c>
      <c r="C3502">
        <v>1072.514404296875</v>
      </c>
      <c r="D3502">
        <v>0.31459331512451172</v>
      </c>
      <c r="E3502" s="8">
        <f t="shared" si="56"/>
        <v>2.4963188171386719</v>
      </c>
    </row>
    <row r="3503" spans="1:5" x14ac:dyDescent="0.2">
      <c r="A3503" s="230">
        <v>42302.337203437499</v>
      </c>
      <c r="B3503">
        <v>2.4963188171386719</v>
      </c>
      <c r="C3503">
        <v>1125.947509765625</v>
      </c>
      <c r="D3503">
        <v>0.31459331512451172</v>
      </c>
      <c r="E3503" s="8">
        <f t="shared" si="56"/>
        <v>2.4963188171386719</v>
      </c>
    </row>
    <row r="3504" spans="1:5" x14ac:dyDescent="0.2">
      <c r="A3504" s="230">
        <v>42302.344156909719</v>
      </c>
      <c r="B3504">
        <v>2.4963188171386719</v>
      </c>
      <c r="C3504">
        <v>771.51220703125</v>
      </c>
      <c r="D3504">
        <v>0.31459331512451172</v>
      </c>
      <c r="E3504" s="8">
        <f t="shared" si="56"/>
        <v>2.4963188171386719</v>
      </c>
    </row>
    <row r="3505" spans="1:5" x14ac:dyDescent="0.2">
      <c r="A3505" s="230">
        <v>42302.351110381947</v>
      </c>
      <c r="B3505">
        <v>2.4963188171386719</v>
      </c>
      <c r="C3505">
        <v>1122.5208740234375</v>
      </c>
      <c r="D3505">
        <v>0.31459331512451172</v>
      </c>
      <c r="E3505" s="8">
        <f t="shared" si="56"/>
        <v>2.4963188171386719</v>
      </c>
    </row>
    <row r="3506" spans="1:5" x14ac:dyDescent="0.2">
      <c r="A3506" s="230">
        <v>42302.358063888889</v>
      </c>
      <c r="B3506">
        <v>2.4963188171386719</v>
      </c>
      <c r="C3506">
        <v>1084.935791015625</v>
      </c>
      <c r="D3506">
        <v>0.31459331512451172</v>
      </c>
      <c r="E3506" s="8">
        <f t="shared" si="56"/>
        <v>2.4963188171386719</v>
      </c>
    </row>
    <row r="3507" spans="1:5" x14ac:dyDescent="0.2">
      <c r="A3507" s="230">
        <v>42302.365017361109</v>
      </c>
      <c r="B3507">
        <v>2.5033817291259766</v>
      </c>
      <c r="C3507">
        <v>1119.522705078125</v>
      </c>
      <c r="D3507">
        <v>0.31459331512451172</v>
      </c>
      <c r="E3507" s="8">
        <f t="shared" si="56"/>
        <v>2.5033817291259766</v>
      </c>
    </row>
    <row r="3508" spans="1:5" x14ac:dyDescent="0.2">
      <c r="A3508" s="230">
        <v>42302.37197083333</v>
      </c>
      <c r="B3508">
        <v>2.5033817291259766</v>
      </c>
      <c r="C3508">
        <v>1018.1177368164062</v>
      </c>
      <c r="D3508">
        <v>0.31459331512451172</v>
      </c>
      <c r="E3508" s="8">
        <f t="shared" si="56"/>
        <v>2.5033817291259766</v>
      </c>
    </row>
    <row r="3509" spans="1:5" x14ac:dyDescent="0.2">
      <c r="A3509" s="230">
        <v>42302.378924340279</v>
      </c>
      <c r="B3509">
        <v>2.5033817291259766</v>
      </c>
      <c r="C3509">
        <v>1049.278076171875</v>
      </c>
      <c r="D3509">
        <v>0.31459331512451172</v>
      </c>
      <c r="E3509" s="8">
        <f t="shared" si="56"/>
        <v>2.5033817291259766</v>
      </c>
    </row>
    <row r="3510" spans="1:5" x14ac:dyDescent="0.2">
      <c r="A3510" s="230">
        <v>42302.3858778125</v>
      </c>
      <c r="B3510">
        <v>2.5033817291259766</v>
      </c>
      <c r="C3510">
        <v>1015.1195068359375</v>
      </c>
      <c r="D3510">
        <v>0.31459331512451172</v>
      </c>
      <c r="E3510" s="8">
        <f t="shared" si="56"/>
        <v>2.5033817291259766</v>
      </c>
    </row>
    <row r="3511" spans="1:5" x14ac:dyDescent="0.2">
      <c r="A3511" s="230">
        <v>42302.392831331017</v>
      </c>
      <c r="B3511">
        <v>2.5033817291259766</v>
      </c>
      <c r="C3511">
        <v>659.50634765625</v>
      </c>
      <c r="D3511">
        <v>0.31459331512451172</v>
      </c>
      <c r="E3511" s="8">
        <f t="shared" si="56"/>
        <v>2.5033817291259766</v>
      </c>
    </row>
    <row r="3512" spans="1:5" x14ac:dyDescent="0.2">
      <c r="A3512" s="230">
        <v>42302.399784803238</v>
      </c>
      <c r="B3512">
        <v>2.5033817291259766</v>
      </c>
      <c r="C3512">
        <v>1103.139404296875</v>
      </c>
      <c r="D3512">
        <v>0.31459331512451172</v>
      </c>
      <c r="E3512" s="8">
        <f t="shared" si="56"/>
        <v>2.5033817291259766</v>
      </c>
    </row>
    <row r="3513" spans="1:5" x14ac:dyDescent="0.2">
      <c r="A3513" s="230">
        <v>42302.406738275466</v>
      </c>
      <c r="B3513">
        <v>2.5033817291259766</v>
      </c>
      <c r="C3513">
        <v>1120.3792724609375</v>
      </c>
      <c r="D3513">
        <v>0.31459331512451172</v>
      </c>
      <c r="E3513" s="8">
        <f t="shared" si="56"/>
        <v>2.5033817291259766</v>
      </c>
    </row>
    <row r="3514" spans="1:5" x14ac:dyDescent="0.2">
      <c r="A3514" s="230">
        <v>42302.413691782407</v>
      </c>
      <c r="B3514">
        <v>2.5033817291259766</v>
      </c>
      <c r="C3514">
        <v>1111.0634765625</v>
      </c>
      <c r="D3514">
        <v>385.72268676757812</v>
      </c>
      <c r="E3514" s="8">
        <f t="shared" si="56"/>
        <v>2.5033817291259766</v>
      </c>
    </row>
    <row r="3515" spans="1:5" x14ac:dyDescent="0.2">
      <c r="A3515" s="230">
        <v>42302.420645254628</v>
      </c>
      <c r="B3515">
        <v>2.5033817291259766</v>
      </c>
      <c r="C3515">
        <v>1109.3499755859375</v>
      </c>
      <c r="D3515">
        <v>409.39407348632812</v>
      </c>
      <c r="E3515" s="8">
        <f t="shared" si="56"/>
        <v>2.5033817291259766</v>
      </c>
    </row>
    <row r="3516" spans="1:5" x14ac:dyDescent="0.2">
      <c r="A3516" s="230">
        <v>42302.427598726848</v>
      </c>
      <c r="B3516">
        <v>2.5033817291259766</v>
      </c>
      <c r="C3516">
        <v>1115.025390625</v>
      </c>
      <c r="D3516">
        <v>374.78598022460937</v>
      </c>
      <c r="E3516" s="8">
        <f t="shared" si="56"/>
        <v>2.5033817291259766</v>
      </c>
    </row>
    <row r="3517" spans="1:5" x14ac:dyDescent="0.2">
      <c r="A3517" s="230">
        <v>42302.434552233797</v>
      </c>
      <c r="B3517">
        <v>2.5033817291259766</v>
      </c>
      <c r="C3517">
        <v>703.623291015625</v>
      </c>
      <c r="D3517">
        <v>175.00306701660156</v>
      </c>
      <c r="E3517" s="8">
        <f t="shared" si="56"/>
        <v>2.5033817291259766</v>
      </c>
    </row>
    <row r="3518" spans="1:5" x14ac:dyDescent="0.2">
      <c r="A3518" s="230">
        <v>42302.441505706018</v>
      </c>
      <c r="B3518">
        <v>2.5033817291259766</v>
      </c>
      <c r="C3518">
        <v>309.99679565429687</v>
      </c>
      <c r="D3518">
        <v>102.79044342041016</v>
      </c>
      <c r="E3518" s="8">
        <f t="shared" si="56"/>
        <v>2.5033817291259766</v>
      </c>
    </row>
    <row r="3519" spans="1:5" x14ac:dyDescent="0.2">
      <c r="A3519" s="230">
        <v>42302.448459224535</v>
      </c>
      <c r="B3519">
        <v>2.5033817291259766</v>
      </c>
      <c r="C3519">
        <v>1132.479248046875</v>
      </c>
      <c r="D3519">
        <v>373.73727416992187</v>
      </c>
      <c r="E3519" s="8">
        <f t="shared" si="56"/>
        <v>2.5033817291259766</v>
      </c>
    </row>
    <row r="3520" spans="1:5" x14ac:dyDescent="0.2">
      <c r="A3520" s="230">
        <v>42302.455412696756</v>
      </c>
      <c r="B3520">
        <v>2.5033817291259766</v>
      </c>
      <c r="C3520">
        <v>1137.19091796875</v>
      </c>
      <c r="D3520">
        <v>375.90960693359375</v>
      </c>
      <c r="E3520" s="8">
        <f t="shared" si="56"/>
        <v>2.5033817291259766</v>
      </c>
    </row>
    <row r="3521" spans="1:5" x14ac:dyDescent="0.2">
      <c r="A3521" s="230">
        <v>42302.462366168984</v>
      </c>
      <c r="B3521">
        <v>2.5033817291259766</v>
      </c>
      <c r="C3521">
        <v>1113.95458984375</v>
      </c>
      <c r="D3521">
        <v>375.01077270507812</v>
      </c>
      <c r="E3521" s="8">
        <f t="shared" si="56"/>
        <v>2.5033817291259766</v>
      </c>
    </row>
    <row r="3522" spans="1:5" x14ac:dyDescent="0.2">
      <c r="A3522" s="230">
        <v>42302.469319675925</v>
      </c>
      <c r="B3522">
        <v>2.5033817291259766</v>
      </c>
      <c r="C3522">
        <v>1112.99072265625</v>
      </c>
      <c r="D3522">
        <v>380.10455322265625</v>
      </c>
      <c r="E3522" s="8">
        <f t="shared" si="56"/>
        <v>2.5033817291259766</v>
      </c>
    </row>
    <row r="3523" spans="1:5" x14ac:dyDescent="0.2">
      <c r="A3523" s="230">
        <v>42302.476273148146</v>
      </c>
      <c r="B3523">
        <v>2.5033817291259766</v>
      </c>
      <c r="C3523">
        <v>1121.1287841796875</v>
      </c>
      <c r="D3523">
        <v>376.05947875976562</v>
      </c>
      <c r="E3523" s="8">
        <f t="shared" si="56"/>
        <v>2.5033817291259766</v>
      </c>
    </row>
    <row r="3524" spans="1:5" x14ac:dyDescent="0.2">
      <c r="A3524" s="230">
        <v>42302.483226620374</v>
      </c>
      <c r="B3524">
        <v>2.5033817291259766</v>
      </c>
      <c r="C3524">
        <v>701.8031005859375</v>
      </c>
      <c r="D3524">
        <v>197.77540588378906</v>
      </c>
      <c r="E3524" s="8">
        <f t="shared" ref="E3524:E3587" si="57">IF(B3524="Null",E3523,IF(C3524+D3524&gt;10,B3524,"PO"))</f>
        <v>2.5033817291259766</v>
      </c>
    </row>
    <row r="3525" spans="1:5" x14ac:dyDescent="0.2">
      <c r="A3525" s="230">
        <v>42302.490180127315</v>
      </c>
      <c r="B3525">
        <v>2.5033817291259766</v>
      </c>
      <c r="C3525">
        <v>330.02081298828125</v>
      </c>
      <c r="D3525">
        <v>113.35268402099609</v>
      </c>
      <c r="E3525" s="8">
        <f t="shared" si="57"/>
        <v>2.5033817291259766</v>
      </c>
    </row>
    <row r="3526" spans="1:5" x14ac:dyDescent="0.2">
      <c r="A3526" s="230">
        <v>42302.497133599536</v>
      </c>
      <c r="B3526">
        <v>2.5033817291259766</v>
      </c>
      <c r="C3526">
        <v>1136.334228515625</v>
      </c>
      <c r="D3526">
        <v>367.8194580078125</v>
      </c>
      <c r="E3526" s="8">
        <f t="shared" si="57"/>
        <v>2.5033817291259766</v>
      </c>
    </row>
    <row r="3527" spans="1:5" x14ac:dyDescent="0.2">
      <c r="A3527" s="230">
        <v>42302.504087118054</v>
      </c>
      <c r="B3527">
        <v>2.5033817291259766</v>
      </c>
      <c r="C3527">
        <v>1139.867919921875</v>
      </c>
      <c r="D3527">
        <v>376.50894165039062</v>
      </c>
      <c r="E3527" s="8">
        <f t="shared" si="57"/>
        <v>2.5033817291259766</v>
      </c>
    </row>
    <row r="3528" spans="1:5" x14ac:dyDescent="0.2">
      <c r="A3528" s="230">
        <v>42302.511040590274</v>
      </c>
      <c r="B3528">
        <v>2.5033817291259766</v>
      </c>
      <c r="C3528">
        <v>1143.93701171875</v>
      </c>
      <c r="D3528">
        <v>390.292236328125</v>
      </c>
      <c r="E3528" s="8">
        <f t="shared" si="57"/>
        <v>2.5033817291259766</v>
      </c>
    </row>
    <row r="3529" spans="1:5" x14ac:dyDescent="0.2">
      <c r="A3529" s="230">
        <v>42302.517994062502</v>
      </c>
      <c r="B3529">
        <v>2.5033817291259766</v>
      </c>
      <c r="C3529">
        <v>1120.272216796875</v>
      </c>
      <c r="D3529">
        <v>353.961181640625</v>
      </c>
      <c r="E3529" s="8">
        <f t="shared" si="57"/>
        <v>2.5033817291259766</v>
      </c>
    </row>
    <row r="3530" spans="1:5" x14ac:dyDescent="0.2">
      <c r="A3530" s="230">
        <v>42302.524947569444</v>
      </c>
      <c r="B3530">
        <v>2.5033817291259766</v>
      </c>
      <c r="C3530">
        <v>1117.7022705078125</v>
      </c>
      <c r="D3530">
        <v>373.21292114257812</v>
      </c>
      <c r="E3530" s="8">
        <f t="shared" si="57"/>
        <v>2.5033817291259766</v>
      </c>
    </row>
    <row r="3531" spans="1:5" x14ac:dyDescent="0.2">
      <c r="A3531" s="230">
        <v>42302.531901041664</v>
      </c>
      <c r="B3531">
        <v>2.5033817291259766</v>
      </c>
      <c r="C3531">
        <v>594.50872802734375</v>
      </c>
      <c r="D3531">
        <v>158.4481201171875</v>
      </c>
      <c r="E3531" s="8">
        <f t="shared" si="57"/>
        <v>2.5033817291259766</v>
      </c>
    </row>
    <row r="3532" spans="1:5" x14ac:dyDescent="0.2">
      <c r="A3532" s="230">
        <v>42302.538854513892</v>
      </c>
      <c r="B3532">
        <v>2.5033817291259766</v>
      </c>
      <c r="C3532">
        <v>318.99154663085937</v>
      </c>
      <c r="D3532">
        <v>0.31459331512451172</v>
      </c>
      <c r="E3532" s="8">
        <f t="shared" si="57"/>
        <v>2.5033817291259766</v>
      </c>
    </row>
    <row r="3533" spans="1:5" x14ac:dyDescent="0.2">
      <c r="A3533" s="230">
        <v>42302.545808020834</v>
      </c>
      <c r="B3533">
        <v>2.5033817291259766</v>
      </c>
      <c r="C3533">
        <v>1182.0574951171875</v>
      </c>
      <c r="D3533">
        <v>0.2397000789642334</v>
      </c>
      <c r="E3533" s="8">
        <f t="shared" si="57"/>
        <v>2.5033817291259766</v>
      </c>
    </row>
    <row r="3534" spans="1:5" x14ac:dyDescent="0.2">
      <c r="A3534" s="230">
        <v>42302.552761493054</v>
      </c>
      <c r="B3534">
        <v>2.5033817291259766</v>
      </c>
      <c r="C3534">
        <v>1127.2325439453125</v>
      </c>
      <c r="D3534">
        <v>0.2397000789642334</v>
      </c>
      <c r="E3534" s="8">
        <f t="shared" si="57"/>
        <v>2.5033817291259766</v>
      </c>
    </row>
    <row r="3535" spans="1:5" x14ac:dyDescent="0.2">
      <c r="A3535" s="230">
        <v>42302.559715011572</v>
      </c>
      <c r="B3535">
        <v>2.5033817291259766</v>
      </c>
      <c r="C3535">
        <v>1125.0909423828125</v>
      </c>
      <c r="D3535">
        <v>0.2397000789642334</v>
      </c>
      <c r="E3535" s="8">
        <f t="shared" si="57"/>
        <v>2.5033817291259766</v>
      </c>
    </row>
    <row r="3536" spans="1:5" x14ac:dyDescent="0.2">
      <c r="A3536" s="230">
        <v>42302.5666684838</v>
      </c>
      <c r="B3536">
        <v>2.5033817291259766</v>
      </c>
      <c r="C3536">
        <v>922.49517822265625</v>
      </c>
      <c r="D3536">
        <v>0.2397000789642334</v>
      </c>
      <c r="E3536" s="8">
        <f t="shared" si="57"/>
        <v>2.5033817291259766</v>
      </c>
    </row>
    <row r="3537" spans="1:5" x14ac:dyDescent="0.2">
      <c r="A3537" s="230">
        <v>42302.57362195602</v>
      </c>
      <c r="B3537">
        <v>2.6341519355773926</v>
      </c>
      <c r="C3537">
        <v>603.50347900390625</v>
      </c>
      <c r="D3537">
        <v>0.2397000789642334</v>
      </c>
      <c r="E3537" s="8">
        <f t="shared" si="57"/>
        <v>2.6341519355773926</v>
      </c>
    </row>
    <row r="3538" spans="1:5" x14ac:dyDescent="0.2">
      <c r="A3538" s="230">
        <v>42302.580575462962</v>
      </c>
      <c r="B3538">
        <v>2.6341519355773926</v>
      </c>
      <c r="C3538">
        <v>592.79534912109375</v>
      </c>
      <c r="D3538">
        <v>0.2397000789642334</v>
      </c>
      <c r="E3538" s="8">
        <f t="shared" si="57"/>
        <v>2.6341519355773926</v>
      </c>
    </row>
    <row r="3539" spans="1:5" x14ac:dyDescent="0.2">
      <c r="A3539" s="230">
        <v>42302.587528935182</v>
      </c>
      <c r="B3539">
        <v>2.6341519355773926</v>
      </c>
      <c r="C3539">
        <v>949.58648681640625</v>
      </c>
      <c r="D3539">
        <v>0.2397000789642334</v>
      </c>
      <c r="E3539" s="8">
        <f t="shared" si="57"/>
        <v>2.6341519355773926</v>
      </c>
    </row>
    <row r="3540" spans="1:5" x14ac:dyDescent="0.2">
      <c r="A3540" s="230">
        <v>42302.59448240741</v>
      </c>
      <c r="B3540">
        <v>2.6341519355773926</v>
      </c>
      <c r="C3540">
        <v>931.81121826171875</v>
      </c>
      <c r="D3540">
        <v>0.2397000789642334</v>
      </c>
      <c r="E3540" s="8">
        <f t="shared" si="57"/>
        <v>2.6341519355773926</v>
      </c>
    </row>
    <row r="3541" spans="1:5" x14ac:dyDescent="0.2">
      <c r="A3541" s="230">
        <v>42302.601435914352</v>
      </c>
      <c r="B3541">
        <v>2.6341519355773926</v>
      </c>
      <c r="C3541">
        <v>914.24993896484375</v>
      </c>
      <c r="D3541">
        <v>0.2397000789642334</v>
      </c>
      <c r="E3541" s="8">
        <f t="shared" si="57"/>
        <v>2.6341519355773926</v>
      </c>
    </row>
    <row r="3542" spans="1:5" x14ac:dyDescent="0.2">
      <c r="A3542" s="230">
        <v>42302.608389386573</v>
      </c>
      <c r="B3542">
        <v>2.6341519355773926</v>
      </c>
      <c r="C3542">
        <v>927.74212646484375</v>
      </c>
      <c r="D3542">
        <v>0.2397000789642334</v>
      </c>
      <c r="E3542" s="8">
        <f t="shared" si="57"/>
        <v>2.6341519355773926</v>
      </c>
    </row>
    <row r="3543" spans="1:5" x14ac:dyDescent="0.2">
      <c r="A3543" s="230">
        <v>42302.61534290509</v>
      </c>
      <c r="B3543">
        <v>2.6341519355773926</v>
      </c>
      <c r="C3543">
        <v>921.74560546875</v>
      </c>
      <c r="D3543">
        <v>0.2397000789642334</v>
      </c>
      <c r="E3543" s="8">
        <f t="shared" si="57"/>
        <v>2.6341519355773926</v>
      </c>
    </row>
    <row r="3544" spans="1:5" x14ac:dyDescent="0.2">
      <c r="A3544" s="230">
        <v>42302.622296377318</v>
      </c>
      <c r="B3544">
        <v>2.6341519355773926</v>
      </c>
      <c r="C3544">
        <v>378.849365234375</v>
      </c>
      <c r="D3544">
        <v>0.2397000789642334</v>
      </c>
      <c r="E3544" s="8">
        <f t="shared" si="57"/>
        <v>2.6341519355773926</v>
      </c>
    </row>
    <row r="3545" spans="1:5" x14ac:dyDescent="0.2">
      <c r="A3545" s="230">
        <v>42302.629249849539</v>
      </c>
      <c r="B3545">
        <v>2.6341519355773926</v>
      </c>
      <c r="C3545">
        <v>891.01361083984375</v>
      </c>
      <c r="D3545">
        <v>0.2397000789642334</v>
      </c>
      <c r="E3545" s="8">
        <f t="shared" si="57"/>
        <v>2.6341519355773926</v>
      </c>
    </row>
    <row r="3546" spans="1:5" x14ac:dyDescent="0.2">
      <c r="A3546" s="230">
        <v>42302.63620335648</v>
      </c>
      <c r="B3546">
        <v>2.6341519355773926</v>
      </c>
      <c r="C3546">
        <v>721.82696533203125</v>
      </c>
      <c r="D3546">
        <v>0.2397000789642334</v>
      </c>
      <c r="E3546" s="8">
        <f t="shared" si="57"/>
        <v>2.6341519355773926</v>
      </c>
    </row>
    <row r="3547" spans="1:5" x14ac:dyDescent="0.2">
      <c r="A3547" s="230">
        <v>42302.643156828701</v>
      </c>
      <c r="B3547">
        <v>2.6341519355773926</v>
      </c>
      <c r="C3547">
        <v>925.814697265625</v>
      </c>
      <c r="D3547">
        <v>0.2397000789642334</v>
      </c>
      <c r="E3547" s="8">
        <f t="shared" si="57"/>
        <v>2.6341519355773926</v>
      </c>
    </row>
    <row r="3548" spans="1:5" x14ac:dyDescent="0.2">
      <c r="A3548" s="230">
        <v>42302.650110300929</v>
      </c>
      <c r="B3548">
        <v>2.6341519355773926</v>
      </c>
      <c r="C3548">
        <v>687.77557373046875</v>
      </c>
      <c r="D3548">
        <v>0.2397000789642334</v>
      </c>
      <c r="E3548" s="8">
        <f t="shared" si="57"/>
        <v>2.6341519355773926</v>
      </c>
    </row>
    <row r="3549" spans="1:5" x14ac:dyDescent="0.2">
      <c r="A3549" s="230">
        <v>42302.65706380787</v>
      </c>
      <c r="B3549">
        <v>2.6341519355773926</v>
      </c>
      <c r="C3549">
        <v>936.73687744140625</v>
      </c>
      <c r="D3549">
        <v>0.2397000789642334</v>
      </c>
      <c r="E3549" s="8">
        <f t="shared" si="57"/>
        <v>2.6341519355773926</v>
      </c>
    </row>
    <row r="3550" spans="1:5" x14ac:dyDescent="0.2">
      <c r="A3550" s="230">
        <v>42302.664017280091</v>
      </c>
      <c r="B3550">
        <v>2.6341519355773926</v>
      </c>
      <c r="C3550">
        <v>819.0557861328125</v>
      </c>
      <c r="D3550">
        <v>0.2397000789642334</v>
      </c>
      <c r="E3550" s="8">
        <f t="shared" si="57"/>
        <v>2.6341519355773926</v>
      </c>
    </row>
    <row r="3551" spans="1:5" x14ac:dyDescent="0.2">
      <c r="A3551" s="230">
        <v>42302.670970798608</v>
      </c>
      <c r="B3551">
        <v>2.6341519355773926</v>
      </c>
      <c r="C3551">
        <v>930.09783935546875</v>
      </c>
      <c r="D3551">
        <v>0.2397000789642334</v>
      </c>
      <c r="E3551" s="8">
        <f t="shared" si="57"/>
        <v>2.6341519355773926</v>
      </c>
    </row>
    <row r="3552" spans="1:5" x14ac:dyDescent="0.2">
      <c r="A3552" s="230">
        <v>42302.677924270836</v>
      </c>
      <c r="B3552">
        <v>2.6341519355773926</v>
      </c>
      <c r="C3552">
        <v>868.52685546875</v>
      </c>
      <c r="D3552">
        <v>0.2397000789642334</v>
      </c>
      <c r="E3552" s="8">
        <f t="shared" si="57"/>
        <v>2.6341519355773926</v>
      </c>
    </row>
    <row r="3553" spans="1:5" x14ac:dyDescent="0.2">
      <c r="A3553" s="230">
        <v>42302.684877743057</v>
      </c>
      <c r="B3553">
        <v>2.6341519355773926</v>
      </c>
      <c r="C3553">
        <v>881.91180419921875</v>
      </c>
      <c r="D3553">
        <v>0.2397000789642334</v>
      </c>
      <c r="E3553" s="8">
        <f t="shared" si="57"/>
        <v>2.6341519355773926</v>
      </c>
    </row>
    <row r="3554" spans="1:5" x14ac:dyDescent="0.2">
      <c r="A3554" s="230">
        <v>42302.691831249998</v>
      </c>
      <c r="B3554">
        <v>2.6341519355773926</v>
      </c>
      <c r="C3554">
        <v>937.1651611328125</v>
      </c>
      <c r="D3554">
        <v>0.2397000789642334</v>
      </c>
      <c r="E3554" s="8">
        <f t="shared" si="57"/>
        <v>2.6341519355773926</v>
      </c>
    </row>
    <row r="3555" spans="1:5" x14ac:dyDescent="0.2">
      <c r="A3555" s="230">
        <v>42302.698784722219</v>
      </c>
      <c r="B3555">
        <v>2.6341519355773926</v>
      </c>
      <c r="C3555">
        <v>909.1102294921875</v>
      </c>
      <c r="D3555">
        <v>0.2397000789642334</v>
      </c>
      <c r="E3555" s="8">
        <f t="shared" si="57"/>
        <v>2.6341519355773926</v>
      </c>
    </row>
    <row r="3556" spans="1:5" x14ac:dyDescent="0.2">
      <c r="A3556" s="230">
        <v>42302.705738194447</v>
      </c>
      <c r="B3556">
        <v>2.6341519355773926</v>
      </c>
      <c r="C3556">
        <v>954.083740234375</v>
      </c>
      <c r="D3556">
        <v>0.2397000789642334</v>
      </c>
      <c r="E3556" s="8">
        <f t="shared" si="57"/>
        <v>2.6341519355773926</v>
      </c>
    </row>
    <row r="3557" spans="1:5" x14ac:dyDescent="0.2">
      <c r="A3557" s="230">
        <v>42302.712691701388</v>
      </c>
      <c r="B3557">
        <v>2.6341519355773926</v>
      </c>
      <c r="C3557">
        <v>872.9171142578125</v>
      </c>
      <c r="D3557">
        <v>0.2397000789642334</v>
      </c>
      <c r="E3557" s="8">
        <f t="shared" si="57"/>
        <v>2.6341519355773926</v>
      </c>
    </row>
    <row r="3558" spans="1:5" x14ac:dyDescent="0.2">
      <c r="A3558" s="230">
        <v>42302.719645173609</v>
      </c>
      <c r="B3558">
        <v>2.6341519355773926</v>
      </c>
      <c r="C3558">
        <v>941.876708984375</v>
      </c>
      <c r="D3558">
        <v>0.2397000789642334</v>
      </c>
      <c r="E3558" s="8">
        <f t="shared" si="57"/>
        <v>2.6341519355773926</v>
      </c>
    </row>
    <row r="3559" spans="1:5" x14ac:dyDescent="0.2">
      <c r="A3559" s="230">
        <v>42302.726598692127</v>
      </c>
      <c r="B3559">
        <v>2.6341519355773926</v>
      </c>
      <c r="C3559">
        <v>829.5496826171875</v>
      </c>
      <c r="D3559">
        <v>0.2397000789642334</v>
      </c>
      <c r="E3559" s="8">
        <f t="shared" si="57"/>
        <v>2.6341519355773926</v>
      </c>
    </row>
    <row r="3560" spans="1:5" x14ac:dyDescent="0.2">
      <c r="A3560" s="230">
        <v>42302.733552164354</v>
      </c>
      <c r="B3560">
        <v>2.6341519355773926</v>
      </c>
      <c r="C3560">
        <v>953.0130615234375</v>
      </c>
      <c r="D3560">
        <v>0.2397000789642334</v>
      </c>
      <c r="E3560" s="8">
        <f t="shared" si="57"/>
        <v>2.6341519355773926</v>
      </c>
    </row>
    <row r="3561" spans="1:5" x14ac:dyDescent="0.2">
      <c r="A3561" s="230">
        <v>42302.740505636575</v>
      </c>
      <c r="B3561">
        <v>2.5035955905914307</v>
      </c>
      <c r="C3561">
        <v>887.3729248046875</v>
      </c>
      <c r="D3561">
        <v>0.2397000789642334</v>
      </c>
      <c r="E3561" s="8">
        <f t="shared" si="57"/>
        <v>2.5035955905914307</v>
      </c>
    </row>
    <row r="3562" spans="1:5" x14ac:dyDescent="0.2">
      <c r="A3562" s="230">
        <v>42302.747459143517</v>
      </c>
      <c r="B3562">
        <v>2.5035955905914307</v>
      </c>
      <c r="C3562">
        <v>934.702392578125</v>
      </c>
      <c r="D3562">
        <v>0.2397000789642334</v>
      </c>
      <c r="E3562" s="8">
        <f t="shared" si="57"/>
        <v>2.5035955905914307</v>
      </c>
    </row>
    <row r="3563" spans="1:5" x14ac:dyDescent="0.2">
      <c r="A3563" s="230">
        <v>42302.754412615737</v>
      </c>
      <c r="B3563">
        <v>2.5035955905914307</v>
      </c>
      <c r="C3563">
        <v>842.61346435546875</v>
      </c>
      <c r="D3563">
        <v>0.2397000789642334</v>
      </c>
      <c r="E3563" s="8">
        <f t="shared" si="57"/>
        <v>2.5035955905914307</v>
      </c>
    </row>
    <row r="3564" spans="1:5" x14ac:dyDescent="0.2">
      <c r="A3564" s="230">
        <v>42302.761366087965</v>
      </c>
      <c r="B3564">
        <v>2.5035955905914307</v>
      </c>
      <c r="C3564">
        <v>962.22186279296875</v>
      </c>
      <c r="D3564">
        <v>0.2397000789642334</v>
      </c>
      <c r="E3564" s="8">
        <f t="shared" si="57"/>
        <v>2.5035955905914307</v>
      </c>
    </row>
    <row r="3565" spans="1:5" x14ac:dyDescent="0.2">
      <c r="A3565" s="230">
        <v>42302.768319594907</v>
      </c>
      <c r="B3565">
        <v>2.5035955905914307</v>
      </c>
      <c r="C3565">
        <v>738.7457275390625</v>
      </c>
      <c r="D3565">
        <v>0.2397000789642334</v>
      </c>
      <c r="E3565" s="8">
        <f t="shared" si="57"/>
        <v>2.5035955905914307</v>
      </c>
    </row>
    <row r="3566" spans="1:5" x14ac:dyDescent="0.2">
      <c r="A3566" s="230">
        <v>42302.775273067127</v>
      </c>
      <c r="B3566">
        <v>2.5035955905914307</v>
      </c>
      <c r="C3566">
        <v>956.1182861328125</v>
      </c>
      <c r="D3566">
        <v>0.2397000789642334</v>
      </c>
      <c r="E3566" s="8">
        <f t="shared" si="57"/>
        <v>2.5035955905914307</v>
      </c>
    </row>
    <row r="3567" spans="1:5" x14ac:dyDescent="0.2">
      <c r="A3567" s="230">
        <v>42302.782226585645</v>
      </c>
      <c r="B3567">
        <v>2.5035955905914307</v>
      </c>
      <c r="C3567">
        <v>497.2799072265625</v>
      </c>
      <c r="D3567">
        <v>0.2397000789642334</v>
      </c>
      <c r="E3567" s="8">
        <f t="shared" si="57"/>
        <v>2.5035955905914307</v>
      </c>
    </row>
    <row r="3568" spans="1:5" x14ac:dyDescent="0.2">
      <c r="A3568" s="230">
        <v>42302.789180057873</v>
      </c>
      <c r="B3568">
        <v>2.5035955905914307</v>
      </c>
      <c r="C3568">
        <v>950.3360595703125</v>
      </c>
      <c r="D3568">
        <v>0.2397000789642334</v>
      </c>
      <c r="E3568" s="8">
        <f t="shared" si="57"/>
        <v>2.5035955905914307</v>
      </c>
    </row>
    <row r="3569" spans="1:5" x14ac:dyDescent="0.2">
      <c r="A3569" s="230">
        <v>42302.796133530093</v>
      </c>
      <c r="B3569">
        <v>2.5035955905914307</v>
      </c>
      <c r="C3569">
        <v>454.554931640625</v>
      </c>
      <c r="D3569">
        <v>0.2397000789642334</v>
      </c>
      <c r="E3569" s="8">
        <f t="shared" si="57"/>
        <v>2.5035955905914307</v>
      </c>
    </row>
    <row r="3570" spans="1:5" x14ac:dyDescent="0.2">
      <c r="A3570" s="230">
        <v>42302.803087037035</v>
      </c>
      <c r="B3570">
        <v>2.5035955905914307</v>
      </c>
      <c r="C3570">
        <v>935.2376708984375</v>
      </c>
      <c r="D3570">
        <v>0.2397000789642334</v>
      </c>
      <c r="E3570" s="8">
        <f t="shared" si="57"/>
        <v>2.5035955905914307</v>
      </c>
    </row>
    <row r="3571" spans="1:5" x14ac:dyDescent="0.2">
      <c r="A3571" s="230">
        <v>42302.810040509263</v>
      </c>
      <c r="B3571">
        <v>2.5035955905914307</v>
      </c>
      <c r="C3571">
        <v>663.0400390625</v>
      </c>
      <c r="D3571">
        <v>0.2397000789642334</v>
      </c>
      <c r="E3571" s="8">
        <f t="shared" si="57"/>
        <v>2.5035955905914307</v>
      </c>
    </row>
    <row r="3572" spans="1:5" x14ac:dyDescent="0.2">
      <c r="A3572" s="230">
        <v>42302.816993981483</v>
      </c>
      <c r="B3572">
        <v>2.5035955905914307</v>
      </c>
      <c r="C3572">
        <v>954.19097900390625</v>
      </c>
      <c r="D3572">
        <v>0.2397000789642334</v>
      </c>
      <c r="E3572" s="8">
        <f t="shared" si="57"/>
        <v>2.5035955905914307</v>
      </c>
    </row>
    <row r="3573" spans="1:5" x14ac:dyDescent="0.2">
      <c r="A3573" s="230">
        <v>42302.823947488425</v>
      </c>
      <c r="B3573">
        <v>2.5035955905914307</v>
      </c>
      <c r="C3573">
        <v>811.34600830078125</v>
      </c>
      <c r="D3573">
        <v>0.2397000789642334</v>
      </c>
      <c r="E3573" s="8">
        <f t="shared" si="57"/>
        <v>2.5035955905914307</v>
      </c>
    </row>
    <row r="3574" spans="1:5" x14ac:dyDescent="0.2">
      <c r="A3574" s="230">
        <v>42302.830900960646</v>
      </c>
      <c r="B3574">
        <v>2.5035955905914307</v>
      </c>
      <c r="C3574">
        <v>905.5765380859375</v>
      </c>
      <c r="D3574">
        <v>0.2397000789642334</v>
      </c>
      <c r="E3574" s="8">
        <f t="shared" si="57"/>
        <v>2.5035955905914307</v>
      </c>
    </row>
    <row r="3575" spans="1:5" x14ac:dyDescent="0.2">
      <c r="A3575" s="230">
        <v>42302.837854479163</v>
      </c>
      <c r="B3575">
        <v>2.5035955905914307</v>
      </c>
      <c r="C3575">
        <v>845.07623291015625</v>
      </c>
      <c r="D3575">
        <v>0.2397000789642334</v>
      </c>
      <c r="E3575" s="8">
        <f t="shared" si="57"/>
        <v>2.5035955905914307</v>
      </c>
    </row>
    <row r="3576" spans="1:5" x14ac:dyDescent="0.2">
      <c r="A3576" s="230">
        <v>42302.844807951391</v>
      </c>
      <c r="B3576">
        <v>2.5035955905914307</v>
      </c>
      <c r="C3576">
        <v>924.74383544921875</v>
      </c>
      <c r="D3576">
        <v>0.2397000789642334</v>
      </c>
      <c r="E3576" s="8">
        <f t="shared" si="57"/>
        <v>2.5035955905914307</v>
      </c>
    </row>
    <row r="3577" spans="1:5" x14ac:dyDescent="0.2">
      <c r="A3577" s="230">
        <v>42302.851761423612</v>
      </c>
      <c r="B3577">
        <v>2.5035955905914307</v>
      </c>
      <c r="C3577">
        <v>876.9862060546875</v>
      </c>
      <c r="D3577">
        <v>0.2397000789642334</v>
      </c>
      <c r="E3577" s="8">
        <f t="shared" si="57"/>
        <v>2.5035955905914307</v>
      </c>
    </row>
    <row r="3578" spans="1:5" x14ac:dyDescent="0.2">
      <c r="A3578" s="230">
        <v>42302.858714930553</v>
      </c>
      <c r="B3578">
        <v>2.5035955905914307</v>
      </c>
      <c r="C3578">
        <v>928.3846435546875</v>
      </c>
      <c r="D3578">
        <v>0.2397000789642334</v>
      </c>
      <c r="E3578" s="8">
        <f t="shared" si="57"/>
        <v>2.5035955905914307</v>
      </c>
    </row>
    <row r="3579" spans="1:5" x14ac:dyDescent="0.2">
      <c r="A3579" s="230">
        <v>42302.865668402781</v>
      </c>
      <c r="B3579">
        <v>2.5035955905914307</v>
      </c>
      <c r="C3579">
        <v>839.4010009765625</v>
      </c>
      <c r="D3579">
        <v>0.2397000789642334</v>
      </c>
      <c r="E3579" s="8">
        <f t="shared" si="57"/>
        <v>2.5035955905914307</v>
      </c>
    </row>
    <row r="3580" spans="1:5" x14ac:dyDescent="0.2">
      <c r="A3580" s="230">
        <v>42302.872621875002</v>
      </c>
      <c r="B3580">
        <v>2.5035955905914307</v>
      </c>
      <c r="C3580">
        <v>919.60400390625</v>
      </c>
      <c r="D3580">
        <v>0.31459331512451172</v>
      </c>
      <c r="E3580" s="8">
        <f t="shared" si="57"/>
        <v>2.5035955905914307</v>
      </c>
    </row>
    <row r="3581" spans="1:5" x14ac:dyDescent="0.2">
      <c r="A3581" s="230">
        <v>42302.879575381943</v>
      </c>
      <c r="B3581">
        <v>2.5035955905914307</v>
      </c>
      <c r="C3581">
        <v>770.44140625</v>
      </c>
      <c r="D3581">
        <v>0.31459331512451172</v>
      </c>
      <c r="E3581" s="8">
        <f t="shared" si="57"/>
        <v>2.5035955905914307</v>
      </c>
    </row>
    <row r="3582" spans="1:5" x14ac:dyDescent="0.2">
      <c r="A3582" s="230">
        <v>42302.886528854164</v>
      </c>
      <c r="B3582">
        <v>2.5035955905914307</v>
      </c>
      <c r="C3582">
        <v>931.2757568359375</v>
      </c>
      <c r="D3582">
        <v>0.31459331512451172</v>
      </c>
      <c r="E3582" s="8">
        <f t="shared" si="57"/>
        <v>2.5035955905914307</v>
      </c>
    </row>
    <row r="3583" spans="1:5" x14ac:dyDescent="0.2">
      <c r="A3583" s="230">
        <v>42302.893482372689</v>
      </c>
      <c r="B3583">
        <v>2.5035955905914307</v>
      </c>
      <c r="C3583">
        <v>694.84283447265625</v>
      </c>
      <c r="D3583">
        <v>0.31459331512451172</v>
      </c>
      <c r="E3583" s="8">
        <f t="shared" si="57"/>
        <v>2.5035955905914307</v>
      </c>
    </row>
    <row r="3584" spans="1:5" x14ac:dyDescent="0.2">
      <c r="A3584" s="230">
        <v>42302.900435844909</v>
      </c>
      <c r="B3584">
        <v>2.5035955905914307</v>
      </c>
      <c r="C3584">
        <v>897.54547119140625</v>
      </c>
      <c r="D3584">
        <v>0.31459331512451172</v>
      </c>
      <c r="E3584" s="8">
        <f t="shared" si="57"/>
        <v>2.5035955905914307</v>
      </c>
    </row>
    <row r="3585" spans="1:5" x14ac:dyDescent="0.2">
      <c r="A3585" s="230">
        <v>42302.90738931713</v>
      </c>
      <c r="B3585">
        <v>2.5035955905914307</v>
      </c>
      <c r="C3585">
        <v>751.1668701171875</v>
      </c>
      <c r="D3585">
        <v>0.31459331512451172</v>
      </c>
      <c r="E3585" s="8">
        <f t="shared" si="57"/>
        <v>2.5035955905914307</v>
      </c>
    </row>
    <row r="3586" spans="1:5" x14ac:dyDescent="0.2">
      <c r="A3586" s="230">
        <v>42302.914342824071</v>
      </c>
      <c r="B3586">
        <v>2.5035955905914307</v>
      </c>
      <c r="C3586">
        <v>938.34307861328125</v>
      </c>
      <c r="D3586">
        <v>0.31459331512451172</v>
      </c>
      <c r="E3586" s="8">
        <f t="shared" si="57"/>
        <v>2.5035955905914307</v>
      </c>
    </row>
    <row r="3587" spans="1:5" x14ac:dyDescent="0.2">
      <c r="A3587" s="230">
        <v>42302.921296296299</v>
      </c>
      <c r="B3587">
        <v>2.5035955905914307</v>
      </c>
      <c r="C3587">
        <v>846.46826171875</v>
      </c>
      <c r="D3587">
        <v>0.31459331512451172</v>
      </c>
      <c r="E3587" s="8">
        <f t="shared" si="57"/>
        <v>2.5035955905914307</v>
      </c>
    </row>
    <row r="3588" spans="1:5" x14ac:dyDescent="0.2">
      <c r="A3588" s="230">
        <v>42302.92824976852</v>
      </c>
      <c r="B3588">
        <v>2.5035955905914307</v>
      </c>
      <c r="C3588">
        <v>912.21539306640625</v>
      </c>
      <c r="D3588">
        <v>0.31459331512451172</v>
      </c>
      <c r="E3588" s="8">
        <f t="shared" ref="E3588:E3651" si="58">IF(B3588="Null",E3587,IF(C3588+D3588&gt;10,B3588,"PO"))</f>
        <v>2.5035955905914307</v>
      </c>
    </row>
    <row r="3589" spans="1:5" x14ac:dyDescent="0.2">
      <c r="A3589" s="230">
        <v>42302.935203275461</v>
      </c>
      <c r="B3589">
        <v>2.5035955905914307</v>
      </c>
      <c r="C3589">
        <v>906.9686279296875</v>
      </c>
      <c r="D3589">
        <v>0.31459331512451172</v>
      </c>
      <c r="E3589" s="8">
        <f t="shared" si="58"/>
        <v>2.5035955905914307</v>
      </c>
    </row>
    <row r="3590" spans="1:5" x14ac:dyDescent="0.2">
      <c r="A3590" s="230">
        <v>42302.942156747682</v>
      </c>
      <c r="B3590">
        <v>2.5035955905914307</v>
      </c>
      <c r="C3590">
        <v>866.38525390625</v>
      </c>
      <c r="D3590">
        <v>0.31459331512451172</v>
      </c>
      <c r="E3590" s="8">
        <f t="shared" si="58"/>
        <v>2.5035955905914307</v>
      </c>
    </row>
    <row r="3591" spans="1:5" x14ac:dyDescent="0.2">
      <c r="A3591" s="230">
        <v>42302.949110266207</v>
      </c>
      <c r="B3591">
        <v>2.5035955905914307</v>
      </c>
      <c r="C3591">
        <v>945.731689453125</v>
      </c>
      <c r="D3591">
        <v>0.31459331512451172</v>
      </c>
      <c r="E3591" s="8">
        <f t="shared" si="58"/>
        <v>2.5035955905914307</v>
      </c>
    </row>
    <row r="3592" spans="1:5" x14ac:dyDescent="0.2">
      <c r="A3592" s="230">
        <v>42302.956063738427</v>
      </c>
      <c r="B3592">
        <v>2.5035955905914307</v>
      </c>
      <c r="C3592">
        <v>918.10498046875</v>
      </c>
      <c r="D3592">
        <v>0.31459331512451172</v>
      </c>
      <c r="E3592" s="8">
        <f t="shared" si="58"/>
        <v>2.5035955905914307</v>
      </c>
    </row>
    <row r="3593" spans="1:5" x14ac:dyDescent="0.2">
      <c r="A3593" s="230">
        <v>42302.963017210648</v>
      </c>
      <c r="B3593">
        <v>2.5035955905914307</v>
      </c>
      <c r="C3593">
        <v>961.3653564453125</v>
      </c>
      <c r="D3593">
        <v>0.31459331512451172</v>
      </c>
      <c r="E3593" s="8">
        <f t="shared" si="58"/>
        <v>2.5035955905914307</v>
      </c>
    </row>
    <row r="3594" spans="1:5" x14ac:dyDescent="0.2">
      <c r="A3594" s="230">
        <v>42302.96997071759</v>
      </c>
      <c r="B3594">
        <v>2.5034885406494141</v>
      </c>
      <c r="C3594">
        <v>877.73565673828125</v>
      </c>
      <c r="D3594">
        <v>0.31459331512451172</v>
      </c>
      <c r="E3594" s="8">
        <f t="shared" si="58"/>
        <v>2.5034885406494141</v>
      </c>
    </row>
    <row r="3595" spans="1:5" x14ac:dyDescent="0.2">
      <c r="A3595" s="230">
        <v>42302.976924189818</v>
      </c>
      <c r="B3595">
        <v>2.5103375911712646</v>
      </c>
      <c r="C3595">
        <v>952.69189453125</v>
      </c>
      <c r="D3595">
        <v>0.31459331512451172</v>
      </c>
      <c r="E3595" s="8">
        <f t="shared" si="58"/>
        <v>2.5103375911712646</v>
      </c>
    </row>
    <row r="3596" spans="1:5" x14ac:dyDescent="0.2">
      <c r="A3596" s="230">
        <v>42302.983877662038</v>
      </c>
      <c r="B3596">
        <v>2.5103375911712646</v>
      </c>
      <c r="C3596">
        <v>882.98272705078125</v>
      </c>
      <c r="D3596">
        <v>0.31459331512451172</v>
      </c>
      <c r="E3596" s="8">
        <f t="shared" si="58"/>
        <v>2.5103375911712646</v>
      </c>
    </row>
    <row r="3597" spans="1:5" x14ac:dyDescent="0.2">
      <c r="A3597" s="230">
        <v>42302.99083116898</v>
      </c>
      <c r="B3597">
        <v>2.5103375911712646</v>
      </c>
      <c r="C3597">
        <v>956.86785888671875</v>
      </c>
      <c r="D3597">
        <v>0.31459331512451172</v>
      </c>
      <c r="E3597" s="8">
        <f t="shared" si="58"/>
        <v>2.5103375911712646</v>
      </c>
    </row>
    <row r="3598" spans="1:5" x14ac:dyDescent="0.2">
      <c r="A3598" s="230">
        <v>42302.9977846412</v>
      </c>
      <c r="B3598">
        <v>2.5103375911712646</v>
      </c>
      <c r="C3598">
        <v>870.34710693359375</v>
      </c>
      <c r="D3598">
        <v>0.31459331512451172</v>
      </c>
      <c r="E3598" s="8">
        <f t="shared" si="58"/>
        <v>2.5103375911712646</v>
      </c>
    </row>
    <row r="3599" spans="1:5" x14ac:dyDescent="0.2">
      <c r="A3599" s="230">
        <v>42303.004738159725</v>
      </c>
      <c r="B3599">
        <v>2.5103375911712646</v>
      </c>
      <c r="C3599">
        <v>923.458984375</v>
      </c>
      <c r="D3599">
        <v>0.31459331512451172</v>
      </c>
      <c r="E3599" s="8">
        <f t="shared" si="58"/>
        <v>2.5103375911712646</v>
      </c>
    </row>
    <row r="3600" spans="1:5" x14ac:dyDescent="0.2">
      <c r="A3600" s="230">
        <v>42303.011691631946</v>
      </c>
      <c r="B3600">
        <v>2.5103375911712646</v>
      </c>
      <c r="C3600">
        <v>807.4910888671875</v>
      </c>
      <c r="D3600">
        <v>0.31459331512451172</v>
      </c>
      <c r="E3600" s="8">
        <f t="shared" si="58"/>
        <v>2.5103375911712646</v>
      </c>
    </row>
    <row r="3601" spans="1:5" x14ac:dyDescent="0.2">
      <c r="A3601" s="230">
        <v>42303.018645104166</v>
      </c>
      <c r="B3601">
        <v>2.5103375911712646</v>
      </c>
      <c r="C3601">
        <v>949.58648681640625</v>
      </c>
      <c r="D3601">
        <v>0.31459331512451172</v>
      </c>
      <c r="E3601" s="8">
        <f t="shared" si="58"/>
        <v>2.5103375911712646</v>
      </c>
    </row>
    <row r="3602" spans="1:5" x14ac:dyDescent="0.2">
      <c r="A3602" s="230">
        <v>42303.025598611108</v>
      </c>
      <c r="B3602">
        <v>2.5103375911712646</v>
      </c>
      <c r="C3602">
        <v>592.79534912109375</v>
      </c>
      <c r="D3602">
        <v>0.31459331512451172</v>
      </c>
      <c r="E3602" s="8">
        <f t="shared" si="58"/>
        <v>2.5103375911712646</v>
      </c>
    </row>
    <row r="3603" spans="1:5" x14ac:dyDescent="0.2">
      <c r="A3603" s="230">
        <v>42303.032552083336</v>
      </c>
      <c r="B3603">
        <v>2.5103375911712646</v>
      </c>
      <c r="C3603">
        <v>947.9803466796875</v>
      </c>
      <c r="D3603">
        <v>0.31459331512451172</v>
      </c>
      <c r="E3603" s="8">
        <f t="shared" si="58"/>
        <v>2.5103375911712646</v>
      </c>
    </row>
    <row r="3604" spans="1:5" x14ac:dyDescent="0.2">
      <c r="A3604" s="230">
        <v>42303.039505555556</v>
      </c>
      <c r="B3604">
        <v>2.5103375911712646</v>
      </c>
      <c r="C3604">
        <v>497.708251953125</v>
      </c>
      <c r="D3604">
        <v>0.31459331512451172</v>
      </c>
      <c r="E3604" s="8">
        <f t="shared" si="58"/>
        <v>2.5103375911712646</v>
      </c>
    </row>
    <row r="3605" spans="1:5" x14ac:dyDescent="0.2">
      <c r="A3605" s="230">
        <v>42303.046459062498</v>
      </c>
      <c r="B3605">
        <v>2.5103375911712646</v>
      </c>
      <c r="C3605">
        <v>937.8076171875</v>
      </c>
      <c r="D3605">
        <v>0.31459331512451172</v>
      </c>
      <c r="E3605" s="8">
        <f t="shared" si="58"/>
        <v>2.5103375911712646</v>
      </c>
    </row>
    <row r="3606" spans="1:5" x14ac:dyDescent="0.2">
      <c r="A3606" s="230">
        <v>42303.053412534726</v>
      </c>
      <c r="B3606">
        <v>2.5103375911712646</v>
      </c>
      <c r="C3606">
        <v>525.76324462890625</v>
      </c>
      <c r="D3606">
        <v>0.31459331512451172</v>
      </c>
      <c r="E3606" s="8">
        <f t="shared" si="58"/>
        <v>2.5103375911712646</v>
      </c>
    </row>
    <row r="3607" spans="1:5" x14ac:dyDescent="0.2">
      <c r="A3607" s="230">
        <v>42303.060366053243</v>
      </c>
      <c r="B3607">
        <v>2.5103375911712646</v>
      </c>
      <c r="C3607">
        <v>948.08740234375</v>
      </c>
      <c r="D3607">
        <v>0.31459331512451172</v>
      </c>
      <c r="E3607" s="8">
        <f t="shared" si="58"/>
        <v>2.5103375911712646</v>
      </c>
    </row>
    <row r="3608" spans="1:5" x14ac:dyDescent="0.2">
      <c r="A3608" s="230">
        <v>42303.067319525464</v>
      </c>
      <c r="B3608">
        <v>2.5103375911712646</v>
      </c>
      <c r="C3608">
        <v>722.790771484375</v>
      </c>
      <c r="D3608">
        <v>0.31459331512451172</v>
      </c>
      <c r="E3608" s="8">
        <f t="shared" si="58"/>
        <v>2.5103375911712646</v>
      </c>
    </row>
    <row r="3609" spans="1:5" x14ac:dyDescent="0.2">
      <c r="A3609" s="230">
        <v>42303.074272997685</v>
      </c>
      <c r="B3609">
        <v>2.5103375911712646</v>
      </c>
      <c r="C3609">
        <v>949.05108642578125</v>
      </c>
      <c r="D3609">
        <v>0.31459331512451172</v>
      </c>
      <c r="E3609" s="8">
        <f t="shared" si="58"/>
        <v>2.5103375911712646</v>
      </c>
    </row>
    <row r="3610" spans="1:5" x14ac:dyDescent="0.2">
      <c r="A3610" s="230">
        <v>42303.081226504626</v>
      </c>
      <c r="B3610">
        <v>2.5103375911712646</v>
      </c>
      <c r="C3610">
        <v>823.017822265625</v>
      </c>
      <c r="D3610">
        <v>0.31459331512451172</v>
      </c>
      <c r="E3610" s="8">
        <f t="shared" si="58"/>
        <v>2.5103375911712646</v>
      </c>
    </row>
    <row r="3611" spans="1:5" x14ac:dyDescent="0.2">
      <c r="A3611" s="230">
        <v>42303.088179976854</v>
      </c>
      <c r="B3611">
        <v>2.5103375911712646</v>
      </c>
      <c r="C3611">
        <v>897.43841552734375</v>
      </c>
      <c r="D3611">
        <v>0.31459331512451172</v>
      </c>
      <c r="E3611" s="8">
        <f t="shared" si="58"/>
        <v>2.5103375911712646</v>
      </c>
    </row>
    <row r="3612" spans="1:5" x14ac:dyDescent="0.2">
      <c r="A3612" s="230">
        <v>42303.095133449075</v>
      </c>
      <c r="B3612">
        <v>2.5103375911712646</v>
      </c>
      <c r="C3612">
        <v>850.9656982421875</v>
      </c>
      <c r="D3612">
        <v>0.31459331512451172</v>
      </c>
      <c r="E3612" s="8">
        <f t="shared" si="58"/>
        <v>2.5103375911712646</v>
      </c>
    </row>
    <row r="3613" spans="1:5" x14ac:dyDescent="0.2">
      <c r="A3613" s="230">
        <v>42303.102086956016</v>
      </c>
      <c r="B3613">
        <v>2.5103375911712646</v>
      </c>
      <c r="C3613">
        <v>949.15814208984375</v>
      </c>
      <c r="D3613">
        <v>0.31459331512451172</v>
      </c>
      <c r="E3613" s="8">
        <f t="shared" si="58"/>
        <v>2.5103375911712646</v>
      </c>
    </row>
    <row r="3614" spans="1:5" x14ac:dyDescent="0.2">
      <c r="A3614" s="230">
        <v>42303.109040428244</v>
      </c>
      <c r="B3614">
        <v>2.5103375911712646</v>
      </c>
      <c r="C3614">
        <v>873.13116455078125</v>
      </c>
      <c r="D3614">
        <v>0.31459331512451172</v>
      </c>
      <c r="E3614" s="8">
        <f t="shared" si="58"/>
        <v>2.5103375911712646</v>
      </c>
    </row>
    <row r="3615" spans="1:5" x14ac:dyDescent="0.2">
      <c r="A3615" s="230">
        <v>42303.115993946762</v>
      </c>
      <c r="B3615">
        <v>2.5103375911712646</v>
      </c>
      <c r="C3615">
        <v>931.0615234375</v>
      </c>
      <c r="D3615">
        <v>0.31459331512451172</v>
      </c>
      <c r="E3615" s="8">
        <f t="shared" si="58"/>
        <v>2.5103375911712646</v>
      </c>
    </row>
    <row r="3616" spans="1:5" x14ac:dyDescent="0.2">
      <c r="A3616" s="230">
        <v>42303.122947418982</v>
      </c>
      <c r="B3616">
        <v>2.5103375911712646</v>
      </c>
      <c r="C3616">
        <v>811.7742919921875</v>
      </c>
      <c r="D3616">
        <v>0.31459331512451172</v>
      </c>
      <c r="E3616" s="8">
        <f t="shared" si="58"/>
        <v>2.5103375911712646</v>
      </c>
    </row>
    <row r="3617" spans="1:5" x14ac:dyDescent="0.2">
      <c r="A3617" s="230">
        <v>42303.129900891203</v>
      </c>
      <c r="B3617">
        <v>2.5103375911712646</v>
      </c>
      <c r="C3617">
        <v>941.34130859375</v>
      </c>
      <c r="D3617">
        <v>0.31459331512451172</v>
      </c>
      <c r="E3617" s="8">
        <f t="shared" si="58"/>
        <v>2.5103375911712646</v>
      </c>
    </row>
    <row r="3618" spans="1:5" x14ac:dyDescent="0.2">
      <c r="A3618" s="230">
        <v>42303.136854398152</v>
      </c>
      <c r="B3618">
        <v>2.5583863258361816</v>
      </c>
      <c r="C3618">
        <v>763.15997314453125</v>
      </c>
      <c r="D3618">
        <v>0.31459331512451172</v>
      </c>
      <c r="E3618" s="8">
        <f t="shared" si="58"/>
        <v>2.5583863258361816</v>
      </c>
    </row>
    <row r="3619" spans="1:5" x14ac:dyDescent="0.2">
      <c r="A3619" s="230">
        <v>42303.143807870372</v>
      </c>
      <c r="B3619">
        <v>2.5583863258361816</v>
      </c>
      <c r="C3619">
        <v>917.89080810546875</v>
      </c>
      <c r="D3619">
        <v>0.31459331512451172</v>
      </c>
      <c r="E3619" s="8">
        <f t="shared" si="58"/>
        <v>2.5583863258361816</v>
      </c>
    </row>
    <row r="3620" spans="1:5" x14ac:dyDescent="0.2">
      <c r="A3620" s="230">
        <v>42303.150761342593</v>
      </c>
      <c r="B3620">
        <v>2.5583863258361816</v>
      </c>
      <c r="C3620">
        <v>694.94989013671875</v>
      </c>
      <c r="D3620">
        <v>0.31459331512451172</v>
      </c>
      <c r="E3620" s="8">
        <f t="shared" si="58"/>
        <v>2.5583863258361816</v>
      </c>
    </row>
    <row r="3621" spans="1:5" x14ac:dyDescent="0.2">
      <c r="A3621" s="230">
        <v>42303.157714849534</v>
      </c>
      <c r="B3621">
        <v>2.5583863258361816</v>
      </c>
      <c r="C3621">
        <v>937.272216796875</v>
      </c>
      <c r="D3621">
        <v>0.31459331512451172</v>
      </c>
      <c r="E3621" s="8">
        <f t="shared" si="58"/>
        <v>2.5583863258361816</v>
      </c>
    </row>
    <row r="3622" spans="1:5" x14ac:dyDescent="0.2">
      <c r="A3622" s="230">
        <v>42303.164668321762</v>
      </c>
      <c r="B3622">
        <v>2.5583863258361816</v>
      </c>
      <c r="C3622">
        <v>936.09442138671875</v>
      </c>
      <c r="D3622">
        <v>0.31459331512451172</v>
      </c>
      <c r="E3622" s="8">
        <f t="shared" si="58"/>
        <v>2.5583863258361816</v>
      </c>
    </row>
    <row r="3623" spans="1:5" x14ac:dyDescent="0.2">
      <c r="A3623" s="230">
        <v>42303.17162184028</v>
      </c>
      <c r="B3623">
        <v>2.5583863258361816</v>
      </c>
      <c r="C3623">
        <v>920.56768798828125</v>
      </c>
      <c r="D3623">
        <v>0.31459331512451172</v>
      </c>
      <c r="E3623" s="8">
        <f t="shared" si="58"/>
        <v>2.5583863258361816</v>
      </c>
    </row>
    <row r="3624" spans="1:5" x14ac:dyDescent="0.2">
      <c r="A3624" s="230">
        <v>42303.1785753125</v>
      </c>
      <c r="B3624">
        <v>2.5033817291259766</v>
      </c>
      <c r="C3624">
        <v>904.39862060546875</v>
      </c>
      <c r="D3624">
        <v>0.31459331512451172</v>
      </c>
      <c r="E3624" s="8">
        <f t="shared" si="58"/>
        <v>2.5033817291259766</v>
      </c>
    </row>
    <row r="3625" spans="1:5" x14ac:dyDescent="0.2">
      <c r="A3625" s="230">
        <v>42303.185528784721</v>
      </c>
      <c r="B3625">
        <v>2.5033817291259766</v>
      </c>
      <c r="C3625">
        <v>901.0791015625</v>
      </c>
      <c r="D3625">
        <v>0.31459331512451172</v>
      </c>
      <c r="E3625" s="8">
        <f t="shared" si="58"/>
        <v>2.5033817291259766</v>
      </c>
    </row>
    <row r="3626" spans="1:5" x14ac:dyDescent="0.2">
      <c r="A3626" s="230">
        <v>42303.19248229167</v>
      </c>
      <c r="B3626">
        <v>2.5033817291259766</v>
      </c>
      <c r="C3626">
        <v>944.98199462890625</v>
      </c>
      <c r="D3626">
        <v>0.31459331512451172</v>
      </c>
      <c r="E3626" s="8">
        <f t="shared" si="58"/>
        <v>2.5033817291259766</v>
      </c>
    </row>
    <row r="3627" spans="1:5" x14ac:dyDescent="0.2">
      <c r="A3627" s="230">
        <v>42303.199435763891</v>
      </c>
      <c r="B3627">
        <v>2.5033817291259766</v>
      </c>
      <c r="C3627">
        <v>923.673095703125</v>
      </c>
      <c r="D3627">
        <v>0.31459331512451172</v>
      </c>
      <c r="E3627" s="8">
        <f t="shared" si="58"/>
        <v>2.5033817291259766</v>
      </c>
    </row>
    <row r="3628" spans="1:5" x14ac:dyDescent="0.2">
      <c r="A3628" s="230">
        <v>42303.206389236111</v>
      </c>
      <c r="B3628">
        <v>2.5033817291259766</v>
      </c>
      <c r="C3628">
        <v>961.0439453125</v>
      </c>
      <c r="D3628">
        <v>0.2397000789642334</v>
      </c>
      <c r="E3628" s="8">
        <f t="shared" si="58"/>
        <v>2.5033817291259766</v>
      </c>
    </row>
    <row r="3629" spans="1:5" x14ac:dyDescent="0.2">
      <c r="A3629" s="230">
        <v>42303.213342743053</v>
      </c>
      <c r="B3629">
        <v>2.5033817291259766</v>
      </c>
      <c r="C3629">
        <v>845.61163330078125</v>
      </c>
      <c r="D3629">
        <v>0.2397000789642334</v>
      </c>
      <c r="E3629" s="8">
        <f t="shared" si="58"/>
        <v>2.5033817291259766</v>
      </c>
    </row>
    <row r="3630" spans="1:5" x14ac:dyDescent="0.2">
      <c r="A3630" s="230">
        <v>42303.220296215281</v>
      </c>
      <c r="B3630">
        <v>2.5033817291259766</v>
      </c>
      <c r="C3630">
        <v>949.47943115234375</v>
      </c>
      <c r="D3630">
        <v>0.2397000789642334</v>
      </c>
      <c r="E3630" s="8">
        <f t="shared" si="58"/>
        <v>2.5033817291259766</v>
      </c>
    </row>
    <row r="3631" spans="1:5" x14ac:dyDescent="0.2">
      <c r="A3631" s="230">
        <v>42303.227249733798</v>
      </c>
      <c r="B3631">
        <v>2.5033817291259766</v>
      </c>
      <c r="C3631">
        <v>874.95166015625</v>
      </c>
      <c r="D3631">
        <v>0.2397000789642334</v>
      </c>
      <c r="E3631" s="8">
        <f t="shared" si="58"/>
        <v>2.5033817291259766</v>
      </c>
    </row>
    <row r="3632" spans="1:5" x14ac:dyDescent="0.2">
      <c r="A3632" s="230">
        <v>42303.234203206019</v>
      </c>
      <c r="B3632">
        <v>2.5033817291259766</v>
      </c>
      <c r="C3632">
        <v>927.84918212890625</v>
      </c>
      <c r="D3632">
        <v>0.2397000789642334</v>
      </c>
      <c r="E3632" s="8">
        <f t="shared" si="58"/>
        <v>2.5033817291259766</v>
      </c>
    </row>
    <row r="3633" spans="1:5" x14ac:dyDescent="0.2">
      <c r="A3633" s="230">
        <v>42303.241156678239</v>
      </c>
      <c r="B3633">
        <v>2.5033817291259766</v>
      </c>
      <c r="C3633">
        <v>817.34246826171875</v>
      </c>
      <c r="D3633">
        <v>0.2397000789642334</v>
      </c>
      <c r="E3633" s="8">
        <f t="shared" si="58"/>
        <v>2.5033817291259766</v>
      </c>
    </row>
    <row r="3634" spans="1:5" x14ac:dyDescent="0.2">
      <c r="A3634" s="230">
        <v>42303.248110185188</v>
      </c>
      <c r="B3634">
        <v>2.5033817291259766</v>
      </c>
      <c r="C3634">
        <v>945.62445068359375</v>
      </c>
      <c r="D3634">
        <v>0.2397000789642334</v>
      </c>
      <c r="E3634" s="8">
        <f t="shared" si="58"/>
        <v>2.5033817291259766</v>
      </c>
    </row>
    <row r="3635" spans="1:5" x14ac:dyDescent="0.2">
      <c r="A3635" s="230">
        <v>42303.255063657409</v>
      </c>
      <c r="B3635">
        <v>2.5033817291259766</v>
      </c>
      <c r="C3635">
        <v>863.38690185546875</v>
      </c>
      <c r="D3635">
        <v>0.2397000789642334</v>
      </c>
      <c r="E3635" s="8">
        <f t="shared" si="58"/>
        <v>2.5033817291259766</v>
      </c>
    </row>
    <row r="3636" spans="1:5" x14ac:dyDescent="0.2">
      <c r="A3636" s="230">
        <v>42303.262017129629</v>
      </c>
      <c r="B3636">
        <v>2.5033817291259766</v>
      </c>
      <c r="C3636">
        <v>936.09442138671875</v>
      </c>
      <c r="D3636">
        <v>0.2397000789642334</v>
      </c>
      <c r="E3636" s="8">
        <f t="shared" si="58"/>
        <v>2.5033817291259766</v>
      </c>
    </row>
    <row r="3637" spans="1:5" x14ac:dyDescent="0.2">
      <c r="A3637" s="230">
        <v>42303.268970636571</v>
      </c>
      <c r="B3637">
        <v>2.5033817291259766</v>
      </c>
      <c r="C3637">
        <v>923.13763427734375</v>
      </c>
      <c r="D3637">
        <v>0.2397000789642334</v>
      </c>
      <c r="E3637" s="8">
        <f t="shared" si="58"/>
        <v>2.5033817291259766</v>
      </c>
    </row>
    <row r="3638" spans="1:5" x14ac:dyDescent="0.2">
      <c r="A3638" s="230">
        <v>42303.275924108799</v>
      </c>
      <c r="B3638">
        <v>2.5033817291259766</v>
      </c>
      <c r="C3638">
        <v>932.13238525390625</v>
      </c>
      <c r="D3638">
        <v>0.2397000789642334</v>
      </c>
      <c r="E3638" s="8">
        <f t="shared" si="58"/>
        <v>2.5033817291259766</v>
      </c>
    </row>
    <row r="3639" spans="1:5" x14ac:dyDescent="0.2">
      <c r="A3639" s="230">
        <v>42303.282877627316</v>
      </c>
      <c r="B3639">
        <v>2.5033817291259766</v>
      </c>
      <c r="C3639">
        <v>907.611083984375</v>
      </c>
      <c r="D3639">
        <v>0.2397000789642334</v>
      </c>
      <c r="E3639" s="8">
        <f t="shared" si="58"/>
        <v>2.5033817291259766</v>
      </c>
    </row>
    <row r="3640" spans="1:5" x14ac:dyDescent="0.2">
      <c r="A3640" s="230">
        <v>42303.289831099537</v>
      </c>
      <c r="B3640">
        <v>2.5033817291259766</v>
      </c>
      <c r="C3640">
        <v>923.03057861328125</v>
      </c>
      <c r="D3640">
        <v>0.2397000789642334</v>
      </c>
      <c r="E3640" s="8">
        <f t="shared" si="58"/>
        <v>2.5033817291259766</v>
      </c>
    </row>
    <row r="3641" spans="1:5" x14ac:dyDescent="0.2">
      <c r="A3641" s="230">
        <v>42303.296784571758</v>
      </c>
      <c r="B3641">
        <v>2.5033817291259766</v>
      </c>
      <c r="C3641">
        <v>936.52264404296875</v>
      </c>
      <c r="D3641">
        <v>0.2397000789642334</v>
      </c>
      <c r="E3641" s="8">
        <f t="shared" si="58"/>
        <v>2.5033817291259766</v>
      </c>
    </row>
    <row r="3642" spans="1:5" x14ac:dyDescent="0.2">
      <c r="A3642" s="230">
        <v>42303.303738078706</v>
      </c>
      <c r="B3642">
        <v>2.5033817291259766</v>
      </c>
      <c r="C3642">
        <v>930.847412109375</v>
      </c>
      <c r="D3642">
        <v>0.2397000789642334</v>
      </c>
      <c r="E3642" s="8">
        <f t="shared" si="58"/>
        <v>2.5033817291259766</v>
      </c>
    </row>
    <row r="3643" spans="1:5" x14ac:dyDescent="0.2">
      <c r="A3643" s="230">
        <v>42303.310691550927</v>
      </c>
      <c r="B3643">
        <v>2.5033817291259766</v>
      </c>
      <c r="C3643">
        <v>899.044677734375</v>
      </c>
      <c r="D3643">
        <v>0.2397000789642334</v>
      </c>
      <c r="E3643" s="8">
        <f t="shared" si="58"/>
        <v>2.5033817291259766</v>
      </c>
    </row>
    <row r="3644" spans="1:5" x14ac:dyDescent="0.2">
      <c r="A3644" s="230">
        <v>42303.317645023148</v>
      </c>
      <c r="B3644">
        <v>2.5033817291259766</v>
      </c>
      <c r="C3644">
        <v>919.06854248046875</v>
      </c>
      <c r="D3644">
        <v>0.2397000789642334</v>
      </c>
      <c r="E3644" s="8">
        <f t="shared" si="58"/>
        <v>2.5033817291259766</v>
      </c>
    </row>
    <row r="3645" spans="1:5" x14ac:dyDescent="0.2">
      <c r="A3645" s="230">
        <v>42303.324598530089</v>
      </c>
      <c r="B3645">
        <v>2.5033817291259766</v>
      </c>
      <c r="C3645">
        <v>823.446044921875</v>
      </c>
      <c r="D3645">
        <v>0.2397000789642334</v>
      </c>
      <c r="E3645" s="8">
        <f t="shared" si="58"/>
        <v>2.5033817291259766</v>
      </c>
    </row>
    <row r="3646" spans="1:5" x14ac:dyDescent="0.2">
      <c r="A3646" s="230">
        <v>42303.331552002317</v>
      </c>
      <c r="B3646">
        <v>2.5033817291259766</v>
      </c>
      <c r="C3646">
        <v>849.35943603515625</v>
      </c>
      <c r="D3646">
        <v>0.2397000789642334</v>
      </c>
      <c r="E3646" s="8">
        <f t="shared" si="58"/>
        <v>2.5033817291259766</v>
      </c>
    </row>
    <row r="3647" spans="1:5" x14ac:dyDescent="0.2">
      <c r="A3647" s="230">
        <v>42303.338505520835</v>
      </c>
      <c r="B3647">
        <v>2.5033817291259766</v>
      </c>
      <c r="C3647">
        <v>862.4232177734375</v>
      </c>
      <c r="D3647">
        <v>0.2397000789642334</v>
      </c>
      <c r="E3647" s="8">
        <f t="shared" si="58"/>
        <v>2.5033817291259766</v>
      </c>
    </row>
    <row r="3648" spans="1:5" x14ac:dyDescent="0.2">
      <c r="A3648" s="230">
        <v>42303.345458993055</v>
      </c>
      <c r="B3648">
        <v>2.5033817291259766</v>
      </c>
      <c r="C3648">
        <v>862.63739013671875</v>
      </c>
      <c r="D3648">
        <v>0.2397000789642334</v>
      </c>
      <c r="E3648" s="8">
        <f t="shared" si="58"/>
        <v>2.5033817291259766</v>
      </c>
    </row>
    <row r="3649" spans="1:5" x14ac:dyDescent="0.2">
      <c r="A3649" s="230">
        <v>42303.352412465276</v>
      </c>
      <c r="B3649">
        <v>2.5033817291259766</v>
      </c>
      <c r="C3649">
        <v>824.08856201171875</v>
      </c>
      <c r="D3649">
        <v>0.2397000789642334</v>
      </c>
      <c r="E3649" s="8">
        <f t="shared" si="58"/>
        <v>2.5033817291259766</v>
      </c>
    </row>
    <row r="3650" spans="1:5" x14ac:dyDescent="0.2">
      <c r="A3650" s="230">
        <v>42303.359365972225</v>
      </c>
      <c r="B3650">
        <v>2.5033817291259766</v>
      </c>
      <c r="C3650">
        <v>704.9083251953125</v>
      </c>
      <c r="D3650">
        <v>0.2397000789642334</v>
      </c>
      <c r="E3650" s="8">
        <f t="shared" si="58"/>
        <v>2.5033817291259766</v>
      </c>
    </row>
    <row r="3651" spans="1:5" x14ac:dyDescent="0.2">
      <c r="A3651" s="230">
        <v>42303.366319444445</v>
      </c>
      <c r="B3651">
        <v>2.5033817291259766</v>
      </c>
      <c r="C3651">
        <v>664.86041259765625</v>
      </c>
      <c r="D3651">
        <v>0.2397000789642334</v>
      </c>
      <c r="E3651" s="8">
        <f t="shared" si="58"/>
        <v>2.5033817291259766</v>
      </c>
    </row>
    <row r="3652" spans="1:5" x14ac:dyDescent="0.2">
      <c r="A3652" s="230">
        <v>42303.373272916666</v>
      </c>
      <c r="B3652">
        <v>2.5033817291259766</v>
      </c>
      <c r="C3652">
        <v>766.372314453125</v>
      </c>
      <c r="D3652">
        <v>0.2397000789642334</v>
      </c>
      <c r="E3652" s="8">
        <f t="shared" ref="E3652:E3715" si="59">IF(B3652="Null",E3651,IF(C3652+D3652&gt;10,B3652,"PO"))</f>
        <v>2.5033817291259766</v>
      </c>
    </row>
    <row r="3653" spans="1:5" x14ac:dyDescent="0.2">
      <c r="A3653" s="230">
        <v>42303.380226423615</v>
      </c>
      <c r="B3653">
        <v>2.5033817291259766</v>
      </c>
      <c r="C3653">
        <v>696.87738037109375</v>
      </c>
      <c r="D3653">
        <v>0.2397000789642334</v>
      </c>
      <c r="E3653" s="8">
        <f t="shared" si="59"/>
        <v>2.5033817291259766</v>
      </c>
    </row>
    <row r="3654" spans="1:5" x14ac:dyDescent="0.2">
      <c r="A3654" s="230">
        <v>42303.387179895835</v>
      </c>
      <c r="B3654">
        <v>2.5033817291259766</v>
      </c>
      <c r="C3654">
        <v>653.72406005859375</v>
      </c>
      <c r="D3654">
        <v>0.2397000789642334</v>
      </c>
      <c r="E3654" s="8">
        <f t="shared" si="59"/>
        <v>2.5033817291259766</v>
      </c>
    </row>
    <row r="3655" spans="1:5" x14ac:dyDescent="0.2">
      <c r="A3655" s="230">
        <v>42303.394133414353</v>
      </c>
      <c r="B3655">
        <v>2.5033817291259766</v>
      </c>
      <c r="C3655">
        <v>653.18865966796875</v>
      </c>
      <c r="D3655">
        <v>0.2397000789642334</v>
      </c>
      <c r="E3655" s="8">
        <f t="shared" si="59"/>
        <v>2.5033817291259766</v>
      </c>
    </row>
    <row r="3656" spans="1:5" x14ac:dyDescent="0.2">
      <c r="A3656" s="230">
        <v>42303.401086886573</v>
      </c>
      <c r="B3656">
        <v>2.5033817291259766</v>
      </c>
      <c r="C3656">
        <v>711.54736328125</v>
      </c>
      <c r="D3656">
        <v>0.2397000789642334</v>
      </c>
      <c r="E3656" s="8">
        <f t="shared" si="59"/>
        <v>2.5033817291259766</v>
      </c>
    </row>
    <row r="3657" spans="1:5" x14ac:dyDescent="0.2">
      <c r="A3657" s="230">
        <v>42303.408040358794</v>
      </c>
      <c r="B3657">
        <v>2.5033817291259766</v>
      </c>
      <c r="C3657">
        <v>810.06103515625</v>
      </c>
      <c r="D3657">
        <v>0.2397000789642334</v>
      </c>
      <c r="E3657" s="8">
        <f t="shared" si="59"/>
        <v>2.5033817291259766</v>
      </c>
    </row>
    <row r="3658" spans="1:5" x14ac:dyDescent="0.2">
      <c r="A3658" s="230">
        <v>42303.414993865743</v>
      </c>
      <c r="B3658">
        <v>2.5033817291259766</v>
      </c>
      <c r="C3658">
        <v>654.259521484375</v>
      </c>
      <c r="D3658">
        <v>0.2397000789642334</v>
      </c>
      <c r="E3658" s="8">
        <f t="shared" si="59"/>
        <v>2.5033817291259766</v>
      </c>
    </row>
    <row r="3659" spans="1:5" x14ac:dyDescent="0.2">
      <c r="A3659" s="230">
        <v>42303.421947337964</v>
      </c>
      <c r="B3659">
        <v>2.5033817291259766</v>
      </c>
      <c r="C3659">
        <v>889.08612060546875</v>
      </c>
      <c r="D3659">
        <v>0.2397000789642334</v>
      </c>
      <c r="E3659" s="8">
        <f t="shared" si="59"/>
        <v>2.5033817291259766</v>
      </c>
    </row>
    <row r="3660" spans="1:5" x14ac:dyDescent="0.2">
      <c r="A3660" s="230">
        <v>42303.428900810184</v>
      </c>
      <c r="B3660">
        <v>2.5033817291259766</v>
      </c>
      <c r="C3660">
        <v>609.1787109375</v>
      </c>
      <c r="D3660">
        <v>0.2397000789642334</v>
      </c>
      <c r="E3660" s="8">
        <f t="shared" si="59"/>
        <v>2.5033817291259766</v>
      </c>
    </row>
    <row r="3661" spans="1:5" x14ac:dyDescent="0.2">
      <c r="A3661" s="230">
        <v>42303.435854317133</v>
      </c>
      <c r="B3661">
        <v>2.5033817291259766</v>
      </c>
      <c r="C3661">
        <v>951.40692138671875</v>
      </c>
      <c r="D3661">
        <v>0.2397000789642334</v>
      </c>
      <c r="E3661" s="8">
        <f t="shared" si="59"/>
        <v>2.5033817291259766</v>
      </c>
    </row>
    <row r="3662" spans="1:5" x14ac:dyDescent="0.2">
      <c r="A3662" s="230">
        <v>42303.442807789354</v>
      </c>
      <c r="B3662">
        <v>2.5033817291259766</v>
      </c>
      <c r="C3662">
        <v>756.41387939453125</v>
      </c>
      <c r="D3662">
        <v>0.2397000789642334</v>
      </c>
      <c r="E3662" s="8">
        <f t="shared" si="59"/>
        <v>2.5033817291259766</v>
      </c>
    </row>
    <row r="3663" spans="1:5" x14ac:dyDescent="0.2">
      <c r="A3663" s="230">
        <v>42303.449761307871</v>
      </c>
      <c r="B3663">
        <v>2.5033817291259766</v>
      </c>
      <c r="C3663">
        <v>942.62628173828125</v>
      </c>
      <c r="D3663">
        <v>0.2397000789642334</v>
      </c>
      <c r="E3663" s="8">
        <f t="shared" si="59"/>
        <v>2.5033817291259766</v>
      </c>
    </row>
    <row r="3664" spans="1:5" x14ac:dyDescent="0.2">
      <c r="A3664" s="230">
        <v>42303.456714780092</v>
      </c>
      <c r="B3664">
        <v>2.5033817291259766</v>
      </c>
      <c r="C3664">
        <v>838.75848388671875</v>
      </c>
      <c r="D3664">
        <v>0.2397000789642334</v>
      </c>
      <c r="E3664" s="8">
        <f t="shared" si="59"/>
        <v>2.5033817291259766</v>
      </c>
    </row>
    <row r="3665" spans="1:5" x14ac:dyDescent="0.2">
      <c r="A3665" s="230">
        <v>42303.463668252312</v>
      </c>
      <c r="B3665">
        <v>2.5033817291259766</v>
      </c>
      <c r="C3665">
        <v>939.52099609375</v>
      </c>
      <c r="D3665">
        <v>0.2397000789642334</v>
      </c>
      <c r="E3665" s="8">
        <f t="shared" si="59"/>
        <v>2.5033817291259766</v>
      </c>
    </row>
    <row r="3666" spans="1:5" x14ac:dyDescent="0.2">
      <c r="A3666" s="230">
        <v>42303.470621759261</v>
      </c>
      <c r="B3666">
        <v>2.5033817291259766</v>
      </c>
      <c r="C3666">
        <v>904.93408203125</v>
      </c>
      <c r="D3666">
        <v>0.2397000789642334</v>
      </c>
      <c r="E3666" s="8">
        <f t="shared" si="59"/>
        <v>2.5033817291259766</v>
      </c>
    </row>
    <row r="3667" spans="1:5" x14ac:dyDescent="0.2">
      <c r="A3667" s="230">
        <v>42303.477575231482</v>
      </c>
      <c r="B3667">
        <v>2.5033817291259766</v>
      </c>
      <c r="C3667">
        <v>931.91827392578125</v>
      </c>
      <c r="D3667">
        <v>0.2397000789642334</v>
      </c>
      <c r="E3667" s="8">
        <f t="shared" si="59"/>
        <v>2.5033817291259766</v>
      </c>
    </row>
    <row r="3668" spans="1:5" x14ac:dyDescent="0.2">
      <c r="A3668" s="230">
        <v>42303.484528703702</v>
      </c>
      <c r="B3668">
        <v>2.5033817291259766</v>
      </c>
      <c r="C3668">
        <v>929.34832763671875</v>
      </c>
      <c r="D3668">
        <v>0.2397000789642334</v>
      </c>
      <c r="E3668" s="8">
        <f t="shared" si="59"/>
        <v>2.5033817291259766</v>
      </c>
    </row>
    <row r="3669" spans="1:5" x14ac:dyDescent="0.2">
      <c r="A3669" s="230">
        <v>42303.491482210651</v>
      </c>
      <c r="B3669">
        <v>2.5033817291259766</v>
      </c>
      <c r="C3669">
        <v>929.027099609375</v>
      </c>
      <c r="D3669">
        <v>0.2397000789642334</v>
      </c>
      <c r="E3669" s="8">
        <f t="shared" si="59"/>
        <v>2.5033817291259766</v>
      </c>
    </row>
    <row r="3670" spans="1:5" x14ac:dyDescent="0.2">
      <c r="A3670" s="230">
        <v>42303.498435682872</v>
      </c>
      <c r="B3670">
        <v>2.5033817291259766</v>
      </c>
      <c r="C3670">
        <v>942.41217041015625</v>
      </c>
      <c r="D3670">
        <v>0.2397000789642334</v>
      </c>
      <c r="E3670" s="8">
        <f t="shared" si="59"/>
        <v>2.5033817291259766</v>
      </c>
    </row>
    <row r="3671" spans="1:5" x14ac:dyDescent="0.2">
      <c r="A3671" s="230">
        <v>42303.505389201389</v>
      </c>
      <c r="B3671">
        <v>2.4554398059844971</v>
      </c>
      <c r="C3671">
        <v>939.735107421875</v>
      </c>
      <c r="D3671">
        <v>0.2397000789642334</v>
      </c>
      <c r="E3671" s="8">
        <f t="shared" si="59"/>
        <v>2.4554398059844971</v>
      </c>
    </row>
    <row r="3672" spans="1:5" x14ac:dyDescent="0.2">
      <c r="A3672" s="230">
        <v>42303.51234267361</v>
      </c>
      <c r="B3672">
        <v>2.4554398059844971</v>
      </c>
      <c r="C3672">
        <v>883.3038330078125</v>
      </c>
      <c r="D3672">
        <v>0.2397000789642334</v>
      </c>
      <c r="E3672" s="8">
        <f t="shared" si="59"/>
        <v>2.4554398059844971</v>
      </c>
    </row>
    <row r="3673" spans="1:5" x14ac:dyDescent="0.2">
      <c r="A3673" s="230">
        <v>42303.519296145831</v>
      </c>
      <c r="B3673">
        <v>2.4554398059844971</v>
      </c>
      <c r="C3673">
        <v>932.23944091796875</v>
      </c>
      <c r="D3673">
        <v>0.2397000789642334</v>
      </c>
      <c r="E3673" s="8">
        <f t="shared" si="59"/>
        <v>2.4554398059844971</v>
      </c>
    </row>
    <row r="3674" spans="1:5" x14ac:dyDescent="0.2">
      <c r="A3674" s="230">
        <v>42303.526249652779</v>
      </c>
      <c r="B3674">
        <v>2.4554398059844971</v>
      </c>
      <c r="C3674">
        <v>894.0118408203125</v>
      </c>
      <c r="D3674">
        <v>0.2397000789642334</v>
      </c>
      <c r="E3674" s="8">
        <f t="shared" si="59"/>
        <v>2.4554398059844971</v>
      </c>
    </row>
    <row r="3675" spans="1:5" x14ac:dyDescent="0.2">
      <c r="A3675" s="230">
        <v>42303.533203125</v>
      </c>
      <c r="B3675">
        <v>2.4554398059844971</v>
      </c>
      <c r="C3675">
        <v>925.49334716796875</v>
      </c>
      <c r="D3675">
        <v>0.31459331512451172</v>
      </c>
      <c r="E3675" s="8">
        <f t="shared" si="59"/>
        <v>2.4554398059844971</v>
      </c>
    </row>
    <row r="3676" spans="1:5" x14ac:dyDescent="0.2">
      <c r="A3676" s="230">
        <v>42303.540156597221</v>
      </c>
      <c r="B3676">
        <v>2.4554398059844971</v>
      </c>
      <c r="C3676">
        <v>878.27117919921875</v>
      </c>
      <c r="D3676">
        <v>0.31459331512451172</v>
      </c>
      <c r="E3676" s="8">
        <f t="shared" si="59"/>
        <v>2.4554398059844971</v>
      </c>
    </row>
    <row r="3677" spans="1:5" x14ac:dyDescent="0.2">
      <c r="A3677" s="230">
        <v>42303.547110104169</v>
      </c>
      <c r="B3677">
        <v>2.4554398059844971</v>
      </c>
      <c r="C3677">
        <v>883.62506103515625</v>
      </c>
      <c r="D3677">
        <v>0.31459331512451172</v>
      </c>
      <c r="E3677" s="8">
        <f t="shared" si="59"/>
        <v>2.4554398059844971</v>
      </c>
    </row>
    <row r="3678" spans="1:5" x14ac:dyDescent="0.2">
      <c r="A3678" s="230">
        <v>42303.55406357639</v>
      </c>
      <c r="B3678">
        <v>2.4554398059844971</v>
      </c>
      <c r="C3678">
        <v>914.4642333984375</v>
      </c>
      <c r="D3678">
        <v>0.31459331512451172</v>
      </c>
      <c r="E3678" s="8">
        <f t="shared" si="59"/>
        <v>2.4554398059844971</v>
      </c>
    </row>
    <row r="3679" spans="1:5" x14ac:dyDescent="0.2">
      <c r="A3679" s="230">
        <v>42303.561017094908</v>
      </c>
      <c r="B3679">
        <v>2.4554398059844971</v>
      </c>
      <c r="C3679">
        <v>881.69775390625</v>
      </c>
      <c r="D3679">
        <v>0.31459331512451172</v>
      </c>
      <c r="E3679" s="8">
        <f t="shared" si="59"/>
        <v>2.4554398059844971</v>
      </c>
    </row>
    <row r="3680" spans="1:5" x14ac:dyDescent="0.2">
      <c r="A3680" s="230">
        <v>42303.567970567128</v>
      </c>
      <c r="B3680">
        <v>2.4554398059844971</v>
      </c>
      <c r="C3680">
        <v>898.50927734375</v>
      </c>
      <c r="D3680">
        <v>0.31459331512451172</v>
      </c>
      <c r="E3680" s="8">
        <f t="shared" si="59"/>
        <v>2.4554398059844971</v>
      </c>
    </row>
    <row r="3681" spans="1:5" x14ac:dyDescent="0.2">
      <c r="A3681" s="230">
        <v>42303.574924039349</v>
      </c>
      <c r="B3681">
        <v>2.4554398059844971</v>
      </c>
      <c r="C3681">
        <v>890.58526611328125</v>
      </c>
      <c r="D3681">
        <v>0.31459331512451172</v>
      </c>
      <c r="E3681" s="8">
        <f t="shared" si="59"/>
        <v>2.4554398059844971</v>
      </c>
    </row>
    <row r="3682" spans="1:5" x14ac:dyDescent="0.2">
      <c r="A3682" s="230">
        <v>42303.581877546298</v>
      </c>
      <c r="B3682">
        <v>2.4554398059844971</v>
      </c>
      <c r="C3682">
        <v>883.7322998046875</v>
      </c>
      <c r="D3682">
        <v>0.31459331512451172</v>
      </c>
      <c r="E3682" s="8">
        <f t="shared" si="59"/>
        <v>2.4554398059844971</v>
      </c>
    </row>
    <row r="3683" spans="1:5" x14ac:dyDescent="0.2">
      <c r="A3683" s="230">
        <v>42303.588831018518</v>
      </c>
      <c r="B3683">
        <v>2.4554398059844971</v>
      </c>
      <c r="C3683">
        <v>904.39862060546875</v>
      </c>
      <c r="D3683">
        <v>0.31459331512451172</v>
      </c>
      <c r="E3683" s="8">
        <f t="shared" si="59"/>
        <v>2.4554398059844971</v>
      </c>
    </row>
    <row r="3684" spans="1:5" x14ac:dyDescent="0.2">
      <c r="A3684" s="230">
        <v>42303.595784490739</v>
      </c>
      <c r="B3684">
        <v>2.4554398059844971</v>
      </c>
      <c r="C3684">
        <v>850.75146484375</v>
      </c>
      <c r="D3684">
        <v>0.31459331512451172</v>
      </c>
      <c r="E3684" s="8">
        <f t="shared" si="59"/>
        <v>2.4554398059844971</v>
      </c>
    </row>
    <row r="3685" spans="1:5" x14ac:dyDescent="0.2">
      <c r="A3685" s="230">
        <v>42303.602737997688</v>
      </c>
      <c r="B3685">
        <v>2.4554398059844971</v>
      </c>
      <c r="C3685">
        <v>887.5870361328125</v>
      </c>
      <c r="D3685">
        <v>0.31459331512451172</v>
      </c>
      <c r="E3685" s="8">
        <f t="shared" si="59"/>
        <v>2.4554398059844971</v>
      </c>
    </row>
    <row r="3686" spans="1:5" x14ac:dyDescent="0.2">
      <c r="A3686" s="230">
        <v>42303.609691469908</v>
      </c>
      <c r="B3686">
        <v>2.4554398059844971</v>
      </c>
      <c r="C3686">
        <v>800.959228515625</v>
      </c>
      <c r="D3686">
        <v>0.31459331512451172</v>
      </c>
      <c r="E3686" s="8">
        <f t="shared" si="59"/>
        <v>2.4554398059844971</v>
      </c>
    </row>
    <row r="3687" spans="1:5" x14ac:dyDescent="0.2">
      <c r="A3687" s="230">
        <v>42303.616644988426</v>
      </c>
      <c r="B3687">
        <v>2.4554398059844971</v>
      </c>
      <c r="C3687">
        <v>899.58001708984375</v>
      </c>
      <c r="D3687">
        <v>0.31459331512451172</v>
      </c>
      <c r="E3687" s="8">
        <f t="shared" si="59"/>
        <v>2.4554398059844971</v>
      </c>
    </row>
    <row r="3688" spans="1:5" x14ac:dyDescent="0.2">
      <c r="A3688" s="230">
        <v>42303.623598460646</v>
      </c>
      <c r="B3688">
        <v>2.4554398059844971</v>
      </c>
      <c r="C3688">
        <v>727.07391357421875</v>
      </c>
      <c r="D3688">
        <v>0.31459331512451172</v>
      </c>
      <c r="E3688" s="8">
        <f t="shared" si="59"/>
        <v>2.4554398059844971</v>
      </c>
    </row>
    <row r="3689" spans="1:5" x14ac:dyDescent="0.2">
      <c r="A3689" s="230">
        <v>42303.630551932867</v>
      </c>
      <c r="B3689">
        <v>2.4554398059844971</v>
      </c>
      <c r="C3689">
        <v>858.032958984375</v>
      </c>
      <c r="D3689">
        <v>0.31459331512451172</v>
      </c>
      <c r="E3689" s="8">
        <f t="shared" si="59"/>
        <v>2.4554398059844971</v>
      </c>
    </row>
    <row r="3690" spans="1:5" x14ac:dyDescent="0.2">
      <c r="A3690" s="230">
        <v>42303.637505439816</v>
      </c>
      <c r="B3690">
        <v>2.4554398059844971</v>
      </c>
      <c r="C3690">
        <v>664.6461181640625</v>
      </c>
      <c r="D3690">
        <v>0.31459331512451172</v>
      </c>
      <c r="E3690" s="8">
        <f t="shared" si="59"/>
        <v>2.4554398059844971</v>
      </c>
    </row>
    <row r="3691" spans="1:5" x14ac:dyDescent="0.2">
      <c r="A3691" s="230">
        <v>42303.644458912036</v>
      </c>
      <c r="B3691">
        <v>2.4554398059844971</v>
      </c>
      <c r="C3691">
        <v>850.3232421875</v>
      </c>
      <c r="D3691">
        <v>0.31459331512451172</v>
      </c>
      <c r="E3691" s="8">
        <f t="shared" si="59"/>
        <v>2.4554398059844971</v>
      </c>
    </row>
    <row r="3692" spans="1:5" x14ac:dyDescent="0.2">
      <c r="A3692" s="230">
        <v>42303.651412384257</v>
      </c>
      <c r="B3692">
        <v>2.4554398059844971</v>
      </c>
      <c r="C3692">
        <v>772.26177978515625</v>
      </c>
      <c r="D3692">
        <v>0.31459331512451172</v>
      </c>
      <c r="E3692" s="8">
        <f t="shared" si="59"/>
        <v>2.4554398059844971</v>
      </c>
    </row>
    <row r="3693" spans="1:5" x14ac:dyDescent="0.2">
      <c r="A3693" s="230">
        <v>42303.658365891206</v>
      </c>
      <c r="B3693">
        <v>2.4554398059844971</v>
      </c>
      <c r="C3693">
        <v>745.3846435546875</v>
      </c>
      <c r="D3693">
        <v>0.31459331512451172</v>
      </c>
      <c r="E3693" s="8">
        <f t="shared" si="59"/>
        <v>2.4554398059844971</v>
      </c>
    </row>
    <row r="3694" spans="1:5" x14ac:dyDescent="0.2">
      <c r="A3694" s="230">
        <v>42303.665319363427</v>
      </c>
      <c r="B3694">
        <v>2.4554398059844971</v>
      </c>
      <c r="C3694">
        <v>862.2091064453125</v>
      </c>
      <c r="D3694">
        <v>0.31459331512451172</v>
      </c>
      <c r="E3694" s="8">
        <f t="shared" si="59"/>
        <v>2.4554398059844971</v>
      </c>
    </row>
    <row r="3695" spans="1:5" x14ac:dyDescent="0.2">
      <c r="A3695" s="230">
        <v>42303.672272881944</v>
      </c>
      <c r="B3695">
        <v>2.4554398059844971</v>
      </c>
      <c r="C3695">
        <v>634.12841796875</v>
      </c>
      <c r="D3695">
        <v>0.31459331512451172</v>
      </c>
      <c r="E3695" s="8">
        <f t="shared" si="59"/>
        <v>2.4554398059844971</v>
      </c>
    </row>
    <row r="3696" spans="1:5" x14ac:dyDescent="0.2">
      <c r="A3696" s="230">
        <v>42303.679226354165</v>
      </c>
      <c r="B3696">
        <v>2.4554398059844971</v>
      </c>
      <c r="C3696">
        <v>924.63671875</v>
      </c>
      <c r="D3696">
        <v>0.31459331512451172</v>
      </c>
      <c r="E3696" s="8">
        <f t="shared" si="59"/>
        <v>2.4554398059844971</v>
      </c>
    </row>
    <row r="3697" spans="1:5" x14ac:dyDescent="0.2">
      <c r="A3697" s="230">
        <v>42303.686179826385</v>
      </c>
      <c r="B3697">
        <v>2.4554398059844971</v>
      </c>
      <c r="C3697">
        <v>686.1693115234375</v>
      </c>
      <c r="D3697">
        <v>0.31459331512451172</v>
      </c>
      <c r="E3697" s="8">
        <f t="shared" si="59"/>
        <v>2.4554398059844971</v>
      </c>
    </row>
    <row r="3698" spans="1:5" x14ac:dyDescent="0.2">
      <c r="A3698" s="230">
        <v>42303.693133333334</v>
      </c>
      <c r="B3698">
        <v>2.4554398059844971</v>
      </c>
      <c r="C3698">
        <v>943.6971435546875</v>
      </c>
      <c r="D3698">
        <v>0.31459331512451172</v>
      </c>
      <c r="E3698" s="8">
        <f t="shared" si="59"/>
        <v>2.4554398059844971</v>
      </c>
    </row>
    <row r="3699" spans="1:5" x14ac:dyDescent="0.2">
      <c r="A3699" s="230">
        <v>42303.700086805555</v>
      </c>
      <c r="B3699">
        <v>2.4554398059844971</v>
      </c>
      <c r="C3699">
        <v>714.0101318359375</v>
      </c>
      <c r="D3699">
        <v>0.31459331512451172</v>
      </c>
      <c r="E3699" s="8">
        <f t="shared" si="59"/>
        <v>2.4554398059844971</v>
      </c>
    </row>
    <row r="3700" spans="1:5" x14ac:dyDescent="0.2">
      <c r="A3700" s="230">
        <v>42303.707040277775</v>
      </c>
      <c r="B3700">
        <v>2.4554398059844971</v>
      </c>
      <c r="C3700">
        <v>943.6971435546875</v>
      </c>
      <c r="D3700">
        <v>0.31459331512451172</v>
      </c>
      <c r="E3700" s="8">
        <f t="shared" si="59"/>
        <v>2.4554398059844971</v>
      </c>
    </row>
    <row r="3701" spans="1:5" x14ac:dyDescent="0.2">
      <c r="A3701" s="230">
        <v>42303.713993784724</v>
      </c>
      <c r="B3701">
        <v>2.4554398059844971</v>
      </c>
      <c r="C3701">
        <v>861.8878173828125</v>
      </c>
      <c r="D3701">
        <v>0.31459331512451172</v>
      </c>
      <c r="E3701" s="8">
        <f t="shared" si="59"/>
        <v>2.4554398059844971</v>
      </c>
    </row>
    <row r="3702" spans="1:5" x14ac:dyDescent="0.2">
      <c r="A3702" s="230">
        <v>42303.720947256945</v>
      </c>
      <c r="B3702">
        <v>2.4554398059844971</v>
      </c>
      <c r="C3702">
        <v>916.28448486328125</v>
      </c>
      <c r="D3702">
        <v>0.31459331512451172</v>
      </c>
      <c r="E3702" s="8">
        <f t="shared" si="59"/>
        <v>2.4554398059844971</v>
      </c>
    </row>
    <row r="3703" spans="1:5" x14ac:dyDescent="0.2">
      <c r="A3703" s="230">
        <v>42303.727900775462</v>
      </c>
      <c r="B3703">
        <v>2.4554398059844971</v>
      </c>
      <c r="C3703">
        <v>915.53497314453125</v>
      </c>
      <c r="D3703">
        <v>0.31459331512451172</v>
      </c>
      <c r="E3703" s="8">
        <f t="shared" si="59"/>
        <v>2.4554398059844971</v>
      </c>
    </row>
    <row r="3704" spans="1:5" x14ac:dyDescent="0.2">
      <c r="A3704" s="230">
        <v>42303.734854247683</v>
      </c>
      <c r="B3704">
        <v>2.4554398059844971</v>
      </c>
      <c r="C3704">
        <v>929.99078369140625</v>
      </c>
      <c r="D3704">
        <v>0.31459331512451172</v>
      </c>
      <c r="E3704" s="8">
        <f t="shared" si="59"/>
        <v>2.4554398059844971</v>
      </c>
    </row>
    <row r="3705" spans="1:5" x14ac:dyDescent="0.2">
      <c r="A3705" s="230">
        <v>42303.741807719911</v>
      </c>
      <c r="B3705">
        <v>2.4554398059844971</v>
      </c>
      <c r="C3705">
        <v>935.666015625</v>
      </c>
      <c r="D3705">
        <v>0.31459331512451172</v>
      </c>
      <c r="E3705" s="8">
        <f t="shared" si="59"/>
        <v>2.4554398059844971</v>
      </c>
    </row>
    <row r="3706" spans="1:5" x14ac:dyDescent="0.2">
      <c r="A3706" s="230">
        <v>42303.748761226852</v>
      </c>
      <c r="B3706">
        <v>2.4554398059844971</v>
      </c>
      <c r="C3706">
        <v>921.53155517578125</v>
      </c>
      <c r="D3706">
        <v>0.31459331512451172</v>
      </c>
      <c r="E3706" s="8">
        <f t="shared" si="59"/>
        <v>2.4554398059844971</v>
      </c>
    </row>
    <row r="3707" spans="1:5" x14ac:dyDescent="0.2">
      <c r="A3707" s="230">
        <v>42303.755714699073</v>
      </c>
      <c r="B3707">
        <v>2.4554398059844971</v>
      </c>
      <c r="C3707">
        <v>926.02880859375</v>
      </c>
      <c r="D3707">
        <v>0.31459331512451172</v>
      </c>
      <c r="E3707" s="8">
        <f t="shared" si="59"/>
        <v>2.4554398059844971</v>
      </c>
    </row>
    <row r="3708" spans="1:5" x14ac:dyDescent="0.2">
      <c r="A3708" s="230">
        <v>42303.762668171294</v>
      </c>
      <c r="B3708">
        <v>2.4554398059844971</v>
      </c>
      <c r="C3708">
        <v>949.47943115234375</v>
      </c>
      <c r="D3708">
        <v>0.31459331512451172</v>
      </c>
      <c r="E3708" s="8">
        <f t="shared" si="59"/>
        <v>2.4554398059844971</v>
      </c>
    </row>
    <row r="3709" spans="1:5" x14ac:dyDescent="0.2">
      <c r="A3709" s="230">
        <v>42303.769621678242</v>
      </c>
      <c r="B3709">
        <v>2.4554398059844971</v>
      </c>
      <c r="C3709">
        <v>904.29156494140625</v>
      </c>
      <c r="D3709">
        <v>0.31459331512451172</v>
      </c>
      <c r="E3709" s="8">
        <f t="shared" si="59"/>
        <v>2.4554398059844971</v>
      </c>
    </row>
    <row r="3710" spans="1:5" x14ac:dyDescent="0.2">
      <c r="A3710" s="230">
        <v>42303.776575150463</v>
      </c>
      <c r="B3710">
        <v>2.4554398059844971</v>
      </c>
      <c r="C3710">
        <v>942.84039306640625</v>
      </c>
      <c r="D3710">
        <v>0.31459331512451172</v>
      </c>
      <c r="E3710" s="8">
        <f t="shared" si="59"/>
        <v>2.4554398059844971</v>
      </c>
    </row>
    <row r="3711" spans="1:5" x14ac:dyDescent="0.2">
      <c r="A3711" s="230">
        <v>42303.783528668981</v>
      </c>
      <c r="B3711">
        <v>2.4554398059844971</v>
      </c>
      <c r="C3711">
        <v>911.03765869140625</v>
      </c>
      <c r="D3711">
        <v>0.2397000789642334</v>
      </c>
      <c r="E3711" s="8">
        <f t="shared" si="59"/>
        <v>2.4554398059844971</v>
      </c>
    </row>
    <row r="3712" spans="1:5" x14ac:dyDescent="0.2">
      <c r="A3712" s="230">
        <v>42303.790482141201</v>
      </c>
      <c r="B3712">
        <v>2.482835054397583</v>
      </c>
      <c r="C3712">
        <v>925.27923583984375</v>
      </c>
      <c r="D3712">
        <v>0.2397000789642334</v>
      </c>
      <c r="E3712" s="8">
        <f t="shared" si="59"/>
        <v>2.482835054397583</v>
      </c>
    </row>
    <row r="3713" spans="1:5" x14ac:dyDescent="0.2">
      <c r="A3713" s="230">
        <v>42303.797435613429</v>
      </c>
      <c r="B3713">
        <v>2.482835054397583</v>
      </c>
      <c r="C3713">
        <v>899.25885009765625</v>
      </c>
      <c r="D3713">
        <v>0.2397000789642334</v>
      </c>
      <c r="E3713" s="8">
        <f t="shared" si="59"/>
        <v>2.482835054397583</v>
      </c>
    </row>
    <row r="3714" spans="1:5" x14ac:dyDescent="0.2">
      <c r="A3714" s="230">
        <v>42303.804389120371</v>
      </c>
      <c r="B3714">
        <v>2.482835054397583</v>
      </c>
      <c r="C3714">
        <v>920.781982421875</v>
      </c>
      <c r="D3714">
        <v>0.2397000789642334</v>
      </c>
      <c r="E3714" s="8">
        <f t="shared" si="59"/>
        <v>2.482835054397583</v>
      </c>
    </row>
    <row r="3715" spans="1:5" x14ac:dyDescent="0.2">
      <c r="A3715" s="230">
        <v>42303.811342592591</v>
      </c>
      <c r="B3715">
        <v>2.482835054397583</v>
      </c>
      <c r="C3715">
        <v>860.49578857421875</v>
      </c>
      <c r="D3715">
        <v>0.2397000789642334</v>
      </c>
      <c r="E3715" s="8">
        <f t="shared" si="59"/>
        <v>2.482835054397583</v>
      </c>
    </row>
    <row r="3716" spans="1:5" x14ac:dyDescent="0.2">
      <c r="A3716" s="230">
        <v>42303.818296064812</v>
      </c>
      <c r="B3716">
        <v>2.482835054397583</v>
      </c>
      <c r="C3716">
        <v>904.29156494140625</v>
      </c>
      <c r="D3716">
        <v>0.2397000789642334</v>
      </c>
      <c r="E3716" s="8">
        <f t="shared" ref="E3716:E3779" si="60">IF(B3716="Null",E3715,IF(C3716+D3716&gt;10,B3716,"PO"))</f>
        <v>2.482835054397583</v>
      </c>
    </row>
    <row r="3717" spans="1:5" x14ac:dyDescent="0.2">
      <c r="A3717" s="230">
        <v>42303.825249571761</v>
      </c>
      <c r="B3717">
        <v>2.482835054397583</v>
      </c>
      <c r="C3717">
        <v>855.570068359375</v>
      </c>
      <c r="D3717">
        <v>0.2397000789642334</v>
      </c>
      <c r="E3717" s="8">
        <f t="shared" si="60"/>
        <v>2.482835054397583</v>
      </c>
    </row>
    <row r="3718" spans="1:5" x14ac:dyDescent="0.2">
      <c r="A3718" s="230">
        <v>42303.832203043981</v>
      </c>
      <c r="B3718">
        <v>2.482835054397583</v>
      </c>
      <c r="C3718">
        <v>900.65087890625</v>
      </c>
      <c r="D3718">
        <v>0.2397000789642334</v>
      </c>
      <c r="E3718" s="8">
        <f t="shared" si="60"/>
        <v>2.482835054397583</v>
      </c>
    </row>
    <row r="3719" spans="1:5" x14ac:dyDescent="0.2">
      <c r="A3719" s="230">
        <v>42303.839156562499</v>
      </c>
      <c r="B3719">
        <v>2.482835054397583</v>
      </c>
      <c r="C3719">
        <v>871.84637451171875</v>
      </c>
      <c r="D3719">
        <v>0.2397000789642334</v>
      </c>
      <c r="E3719" s="8">
        <f t="shared" si="60"/>
        <v>2.482835054397583</v>
      </c>
    </row>
    <row r="3720" spans="1:5" x14ac:dyDescent="0.2">
      <c r="A3720" s="230">
        <v>42303.846110034719</v>
      </c>
      <c r="B3720">
        <v>2.482835054397583</v>
      </c>
      <c r="C3720">
        <v>909.966796875</v>
      </c>
      <c r="D3720">
        <v>0.2397000789642334</v>
      </c>
      <c r="E3720" s="8">
        <f t="shared" si="60"/>
        <v>2.482835054397583</v>
      </c>
    </row>
    <row r="3721" spans="1:5" x14ac:dyDescent="0.2">
      <c r="A3721" s="230">
        <v>42303.853063506947</v>
      </c>
      <c r="B3721">
        <v>2.482835054397583</v>
      </c>
      <c r="C3721">
        <v>823.66015625</v>
      </c>
      <c r="D3721">
        <v>0.2397000789642334</v>
      </c>
      <c r="E3721" s="8">
        <f t="shared" si="60"/>
        <v>2.482835054397583</v>
      </c>
    </row>
    <row r="3722" spans="1:5" x14ac:dyDescent="0.2">
      <c r="A3722" s="230">
        <v>42303.860017013889</v>
      </c>
      <c r="B3722">
        <v>2.482835054397583</v>
      </c>
      <c r="C3722">
        <v>864.5648193359375</v>
      </c>
      <c r="D3722">
        <v>0.2397000789642334</v>
      </c>
      <c r="E3722" s="8">
        <f t="shared" si="60"/>
        <v>2.482835054397583</v>
      </c>
    </row>
    <row r="3723" spans="1:5" x14ac:dyDescent="0.2">
      <c r="A3723" s="230">
        <v>42303.866970486109</v>
      </c>
      <c r="B3723">
        <v>2.482835054397583</v>
      </c>
      <c r="C3723">
        <v>699.982666015625</v>
      </c>
      <c r="D3723">
        <v>0.2397000789642334</v>
      </c>
      <c r="E3723" s="8">
        <f t="shared" si="60"/>
        <v>2.482835054397583</v>
      </c>
    </row>
    <row r="3724" spans="1:5" x14ac:dyDescent="0.2">
      <c r="A3724" s="230">
        <v>42303.87392395833</v>
      </c>
      <c r="B3724">
        <v>2.482835054397583</v>
      </c>
      <c r="C3724">
        <v>888.33660888671875</v>
      </c>
      <c r="D3724">
        <v>0.2397000789642334</v>
      </c>
      <c r="E3724" s="8">
        <f t="shared" si="60"/>
        <v>2.482835054397583</v>
      </c>
    </row>
    <row r="3725" spans="1:5" x14ac:dyDescent="0.2">
      <c r="A3725" s="230">
        <v>42303.880877465279</v>
      </c>
      <c r="B3725">
        <v>2.482835054397583</v>
      </c>
      <c r="C3725">
        <v>643.4443359375</v>
      </c>
      <c r="D3725">
        <v>0.2397000789642334</v>
      </c>
      <c r="E3725" s="8">
        <f t="shared" si="60"/>
        <v>2.482835054397583</v>
      </c>
    </row>
    <row r="3726" spans="1:5" x14ac:dyDescent="0.2">
      <c r="A3726" s="230">
        <v>42303.8878309375</v>
      </c>
      <c r="B3726">
        <v>2.482835054397583</v>
      </c>
      <c r="C3726">
        <v>866.599365234375</v>
      </c>
      <c r="D3726">
        <v>0.2397000789642334</v>
      </c>
      <c r="E3726" s="8">
        <f t="shared" si="60"/>
        <v>2.482835054397583</v>
      </c>
    </row>
    <row r="3727" spans="1:5" x14ac:dyDescent="0.2">
      <c r="A3727" s="230">
        <v>42303.894784456017</v>
      </c>
      <c r="B3727">
        <v>2.482835054397583</v>
      </c>
      <c r="C3727">
        <v>679.20904541015625</v>
      </c>
      <c r="D3727">
        <v>0.2397000789642334</v>
      </c>
      <c r="E3727" s="8">
        <f t="shared" si="60"/>
        <v>2.482835054397583</v>
      </c>
    </row>
    <row r="3728" spans="1:5" x14ac:dyDescent="0.2">
      <c r="A3728" s="230">
        <v>42303.901737928238</v>
      </c>
      <c r="B3728">
        <v>2.482835054397583</v>
      </c>
      <c r="C3728">
        <v>811.988525390625</v>
      </c>
      <c r="D3728">
        <v>0.2397000789642334</v>
      </c>
      <c r="E3728" s="8">
        <f t="shared" si="60"/>
        <v>2.482835054397583</v>
      </c>
    </row>
    <row r="3729" spans="1:5" x14ac:dyDescent="0.2">
      <c r="A3729" s="230">
        <v>42303.908691400466</v>
      </c>
      <c r="B3729">
        <v>2.482835054397583</v>
      </c>
      <c r="C3729">
        <v>834.90374755859375</v>
      </c>
      <c r="D3729">
        <v>0.2397000789642334</v>
      </c>
      <c r="E3729" s="8">
        <f t="shared" si="60"/>
        <v>2.482835054397583</v>
      </c>
    </row>
    <row r="3730" spans="1:5" x14ac:dyDescent="0.2">
      <c r="A3730" s="230">
        <v>42303.915644907407</v>
      </c>
      <c r="B3730">
        <v>2.482835054397583</v>
      </c>
      <c r="C3730">
        <v>725.7889404296875</v>
      </c>
      <c r="D3730">
        <v>0.2397000789642334</v>
      </c>
      <c r="E3730" s="8">
        <f t="shared" si="60"/>
        <v>2.482835054397583</v>
      </c>
    </row>
    <row r="3731" spans="1:5" x14ac:dyDescent="0.2">
      <c r="A3731" s="230">
        <v>42303.922598379628</v>
      </c>
      <c r="B3731">
        <v>2.482835054397583</v>
      </c>
      <c r="C3731">
        <v>917.9979248046875</v>
      </c>
      <c r="D3731">
        <v>0.2397000789642334</v>
      </c>
      <c r="E3731" s="8">
        <f t="shared" si="60"/>
        <v>2.482835054397583</v>
      </c>
    </row>
    <row r="3732" spans="1:5" x14ac:dyDescent="0.2">
      <c r="A3732" s="230">
        <v>42303.929551851848</v>
      </c>
      <c r="B3732">
        <v>2.482835054397583</v>
      </c>
      <c r="C3732">
        <v>997.66546630859375</v>
      </c>
      <c r="D3732">
        <v>0.2397000789642334</v>
      </c>
      <c r="E3732" s="8">
        <f t="shared" si="60"/>
        <v>2.482835054397583</v>
      </c>
    </row>
    <row r="3733" spans="1:5" x14ac:dyDescent="0.2">
      <c r="A3733" s="230">
        <v>42303.936505358797</v>
      </c>
      <c r="B3733">
        <v>2.482835054397583</v>
      </c>
      <c r="C3733">
        <v>1097.14306640625</v>
      </c>
      <c r="D3733">
        <v>0.2397000789642334</v>
      </c>
      <c r="E3733" s="8">
        <f t="shared" si="60"/>
        <v>2.482835054397583</v>
      </c>
    </row>
    <row r="3734" spans="1:5" x14ac:dyDescent="0.2">
      <c r="A3734" s="230">
        <v>42303.943458831018</v>
      </c>
      <c r="B3734">
        <v>2.482835054397583</v>
      </c>
      <c r="C3734">
        <v>947.12371826171875</v>
      </c>
      <c r="D3734">
        <v>0.2397000789642334</v>
      </c>
      <c r="E3734" s="8">
        <f t="shared" si="60"/>
        <v>2.482835054397583</v>
      </c>
    </row>
    <row r="3735" spans="1:5" x14ac:dyDescent="0.2">
      <c r="A3735" s="230">
        <v>42303.950412349535</v>
      </c>
      <c r="B3735">
        <v>2.482835054397583</v>
      </c>
      <c r="C3735">
        <v>1148.9697265625</v>
      </c>
      <c r="D3735">
        <v>0.2397000789642334</v>
      </c>
      <c r="E3735" s="8">
        <f t="shared" si="60"/>
        <v>2.482835054397583</v>
      </c>
    </row>
    <row r="3736" spans="1:5" x14ac:dyDescent="0.2">
      <c r="A3736" s="230">
        <v>42303.957365821756</v>
      </c>
      <c r="B3736">
        <v>2.482835054397583</v>
      </c>
      <c r="C3736">
        <v>827.0867919921875</v>
      </c>
      <c r="D3736">
        <v>0.2397000789642334</v>
      </c>
      <c r="E3736" s="8">
        <f t="shared" si="60"/>
        <v>2.482835054397583</v>
      </c>
    </row>
    <row r="3737" spans="1:5" x14ac:dyDescent="0.2">
      <c r="A3737" s="230">
        <v>42303.964319293984</v>
      </c>
      <c r="B3737">
        <v>2.482835054397583</v>
      </c>
      <c r="C3737">
        <v>1150.5758056640625</v>
      </c>
      <c r="D3737">
        <v>0.2397000789642334</v>
      </c>
      <c r="E3737" s="8">
        <f t="shared" si="60"/>
        <v>2.482835054397583</v>
      </c>
    </row>
    <row r="3738" spans="1:5" x14ac:dyDescent="0.2">
      <c r="A3738" s="230">
        <v>42303.971272800925</v>
      </c>
      <c r="B3738">
        <v>2.482835054397583</v>
      </c>
      <c r="C3738">
        <v>922.3880615234375</v>
      </c>
      <c r="D3738">
        <v>0.2397000789642334</v>
      </c>
      <c r="E3738" s="8">
        <f t="shared" si="60"/>
        <v>2.482835054397583</v>
      </c>
    </row>
    <row r="3739" spans="1:5" x14ac:dyDescent="0.2">
      <c r="A3739" s="230">
        <v>42303.978226273146</v>
      </c>
      <c r="B3739">
        <v>2.482835054397583</v>
      </c>
      <c r="C3739">
        <v>1145.864501953125</v>
      </c>
      <c r="D3739">
        <v>0.2397000789642334</v>
      </c>
      <c r="E3739" s="8">
        <f t="shared" si="60"/>
        <v>2.482835054397583</v>
      </c>
    </row>
    <row r="3740" spans="1:5" x14ac:dyDescent="0.2">
      <c r="A3740" s="230">
        <v>42303.985179745374</v>
      </c>
      <c r="B3740">
        <v>2.482835054397583</v>
      </c>
      <c r="C3740">
        <v>1025.0780029296875</v>
      </c>
      <c r="D3740">
        <v>0.2397000789642334</v>
      </c>
      <c r="E3740" s="8">
        <f t="shared" si="60"/>
        <v>2.482835054397583</v>
      </c>
    </row>
    <row r="3741" spans="1:5" x14ac:dyDescent="0.2">
      <c r="A3741" s="230">
        <v>42303.992133252315</v>
      </c>
      <c r="B3741">
        <v>2.482835054397583</v>
      </c>
      <c r="C3741">
        <v>1115.025390625</v>
      </c>
      <c r="D3741">
        <v>0.2397000789642334</v>
      </c>
      <c r="E3741" s="8">
        <f t="shared" si="60"/>
        <v>2.482835054397583</v>
      </c>
    </row>
    <row r="3742" spans="1:5" x14ac:dyDescent="0.2">
      <c r="A3742" s="230">
        <v>42303.999086724536</v>
      </c>
      <c r="B3742">
        <v>2.482835054397583</v>
      </c>
      <c r="C3742">
        <v>1122.5208740234375</v>
      </c>
      <c r="D3742">
        <v>0.2397000789642334</v>
      </c>
      <c r="E3742" s="8">
        <f t="shared" si="60"/>
        <v>2.482835054397583</v>
      </c>
    </row>
    <row r="3743" spans="1:5" x14ac:dyDescent="0.2">
      <c r="A3743" s="230">
        <v>42304.006040243054</v>
      </c>
      <c r="B3743">
        <v>2.482835054397583</v>
      </c>
      <c r="C3743">
        <v>1148.9697265625</v>
      </c>
      <c r="D3743">
        <v>0.2397000789642334</v>
      </c>
      <c r="E3743" s="8">
        <f t="shared" si="60"/>
        <v>2.482835054397583</v>
      </c>
    </row>
    <row r="3744" spans="1:5" x14ac:dyDescent="0.2">
      <c r="A3744" s="230">
        <v>42304.012993715274</v>
      </c>
      <c r="B3744">
        <v>2.482835054397583</v>
      </c>
      <c r="C3744">
        <v>1123.69873046875</v>
      </c>
      <c r="D3744">
        <v>0.2397000789642334</v>
      </c>
      <c r="E3744" s="8">
        <f t="shared" si="60"/>
        <v>2.482835054397583</v>
      </c>
    </row>
    <row r="3745" spans="1:5" x14ac:dyDescent="0.2">
      <c r="A3745" s="230">
        <v>42304.019947187502</v>
      </c>
      <c r="B3745">
        <v>2.482835054397583</v>
      </c>
      <c r="C3745">
        <v>1134.0855712890625</v>
      </c>
      <c r="D3745">
        <v>0.2397000789642334</v>
      </c>
      <c r="E3745" s="8">
        <f t="shared" si="60"/>
        <v>2.482835054397583</v>
      </c>
    </row>
    <row r="3746" spans="1:5" x14ac:dyDescent="0.2">
      <c r="A3746" s="230">
        <v>42304.026900694444</v>
      </c>
      <c r="B3746">
        <v>2.482835054397583</v>
      </c>
      <c r="C3746">
        <v>1105.92333984375</v>
      </c>
      <c r="D3746">
        <v>0.2397000789642334</v>
      </c>
      <c r="E3746" s="8">
        <f t="shared" si="60"/>
        <v>2.482835054397583</v>
      </c>
    </row>
    <row r="3747" spans="1:5" x14ac:dyDescent="0.2">
      <c r="A3747" s="230">
        <v>42304.033854166664</v>
      </c>
      <c r="B3747">
        <v>2.482835054397583</v>
      </c>
      <c r="C3747">
        <v>1126.3758544921875</v>
      </c>
      <c r="D3747">
        <v>0.2397000789642334</v>
      </c>
      <c r="E3747" s="8">
        <f t="shared" si="60"/>
        <v>2.482835054397583</v>
      </c>
    </row>
    <row r="3748" spans="1:5" x14ac:dyDescent="0.2">
      <c r="A3748" s="230">
        <v>42304.040807638892</v>
      </c>
      <c r="B3748">
        <v>2.482835054397583</v>
      </c>
      <c r="C3748">
        <v>1129.6951904296875</v>
      </c>
      <c r="D3748">
        <v>0.2397000789642334</v>
      </c>
      <c r="E3748" s="8">
        <f t="shared" si="60"/>
        <v>2.482835054397583</v>
      </c>
    </row>
    <row r="3749" spans="1:5" x14ac:dyDescent="0.2">
      <c r="A3749" s="230">
        <v>42304.047761145834</v>
      </c>
      <c r="B3749">
        <v>2.482835054397583</v>
      </c>
      <c r="C3749">
        <v>1120.9146728515625</v>
      </c>
      <c r="D3749">
        <v>0.2397000789642334</v>
      </c>
      <c r="E3749" s="8">
        <f t="shared" si="60"/>
        <v>2.482835054397583</v>
      </c>
    </row>
    <row r="3750" spans="1:5" x14ac:dyDescent="0.2">
      <c r="A3750" s="230">
        <v>42304.054714618054</v>
      </c>
      <c r="B3750">
        <v>2.482835054397583</v>
      </c>
      <c r="C3750">
        <v>1087.7198486328125</v>
      </c>
      <c r="D3750">
        <v>0.2397000789642334</v>
      </c>
      <c r="E3750" s="8">
        <f t="shared" si="60"/>
        <v>2.482835054397583</v>
      </c>
    </row>
    <row r="3751" spans="1:5" x14ac:dyDescent="0.2">
      <c r="A3751" s="230">
        <v>42304.061668136572</v>
      </c>
      <c r="B3751">
        <v>2.482835054397583</v>
      </c>
      <c r="C3751">
        <v>1083.4366455078125</v>
      </c>
      <c r="D3751">
        <v>0.2397000789642334</v>
      </c>
      <c r="E3751" s="8">
        <f t="shared" si="60"/>
        <v>2.482835054397583</v>
      </c>
    </row>
    <row r="3752" spans="1:5" x14ac:dyDescent="0.2">
      <c r="A3752" s="230">
        <v>42304.0686216088</v>
      </c>
      <c r="B3752">
        <v>2.482835054397583</v>
      </c>
      <c r="C3752">
        <v>1046.386962890625</v>
      </c>
      <c r="D3752">
        <v>0.2397000789642334</v>
      </c>
      <c r="E3752" s="8">
        <f t="shared" si="60"/>
        <v>2.482835054397583</v>
      </c>
    </row>
    <row r="3753" spans="1:5" x14ac:dyDescent="0.2">
      <c r="A3753" s="230">
        <v>42304.07557508102</v>
      </c>
      <c r="B3753">
        <v>2.448483943939209</v>
      </c>
      <c r="C3753">
        <v>1114.48974609375</v>
      </c>
      <c r="D3753">
        <v>0.2397000789642334</v>
      </c>
      <c r="E3753" s="8">
        <f t="shared" si="60"/>
        <v>2.448483943939209</v>
      </c>
    </row>
    <row r="3754" spans="1:5" x14ac:dyDescent="0.2">
      <c r="A3754" s="230">
        <v>42304.082528587962</v>
      </c>
      <c r="B3754">
        <v>2.4002208709716797</v>
      </c>
      <c r="C3754">
        <v>1070.587158203125</v>
      </c>
      <c r="D3754">
        <v>0.2397000789642334</v>
      </c>
      <c r="E3754" s="8">
        <f t="shared" si="60"/>
        <v>2.4002208709716797</v>
      </c>
    </row>
    <row r="3755" spans="1:5" x14ac:dyDescent="0.2">
      <c r="A3755" s="230">
        <v>42304.089482060182</v>
      </c>
      <c r="B3755">
        <v>2.4002208709716797</v>
      </c>
      <c r="C3755">
        <v>1111.0634765625</v>
      </c>
      <c r="D3755">
        <v>0.2397000789642334</v>
      </c>
      <c r="E3755" s="8">
        <f t="shared" si="60"/>
        <v>2.4002208709716797</v>
      </c>
    </row>
    <row r="3756" spans="1:5" x14ac:dyDescent="0.2">
      <c r="A3756" s="230">
        <v>42304.09643553241</v>
      </c>
      <c r="B3756">
        <v>2.4002208709716797</v>
      </c>
      <c r="C3756">
        <v>1023.3646850585937</v>
      </c>
      <c r="D3756">
        <v>0.2397000789642334</v>
      </c>
      <c r="E3756" s="8">
        <f t="shared" si="60"/>
        <v>2.4002208709716797</v>
      </c>
    </row>
    <row r="3757" spans="1:5" x14ac:dyDescent="0.2">
      <c r="A3757" s="230">
        <v>42304.103389039352</v>
      </c>
      <c r="B3757">
        <v>2.4002208709716797</v>
      </c>
      <c r="C3757">
        <v>1300.59521484375</v>
      </c>
      <c r="D3757">
        <v>0.2397000789642334</v>
      </c>
      <c r="E3757" s="8">
        <f t="shared" si="60"/>
        <v>2.4002208709716797</v>
      </c>
    </row>
    <row r="3758" spans="1:5" x14ac:dyDescent="0.2">
      <c r="A3758" s="230">
        <v>42304.110342511573</v>
      </c>
      <c r="B3758">
        <v>2.4002208709716797</v>
      </c>
      <c r="C3758">
        <v>1090.07568359375</v>
      </c>
      <c r="D3758">
        <v>0.31459331512451172</v>
      </c>
      <c r="E3758" s="8">
        <f t="shared" si="60"/>
        <v>2.4002208709716797</v>
      </c>
    </row>
    <row r="3759" spans="1:5" x14ac:dyDescent="0.2">
      <c r="A3759" s="230">
        <v>42304.11729603009</v>
      </c>
      <c r="B3759">
        <v>2.4002208709716797</v>
      </c>
      <c r="C3759">
        <v>1293.3135986328125</v>
      </c>
      <c r="D3759">
        <v>0.31459331512451172</v>
      </c>
      <c r="E3759" s="8">
        <f t="shared" si="60"/>
        <v>2.4002208709716797</v>
      </c>
    </row>
    <row r="3760" spans="1:5" x14ac:dyDescent="0.2">
      <c r="A3760" s="230">
        <v>42304.124249502318</v>
      </c>
      <c r="B3760">
        <v>2.4002208709716797</v>
      </c>
      <c r="C3760">
        <v>1099.7130126953125</v>
      </c>
      <c r="D3760">
        <v>0.31459331512451172</v>
      </c>
      <c r="E3760" s="8">
        <f t="shared" si="60"/>
        <v>2.4002208709716797</v>
      </c>
    </row>
    <row r="3761" spans="1:5" x14ac:dyDescent="0.2">
      <c r="A3761" s="230">
        <v>42304.131202974539</v>
      </c>
      <c r="B3761">
        <v>2.4002208709716797</v>
      </c>
      <c r="C3761">
        <v>1250.3746337890625</v>
      </c>
      <c r="D3761">
        <v>0.31459331512451172</v>
      </c>
      <c r="E3761" s="8">
        <f t="shared" si="60"/>
        <v>2.4002208709716797</v>
      </c>
    </row>
    <row r="3762" spans="1:5" x14ac:dyDescent="0.2">
      <c r="A3762" s="230">
        <v>42304.13815648148</v>
      </c>
      <c r="B3762">
        <v>2.4002208709716797</v>
      </c>
      <c r="C3762">
        <v>1245.341796875</v>
      </c>
      <c r="D3762">
        <v>0.31459331512451172</v>
      </c>
      <c r="E3762" s="8">
        <f t="shared" si="60"/>
        <v>2.4002208709716797</v>
      </c>
    </row>
    <row r="3763" spans="1:5" x14ac:dyDescent="0.2">
      <c r="A3763" s="230">
        <v>42304.145109953701</v>
      </c>
      <c r="B3763">
        <v>2.4002208709716797</v>
      </c>
      <c r="C3763">
        <v>1295.1341552734375</v>
      </c>
      <c r="D3763">
        <v>0.31459331512451172</v>
      </c>
      <c r="E3763" s="8">
        <f t="shared" si="60"/>
        <v>2.4002208709716797</v>
      </c>
    </row>
    <row r="3764" spans="1:5" x14ac:dyDescent="0.2">
      <c r="A3764" s="230">
        <v>42304.152063425929</v>
      </c>
      <c r="B3764">
        <v>2.4002208709716797</v>
      </c>
      <c r="C3764">
        <v>1335.074951171875</v>
      </c>
      <c r="D3764">
        <v>0.31459331512451172</v>
      </c>
      <c r="E3764" s="8">
        <f t="shared" si="60"/>
        <v>2.4002208709716797</v>
      </c>
    </row>
    <row r="3765" spans="1:5" x14ac:dyDescent="0.2">
      <c r="A3765" s="230">
        <v>42304.15901693287</v>
      </c>
      <c r="B3765">
        <v>2.4002208709716797</v>
      </c>
      <c r="C3765">
        <v>1078.4039306640625</v>
      </c>
      <c r="D3765">
        <v>0.31459331512451172</v>
      </c>
      <c r="E3765" s="8">
        <f t="shared" si="60"/>
        <v>2.4002208709716797</v>
      </c>
    </row>
    <row r="3766" spans="1:5" x14ac:dyDescent="0.2">
      <c r="A3766" s="230">
        <v>42304.165970405091</v>
      </c>
      <c r="B3766">
        <v>2.4002208709716797</v>
      </c>
      <c r="C3766">
        <v>1350.2803955078125</v>
      </c>
      <c r="D3766">
        <v>0.31459331512451172</v>
      </c>
      <c r="E3766" s="8">
        <f t="shared" si="60"/>
        <v>2.4002208709716797</v>
      </c>
    </row>
    <row r="3767" spans="1:5" x14ac:dyDescent="0.2">
      <c r="A3767" s="230">
        <v>42304.172923923608</v>
      </c>
      <c r="B3767">
        <v>2.4002208709716797</v>
      </c>
      <c r="C3767">
        <v>1003.3406372070312</v>
      </c>
      <c r="D3767">
        <v>0.31459331512451172</v>
      </c>
      <c r="E3767" s="8">
        <f t="shared" si="60"/>
        <v>2.4002208709716797</v>
      </c>
    </row>
    <row r="3768" spans="1:5" x14ac:dyDescent="0.2">
      <c r="A3768" s="230">
        <v>42304.179877395836</v>
      </c>
      <c r="B3768">
        <v>2.4002208709716797</v>
      </c>
      <c r="C3768">
        <v>1357.454833984375</v>
      </c>
      <c r="D3768">
        <v>0.31459331512451172</v>
      </c>
      <c r="E3768" s="8">
        <f t="shared" si="60"/>
        <v>2.4002208709716797</v>
      </c>
    </row>
    <row r="3769" spans="1:5" x14ac:dyDescent="0.2">
      <c r="A3769" s="230">
        <v>42304.186830868057</v>
      </c>
      <c r="B3769">
        <v>2.4002208709716797</v>
      </c>
      <c r="C3769">
        <v>1069.5162353515625</v>
      </c>
      <c r="D3769">
        <v>0.31459331512451172</v>
      </c>
      <c r="E3769" s="8">
        <f t="shared" si="60"/>
        <v>2.4002208709716797</v>
      </c>
    </row>
    <row r="3770" spans="1:5" x14ac:dyDescent="0.2">
      <c r="A3770" s="230">
        <v>42304.193784374998</v>
      </c>
      <c r="B3770">
        <v>2.4002208709716797</v>
      </c>
      <c r="C3770">
        <v>1328.7572021484375</v>
      </c>
      <c r="D3770">
        <v>0.31459331512451172</v>
      </c>
      <c r="E3770" s="8">
        <f t="shared" si="60"/>
        <v>2.4002208709716797</v>
      </c>
    </row>
    <row r="3771" spans="1:5" x14ac:dyDescent="0.2">
      <c r="A3771" s="230">
        <v>42304.200737847219</v>
      </c>
      <c r="B3771">
        <v>2.4002208709716797</v>
      </c>
      <c r="C3771">
        <v>1258.833984375</v>
      </c>
      <c r="D3771">
        <v>0.31459331512451172</v>
      </c>
      <c r="E3771" s="8">
        <f t="shared" si="60"/>
        <v>2.4002208709716797</v>
      </c>
    </row>
    <row r="3772" spans="1:5" x14ac:dyDescent="0.2">
      <c r="A3772" s="230">
        <v>42304.207691319447</v>
      </c>
      <c r="B3772">
        <v>2.4002208709716797</v>
      </c>
      <c r="C3772">
        <v>1318.477783203125</v>
      </c>
      <c r="D3772">
        <v>0.31459331512451172</v>
      </c>
      <c r="E3772" s="8">
        <f t="shared" si="60"/>
        <v>2.4002208709716797</v>
      </c>
    </row>
    <row r="3773" spans="1:5" x14ac:dyDescent="0.2">
      <c r="A3773" s="230">
        <v>42304.214644826388</v>
      </c>
      <c r="B3773">
        <v>2.4002208709716797</v>
      </c>
      <c r="C3773">
        <v>1299.09619140625</v>
      </c>
      <c r="D3773">
        <v>0.31459331512451172</v>
      </c>
      <c r="E3773" s="8">
        <f t="shared" si="60"/>
        <v>2.4002208709716797</v>
      </c>
    </row>
    <row r="3774" spans="1:5" x14ac:dyDescent="0.2">
      <c r="A3774" s="230">
        <v>42304.221598298609</v>
      </c>
      <c r="B3774">
        <v>2.4002208709716797</v>
      </c>
      <c r="C3774">
        <v>1334.753662109375</v>
      </c>
      <c r="D3774">
        <v>0.31459331512451172</v>
      </c>
      <c r="E3774" s="8">
        <f t="shared" si="60"/>
        <v>2.4002208709716797</v>
      </c>
    </row>
    <row r="3775" spans="1:5" x14ac:dyDescent="0.2">
      <c r="A3775" s="230">
        <v>42304.228551817127</v>
      </c>
      <c r="B3775">
        <v>2.4002208709716797</v>
      </c>
      <c r="C3775">
        <v>1329.0784912109375</v>
      </c>
      <c r="D3775">
        <v>0.31459331512451172</v>
      </c>
      <c r="E3775" s="8">
        <f t="shared" si="60"/>
        <v>2.4002208709716797</v>
      </c>
    </row>
    <row r="3776" spans="1:5" x14ac:dyDescent="0.2">
      <c r="A3776" s="230">
        <v>42304.235505289354</v>
      </c>
      <c r="B3776">
        <v>2.4002208709716797</v>
      </c>
      <c r="C3776">
        <v>1329.399658203125</v>
      </c>
      <c r="D3776">
        <v>0.31459331512451172</v>
      </c>
      <c r="E3776" s="8">
        <f t="shared" si="60"/>
        <v>2.4002208709716797</v>
      </c>
    </row>
    <row r="3777" spans="1:5" x14ac:dyDescent="0.2">
      <c r="A3777" s="230">
        <v>42304.242458761575</v>
      </c>
      <c r="B3777">
        <v>2.4002208709716797</v>
      </c>
      <c r="C3777">
        <v>1290.9580078125</v>
      </c>
      <c r="D3777">
        <v>0.31459331512451172</v>
      </c>
      <c r="E3777" s="8">
        <f t="shared" si="60"/>
        <v>2.4002208709716797</v>
      </c>
    </row>
    <row r="3778" spans="1:5" x14ac:dyDescent="0.2">
      <c r="A3778" s="230">
        <v>42304.249412268517</v>
      </c>
      <c r="B3778">
        <v>2.4002208709716797</v>
      </c>
      <c r="C3778">
        <v>1324.5811767578125</v>
      </c>
      <c r="D3778">
        <v>0.31459331512451172</v>
      </c>
      <c r="E3778" s="8">
        <f t="shared" si="60"/>
        <v>2.4002208709716797</v>
      </c>
    </row>
    <row r="3779" spans="1:5" x14ac:dyDescent="0.2">
      <c r="A3779" s="230">
        <v>42304.256365740737</v>
      </c>
      <c r="B3779">
        <v>2.4002208709716797</v>
      </c>
      <c r="C3779">
        <v>1289.03076171875</v>
      </c>
      <c r="D3779">
        <v>0.31459331512451172</v>
      </c>
      <c r="E3779" s="8">
        <f t="shared" si="60"/>
        <v>2.4002208709716797</v>
      </c>
    </row>
    <row r="3780" spans="1:5" x14ac:dyDescent="0.2">
      <c r="A3780" s="230">
        <v>42304.263319212965</v>
      </c>
      <c r="B3780">
        <v>2.4002208709716797</v>
      </c>
      <c r="C3780">
        <v>1281.6419677734375</v>
      </c>
      <c r="D3780">
        <v>0.31459331512451172</v>
      </c>
      <c r="E3780" s="8">
        <f t="shared" ref="E3780:E3843" si="61">IF(B3780="Null",E3779,IF(C3780+D3780&gt;10,B3780,"PO"))</f>
        <v>2.4002208709716797</v>
      </c>
    </row>
    <row r="3781" spans="1:5" x14ac:dyDescent="0.2">
      <c r="A3781" s="230">
        <v>42304.270272719907</v>
      </c>
      <c r="B3781">
        <v>2.4002208709716797</v>
      </c>
      <c r="C3781">
        <v>1264.9375</v>
      </c>
      <c r="D3781">
        <v>0.31459331512451172</v>
      </c>
      <c r="E3781" s="8">
        <f t="shared" si="61"/>
        <v>2.4002208709716797</v>
      </c>
    </row>
    <row r="3782" spans="1:5" x14ac:dyDescent="0.2">
      <c r="A3782" s="230">
        <v>42304.277226192127</v>
      </c>
      <c r="B3782">
        <v>2.4002208709716797</v>
      </c>
      <c r="C3782">
        <v>1346.6397705078125</v>
      </c>
      <c r="D3782">
        <v>0.31459331512451172</v>
      </c>
      <c r="E3782" s="8">
        <f t="shared" si="61"/>
        <v>2.4002208709716797</v>
      </c>
    </row>
    <row r="3783" spans="1:5" x14ac:dyDescent="0.2">
      <c r="A3783" s="230">
        <v>42304.284179710645</v>
      </c>
      <c r="B3783">
        <v>2.4002208709716797</v>
      </c>
      <c r="C3783">
        <v>1224.67529296875</v>
      </c>
      <c r="D3783">
        <v>0.31459331512451172</v>
      </c>
      <c r="E3783" s="8">
        <f t="shared" si="61"/>
        <v>2.4002208709716797</v>
      </c>
    </row>
    <row r="3784" spans="1:5" x14ac:dyDescent="0.2">
      <c r="A3784" s="230">
        <v>42304.291133182873</v>
      </c>
      <c r="B3784">
        <v>2.4002208709716797</v>
      </c>
      <c r="C3784">
        <v>1227.352294921875</v>
      </c>
      <c r="D3784">
        <v>0.31459331512451172</v>
      </c>
      <c r="E3784" s="8">
        <f t="shared" si="61"/>
        <v>2.4002208709716797</v>
      </c>
    </row>
    <row r="3785" spans="1:5" x14ac:dyDescent="0.2">
      <c r="A3785" s="230">
        <v>42304.298086655093</v>
      </c>
      <c r="B3785">
        <v>2.4002208709716797</v>
      </c>
      <c r="C3785">
        <v>848.8240966796875</v>
      </c>
      <c r="D3785">
        <v>0.31459331512451172</v>
      </c>
      <c r="E3785" s="8">
        <f t="shared" si="61"/>
        <v>2.4002208709716797</v>
      </c>
    </row>
    <row r="3786" spans="1:5" x14ac:dyDescent="0.2">
      <c r="A3786" s="230">
        <v>42304.305040162035</v>
      </c>
      <c r="B3786">
        <v>2.4002208709716797</v>
      </c>
      <c r="C3786">
        <v>1121.87841796875</v>
      </c>
      <c r="D3786">
        <v>0.31459331512451172</v>
      </c>
      <c r="E3786" s="8">
        <f t="shared" si="61"/>
        <v>2.4002208709716797</v>
      </c>
    </row>
    <row r="3787" spans="1:5" x14ac:dyDescent="0.2">
      <c r="A3787" s="230">
        <v>42304.311993634263</v>
      </c>
      <c r="B3787">
        <v>2.4002208709716797</v>
      </c>
      <c r="C3787">
        <v>1362.4874267578125</v>
      </c>
      <c r="D3787">
        <v>0.31459331512451172</v>
      </c>
      <c r="E3787" s="8">
        <f t="shared" si="61"/>
        <v>2.4002208709716797</v>
      </c>
    </row>
    <row r="3788" spans="1:5" x14ac:dyDescent="0.2">
      <c r="A3788" s="230">
        <v>42304.318947106483</v>
      </c>
      <c r="B3788">
        <v>2.4002208709716797</v>
      </c>
      <c r="C3788">
        <v>1397.502685546875</v>
      </c>
      <c r="D3788">
        <v>0.31459331512451172</v>
      </c>
      <c r="E3788" s="8">
        <f t="shared" si="61"/>
        <v>2.4002208709716797</v>
      </c>
    </row>
    <row r="3789" spans="1:5" x14ac:dyDescent="0.2">
      <c r="A3789" s="230">
        <v>42304.325900613425</v>
      </c>
      <c r="B3789">
        <v>2.4002208709716797</v>
      </c>
      <c r="C3789">
        <v>1307.8765869140625</v>
      </c>
      <c r="D3789">
        <v>0.31459331512451172</v>
      </c>
      <c r="E3789" s="8">
        <f t="shared" si="61"/>
        <v>2.4002208709716797</v>
      </c>
    </row>
    <row r="3790" spans="1:5" x14ac:dyDescent="0.2">
      <c r="A3790" s="230">
        <v>42304.332854085646</v>
      </c>
      <c r="B3790">
        <v>2.4002208709716797</v>
      </c>
      <c r="C3790">
        <v>1319.4412841796875</v>
      </c>
      <c r="D3790">
        <v>0.31459331512451172</v>
      </c>
      <c r="E3790" s="8">
        <f t="shared" si="61"/>
        <v>2.4002208709716797</v>
      </c>
    </row>
    <row r="3791" spans="1:5" x14ac:dyDescent="0.2">
      <c r="A3791" s="230">
        <v>42304.339807604163</v>
      </c>
      <c r="B3791">
        <v>2.4002208709716797</v>
      </c>
      <c r="C3791">
        <v>1316.0147705078125</v>
      </c>
      <c r="D3791">
        <v>0.31459331512451172</v>
      </c>
      <c r="E3791" s="8">
        <f t="shared" si="61"/>
        <v>2.4002208709716797</v>
      </c>
    </row>
    <row r="3792" spans="1:5" x14ac:dyDescent="0.2">
      <c r="A3792" s="230">
        <v>42304.346761076391</v>
      </c>
      <c r="B3792">
        <v>2.4002208709716797</v>
      </c>
      <c r="C3792">
        <v>1265.2586669921875</v>
      </c>
      <c r="D3792">
        <v>0.31459331512451172</v>
      </c>
      <c r="E3792" s="8">
        <f t="shared" si="61"/>
        <v>2.4002208709716797</v>
      </c>
    </row>
    <row r="3793" spans="1:5" x14ac:dyDescent="0.2">
      <c r="A3793" s="230">
        <v>42304.353714548612</v>
      </c>
      <c r="B3793">
        <v>2.4002208709716797</v>
      </c>
      <c r="C3793">
        <v>1247.6976318359375</v>
      </c>
      <c r="D3793">
        <v>0.31459331512451172</v>
      </c>
      <c r="E3793" s="8">
        <f t="shared" si="61"/>
        <v>2.4002208709716797</v>
      </c>
    </row>
    <row r="3794" spans="1:5" x14ac:dyDescent="0.2">
      <c r="A3794" s="230">
        <v>42304.360668055553</v>
      </c>
      <c r="B3794">
        <v>2.4002208709716797</v>
      </c>
      <c r="C3794">
        <v>1217.715087890625</v>
      </c>
      <c r="D3794">
        <v>0.31459331512451172</v>
      </c>
      <c r="E3794" s="8">
        <f t="shared" si="61"/>
        <v>2.4002208709716797</v>
      </c>
    </row>
    <row r="3795" spans="1:5" x14ac:dyDescent="0.2">
      <c r="A3795" s="230">
        <v>42304.367621527781</v>
      </c>
      <c r="B3795">
        <v>2.4002208709716797</v>
      </c>
      <c r="C3795">
        <v>1253.908203125</v>
      </c>
      <c r="D3795">
        <v>0.31459331512451172</v>
      </c>
      <c r="E3795" s="8">
        <f t="shared" si="61"/>
        <v>2.4002208709716797</v>
      </c>
    </row>
    <row r="3796" spans="1:5" x14ac:dyDescent="0.2">
      <c r="A3796" s="230">
        <v>42304.374575000002</v>
      </c>
      <c r="B3796">
        <v>2.4417421817779541</v>
      </c>
      <c r="C3796">
        <v>1126.9111328125</v>
      </c>
      <c r="D3796">
        <v>0.31459331512451172</v>
      </c>
      <c r="E3796" s="8">
        <f t="shared" si="61"/>
        <v>2.4417421817779541</v>
      </c>
    </row>
    <row r="3797" spans="1:5" x14ac:dyDescent="0.2">
      <c r="A3797" s="230">
        <v>42304.381528506943</v>
      </c>
      <c r="B3797">
        <v>2.4417421817779541</v>
      </c>
      <c r="C3797">
        <v>1197.0487060546875</v>
      </c>
      <c r="D3797">
        <v>0.31459331512451172</v>
      </c>
      <c r="E3797" s="8">
        <f t="shared" si="61"/>
        <v>2.4417421817779541</v>
      </c>
    </row>
    <row r="3798" spans="1:5" x14ac:dyDescent="0.2">
      <c r="A3798" s="230">
        <v>42304.388481979164</v>
      </c>
      <c r="B3798">
        <v>2.4417421817779541</v>
      </c>
      <c r="C3798">
        <v>1057.63037109375</v>
      </c>
      <c r="D3798">
        <v>0.31459331512451172</v>
      </c>
      <c r="E3798" s="8">
        <f t="shared" si="61"/>
        <v>2.4417421817779541</v>
      </c>
    </row>
    <row r="3799" spans="1:5" x14ac:dyDescent="0.2">
      <c r="A3799" s="230">
        <v>42304.395435497689</v>
      </c>
      <c r="B3799">
        <v>2.4417421817779541</v>
      </c>
      <c r="C3799">
        <v>1091.681884765625</v>
      </c>
      <c r="D3799">
        <v>0.31459331512451172</v>
      </c>
      <c r="E3799" s="8">
        <f t="shared" si="61"/>
        <v>2.4417421817779541</v>
      </c>
    </row>
    <row r="3800" spans="1:5" x14ac:dyDescent="0.2">
      <c r="A3800" s="230">
        <v>42304.402388969909</v>
      </c>
      <c r="B3800">
        <v>2.4417421817779541</v>
      </c>
      <c r="C3800">
        <v>1109.7784423828125</v>
      </c>
      <c r="D3800">
        <v>0.31459331512451172</v>
      </c>
      <c r="E3800" s="8">
        <f t="shared" si="61"/>
        <v>2.4417421817779541</v>
      </c>
    </row>
    <row r="3801" spans="1:5" x14ac:dyDescent="0.2">
      <c r="A3801" s="230">
        <v>42304.40934244213</v>
      </c>
      <c r="B3801">
        <v>2.4417421817779541</v>
      </c>
      <c r="C3801">
        <v>1036.7496337890625</v>
      </c>
      <c r="D3801">
        <v>0.31459331512451172</v>
      </c>
      <c r="E3801" s="8">
        <f t="shared" si="61"/>
        <v>2.4417421817779541</v>
      </c>
    </row>
    <row r="3802" spans="1:5" x14ac:dyDescent="0.2">
      <c r="A3802" s="230">
        <v>42304.416295949071</v>
      </c>
      <c r="B3802">
        <v>2.4141325950622559</v>
      </c>
      <c r="C3802">
        <v>1283.355224609375</v>
      </c>
      <c r="D3802">
        <v>0.31459331512451172</v>
      </c>
      <c r="E3802" s="8">
        <f t="shared" si="61"/>
        <v>2.4141325950622559</v>
      </c>
    </row>
    <row r="3803" spans="1:5" x14ac:dyDescent="0.2">
      <c r="A3803" s="230">
        <v>42304.423249421299</v>
      </c>
      <c r="B3803">
        <v>2.4417421817779541</v>
      </c>
      <c r="C3803">
        <v>1298.6676025390625</v>
      </c>
      <c r="D3803">
        <v>0.31459331512451172</v>
      </c>
      <c r="E3803" s="8">
        <f t="shared" si="61"/>
        <v>2.4417421817779541</v>
      </c>
    </row>
    <row r="3804" spans="1:5" x14ac:dyDescent="0.2">
      <c r="A3804" s="230">
        <v>42304.43020289352</v>
      </c>
      <c r="B3804">
        <v>2.4417421817779541</v>
      </c>
      <c r="C3804">
        <v>1342.3565673828125</v>
      </c>
      <c r="D3804">
        <v>0.31459331512451172</v>
      </c>
      <c r="E3804" s="8">
        <f t="shared" si="61"/>
        <v>2.4417421817779541</v>
      </c>
    </row>
    <row r="3805" spans="1:5" x14ac:dyDescent="0.2">
      <c r="A3805" s="230">
        <v>42304.437156400461</v>
      </c>
      <c r="B3805">
        <v>2.4417421817779541</v>
      </c>
      <c r="C3805">
        <v>1251.0169677734375</v>
      </c>
      <c r="D3805">
        <v>0.31459331512451172</v>
      </c>
      <c r="E3805" s="8">
        <f t="shared" si="61"/>
        <v>2.4417421817779541</v>
      </c>
    </row>
    <row r="3806" spans="1:5" x14ac:dyDescent="0.2">
      <c r="A3806" s="230">
        <v>42304.444109872682</v>
      </c>
      <c r="B3806">
        <v>2.4417421817779541</v>
      </c>
      <c r="C3806">
        <v>1339.465087890625</v>
      </c>
      <c r="D3806">
        <v>0.31459331512451172</v>
      </c>
      <c r="E3806" s="8">
        <f t="shared" si="61"/>
        <v>2.4417421817779541</v>
      </c>
    </row>
    <row r="3807" spans="1:5" x14ac:dyDescent="0.2">
      <c r="A3807" s="230">
        <v>42304.451063391207</v>
      </c>
      <c r="B3807">
        <v>2.4417421817779541</v>
      </c>
      <c r="C3807">
        <v>1346.5325927734375</v>
      </c>
      <c r="D3807">
        <v>0.31459331512451172</v>
      </c>
      <c r="E3807" s="8">
        <f t="shared" si="61"/>
        <v>2.4417421817779541</v>
      </c>
    </row>
    <row r="3808" spans="1:5" x14ac:dyDescent="0.2">
      <c r="A3808" s="230">
        <v>42304.458016863427</v>
      </c>
      <c r="B3808">
        <v>2.4417421817779541</v>
      </c>
      <c r="C3808">
        <v>1337.3236083984375</v>
      </c>
      <c r="D3808">
        <v>0.31459331512451172</v>
      </c>
      <c r="E3808" s="8">
        <f t="shared" si="61"/>
        <v>2.4417421817779541</v>
      </c>
    </row>
    <row r="3809" spans="1:5" x14ac:dyDescent="0.2">
      <c r="A3809" s="230">
        <v>42304.464970335648</v>
      </c>
      <c r="B3809">
        <v>2.4417421817779541</v>
      </c>
      <c r="C3809">
        <v>1294.3843994140625</v>
      </c>
      <c r="D3809">
        <v>0.31459331512451172</v>
      </c>
      <c r="E3809" s="8">
        <f t="shared" si="61"/>
        <v>2.4417421817779541</v>
      </c>
    </row>
    <row r="3810" spans="1:5" x14ac:dyDescent="0.2">
      <c r="A3810" s="230">
        <v>42304.47192384259</v>
      </c>
      <c r="B3810">
        <v>2.4417421817779541</v>
      </c>
      <c r="C3810">
        <v>1340.1077880859375</v>
      </c>
      <c r="D3810">
        <v>0.31459331512451172</v>
      </c>
      <c r="E3810" s="8">
        <f t="shared" si="61"/>
        <v>2.4417421817779541</v>
      </c>
    </row>
    <row r="3811" spans="1:5" x14ac:dyDescent="0.2">
      <c r="A3811" s="230">
        <v>42304.478877314818</v>
      </c>
      <c r="B3811">
        <v>2.4417421817779541</v>
      </c>
      <c r="C3811">
        <v>1339.679443359375</v>
      </c>
      <c r="D3811">
        <v>0.31459331512451172</v>
      </c>
      <c r="E3811" s="8">
        <f t="shared" si="61"/>
        <v>2.4417421817779541</v>
      </c>
    </row>
    <row r="3812" spans="1:5" x14ac:dyDescent="0.2">
      <c r="A3812" s="230">
        <v>42304.485830787038</v>
      </c>
      <c r="B3812">
        <v>2.4417421817779541</v>
      </c>
      <c r="C3812">
        <v>1320.1910400390625</v>
      </c>
      <c r="D3812">
        <v>0.31459331512451172</v>
      </c>
      <c r="E3812" s="8">
        <f t="shared" si="61"/>
        <v>2.4417421817779541</v>
      </c>
    </row>
    <row r="3813" spans="1:5" x14ac:dyDescent="0.2">
      <c r="A3813" s="230">
        <v>42304.49278429398</v>
      </c>
      <c r="B3813">
        <v>2.4417421817779541</v>
      </c>
      <c r="C3813">
        <v>1291.279296875</v>
      </c>
      <c r="D3813">
        <v>0.31459331512451172</v>
      </c>
      <c r="E3813" s="8">
        <f t="shared" si="61"/>
        <v>2.4417421817779541</v>
      </c>
    </row>
    <row r="3814" spans="1:5" x14ac:dyDescent="0.2">
      <c r="A3814" s="230">
        <v>42304.4997377662</v>
      </c>
      <c r="B3814">
        <v>2.4417421817779541</v>
      </c>
      <c r="C3814">
        <v>1296.31201171875</v>
      </c>
      <c r="D3814">
        <v>0.31459331512451172</v>
      </c>
      <c r="E3814" s="8">
        <f t="shared" si="61"/>
        <v>2.4417421817779541</v>
      </c>
    </row>
    <row r="3815" spans="1:5" x14ac:dyDescent="0.2">
      <c r="A3815" s="230">
        <v>42304.506691284725</v>
      </c>
      <c r="B3815">
        <v>2.4417421817779541</v>
      </c>
      <c r="C3815">
        <v>1313.9801025390625</v>
      </c>
      <c r="D3815">
        <v>0.31459331512451172</v>
      </c>
      <c r="E3815" s="8">
        <f t="shared" si="61"/>
        <v>2.4417421817779541</v>
      </c>
    </row>
    <row r="3816" spans="1:5" x14ac:dyDescent="0.2">
      <c r="A3816" s="230">
        <v>42304.513644756946</v>
      </c>
      <c r="B3816">
        <v>2.4417421817779541</v>
      </c>
      <c r="C3816">
        <v>1320.9403076171875</v>
      </c>
      <c r="D3816">
        <v>0.31459331512451172</v>
      </c>
      <c r="E3816" s="8">
        <f t="shared" si="61"/>
        <v>2.4417421817779541</v>
      </c>
    </row>
    <row r="3817" spans="1:5" x14ac:dyDescent="0.2">
      <c r="A3817" s="230">
        <v>42304.520598229166</v>
      </c>
      <c r="B3817">
        <v>2.4417421817779541</v>
      </c>
      <c r="C3817">
        <v>1294.9200439453125</v>
      </c>
      <c r="D3817">
        <v>0.31459331512451172</v>
      </c>
      <c r="E3817" s="8">
        <f t="shared" si="61"/>
        <v>2.4417421817779541</v>
      </c>
    </row>
    <row r="3818" spans="1:5" x14ac:dyDescent="0.2">
      <c r="A3818" s="230">
        <v>42304.527551736108</v>
      </c>
      <c r="B3818">
        <v>2.4417421817779541</v>
      </c>
      <c r="C3818">
        <v>1279.714599609375</v>
      </c>
      <c r="D3818">
        <v>0.31459331512451172</v>
      </c>
      <c r="E3818" s="8">
        <f t="shared" si="61"/>
        <v>2.4417421817779541</v>
      </c>
    </row>
    <row r="3819" spans="1:5" x14ac:dyDescent="0.2">
      <c r="A3819" s="230">
        <v>42304.534505208336</v>
      </c>
      <c r="B3819">
        <v>2.4417421817779541</v>
      </c>
      <c r="C3819">
        <v>1247.4835205078125</v>
      </c>
      <c r="D3819">
        <v>0.31459331512451172</v>
      </c>
      <c r="E3819" s="8">
        <f t="shared" si="61"/>
        <v>2.4417421817779541</v>
      </c>
    </row>
    <row r="3820" spans="1:5" x14ac:dyDescent="0.2">
      <c r="A3820" s="230">
        <v>42304.541458680556</v>
      </c>
      <c r="B3820">
        <v>2.4417421817779541</v>
      </c>
      <c r="C3820">
        <v>1301.237548828125</v>
      </c>
      <c r="D3820">
        <v>0.31459331512451172</v>
      </c>
      <c r="E3820" s="8">
        <f t="shared" si="61"/>
        <v>2.4417421817779541</v>
      </c>
    </row>
    <row r="3821" spans="1:5" x14ac:dyDescent="0.2">
      <c r="A3821" s="230">
        <v>42304.548412187498</v>
      </c>
      <c r="B3821">
        <v>2.4417421817779541</v>
      </c>
      <c r="C3821">
        <v>1248.982666015625</v>
      </c>
      <c r="D3821">
        <v>0.31459331512451172</v>
      </c>
      <c r="E3821" s="8">
        <f t="shared" si="61"/>
        <v>2.4417421817779541</v>
      </c>
    </row>
    <row r="3822" spans="1:5" x14ac:dyDescent="0.2">
      <c r="A3822" s="230">
        <v>42304.555365659726</v>
      </c>
      <c r="B3822">
        <v>2.4417421817779541</v>
      </c>
      <c r="C3822">
        <v>1294.598876953125</v>
      </c>
      <c r="D3822">
        <v>0.31459331512451172</v>
      </c>
      <c r="E3822" s="8">
        <f t="shared" si="61"/>
        <v>2.4417421817779541</v>
      </c>
    </row>
    <row r="3823" spans="1:5" x14ac:dyDescent="0.2">
      <c r="A3823" s="230">
        <v>42304.562319178243</v>
      </c>
      <c r="B3823">
        <v>2.4417421817779541</v>
      </c>
      <c r="C3823">
        <v>1258.40576171875</v>
      </c>
      <c r="D3823">
        <v>0.31459331512451172</v>
      </c>
      <c r="E3823" s="8">
        <f t="shared" si="61"/>
        <v>2.4417421817779541</v>
      </c>
    </row>
    <row r="3824" spans="1:5" x14ac:dyDescent="0.2">
      <c r="A3824" s="230">
        <v>42304.569272650464</v>
      </c>
      <c r="B3824">
        <v>2.4417421817779541</v>
      </c>
      <c r="C3824">
        <v>1259.5833740234375</v>
      </c>
      <c r="D3824">
        <v>0.31459331512451172</v>
      </c>
      <c r="E3824" s="8">
        <f t="shared" si="61"/>
        <v>2.4417421817779541</v>
      </c>
    </row>
    <row r="3825" spans="1:5" x14ac:dyDescent="0.2">
      <c r="A3825" s="230">
        <v>42304.576226122685</v>
      </c>
      <c r="B3825">
        <v>2.4417421817779541</v>
      </c>
      <c r="C3825">
        <v>1078.0826416015625</v>
      </c>
      <c r="D3825">
        <v>0.31459331512451172</v>
      </c>
      <c r="E3825" s="8">
        <f t="shared" si="61"/>
        <v>2.4417421817779541</v>
      </c>
    </row>
    <row r="3826" spans="1:5" x14ac:dyDescent="0.2">
      <c r="A3826" s="230">
        <v>42304.583179629626</v>
      </c>
      <c r="B3826">
        <v>2.4072837829589844</v>
      </c>
      <c r="C3826">
        <v>1350.2803955078125</v>
      </c>
      <c r="D3826">
        <v>0.31459331512451172</v>
      </c>
      <c r="E3826" s="8">
        <f t="shared" si="61"/>
        <v>2.4072837829589844</v>
      </c>
    </row>
    <row r="3827" spans="1:5" x14ac:dyDescent="0.2">
      <c r="A3827" s="230">
        <v>42304.590133101854</v>
      </c>
      <c r="B3827">
        <v>2.4072837829589844</v>
      </c>
      <c r="C3827">
        <v>1077.6544189453125</v>
      </c>
      <c r="D3827">
        <v>0.31459331512451172</v>
      </c>
      <c r="E3827" s="8">
        <f t="shared" si="61"/>
        <v>2.4072837829589844</v>
      </c>
    </row>
    <row r="3828" spans="1:5" x14ac:dyDescent="0.2">
      <c r="A3828" s="230">
        <v>42304.597086574075</v>
      </c>
      <c r="B3828">
        <v>2.4072837829589844</v>
      </c>
      <c r="C3828">
        <v>1334.86083984375</v>
      </c>
      <c r="D3828">
        <v>0.31459331512451172</v>
      </c>
      <c r="E3828" s="8">
        <f t="shared" si="61"/>
        <v>2.4072837829589844</v>
      </c>
    </row>
    <row r="3829" spans="1:5" x14ac:dyDescent="0.2">
      <c r="A3829" s="230">
        <v>42304.604040081016</v>
      </c>
      <c r="B3829">
        <v>2.4072837829589844</v>
      </c>
      <c r="C3829">
        <v>1272.6473388671875</v>
      </c>
      <c r="D3829">
        <v>0.31459331512451172</v>
      </c>
      <c r="E3829" s="8">
        <f t="shared" si="61"/>
        <v>2.4072837829589844</v>
      </c>
    </row>
    <row r="3830" spans="1:5" x14ac:dyDescent="0.2">
      <c r="A3830" s="230">
        <v>42304.610993553244</v>
      </c>
      <c r="B3830">
        <v>2.4072837829589844</v>
      </c>
      <c r="C3830">
        <v>1177.8814697265625</v>
      </c>
      <c r="D3830">
        <v>0.31459331512451172</v>
      </c>
      <c r="E3830" s="8">
        <f t="shared" si="61"/>
        <v>2.4072837829589844</v>
      </c>
    </row>
    <row r="3831" spans="1:5" x14ac:dyDescent="0.2">
      <c r="A3831" s="230">
        <v>42304.617947071762</v>
      </c>
      <c r="B3831">
        <v>2.4415280818939209</v>
      </c>
      <c r="C3831">
        <v>1314.8369140625</v>
      </c>
      <c r="D3831">
        <v>0.31459331512451172</v>
      </c>
      <c r="E3831" s="8">
        <f t="shared" si="61"/>
        <v>2.4415280818939209</v>
      </c>
    </row>
    <row r="3832" spans="1:5" x14ac:dyDescent="0.2">
      <c r="A3832" s="230">
        <v>42304.624900543982</v>
      </c>
      <c r="B3832">
        <v>2.482835054397583</v>
      </c>
      <c r="C3832">
        <v>1312.2669677734375</v>
      </c>
      <c r="D3832">
        <v>0.31459331512451172</v>
      </c>
      <c r="E3832" s="8">
        <f t="shared" si="61"/>
        <v>2.482835054397583</v>
      </c>
    </row>
    <row r="3833" spans="1:5" x14ac:dyDescent="0.2">
      <c r="A3833" s="230">
        <v>42304.631854016203</v>
      </c>
      <c r="B3833">
        <v>2.482835054397583</v>
      </c>
      <c r="C3833">
        <v>1355.95556640625</v>
      </c>
      <c r="D3833">
        <v>0.31459331512451172</v>
      </c>
      <c r="E3833" s="8">
        <f t="shared" si="61"/>
        <v>2.482835054397583</v>
      </c>
    </row>
    <row r="3834" spans="1:5" x14ac:dyDescent="0.2">
      <c r="A3834" s="230">
        <v>42304.638807523152</v>
      </c>
      <c r="B3834">
        <v>2.482835054397583</v>
      </c>
      <c r="C3834">
        <v>1323.189208984375</v>
      </c>
      <c r="D3834">
        <v>0.31459331512451172</v>
      </c>
      <c r="E3834" s="8">
        <f t="shared" si="61"/>
        <v>2.482835054397583</v>
      </c>
    </row>
    <row r="3835" spans="1:5" x14ac:dyDescent="0.2">
      <c r="A3835" s="230">
        <v>42304.645760995372</v>
      </c>
      <c r="B3835">
        <v>2.482835054397583</v>
      </c>
      <c r="C3835">
        <v>1327.151123046875</v>
      </c>
      <c r="D3835">
        <v>0.31459331512451172</v>
      </c>
      <c r="E3835" s="8">
        <f t="shared" si="61"/>
        <v>2.482835054397583</v>
      </c>
    </row>
    <row r="3836" spans="1:5" x14ac:dyDescent="0.2">
      <c r="A3836" s="230">
        <v>42304.652714467593</v>
      </c>
      <c r="B3836">
        <v>2.482835054397583</v>
      </c>
      <c r="C3836">
        <v>1343.2130126953125</v>
      </c>
      <c r="D3836">
        <v>0.31459331512451172</v>
      </c>
      <c r="E3836" s="8">
        <f t="shared" si="61"/>
        <v>2.482835054397583</v>
      </c>
    </row>
    <row r="3837" spans="1:5" x14ac:dyDescent="0.2">
      <c r="A3837" s="230">
        <v>42304.659667974534</v>
      </c>
      <c r="B3837">
        <v>2.482835054397583</v>
      </c>
      <c r="C3837">
        <v>1502.5482177734375</v>
      </c>
      <c r="D3837">
        <v>0.31459331512451172</v>
      </c>
      <c r="E3837" s="8">
        <f t="shared" si="61"/>
        <v>2.482835054397583</v>
      </c>
    </row>
    <row r="3838" spans="1:5" x14ac:dyDescent="0.2">
      <c r="A3838" s="230">
        <v>42304.666621446762</v>
      </c>
      <c r="B3838">
        <v>2.482835054397583</v>
      </c>
      <c r="C3838">
        <v>1297.8111572265625</v>
      </c>
      <c r="D3838">
        <v>0.31459331512451172</v>
      </c>
      <c r="E3838" s="8">
        <f t="shared" si="61"/>
        <v>2.482835054397583</v>
      </c>
    </row>
    <row r="3839" spans="1:5" x14ac:dyDescent="0.2">
      <c r="A3839" s="230">
        <v>42304.67357496528</v>
      </c>
      <c r="B3839">
        <v>2.4072837829589844</v>
      </c>
      <c r="C3839">
        <v>991.3477783203125</v>
      </c>
      <c r="D3839">
        <v>0.31459331512451172</v>
      </c>
      <c r="E3839" s="8">
        <f t="shared" si="61"/>
        <v>2.4072837829589844</v>
      </c>
    </row>
    <row r="3840" spans="1:5" x14ac:dyDescent="0.2">
      <c r="A3840" s="230">
        <v>42304.6805284375</v>
      </c>
      <c r="B3840">
        <v>2.4072837829589844</v>
      </c>
      <c r="C3840">
        <v>1349.423828125</v>
      </c>
      <c r="D3840">
        <v>0.31459331512451172</v>
      </c>
      <c r="E3840" s="8">
        <f t="shared" si="61"/>
        <v>2.4072837829589844</v>
      </c>
    </row>
    <row r="3841" spans="1:5" x14ac:dyDescent="0.2">
      <c r="A3841" s="230">
        <v>42304.687481909721</v>
      </c>
      <c r="B3841">
        <v>2.4072837829589844</v>
      </c>
      <c r="C3841">
        <v>1173.490966796875</v>
      </c>
      <c r="D3841">
        <v>0.31459331512451172</v>
      </c>
      <c r="E3841" s="8">
        <f t="shared" si="61"/>
        <v>2.4072837829589844</v>
      </c>
    </row>
    <row r="3842" spans="1:5" x14ac:dyDescent="0.2">
      <c r="A3842" s="230">
        <v>42304.69443541667</v>
      </c>
      <c r="B3842">
        <v>2.4072837829589844</v>
      </c>
      <c r="C3842">
        <v>1345.6759033203125</v>
      </c>
      <c r="D3842">
        <v>0.31459331512451172</v>
      </c>
      <c r="E3842" s="8">
        <f t="shared" si="61"/>
        <v>2.4072837829589844</v>
      </c>
    </row>
    <row r="3843" spans="1:5" x14ac:dyDescent="0.2">
      <c r="A3843" s="230">
        <v>42304.701388888891</v>
      </c>
      <c r="B3843">
        <v>2.4072837829589844</v>
      </c>
      <c r="C3843">
        <v>1247.3763427734375</v>
      </c>
      <c r="D3843">
        <v>0.31459331512451172</v>
      </c>
      <c r="E3843" s="8">
        <f t="shared" si="61"/>
        <v>2.4072837829589844</v>
      </c>
    </row>
    <row r="3844" spans="1:5" x14ac:dyDescent="0.2">
      <c r="A3844" s="230">
        <v>42304.708342361111</v>
      </c>
      <c r="B3844">
        <v>2.4072837829589844</v>
      </c>
      <c r="C3844">
        <v>1331.11279296875</v>
      </c>
      <c r="D3844">
        <v>0.31459331512451172</v>
      </c>
      <c r="E3844" s="8">
        <f t="shared" ref="E3844:E3907" si="62">IF(B3844="Null",E3843,IF(C3844+D3844&gt;10,B3844,"PO"))</f>
        <v>2.4072837829589844</v>
      </c>
    </row>
    <row r="3845" spans="1:5" x14ac:dyDescent="0.2">
      <c r="A3845" s="230">
        <v>42304.715295868053</v>
      </c>
      <c r="B3845">
        <v>2.4072837829589844</v>
      </c>
      <c r="C3845">
        <v>1280.9996337890625</v>
      </c>
      <c r="D3845">
        <v>0.31459331512451172</v>
      </c>
      <c r="E3845" s="8">
        <f t="shared" si="62"/>
        <v>2.4072837829589844</v>
      </c>
    </row>
    <row r="3846" spans="1:5" x14ac:dyDescent="0.2">
      <c r="A3846" s="230">
        <v>42304.722249340281</v>
      </c>
      <c r="B3846">
        <v>2.4072837829589844</v>
      </c>
      <c r="C3846">
        <v>1330.6845703125</v>
      </c>
      <c r="D3846">
        <v>0.31459331512451172</v>
      </c>
      <c r="E3846" s="8">
        <f t="shared" si="62"/>
        <v>2.4072837829589844</v>
      </c>
    </row>
    <row r="3847" spans="1:5" x14ac:dyDescent="0.2">
      <c r="A3847" s="230">
        <v>42304.729202858798</v>
      </c>
      <c r="B3847">
        <v>2.4072837829589844</v>
      </c>
      <c r="C3847">
        <v>1221.8912353515625</v>
      </c>
      <c r="D3847">
        <v>0.31459331512451172</v>
      </c>
      <c r="E3847" s="8">
        <f t="shared" si="62"/>
        <v>2.4072837829589844</v>
      </c>
    </row>
    <row r="3848" spans="1:5" x14ac:dyDescent="0.2">
      <c r="A3848" s="230">
        <v>42304.736156331019</v>
      </c>
      <c r="B3848">
        <v>2.4072837829589844</v>
      </c>
      <c r="C3848">
        <v>1348.674072265625</v>
      </c>
      <c r="D3848">
        <v>0.31459331512451172</v>
      </c>
      <c r="E3848" s="8">
        <f t="shared" si="62"/>
        <v>2.4072837829589844</v>
      </c>
    </row>
    <row r="3849" spans="1:5" x14ac:dyDescent="0.2">
      <c r="A3849" s="230">
        <v>42304.743109803239</v>
      </c>
      <c r="B3849">
        <v>2.4072837829589844</v>
      </c>
      <c r="C3849">
        <v>1190.8380126953125</v>
      </c>
      <c r="D3849">
        <v>0.31459331512451172</v>
      </c>
      <c r="E3849" s="8">
        <f t="shared" si="62"/>
        <v>2.4072837829589844</v>
      </c>
    </row>
    <row r="3850" spans="1:5" x14ac:dyDescent="0.2">
      <c r="A3850" s="230">
        <v>42304.750063310188</v>
      </c>
      <c r="B3850">
        <v>2.4622888565063477</v>
      </c>
      <c r="C3850">
        <v>1305.8419189453125</v>
      </c>
      <c r="D3850">
        <v>0.31459331512451172</v>
      </c>
      <c r="E3850" s="8">
        <f t="shared" si="62"/>
        <v>2.4622888565063477</v>
      </c>
    </row>
    <row r="3851" spans="1:5" x14ac:dyDescent="0.2">
      <c r="A3851" s="230">
        <v>42304.757016782409</v>
      </c>
      <c r="B3851">
        <v>2.4622888565063477</v>
      </c>
      <c r="C3851">
        <v>1100.3553466796875</v>
      </c>
      <c r="D3851">
        <v>0.31459331512451172</v>
      </c>
      <c r="E3851" s="8">
        <f t="shared" si="62"/>
        <v>2.4622888565063477</v>
      </c>
    </row>
    <row r="3852" spans="1:5" x14ac:dyDescent="0.2">
      <c r="A3852" s="230">
        <v>42304.763970254629</v>
      </c>
      <c r="B3852">
        <v>2.4622888565063477</v>
      </c>
      <c r="C3852">
        <v>1311.7315673828125</v>
      </c>
      <c r="D3852">
        <v>0.31459331512451172</v>
      </c>
      <c r="E3852" s="8">
        <f t="shared" si="62"/>
        <v>2.4622888565063477</v>
      </c>
    </row>
    <row r="3853" spans="1:5" x14ac:dyDescent="0.2">
      <c r="A3853" s="230">
        <v>42304.770923761571</v>
      </c>
      <c r="B3853">
        <v>2.4139187335968018</v>
      </c>
      <c r="C3853">
        <v>1075.08447265625</v>
      </c>
      <c r="D3853">
        <v>0.31459331512451172</v>
      </c>
      <c r="E3853" s="8">
        <f t="shared" si="62"/>
        <v>2.4139187335968018</v>
      </c>
    </row>
    <row r="3854" spans="1:5" x14ac:dyDescent="0.2">
      <c r="A3854" s="230">
        <v>42304.777877233799</v>
      </c>
      <c r="B3854">
        <v>2.4139187335968018</v>
      </c>
      <c r="C3854">
        <v>1325.0093994140625</v>
      </c>
      <c r="D3854">
        <v>0.2397000789642334</v>
      </c>
      <c r="E3854" s="8">
        <f t="shared" si="62"/>
        <v>2.4139187335968018</v>
      </c>
    </row>
    <row r="3855" spans="1:5" x14ac:dyDescent="0.2">
      <c r="A3855" s="230">
        <v>42304.784830752316</v>
      </c>
      <c r="B3855">
        <v>2.4139187335968018</v>
      </c>
      <c r="C3855">
        <v>1263.2242431640625</v>
      </c>
      <c r="D3855">
        <v>0.2397000789642334</v>
      </c>
      <c r="E3855" s="8">
        <f t="shared" si="62"/>
        <v>2.4139187335968018</v>
      </c>
    </row>
    <row r="3856" spans="1:5" x14ac:dyDescent="0.2">
      <c r="A3856" s="230">
        <v>42304.791784224537</v>
      </c>
      <c r="B3856">
        <v>2.4139187335968018</v>
      </c>
      <c r="C3856">
        <v>1295.3482666015625</v>
      </c>
      <c r="D3856">
        <v>0.2397000789642334</v>
      </c>
      <c r="E3856" s="8">
        <f t="shared" si="62"/>
        <v>2.4139187335968018</v>
      </c>
    </row>
    <row r="3857" spans="1:5" x14ac:dyDescent="0.2">
      <c r="A3857" s="230">
        <v>42304.798737696758</v>
      </c>
      <c r="B3857">
        <v>2.4139187335968018</v>
      </c>
      <c r="C3857">
        <v>1301.0234375</v>
      </c>
      <c r="D3857">
        <v>0.2397000789642334</v>
      </c>
      <c r="E3857" s="8">
        <f t="shared" si="62"/>
        <v>2.4139187335968018</v>
      </c>
    </row>
    <row r="3858" spans="1:5" x14ac:dyDescent="0.2">
      <c r="A3858" s="230">
        <v>42304.805691203706</v>
      </c>
      <c r="B3858">
        <v>2.4139187335968018</v>
      </c>
      <c r="C3858">
        <v>1253.0517578125</v>
      </c>
      <c r="D3858">
        <v>0.2397000789642334</v>
      </c>
      <c r="E3858" s="8">
        <f t="shared" si="62"/>
        <v>2.4139187335968018</v>
      </c>
    </row>
    <row r="3859" spans="1:5" x14ac:dyDescent="0.2">
      <c r="A3859" s="230">
        <v>42304.812644675927</v>
      </c>
      <c r="B3859">
        <v>2.4139187335968018</v>
      </c>
      <c r="C3859">
        <v>1344.8192138671875</v>
      </c>
      <c r="D3859">
        <v>0.2397000789642334</v>
      </c>
      <c r="E3859" s="8">
        <f t="shared" si="62"/>
        <v>2.4139187335968018</v>
      </c>
    </row>
    <row r="3860" spans="1:5" x14ac:dyDescent="0.2">
      <c r="A3860" s="230">
        <v>42304.819598148148</v>
      </c>
      <c r="B3860">
        <v>2.4139187335968018</v>
      </c>
      <c r="C3860">
        <v>1284.6402587890625</v>
      </c>
      <c r="D3860">
        <v>0.2397000789642334</v>
      </c>
      <c r="E3860" s="8">
        <f t="shared" si="62"/>
        <v>2.4139187335968018</v>
      </c>
    </row>
    <row r="3861" spans="1:5" x14ac:dyDescent="0.2">
      <c r="A3861" s="230">
        <v>42304.826551655089</v>
      </c>
      <c r="B3861">
        <v>2.4139187335968018</v>
      </c>
      <c r="C3861">
        <v>1342.1424560546875</v>
      </c>
      <c r="D3861">
        <v>0.2397000789642334</v>
      </c>
      <c r="E3861" s="8">
        <f t="shared" si="62"/>
        <v>2.4139187335968018</v>
      </c>
    </row>
    <row r="3862" spans="1:5" x14ac:dyDescent="0.2">
      <c r="A3862" s="230">
        <v>42304.833505127317</v>
      </c>
      <c r="B3862">
        <v>2.4139187335968018</v>
      </c>
      <c r="C3862">
        <v>1220.927490234375</v>
      </c>
      <c r="D3862">
        <v>0.2397000789642334</v>
      </c>
      <c r="E3862" s="8">
        <f t="shared" si="62"/>
        <v>2.4139187335968018</v>
      </c>
    </row>
    <row r="3863" spans="1:5" x14ac:dyDescent="0.2">
      <c r="A3863" s="230">
        <v>42304.840458645835</v>
      </c>
      <c r="B3863">
        <v>2.4139187335968018</v>
      </c>
      <c r="C3863">
        <v>1327.151123046875</v>
      </c>
      <c r="D3863">
        <v>0.2397000789642334</v>
      </c>
      <c r="E3863" s="8">
        <f t="shared" si="62"/>
        <v>2.4139187335968018</v>
      </c>
    </row>
    <row r="3864" spans="1:5" x14ac:dyDescent="0.2">
      <c r="A3864" s="230">
        <v>42304.847412118055</v>
      </c>
      <c r="B3864">
        <v>2.4139187335968018</v>
      </c>
      <c r="C3864">
        <v>1088.790771484375</v>
      </c>
      <c r="D3864">
        <v>0.2397000789642334</v>
      </c>
      <c r="E3864" s="8">
        <f t="shared" si="62"/>
        <v>2.4139187335968018</v>
      </c>
    </row>
    <row r="3865" spans="1:5" x14ac:dyDescent="0.2">
      <c r="A3865" s="230">
        <v>42304.854365590276</v>
      </c>
      <c r="B3865">
        <v>2.4139187335968018</v>
      </c>
      <c r="C3865">
        <v>1337.8590087890625</v>
      </c>
      <c r="D3865">
        <v>0.2397000789642334</v>
      </c>
      <c r="E3865" s="8">
        <f t="shared" si="62"/>
        <v>2.4139187335968018</v>
      </c>
    </row>
    <row r="3866" spans="1:5" x14ac:dyDescent="0.2">
      <c r="A3866" s="230">
        <v>42304.861319097225</v>
      </c>
      <c r="B3866">
        <v>2.4139187335968018</v>
      </c>
      <c r="C3866">
        <v>919.49700927734375</v>
      </c>
      <c r="D3866">
        <v>0.2397000789642334</v>
      </c>
      <c r="E3866" s="8">
        <f t="shared" si="62"/>
        <v>2.4139187335968018</v>
      </c>
    </row>
    <row r="3867" spans="1:5" x14ac:dyDescent="0.2">
      <c r="A3867" s="230">
        <v>42304.868272569445</v>
      </c>
      <c r="B3867">
        <v>2.4139187335968018</v>
      </c>
      <c r="C3867">
        <v>1316.5501708984375</v>
      </c>
      <c r="D3867">
        <v>0.2397000789642334</v>
      </c>
      <c r="E3867" s="8">
        <f t="shared" si="62"/>
        <v>2.4139187335968018</v>
      </c>
    </row>
    <row r="3868" spans="1:5" x14ac:dyDescent="0.2">
      <c r="A3868" s="230">
        <v>42304.875226041666</v>
      </c>
      <c r="B3868">
        <v>2.4139187335968018</v>
      </c>
      <c r="C3868">
        <v>942.84039306640625</v>
      </c>
      <c r="D3868">
        <v>0.2397000789642334</v>
      </c>
      <c r="E3868" s="8">
        <f t="shared" si="62"/>
        <v>2.4139187335968018</v>
      </c>
    </row>
    <row r="3869" spans="1:5" x14ac:dyDescent="0.2">
      <c r="A3869" s="230">
        <v>42304.882179548615</v>
      </c>
      <c r="B3869">
        <v>2.4139187335968018</v>
      </c>
      <c r="C3869">
        <v>1337.3236083984375</v>
      </c>
      <c r="D3869">
        <v>0.2397000789642334</v>
      </c>
      <c r="E3869" s="8">
        <f t="shared" si="62"/>
        <v>2.4139187335968018</v>
      </c>
    </row>
    <row r="3870" spans="1:5" x14ac:dyDescent="0.2">
      <c r="A3870" s="230">
        <v>42304.889133020835</v>
      </c>
      <c r="B3870">
        <v>2.4139187335968018</v>
      </c>
      <c r="C3870">
        <v>1235.3834228515625</v>
      </c>
      <c r="D3870">
        <v>0.2397000789642334</v>
      </c>
      <c r="E3870" s="8">
        <f t="shared" si="62"/>
        <v>2.4139187335968018</v>
      </c>
    </row>
    <row r="3871" spans="1:5" x14ac:dyDescent="0.2">
      <c r="A3871" s="230">
        <v>42304.896086539353</v>
      </c>
      <c r="B3871">
        <v>2.4139187335968018</v>
      </c>
      <c r="C3871">
        <v>1327.79345703125</v>
      </c>
      <c r="D3871">
        <v>0.2397000789642334</v>
      </c>
      <c r="E3871" s="8">
        <f t="shared" si="62"/>
        <v>2.4139187335968018</v>
      </c>
    </row>
    <row r="3872" spans="1:5" x14ac:dyDescent="0.2">
      <c r="A3872" s="230">
        <v>42304.903040011573</v>
      </c>
      <c r="B3872">
        <v>2.4483771324157715</v>
      </c>
      <c r="C3872">
        <v>1479.31201171875</v>
      </c>
      <c r="D3872">
        <v>0.2397000789642334</v>
      </c>
      <c r="E3872" s="8">
        <f t="shared" si="62"/>
        <v>2.4483771324157715</v>
      </c>
    </row>
    <row r="3873" spans="1:5" x14ac:dyDescent="0.2">
      <c r="A3873" s="230">
        <v>42304.909993483794</v>
      </c>
      <c r="B3873">
        <v>2.4483771324157715</v>
      </c>
      <c r="C3873">
        <v>1524.1785888671875</v>
      </c>
      <c r="D3873">
        <v>0.2397000789642334</v>
      </c>
      <c r="E3873" s="8">
        <f t="shared" si="62"/>
        <v>2.4483771324157715</v>
      </c>
    </row>
    <row r="3874" spans="1:5" x14ac:dyDescent="0.2">
      <c r="A3874" s="230">
        <v>42304.916946990743</v>
      </c>
      <c r="B3874">
        <v>2.4483771324157715</v>
      </c>
      <c r="C3874">
        <v>1459.5023193359375</v>
      </c>
      <c r="D3874">
        <v>0.2397000789642334</v>
      </c>
      <c r="E3874" s="8">
        <f t="shared" si="62"/>
        <v>2.4483771324157715</v>
      </c>
    </row>
    <row r="3875" spans="1:5" x14ac:dyDescent="0.2">
      <c r="A3875" s="230">
        <v>42304.923900462964</v>
      </c>
      <c r="B3875">
        <v>2.4483771324157715</v>
      </c>
      <c r="C3875">
        <v>1508.0096435546875</v>
      </c>
      <c r="D3875">
        <v>0.2397000789642334</v>
      </c>
      <c r="E3875" s="8">
        <f t="shared" si="62"/>
        <v>2.4483771324157715</v>
      </c>
    </row>
    <row r="3876" spans="1:5" x14ac:dyDescent="0.2">
      <c r="A3876" s="230">
        <v>42304.930853935184</v>
      </c>
      <c r="B3876">
        <v>2.4483771324157715</v>
      </c>
      <c r="C3876">
        <v>1428.5557861328125</v>
      </c>
      <c r="D3876">
        <v>0.2397000789642334</v>
      </c>
      <c r="E3876" s="8">
        <f t="shared" si="62"/>
        <v>2.4483771324157715</v>
      </c>
    </row>
    <row r="3877" spans="1:5" x14ac:dyDescent="0.2">
      <c r="A3877" s="230">
        <v>42304.937807442133</v>
      </c>
      <c r="B3877">
        <v>2.4483771324157715</v>
      </c>
      <c r="C3877">
        <v>1528.8902587890625</v>
      </c>
      <c r="D3877">
        <v>0.2397000789642334</v>
      </c>
      <c r="E3877" s="8">
        <f t="shared" si="62"/>
        <v>2.4483771324157715</v>
      </c>
    </row>
    <row r="3878" spans="1:5" x14ac:dyDescent="0.2">
      <c r="A3878" s="230">
        <v>42304.944760914354</v>
      </c>
      <c r="B3878">
        <v>2.4483771324157715</v>
      </c>
      <c r="C3878">
        <v>1323.296142578125</v>
      </c>
      <c r="D3878">
        <v>0.2397000789642334</v>
      </c>
      <c r="E3878" s="8">
        <f t="shared" si="62"/>
        <v>2.4483771324157715</v>
      </c>
    </row>
    <row r="3879" spans="1:5" x14ac:dyDescent="0.2">
      <c r="A3879" s="230">
        <v>42304.951714432871</v>
      </c>
      <c r="B3879">
        <v>2.4483771324157715</v>
      </c>
      <c r="C3879">
        <v>1522.46533203125</v>
      </c>
      <c r="D3879">
        <v>0.2397000789642334</v>
      </c>
      <c r="E3879" s="8">
        <f t="shared" si="62"/>
        <v>2.4483771324157715</v>
      </c>
    </row>
    <row r="3880" spans="1:5" x14ac:dyDescent="0.2">
      <c r="A3880" s="230">
        <v>42304.958667905092</v>
      </c>
      <c r="B3880">
        <v>2.4483771324157715</v>
      </c>
      <c r="C3880">
        <v>1270.505615234375</v>
      </c>
      <c r="D3880">
        <v>0.2397000789642334</v>
      </c>
      <c r="E3880" s="8">
        <f t="shared" si="62"/>
        <v>2.4483771324157715</v>
      </c>
    </row>
    <row r="3881" spans="1:5" x14ac:dyDescent="0.2">
      <c r="A3881" s="230">
        <v>42304.965621377312</v>
      </c>
      <c r="B3881">
        <v>2.4483771324157715</v>
      </c>
      <c r="C3881">
        <v>1522.251220703125</v>
      </c>
      <c r="D3881">
        <v>0.2397000789642334</v>
      </c>
      <c r="E3881" s="8">
        <f t="shared" si="62"/>
        <v>2.4483771324157715</v>
      </c>
    </row>
    <row r="3882" spans="1:5" x14ac:dyDescent="0.2">
      <c r="A3882" s="230">
        <v>42304.972574884261</v>
      </c>
      <c r="B3882">
        <v>2.4483771324157715</v>
      </c>
      <c r="C3882">
        <v>1234.740966796875</v>
      </c>
      <c r="D3882">
        <v>0.2397000789642334</v>
      </c>
      <c r="E3882" s="8">
        <f t="shared" si="62"/>
        <v>2.4483771324157715</v>
      </c>
    </row>
    <row r="3883" spans="1:5" x14ac:dyDescent="0.2">
      <c r="A3883" s="230">
        <v>42304.979528356482</v>
      </c>
      <c r="B3883">
        <v>2.4139187335968018</v>
      </c>
      <c r="C3883">
        <v>1505.7608642578125</v>
      </c>
      <c r="D3883">
        <v>0.2397000789642334</v>
      </c>
      <c r="E3883" s="8">
        <f t="shared" si="62"/>
        <v>2.4139187335968018</v>
      </c>
    </row>
    <row r="3884" spans="1:5" x14ac:dyDescent="0.2">
      <c r="A3884" s="230">
        <v>42304.986481828702</v>
      </c>
      <c r="B3884">
        <v>2.4139187335968018</v>
      </c>
      <c r="C3884">
        <v>1381.0123291015625</v>
      </c>
      <c r="D3884">
        <v>0.2397000789642334</v>
      </c>
      <c r="E3884" s="8">
        <f t="shared" si="62"/>
        <v>2.4139187335968018</v>
      </c>
    </row>
    <row r="3885" spans="1:5" x14ac:dyDescent="0.2">
      <c r="A3885" s="230">
        <v>42304.993435335651</v>
      </c>
      <c r="B3885">
        <v>2.4139187335968018</v>
      </c>
      <c r="C3885">
        <v>1507.15283203125</v>
      </c>
      <c r="D3885">
        <v>0.2397000789642334</v>
      </c>
      <c r="E3885" s="8">
        <f t="shared" si="62"/>
        <v>2.4139187335968018</v>
      </c>
    </row>
    <row r="3886" spans="1:5" x14ac:dyDescent="0.2">
      <c r="A3886" s="230">
        <v>42305.000388807872</v>
      </c>
      <c r="B3886">
        <v>2.4139187335968018</v>
      </c>
      <c r="C3886">
        <v>1540.883056640625</v>
      </c>
      <c r="D3886">
        <v>0.2397000789642334</v>
      </c>
      <c r="E3886" s="8">
        <f t="shared" si="62"/>
        <v>2.4139187335968018</v>
      </c>
    </row>
    <row r="3887" spans="1:5" x14ac:dyDescent="0.2">
      <c r="A3887" s="230">
        <v>42305.007342326389</v>
      </c>
      <c r="B3887">
        <v>2.4139187335968018</v>
      </c>
      <c r="C3887">
        <v>1443.2259521484375</v>
      </c>
      <c r="D3887">
        <v>0.2397000789642334</v>
      </c>
      <c r="E3887" s="8">
        <f t="shared" si="62"/>
        <v>2.4139187335968018</v>
      </c>
    </row>
    <row r="3888" spans="1:5" x14ac:dyDescent="0.2">
      <c r="A3888" s="230">
        <v>42305.01429579861</v>
      </c>
      <c r="B3888">
        <v>2.4139187335968018</v>
      </c>
      <c r="C3888">
        <v>1542.382080078125</v>
      </c>
      <c r="D3888">
        <v>0.2397000789642334</v>
      </c>
      <c r="E3888" s="8">
        <f t="shared" si="62"/>
        <v>2.4139187335968018</v>
      </c>
    </row>
    <row r="3889" spans="1:5" x14ac:dyDescent="0.2">
      <c r="A3889" s="230">
        <v>42305.021249270831</v>
      </c>
      <c r="B3889">
        <v>2.4139187335968018</v>
      </c>
      <c r="C3889">
        <v>1370.090087890625</v>
      </c>
      <c r="D3889">
        <v>0.2397000789642334</v>
      </c>
      <c r="E3889" s="8">
        <f t="shared" si="62"/>
        <v>2.4139187335968018</v>
      </c>
    </row>
    <row r="3890" spans="1:5" x14ac:dyDescent="0.2">
      <c r="A3890" s="230">
        <v>42305.028202777779</v>
      </c>
      <c r="B3890">
        <v>2.4139187335968018</v>
      </c>
      <c r="C3890">
        <v>1540.1334228515625</v>
      </c>
      <c r="D3890">
        <v>0.2397000789642334</v>
      </c>
      <c r="E3890" s="8">
        <f t="shared" si="62"/>
        <v>2.4139187335968018</v>
      </c>
    </row>
    <row r="3891" spans="1:5" x14ac:dyDescent="0.2">
      <c r="A3891" s="230">
        <v>42305.03515625</v>
      </c>
      <c r="B3891">
        <v>2.4139187335968018</v>
      </c>
      <c r="C3891">
        <v>1261.72509765625</v>
      </c>
      <c r="D3891">
        <v>0.2397000789642334</v>
      </c>
      <c r="E3891" s="8">
        <f t="shared" si="62"/>
        <v>2.4139187335968018</v>
      </c>
    </row>
    <row r="3892" spans="1:5" x14ac:dyDescent="0.2">
      <c r="A3892" s="230">
        <v>42305.042109722221</v>
      </c>
      <c r="B3892">
        <v>2.4139187335968018</v>
      </c>
      <c r="C3892">
        <v>1533.6016845703125</v>
      </c>
      <c r="D3892">
        <v>0.2397000789642334</v>
      </c>
      <c r="E3892" s="8">
        <f t="shared" si="62"/>
        <v>2.4139187335968018</v>
      </c>
    </row>
    <row r="3893" spans="1:5" x14ac:dyDescent="0.2">
      <c r="A3893" s="230">
        <v>42305.049063229169</v>
      </c>
      <c r="B3893">
        <v>2.4139187335968018</v>
      </c>
      <c r="C3893">
        <v>1047.2435302734375</v>
      </c>
      <c r="D3893">
        <v>0.2397000789642334</v>
      </c>
      <c r="E3893" s="8">
        <f t="shared" si="62"/>
        <v>2.4139187335968018</v>
      </c>
    </row>
    <row r="3894" spans="1:5" x14ac:dyDescent="0.2">
      <c r="A3894" s="230">
        <v>42305.05601670139</v>
      </c>
      <c r="B3894">
        <v>2.4139187335968018</v>
      </c>
      <c r="C3894">
        <v>1523.9644775390625</v>
      </c>
      <c r="D3894">
        <v>0.2397000789642334</v>
      </c>
      <c r="E3894" s="8">
        <f t="shared" si="62"/>
        <v>2.4139187335968018</v>
      </c>
    </row>
    <row r="3895" spans="1:5" x14ac:dyDescent="0.2">
      <c r="A3895" s="230">
        <v>42305.062970219908</v>
      </c>
      <c r="B3895">
        <v>2.4139187335968018</v>
      </c>
      <c r="C3895">
        <v>1231.635498046875</v>
      </c>
      <c r="D3895">
        <v>0.2397000789642334</v>
      </c>
      <c r="E3895" s="8">
        <f t="shared" si="62"/>
        <v>2.4139187335968018</v>
      </c>
    </row>
    <row r="3896" spans="1:5" x14ac:dyDescent="0.2">
      <c r="A3896" s="230">
        <v>42305.069923692128</v>
      </c>
      <c r="B3896">
        <v>2.4139187335968018</v>
      </c>
      <c r="C3896">
        <v>1536.0645751953125</v>
      </c>
      <c r="D3896">
        <v>0.2397000789642334</v>
      </c>
      <c r="E3896" s="8">
        <f t="shared" si="62"/>
        <v>2.4139187335968018</v>
      </c>
    </row>
    <row r="3897" spans="1:5" x14ac:dyDescent="0.2">
      <c r="A3897" s="230">
        <v>42305.076877164349</v>
      </c>
      <c r="B3897">
        <v>2.4139187335968018</v>
      </c>
      <c r="C3897">
        <v>1430.697509765625</v>
      </c>
      <c r="D3897">
        <v>0.2397000789642334</v>
      </c>
      <c r="E3897" s="8">
        <f t="shared" si="62"/>
        <v>2.4139187335968018</v>
      </c>
    </row>
    <row r="3898" spans="1:5" x14ac:dyDescent="0.2">
      <c r="A3898" s="230">
        <v>42305.083830671298</v>
      </c>
      <c r="B3898">
        <v>2.4139187335968018</v>
      </c>
      <c r="C3898">
        <v>1528.67578125</v>
      </c>
      <c r="D3898">
        <v>0.2397000789642334</v>
      </c>
      <c r="E3898" s="8">
        <f t="shared" si="62"/>
        <v>2.4139187335968018</v>
      </c>
    </row>
    <row r="3899" spans="1:5" x14ac:dyDescent="0.2">
      <c r="A3899" s="230">
        <v>42305.090784143518</v>
      </c>
      <c r="B3899">
        <v>2.4139187335968018</v>
      </c>
      <c r="C3899">
        <v>1473.850830078125</v>
      </c>
      <c r="D3899">
        <v>0.2397000789642334</v>
      </c>
      <c r="E3899" s="8">
        <f t="shared" si="62"/>
        <v>2.4139187335968018</v>
      </c>
    </row>
    <row r="3900" spans="1:5" x14ac:dyDescent="0.2">
      <c r="A3900" s="230">
        <v>42305.097737615739</v>
      </c>
      <c r="B3900">
        <v>2.4139187335968018</v>
      </c>
      <c r="C3900">
        <v>1515.933349609375</v>
      </c>
      <c r="D3900">
        <v>0.31459331512451172</v>
      </c>
      <c r="E3900" s="8">
        <f t="shared" si="62"/>
        <v>2.4139187335968018</v>
      </c>
    </row>
    <row r="3901" spans="1:5" x14ac:dyDescent="0.2">
      <c r="A3901" s="230">
        <v>42305.104691122688</v>
      </c>
      <c r="B3901">
        <v>2.4139187335968018</v>
      </c>
      <c r="C3901">
        <v>1461.96484375</v>
      </c>
      <c r="D3901">
        <v>0.31459331512451172</v>
      </c>
      <c r="E3901" s="8">
        <f t="shared" si="62"/>
        <v>2.4139187335968018</v>
      </c>
    </row>
    <row r="3902" spans="1:5" x14ac:dyDescent="0.2">
      <c r="A3902" s="230">
        <v>42305.111644594908</v>
      </c>
      <c r="B3902">
        <v>2.4139187335968018</v>
      </c>
      <c r="C3902">
        <v>1529.7467041015625</v>
      </c>
      <c r="D3902">
        <v>0.31459331512451172</v>
      </c>
      <c r="E3902" s="8">
        <f t="shared" si="62"/>
        <v>2.4139187335968018</v>
      </c>
    </row>
    <row r="3903" spans="1:5" x14ac:dyDescent="0.2">
      <c r="A3903" s="230">
        <v>42305.118598113426</v>
      </c>
      <c r="B3903">
        <v>2.4139187335968018</v>
      </c>
      <c r="C3903">
        <v>1420.3109130859375</v>
      </c>
      <c r="D3903">
        <v>0.31459331512451172</v>
      </c>
      <c r="E3903" s="8">
        <f t="shared" si="62"/>
        <v>2.4139187335968018</v>
      </c>
    </row>
    <row r="3904" spans="1:5" x14ac:dyDescent="0.2">
      <c r="A3904" s="230">
        <v>42305.125551585646</v>
      </c>
      <c r="B3904">
        <v>2.4139187335968018</v>
      </c>
      <c r="C3904">
        <v>1515.2908935546875</v>
      </c>
      <c r="D3904">
        <v>0.31459331512451172</v>
      </c>
      <c r="E3904" s="8">
        <f t="shared" si="62"/>
        <v>2.4139187335968018</v>
      </c>
    </row>
    <row r="3905" spans="1:5" x14ac:dyDescent="0.2">
      <c r="A3905" s="230">
        <v>42305.132505057867</v>
      </c>
      <c r="B3905">
        <v>2.4139187335968018</v>
      </c>
      <c r="C3905">
        <v>1335.074951171875</v>
      </c>
      <c r="D3905">
        <v>0.31459331512451172</v>
      </c>
      <c r="E3905" s="8">
        <f t="shared" si="62"/>
        <v>2.4139187335968018</v>
      </c>
    </row>
    <row r="3906" spans="1:5" x14ac:dyDescent="0.2">
      <c r="A3906" s="230">
        <v>42305.139458564816</v>
      </c>
      <c r="B3906">
        <v>2.4139187335968018</v>
      </c>
      <c r="C3906">
        <v>1511.221923828125</v>
      </c>
      <c r="D3906">
        <v>0.31459331512451172</v>
      </c>
      <c r="E3906" s="8">
        <f t="shared" si="62"/>
        <v>2.4139187335968018</v>
      </c>
    </row>
    <row r="3907" spans="1:5" x14ac:dyDescent="0.2">
      <c r="A3907" s="230">
        <v>42305.146412037036</v>
      </c>
      <c r="B3907">
        <v>2.434786319732666</v>
      </c>
      <c r="C3907">
        <v>1153.7884521484375</v>
      </c>
      <c r="D3907">
        <v>0.31459331512451172</v>
      </c>
      <c r="E3907" s="8">
        <f t="shared" si="62"/>
        <v>2.434786319732666</v>
      </c>
    </row>
    <row r="3908" spans="1:5" x14ac:dyDescent="0.2">
      <c r="A3908" s="230">
        <v>42305.153365509257</v>
      </c>
      <c r="B3908">
        <v>2.434786319732666</v>
      </c>
      <c r="C3908">
        <v>1496.337646484375</v>
      </c>
      <c r="D3908">
        <v>0.31459331512451172</v>
      </c>
      <c r="E3908" s="8">
        <f t="shared" ref="E3908:E3971" si="63">IF(B3908="Null",E3907,IF(C3908+D3908&gt;10,B3908,"PO"))</f>
        <v>2.434786319732666</v>
      </c>
    </row>
    <row r="3909" spans="1:5" x14ac:dyDescent="0.2">
      <c r="A3909" s="230">
        <v>42305.160319016206</v>
      </c>
      <c r="B3909">
        <v>2.434786319732666</v>
      </c>
      <c r="C3909">
        <v>1286.2467041015625</v>
      </c>
      <c r="D3909">
        <v>0.31459331512451172</v>
      </c>
      <c r="E3909" s="8">
        <f t="shared" si="63"/>
        <v>2.434786319732666</v>
      </c>
    </row>
    <row r="3910" spans="1:5" x14ac:dyDescent="0.2">
      <c r="A3910" s="230">
        <v>42305.167272488427</v>
      </c>
      <c r="B3910">
        <v>2.434786319732666</v>
      </c>
      <c r="C3910">
        <v>1483.7022705078125</v>
      </c>
      <c r="D3910">
        <v>0.31459331512451172</v>
      </c>
      <c r="E3910" s="8">
        <f t="shared" si="63"/>
        <v>2.434786319732666</v>
      </c>
    </row>
    <row r="3911" spans="1:5" x14ac:dyDescent="0.2">
      <c r="A3911" s="230">
        <v>42305.174226006944</v>
      </c>
      <c r="B3911">
        <v>2.434786319732666</v>
      </c>
      <c r="C3911">
        <v>1494.838623046875</v>
      </c>
      <c r="D3911">
        <v>0.31459331512451172</v>
      </c>
      <c r="E3911" s="8">
        <f t="shared" si="63"/>
        <v>2.434786319732666</v>
      </c>
    </row>
    <row r="3912" spans="1:5" x14ac:dyDescent="0.2">
      <c r="A3912" s="230">
        <v>42305.181179479165</v>
      </c>
      <c r="B3912">
        <v>2.434786319732666</v>
      </c>
      <c r="C3912">
        <v>1484.3448486328125</v>
      </c>
      <c r="D3912">
        <v>0.31459331512451172</v>
      </c>
      <c r="E3912" s="8">
        <f t="shared" si="63"/>
        <v>2.434786319732666</v>
      </c>
    </row>
    <row r="3913" spans="1:5" x14ac:dyDescent="0.2">
      <c r="A3913" s="230">
        <v>42305.188132951385</v>
      </c>
      <c r="B3913">
        <v>2.434786319732666</v>
      </c>
      <c r="C3913">
        <v>1538.420166015625</v>
      </c>
      <c r="D3913">
        <v>0.31459331512451172</v>
      </c>
      <c r="E3913" s="8">
        <f t="shared" si="63"/>
        <v>2.434786319732666</v>
      </c>
    </row>
    <row r="3914" spans="1:5" x14ac:dyDescent="0.2">
      <c r="A3914" s="230">
        <v>42305.195086458334</v>
      </c>
      <c r="B3914">
        <v>2.434786319732666</v>
      </c>
      <c r="C3914">
        <v>1445.36767578125</v>
      </c>
      <c r="D3914">
        <v>0.31459331512451172</v>
      </c>
      <c r="E3914" s="8">
        <f t="shared" si="63"/>
        <v>2.434786319732666</v>
      </c>
    </row>
    <row r="3915" spans="1:5" x14ac:dyDescent="0.2">
      <c r="A3915" s="230">
        <v>42305.202039930555</v>
      </c>
      <c r="B3915">
        <v>2.434786319732666</v>
      </c>
      <c r="C3915">
        <v>1553.947021484375</v>
      </c>
      <c r="D3915">
        <v>0.31459331512451172</v>
      </c>
      <c r="E3915" s="8">
        <f t="shared" si="63"/>
        <v>2.434786319732666</v>
      </c>
    </row>
    <row r="3916" spans="1:5" x14ac:dyDescent="0.2">
      <c r="A3916" s="230">
        <v>42305.208993402775</v>
      </c>
      <c r="B3916">
        <v>2.434786319732666</v>
      </c>
      <c r="C3916">
        <v>1391.50634765625</v>
      </c>
      <c r="D3916">
        <v>0.31459331512451172</v>
      </c>
      <c r="E3916" s="8">
        <f t="shared" si="63"/>
        <v>2.434786319732666</v>
      </c>
    </row>
    <row r="3917" spans="1:5" x14ac:dyDescent="0.2">
      <c r="A3917" s="230">
        <v>42305.215946909724</v>
      </c>
      <c r="B3917">
        <v>2.434786319732666</v>
      </c>
      <c r="C3917">
        <v>1524.0714111328125</v>
      </c>
      <c r="D3917">
        <v>0.31459331512451172</v>
      </c>
      <c r="E3917" s="8">
        <f t="shared" si="63"/>
        <v>2.434786319732666</v>
      </c>
    </row>
    <row r="3918" spans="1:5" x14ac:dyDescent="0.2">
      <c r="A3918" s="230">
        <v>42305.222900381945</v>
      </c>
      <c r="B3918">
        <v>2.434786319732666</v>
      </c>
      <c r="C3918">
        <v>1403.392333984375</v>
      </c>
      <c r="D3918">
        <v>0.31459331512451172</v>
      </c>
      <c r="E3918" s="8">
        <f t="shared" si="63"/>
        <v>2.434786319732666</v>
      </c>
    </row>
    <row r="3919" spans="1:5" x14ac:dyDescent="0.2">
      <c r="A3919" s="230">
        <v>42305.229853900462</v>
      </c>
      <c r="B3919">
        <v>2.434786319732666</v>
      </c>
      <c r="C3919">
        <v>1541.311279296875</v>
      </c>
      <c r="D3919">
        <v>0.31459331512451172</v>
      </c>
      <c r="E3919" s="8">
        <f t="shared" si="63"/>
        <v>2.434786319732666</v>
      </c>
    </row>
    <row r="3920" spans="1:5" x14ac:dyDescent="0.2">
      <c r="A3920" s="230">
        <v>42305.236807372683</v>
      </c>
      <c r="B3920">
        <v>2.434786319732666</v>
      </c>
      <c r="C3920">
        <v>1228.9583740234375</v>
      </c>
      <c r="D3920">
        <v>0.31459331512451172</v>
      </c>
      <c r="E3920" s="8">
        <f t="shared" si="63"/>
        <v>2.434786319732666</v>
      </c>
    </row>
    <row r="3921" spans="1:5" x14ac:dyDescent="0.2">
      <c r="A3921" s="230">
        <v>42305.243760844911</v>
      </c>
      <c r="B3921">
        <v>2.434786319732666</v>
      </c>
      <c r="C3921">
        <v>1549.6634521484375</v>
      </c>
      <c r="D3921">
        <v>0.31459331512451172</v>
      </c>
      <c r="E3921" s="8">
        <f t="shared" si="63"/>
        <v>2.434786319732666</v>
      </c>
    </row>
    <row r="3922" spans="1:5" x14ac:dyDescent="0.2">
      <c r="A3922" s="230">
        <v>42305.250714351852</v>
      </c>
      <c r="B3922">
        <v>2.434786319732666</v>
      </c>
      <c r="C3922">
        <v>1146.6138916015625</v>
      </c>
      <c r="D3922">
        <v>0.31459331512451172</v>
      </c>
      <c r="E3922" s="8">
        <f t="shared" si="63"/>
        <v>2.434786319732666</v>
      </c>
    </row>
    <row r="3923" spans="1:5" x14ac:dyDescent="0.2">
      <c r="A3923" s="230">
        <v>42305.257667824073</v>
      </c>
      <c r="B3923">
        <v>2.434786319732666</v>
      </c>
      <c r="C3923">
        <v>1536.7069091796875</v>
      </c>
      <c r="D3923">
        <v>0.31459331512451172</v>
      </c>
      <c r="E3923" s="8">
        <f t="shared" si="63"/>
        <v>2.434786319732666</v>
      </c>
    </row>
    <row r="3924" spans="1:5" x14ac:dyDescent="0.2">
      <c r="A3924" s="230">
        <v>42305.264621296294</v>
      </c>
      <c r="B3924">
        <v>2.434786319732666</v>
      </c>
      <c r="C3924">
        <v>1196.620361328125</v>
      </c>
      <c r="D3924">
        <v>0.31459331512451172</v>
      </c>
      <c r="E3924" s="8">
        <f t="shared" si="63"/>
        <v>2.434786319732666</v>
      </c>
    </row>
    <row r="3925" spans="1:5" x14ac:dyDescent="0.2">
      <c r="A3925" s="230">
        <v>42305.271574803242</v>
      </c>
      <c r="B3925">
        <v>2.434786319732666</v>
      </c>
      <c r="C3925">
        <v>1526.3203125</v>
      </c>
      <c r="D3925">
        <v>0.31459331512451172</v>
      </c>
      <c r="E3925" s="8">
        <f t="shared" si="63"/>
        <v>2.434786319732666</v>
      </c>
    </row>
    <row r="3926" spans="1:5" x14ac:dyDescent="0.2">
      <c r="A3926" s="230">
        <v>42305.278528275463</v>
      </c>
      <c r="B3926">
        <v>2.434786319732666</v>
      </c>
      <c r="C3926">
        <v>1196.51318359375</v>
      </c>
      <c r="D3926">
        <v>0.31459331512451172</v>
      </c>
      <c r="E3926" s="8">
        <f t="shared" si="63"/>
        <v>2.434786319732666</v>
      </c>
    </row>
    <row r="3927" spans="1:5" x14ac:dyDescent="0.2">
      <c r="A3927" s="230">
        <v>42305.285481793981</v>
      </c>
      <c r="B3927">
        <v>2.434786319732666</v>
      </c>
      <c r="C3927">
        <v>0</v>
      </c>
      <c r="D3927">
        <v>0.31459331512451172</v>
      </c>
      <c r="E3927" s="8" t="str">
        <f t="shared" si="63"/>
        <v>PO</v>
      </c>
    </row>
    <row r="3928" spans="1:5" x14ac:dyDescent="0.2">
      <c r="A3928" s="230">
        <v>42305.292435266201</v>
      </c>
      <c r="B3928">
        <v>2.434786319732666</v>
      </c>
      <c r="C3928">
        <v>0</v>
      </c>
      <c r="D3928">
        <v>0.31459331512451172</v>
      </c>
      <c r="E3928" s="8" t="str">
        <f t="shared" si="63"/>
        <v>PO</v>
      </c>
    </row>
    <row r="3929" spans="1:5" x14ac:dyDescent="0.2">
      <c r="A3929" s="230">
        <v>42305.299388738429</v>
      </c>
      <c r="B3929">
        <v>2.434786319732666</v>
      </c>
      <c r="C3929">
        <v>0</v>
      </c>
      <c r="D3929">
        <v>0.31459331512451172</v>
      </c>
      <c r="E3929" s="8" t="str">
        <f t="shared" si="63"/>
        <v>PO</v>
      </c>
    </row>
    <row r="3930" spans="1:5" x14ac:dyDescent="0.2">
      <c r="A3930" s="230">
        <v>42305.306342245371</v>
      </c>
      <c r="B3930">
        <v>2.434786319732666</v>
      </c>
      <c r="C3930">
        <v>0</v>
      </c>
      <c r="D3930">
        <v>0.31459331512451172</v>
      </c>
      <c r="E3930" s="8" t="str">
        <f t="shared" si="63"/>
        <v>PO</v>
      </c>
    </row>
    <row r="3931" spans="1:5" x14ac:dyDescent="0.2">
      <c r="A3931" s="230">
        <v>42305.313295717591</v>
      </c>
      <c r="B3931">
        <v>2.434786319732666</v>
      </c>
      <c r="C3931">
        <v>602.00439453125</v>
      </c>
      <c r="D3931">
        <v>0.31459331512451172</v>
      </c>
      <c r="E3931" s="8">
        <f t="shared" si="63"/>
        <v>2.434786319732666</v>
      </c>
    </row>
    <row r="3932" spans="1:5" x14ac:dyDescent="0.2">
      <c r="A3932" s="230">
        <v>42305.320249189812</v>
      </c>
      <c r="B3932">
        <v>2.434786319732666</v>
      </c>
      <c r="C3932">
        <v>0</v>
      </c>
      <c r="D3932">
        <v>0.31459331512451172</v>
      </c>
      <c r="E3932" s="8" t="str">
        <f t="shared" si="63"/>
        <v>PO</v>
      </c>
    </row>
    <row r="3933" spans="1:5" x14ac:dyDescent="0.2">
      <c r="A3933" s="230">
        <v>42305.327202696761</v>
      </c>
      <c r="B3933">
        <v>2.434786319732666</v>
      </c>
      <c r="C3933">
        <v>0</v>
      </c>
      <c r="D3933">
        <v>0.31459331512451172</v>
      </c>
      <c r="E3933" s="8" t="str">
        <f t="shared" si="63"/>
        <v>PO</v>
      </c>
    </row>
    <row r="3934" spans="1:5" x14ac:dyDescent="0.2">
      <c r="A3934" s="230">
        <v>42305.334156168981</v>
      </c>
      <c r="B3934">
        <v>2.434786319732666</v>
      </c>
      <c r="C3934">
        <v>379.81304931640625</v>
      </c>
      <c r="D3934">
        <v>0.31459331512451172</v>
      </c>
      <c r="E3934" s="8">
        <f t="shared" si="63"/>
        <v>2.434786319732666</v>
      </c>
    </row>
    <row r="3935" spans="1:5" x14ac:dyDescent="0.2">
      <c r="A3935" s="230">
        <v>42305.341109687499</v>
      </c>
      <c r="B3935">
        <v>2.434786319732666</v>
      </c>
      <c r="C3935">
        <v>943.5899658203125</v>
      </c>
      <c r="D3935">
        <v>0.31459331512451172</v>
      </c>
      <c r="E3935" s="8">
        <f t="shared" si="63"/>
        <v>2.434786319732666</v>
      </c>
    </row>
    <row r="3936" spans="1:5" x14ac:dyDescent="0.2">
      <c r="A3936" s="230">
        <v>42305.348063159719</v>
      </c>
      <c r="B3936">
        <v>2.434786319732666</v>
      </c>
      <c r="C3936">
        <v>755.2359619140625</v>
      </c>
      <c r="D3936">
        <v>0.31459331512451172</v>
      </c>
      <c r="E3936" s="8">
        <f t="shared" si="63"/>
        <v>2.434786319732666</v>
      </c>
    </row>
    <row r="3937" spans="1:5" x14ac:dyDescent="0.2">
      <c r="A3937" s="230">
        <v>42305.355016631947</v>
      </c>
      <c r="B3937">
        <v>2.434786319732666</v>
      </c>
      <c r="C3937">
        <v>922.8165283203125</v>
      </c>
      <c r="D3937">
        <v>0.31459331512451172</v>
      </c>
      <c r="E3937" s="8">
        <f t="shared" si="63"/>
        <v>2.434786319732666</v>
      </c>
    </row>
    <row r="3938" spans="1:5" x14ac:dyDescent="0.2">
      <c r="A3938" s="230">
        <v>42305.361970138889</v>
      </c>
      <c r="B3938">
        <v>2.434786319732666</v>
      </c>
      <c r="C3938">
        <v>788.00244140625</v>
      </c>
      <c r="D3938">
        <v>0.31459331512451172</v>
      </c>
      <c r="E3938" s="8">
        <f t="shared" si="63"/>
        <v>2.434786319732666</v>
      </c>
    </row>
    <row r="3939" spans="1:5" x14ac:dyDescent="0.2">
      <c r="A3939" s="230">
        <v>42305.368923611109</v>
      </c>
      <c r="B3939">
        <v>2.3659765720367432</v>
      </c>
      <c r="C3939">
        <v>946.3740234375</v>
      </c>
      <c r="D3939">
        <v>0.31459331512451172</v>
      </c>
      <c r="E3939" s="8">
        <f t="shared" si="63"/>
        <v>2.3659765720367432</v>
      </c>
    </row>
    <row r="3940" spans="1:5" x14ac:dyDescent="0.2">
      <c r="A3940" s="230">
        <v>42305.37587708333</v>
      </c>
      <c r="B3940">
        <v>2.3659765720367432</v>
      </c>
      <c r="C3940">
        <v>820.4478759765625</v>
      </c>
      <c r="D3940">
        <v>0.31459331512451172</v>
      </c>
      <c r="E3940" s="8">
        <f t="shared" si="63"/>
        <v>2.3659765720367432</v>
      </c>
    </row>
    <row r="3941" spans="1:5" x14ac:dyDescent="0.2">
      <c r="A3941" s="230">
        <v>42305.382830590279</v>
      </c>
      <c r="B3941">
        <v>2.3659765720367432</v>
      </c>
      <c r="C3941">
        <v>894.22607421875</v>
      </c>
      <c r="D3941">
        <v>0.31459331512451172</v>
      </c>
      <c r="E3941" s="8">
        <f t="shared" si="63"/>
        <v>2.3659765720367432</v>
      </c>
    </row>
    <row r="3942" spans="1:5" x14ac:dyDescent="0.2">
      <c r="A3942" s="230">
        <v>42305.3897840625</v>
      </c>
      <c r="B3942">
        <v>2.3659765720367432</v>
      </c>
      <c r="C3942">
        <v>882.98272705078125</v>
      </c>
      <c r="D3942">
        <v>0.31459331512451172</v>
      </c>
      <c r="E3942" s="8">
        <f t="shared" si="63"/>
        <v>2.3659765720367432</v>
      </c>
    </row>
    <row r="3943" spans="1:5" x14ac:dyDescent="0.2">
      <c r="A3943" s="230">
        <v>42305.396737581017</v>
      </c>
      <c r="B3943">
        <v>2.3659765720367432</v>
      </c>
      <c r="C3943">
        <v>891.6561279296875</v>
      </c>
      <c r="D3943">
        <v>0.31459331512451172</v>
      </c>
      <c r="E3943" s="8">
        <f t="shared" si="63"/>
        <v>2.3659765720367432</v>
      </c>
    </row>
    <row r="3944" spans="1:5" x14ac:dyDescent="0.2">
      <c r="A3944" s="230">
        <v>42305.403691053238</v>
      </c>
      <c r="B3944">
        <v>2.3659765720367432</v>
      </c>
      <c r="C3944">
        <v>944.4466552734375</v>
      </c>
      <c r="D3944">
        <v>0.31459331512451172</v>
      </c>
      <c r="E3944" s="8">
        <f t="shared" si="63"/>
        <v>2.3659765720367432</v>
      </c>
    </row>
    <row r="3945" spans="1:5" x14ac:dyDescent="0.2">
      <c r="A3945" s="230">
        <v>42305.410644525466</v>
      </c>
      <c r="B3945">
        <v>2.3659765720367432</v>
      </c>
      <c r="C3945">
        <v>936.843994140625</v>
      </c>
      <c r="D3945">
        <v>0.31459331512451172</v>
      </c>
      <c r="E3945" s="8">
        <f t="shared" si="63"/>
        <v>2.3659765720367432</v>
      </c>
    </row>
    <row r="3946" spans="1:5" x14ac:dyDescent="0.2">
      <c r="A3946" s="230">
        <v>42305.417598032407</v>
      </c>
      <c r="B3946">
        <v>2.3659765720367432</v>
      </c>
      <c r="C3946">
        <v>962.22186279296875</v>
      </c>
      <c r="D3946">
        <v>0.31459331512451172</v>
      </c>
      <c r="E3946" s="8">
        <f t="shared" si="63"/>
        <v>2.3659765720367432</v>
      </c>
    </row>
    <row r="3947" spans="1:5" x14ac:dyDescent="0.2">
      <c r="A3947" s="230">
        <v>42305.424551504628</v>
      </c>
      <c r="B3947">
        <v>2.3659765720367432</v>
      </c>
      <c r="C3947">
        <v>886.40911865234375</v>
      </c>
      <c r="D3947">
        <v>0.38959085941314697</v>
      </c>
      <c r="E3947" s="8">
        <f t="shared" si="63"/>
        <v>2.3659765720367432</v>
      </c>
    </row>
    <row r="3948" spans="1:5" x14ac:dyDescent="0.2">
      <c r="A3948" s="230">
        <v>42305.431504976848</v>
      </c>
      <c r="B3948">
        <v>2.3659765720367432</v>
      </c>
      <c r="C3948">
        <v>949.26531982421875</v>
      </c>
      <c r="D3948">
        <v>0.38959085941314697</v>
      </c>
      <c r="E3948" s="8">
        <f t="shared" si="63"/>
        <v>2.3659765720367432</v>
      </c>
    </row>
    <row r="3949" spans="1:5" x14ac:dyDescent="0.2">
      <c r="A3949" s="230">
        <v>42305.438458483797</v>
      </c>
      <c r="B3949">
        <v>2.3659765720367432</v>
      </c>
      <c r="C3949">
        <v>898.2950439453125</v>
      </c>
      <c r="D3949">
        <v>0.38959085941314697</v>
      </c>
      <c r="E3949" s="8">
        <f t="shared" si="63"/>
        <v>2.3659765720367432</v>
      </c>
    </row>
    <row r="3950" spans="1:5" x14ac:dyDescent="0.2">
      <c r="A3950" s="230">
        <v>42305.445411956018</v>
      </c>
      <c r="B3950">
        <v>2.3659765720367432</v>
      </c>
      <c r="C3950">
        <v>967.7900390625</v>
      </c>
      <c r="D3950">
        <v>0.38959085941314697</v>
      </c>
      <c r="E3950" s="8">
        <f t="shared" si="63"/>
        <v>2.3659765720367432</v>
      </c>
    </row>
    <row r="3951" spans="1:5" x14ac:dyDescent="0.2">
      <c r="A3951" s="230">
        <v>42305.452365474535</v>
      </c>
      <c r="B3951">
        <v>2.3659765720367432</v>
      </c>
      <c r="C3951">
        <v>878.80657958984375</v>
      </c>
      <c r="D3951">
        <v>0.38959085941314697</v>
      </c>
      <c r="E3951" s="8">
        <f t="shared" si="63"/>
        <v>2.3659765720367432</v>
      </c>
    </row>
    <row r="3952" spans="1:5" x14ac:dyDescent="0.2">
      <c r="A3952" s="230">
        <v>42305.459318946756</v>
      </c>
      <c r="B3952">
        <v>2.3659765720367432</v>
      </c>
      <c r="C3952">
        <v>961.47235107421875</v>
      </c>
      <c r="D3952">
        <v>0.38959085941314697</v>
      </c>
      <c r="E3952" s="8">
        <f t="shared" si="63"/>
        <v>2.3659765720367432</v>
      </c>
    </row>
    <row r="3953" spans="1:5" x14ac:dyDescent="0.2">
      <c r="A3953" s="230">
        <v>42305.466272418984</v>
      </c>
      <c r="B3953">
        <v>2.3659765720367432</v>
      </c>
      <c r="C3953">
        <v>795.2840576171875</v>
      </c>
      <c r="D3953">
        <v>0.38959085941314697</v>
      </c>
      <c r="E3953" s="8">
        <f t="shared" si="63"/>
        <v>2.3659765720367432</v>
      </c>
    </row>
    <row r="3954" spans="1:5" x14ac:dyDescent="0.2">
      <c r="A3954" s="230">
        <v>42305.473225925925</v>
      </c>
      <c r="B3954">
        <v>2.3659765720367432</v>
      </c>
      <c r="C3954">
        <v>933.63153076171875</v>
      </c>
      <c r="D3954">
        <v>0.38959085941314697</v>
      </c>
      <c r="E3954" s="8">
        <f t="shared" si="63"/>
        <v>2.3659765720367432</v>
      </c>
    </row>
    <row r="3955" spans="1:5" x14ac:dyDescent="0.2">
      <c r="A3955" s="230">
        <v>42305.480179398146</v>
      </c>
      <c r="B3955">
        <v>2.3659765720367432</v>
      </c>
      <c r="C3955">
        <v>845.29034423828125</v>
      </c>
      <c r="D3955">
        <v>0.38959085941314697</v>
      </c>
      <c r="E3955" s="8">
        <f t="shared" si="63"/>
        <v>2.3659765720367432</v>
      </c>
    </row>
    <row r="3956" spans="1:5" x14ac:dyDescent="0.2">
      <c r="A3956" s="230">
        <v>42305.487132870374</v>
      </c>
      <c r="B3956">
        <v>2.3659765720367432</v>
      </c>
      <c r="C3956">
        <v>963.61395263671875</v>
      </c>
      <c r="D3956">
        <v>0.38959085941314697</v>
      </c>
      <c r="E3956" s="8">
        <f t="shared" si="63"/>
        <v>2.3659765720367432</v>
      </c>
    </row>
    <row r="3957" spans="1:5" x14ac:dyDescent="0.2">
      <c r="A3957" s="230">
        <v>42305.494086377315</v>
      </c>
      <c r="B3957">
        <v>2.3659765720367432</v>
      </c>
      <c r="C3957">
        <v>752.023681640625</v>
      </c>
      <c r="D3957">
        <v>0.38959085941314697</v>
      </c>
      <c r="E3957" s="8">
        <f t="shared" si="63"/>
        <v>2.3659765720367432</v>
      </c>
    </row>
    <row r="3958" spans="1:5" x14ac:dyDescent="0.2">
      <c r="A3958" s="230">
        <v>42305.501039849536</v>
      </c>
      <c r="B3958">
        <v>2.4348931312561035</v>
      </c>
      <c r="C3958">
        <v>960.72283935546875</v>
      </c>
      <c r="D3958">
        <v>0.38959085941314697</v>
      </c>
      <c r="E3958" s="8">
        <f t="shared" si="63"/>
        <v>2.4348931312561035</v>
      </c>
    </row>
    <row r="3959" spans="1:5" x14ac:dyDescent="0.2">
      <c r="A3959" s="230">
        <v>42305.507993368054</v>
      </c>
      <c r="B3959">
        <v>2.4348931312561035</v>
      </c>
      <c r="C3959">
        <v>604.14599609375</v>
      </c>
      <c r="D3959">
        <v>0.38959085941314697</v>
      </c>
      <c r="E3959" s="8">
        <f t="shared" si="63"/>
        <v>2.4348931312561035</v>
      </c>
    </row>
    <row r="3960" spans="1:5" x14ac:dyDescent="0.2">
      <c r="A3960" s="230">
        <v>42305.514946840274</v>
      </c>
      <c r="B3960">
        <v>2.4348931312561035</v>
      </c>
      <c r="C3960">
        <v>937.272216796875</v>
      </c>
      <c r="D3960">
        <v>0.38959085941314697</v>
      </c>
      <c r="E3960" s="8">
        <f t="shared" si="63"/>
        <v>2.4348931312561035</v>
      </c>
    </row>
    <row r="3961" spans="1:5" x14ac:dyDescent="0.2">
      <c r="A3961" s="230">
        <v>42305.521900312502</v>
      </c>
      <c r="B3961">
        <v>2.4348931312561035</v>
      </c>
      <c r="C3961">
        <v>477.041748046875</v>
      </c>
      <c r="D3961">
        <v>0.38959085941314697</v>
      </c>
      <c r="E3961" s="8">
        <f t="shared" si="63"/>
        <v>2.4348931312561035</v>
      </c>
    </row>
    <row r="3962" spans="1:5" x14ac:dyDescent="0.2">
      <c r="A3962" s="230">
        <v>42305.528853819444</v>
      </c>
      <c r="B3962">
        <v>2.4348931312561035</v>
      </c>
      <c r="C3962">
        <v>966.61212158203125</v>
      </c>
      <c r="D3962">
        <v>0.38959085941314697</v>
      </c>
      <c r="E3962" s="8">
        <f t="shared" si="63"/>
        <v>2.4348931312561035</v>
      </c>
    </row>
    <row r="3963" spans="1:5" x14ac:dyDescent="0.2">
      <c r="A3963" s="230">
        <v>42305.535807291664</v>
      </c>
      <c r="B3963">
        <v>2.4348931312561035</v>
      </c>
      <c r="C3963">
        <v>695.0570068359375</v>
      </c>
      <c r="D3963">
        <v>0.38959085941314697</v>
      </c>
      <c r="E3963" s="8">
        <f t="shared" si="63"/>
        <v>2.4348931312561035</v>
      </c>
    </row>
    <row r="3964" spans="1:5" x14ac:dyDescent="0.2">
      <c r="A3964" s="230">
        <v>42305.542760763892</v>
      </c>
      <c r="B3964">
        <v>2.4348931312561035</v>
      </c>
      <c r="C3964">
        <v>932.13238525390625</v>
      </c>
      <c r="D3964">
        <v>0.38959085941314697</v>
      </c>
      <c r="E3964" s="8">
        <f t="shared" si="63"/>
        <v>2.4348931312561035</v>
      </c>
    </row>
    <row r="3965" spans="1:5" x14ac:dyDescent="0.2">
      <c r="A3965" s="230">
        <v>42305.549714270834</v>
      </c>
      <c r="B3965">
        <v>2.4348931312561035</v>
      </c>
      <c r="C3965">
        <v>820.6619873046875</v>
      </c>
      <c r="D3965">
        <v>0.38959085941314697</v>
      </c>
      <c r="E3965" s="8">
        <f t="shared" si="63"/>
        <v>2.4348931312561035</v>
      </c>
    </row>
    <row r="3966" spans="1:5" x14ac:dyDescent="0.2">
      <c r="A3966" s="230">
        <v>42305.556667743054</v>
      </c>
      <c r="B3966">
        <v>2.4348931312561035</v>
      </c>
      <c r="C3966">
        <v>939.6280517578125</v>
      </c>
      <c r="D3966">
        <v>0.38959085941314697</v>
      </c>
      <c r="E3966" s="8">
        <f t="shared" si="63"/>
        <v>2.4348931312561035</v>
      </c>
    </row>
    <row r="3967" spans="1:5" x14ac:dyDescent="0.2">
      <c r="A3967" s="230">
        <v>42305.563621261572</v>
      </c>
      <c r="B3967">
        <v>2.4348931312561035</v>
      </c>
      <c r="C3967">
        <v>831.6912841796875</v>
      </c>
      <c r="D3967">
        <v>0.38959085941314697</v>
      </c>
      <c r="E3967" s="8">
        <f t="shared" si="63"/>
        <v>2.4348931312561035</v>
      </c>
    </row>
    <row r="3968" spans="1:5" x14ac:dyDescent="0.2">
      <c r="A3968" s="230">
        <v>42305.5705747338</v>
      </c>
      <c r="B3968">
        <v>2.4348931312561035</v>
      </c>
      <c r="C3968">
        <v>935.0235595703125</v>
      </c>
      <c r="D3968">
        <v>0.38959085941314697</v>
      </c>
      <c r="E3968" s="8">
        <f t="shared" si="63"/>
        <v>2.4348931312561035</v>
      </c>
    </row>
    <row r="3969" spans="1:5" x14ac:dyDescent="0.2">
      <c r="A3969" s="230">
        <v>42305.57752820602</v>
      </c>
      <c r="B3969">
        <v>2.4348931312561035</v>
      </c>
      <c r="C3969">
        <v>806.52740478515625</v>
      </c>
      <c r="D3969">
        <v>0.38959085941314697</v>
      </c>
      <c r="E3969" s="8">
        <f t="shared" si="63"/>
        <v>2.4348931312561035</v>
      </c>
    </row>
    <row r="3970" spans="1:5" x14ac:dyDescent="0.2">
      <c r="A3970" s="230">
        <v>42305.584481712962</v>
      </c>
      <c r="B3970">
        <v>2.4348931312561035</v>
      </c>
      <c r="C3970">
        <v>916.39154052734375</v>
      </c>
      <c r="D3970">
        <v>0.38959085941314697</v>
      </c>
      <c r="E3970" s="8">
        <f t="shared" si="63"/>
        <v>2.4348931312561035</v>
      </c>
    </row>
    <row r="3971" spans="1:5" x14ac:dyDescent="0.2">
      <c r="A3971" s="230">
        <v>42305.591435185182</v>
      </c>
      <c r="B3971">
        <v>2.4348931312561035</v>
      </c>
      <c r="C3971">
        <v>1304.449951171875</v>
      </c>
      <c r="D3971">
        <v>0.38959085941314697</v>
      </c>
      <c r="E3971" s="8">
        <f t="shared" si="63"/>
        <v>2.4348931312561035</v>
      </c>
    </row>
    <row r="3972" spans="1:5" x14ac:dyDescent="0.2">
      <c r="A3972" s="230">
        <v>42305.59838865741</v>
      </c>
      <c r="B3972">
        <v>2.4348931312561035</v>
      </c>
      <c r="C3972">
        <v>1915.1280517578125</v>
      </c>
      <c r="D3972">
        <v>0.38959085941314697</v>
      </c>
      <c r="E3972" s="8">
        <f t="shared" ref="E3972:E4035" si="64">IF(B3972="Null",E3971,IF(C3972+D3972&gt;10,B3972,"PO"))</f>
        <v>2.4348931312561035</v>
      </c>
    </row>
    <row r="3973" spans="1:5" x14ac:dyDescent="0.2">
      <c r="A3973" s="230">
        <v>42305.605342164352</v>
      </c>
      <c r="B3973">
        <v>2.4348931312561035</v>
      </c>
      <c r="C3973">
        <v>687.24017333984375</v>
      </c>
      <c r="D3973">
        <v>0.38959085941314697</v>
      </c>
      <c r="E3973" s="8">
        <f t="shared" si="64"/>
        <v>2.4348931312561035</v>
      </c>
    </row>
    <row r="3974" spans="1:5" x14ac:dyDescent="0.2">
      <c r="A3974" s="230">
        <v>42305.612295636573</v>
      </c>
      <c r="B3974">
        <v>2.4348931312561035</v>
      </c>
      <c r="C3974">
        <v>1790.4869384765625</v>
      </c>
      <c r="D3974">
        <v>0.38959085941314697</v>
      </c>
      <c r="E3974" s="8">
        <f t="shared" si="64"/>
        <v>2.4348931312561035</v>
      </c>
    </row>
    <row r="3975" spans="1:5" x14ac:dyDescent="0.2">
      <c r="A3975" s="230">
        <v>42305.61924915509</v>
      </c>
      <c r="B3975">
        <v>2.4348931312561035</v>
      </c>
      <c r="C3975">
        <v>1928.94140625</v>
      </c>
      <c r="D3975">
        <v>0.38959085941314697</v>
      </c>
      <c r="E3975" s="8">
        <f t="shared" si="64"/>
        <v>2.4348931312561035</v>
      </c>
    </row>
    <row r="3976" spans="1:5" x14ac:dyDescent="0.2">
      <c r="A3976" s="230">
        <v>42305.626202627318</v>
      </c>
      <c r="B3976">
        <v>2.4831562042236328</v>
      </c>
      <c r="C3976">
        <v>1759.6478271484375</v>
      </c>
      <c r="D3976">
        <v>0.38959085941314697</v>
      </c>
      <c r="E3976" s="8">
        <f t="shared" si="64"/>
        <v>2.4831562042236328</v>
      </c>
    </row>
    <row r="3977" spans="1:5" x14ac:dyDescent="0.2">
      <c r="A3977" s="230">
        <v>42305.633156099539</v>
      </c>
      <c r="B3977">
        <v>2.4831562042236328</v>
      </c>
      <c r="C3977">
        <v>1947.3594970703125</v>
      </c>
      <c r="D3977">
        <v>0.38959085941314697</v>
      </c>
      <c r="E3977" s="8">
        <f t="shared" si="64"/>
        <v>2.4831562042236328</v>
      </c>
    </row>
    <row r="3978" spans="1:5" x14ac:dyDescent="0.2">
      <c r="A3978" s="230">
        <v>42305.64010960648</v>
      </c>
      <c r="B3978">
        <v>2.4831562042236328</v>
      </c>
      <c r="C3978">
        <v>1590.782470703125</v>
      </c>
      <c r="D3978">
        <v>0.38959085941314697</v>
      </c>
      <c r="E3978" s="8">
        <f t="shared" si="64"/>
        <v>2.4831562042236328</v>
      </c>
    </row>
    <row r="3979" spans="1:5" x14ac:dyDescent="0.2">
      <c r="A3979" s="230">
        <v>42305.647063078701</v>
      </c>
      <c r="B3979">
        <v>2.4831562042236328</v>
      </c>
      <c r="C3979">
        <v>1917.8050537109375</v>
      </c>
      <c r="D3979">
        <v>0.38959085941314697</v>
      </c>
      <c r="E3979" s="8">
        <f t="shared" si="64"/>
        <v>2.4831562042236328</v>
      </c>
    </row>
    <row r="3980" spans="1:5" x14ac:dyDescent="0.2">
      <c r="A3980" s="230">
        <v>42305.654016550929</v>
      </c>
      <c r="B3980">
        <v>2.4831562042236328</v>
      </c>
      <c r="C3980">
        <v>1400.7149658203125</v>
      </c>
      <c r="D3980">
        <v>0.38959085941314697</v>
      </c>
      <c r="E3980" s="8">
        <f t="shared" si="64"/>
        <v>2.4831562042236328</v>
      </c>
    </row>
    <row r="3981" spans="1:5" x14ac:dyDescent="0.2">
      <c r="A3981" s="230">
        <v>42305.66097005787</v>
      </c>
      <c r="B3981">
        <v>2.4831562042236328</v>
      </c>
      <c r="C3981">
        <v>1931.190185546875</v>
      </c>
      <c r="D3981">
        <v>0.38959085941314697</v>
      </c>
      <c r="E3981" s="8">
        <f t="shared" si="64"/>
        <v>2.4831562042236328</v>
      </c>
    </row>
    <row r="3982" spans="1:5" x14ac:dyDescent="0.2">
      <c r="A3982" s="230">
        <v>42305.667923530091</v>
      </c>
      <c r="B3982">
        <v>2.4831562042236328</v>
      </c>
      <c r="C3982">
        <v>1719.706787109375</v>
      </c>
      <c r="D3982">
        <v>0.38959085941314697</v>
      </c>
      <c r="E3982" s="8">
        <f t="shared" si="64"/>
        <v>2.4831562042236328</v>
      </c>
    </row>
    <row r="3983" spans="1:5" x14ac:dyDescent="0.2">
      <c r="A3983" s="230">
        <v>42305.674877048608</v>
      </c>
      <c r="B3983">
        <v>2.4831562042236328</v>
      </c>
      <c r="C3983">
        <v>1935.25927734375</v>
      </c>
      <c r="D3983">
        <v>0.38959085941314697</v>
      </c>
      <c r="E3983" s="8">
        <f t="shared" si="64"/>
        <v>2.4831562042236328</v>
      </c>
    </row>
    <row r="3984" spans="1:5" x14ac:dyDescent="0.2">
      <c r="A3984" s="230">
        <v>42305.681830520836</v>
      </c>
      <c r="B3984">
        <v>2.4831562042236328</v>
      </c>
      <c r="C3984">
        <v>1720.670654296875</v>
      </c>
      <c r="D3984">
        <v>0.38959085941314697</v>
      </c>
      <c r="E3984" s="8">
        <f t="shared" si="64"/>
        <v>2.4831562042236328</v>
      </c>
    </row>
    <row r="3985" spans="1:5" x14ac:dyDescent="0.2">
      <c r="A3985" s="230">
        <v>42305.688783993057</v>
      </c>
      <c r="B3985">
        <v>2.4831562042236328</v>
      </c>
      <c r="C3985">
        <v>1912.8795166015625</v>
      </c>
      <c r="D3985">
        <v>0.38959085941314697</v>
      </c>
      <c r="E3985" s="8">
        <f t="shared" si="64"/>
        <v>2.4831562042236328</v>
      </c>
    </row>
    <row r="3986" spans="1:5" x14ac:dyDescent="0.2">
      <c r="A3986" s="230">
        <v>42305.695737499998</v>
      </c>
      <c r="B3986">
        <v>2.4831562042236328</v>
      </c>
      <c r="C3986">
        <v>1575.3629150390625</v>
      </c>
      <c r="D3986">
        <v>0.38959085941314697</v>
      </c>
      <c r="E3986" s="8">
        <f t="shared" si="64"/>
        <v>2.4831562042236328</v>
      </c>
    </row>
    <row r="3987" spans="1:5" x14ac:dyDescent="0.2">
      <c r="A3987" s="230">
        <v>42305.702690972219</v>
      </c>
      <c r="B3987">
        <v>2.5103375911712646</v>
      </c>
      <c r="C3987">
        <v>1941.8983154296875</v>
      </c>
      <c r="D3987">
        <v>0.38959085941314697</v>
      </c>
      <c r="E3987" s="8">
        <f t="shared" si="64"/>
        <v>2.5103375911712646</v>
      </c>
    </row>
    <row r="3988" spans="1:5" x14ac:dyDescent="0.2">
      <c r="A3988" s="230">
        <v>42305.709644444447</v>
      </c>
      <c r="B3988">
        <v>2.5103375911712646</v>
      </c>
      <c r="C3988">
        <v>1244.4852294921875</v>
      </c>
      <c r="D3988">
        <v>0.38959085941314697</v>
      </c>
      <c r="E3988" s="8">
        <f t="shared" si="64"/>
        <v>2.5103375911712646</v>
      </c>
    </row>
    <row r="3989" spans="1:5" x14ac:dyDescent="0.2">
      <c r="A3989" s="230">
        <v>42305.716597951388</v>
      </c>
      <c r="B3989">
        <v>2.5103375911712646</v>
      </c>
      <c r="C3989">
        <v>1929.9051513671875</v>
      </c>
      <c r="D3989">
        <v>0.38959085941314697</v>
      </c>
      <c r="E3989" s="8">
        <f t="shared" si="64"/>
        <v>2.5103375911712646</v>
      </c>
    </row>
    <row r="3990" spans="1:5" x14ac:dyDescent="0.2">
      <c r="A3990" s="230">
        <v>42305.723551423609</v>
      </c>
      <c r="B3990">
        <v>2.5103375911712646</v>
      </c>
      <c r="C3990">
        <v>1739.8380126953125</v>
      </c>
      <c r="D3990">
        <v>0.38959085941314697</v>
      </c>
      <c r="E3990" s="8">
        <f t="shared" si="64"/>
        <v>2.5103375911712646</v>
      </c>
    </row>
    <row r="3991" spans="1:5" x14ac:dyDescent="0.2">
      <c r="A3991" s="230">
        <v>42305.730504942127</v>
      </c>
      <c r="B3991">
        <v>2.5103375911712646</v>
      </c>
      <c r="C3991">
        <v>1913.5218505859375</v>
      </c>
      <c r="D3991">
        <v>0.38959085941314697</v>
      </c>
      <c r="E3991" s="8">
        <f t="shared" si="64"/>
        <v>2.5103375911712646</v>
      </c>
    </row>
    <row r="3992" spans="1:5" x14ac:dyDescent="0.2">
      <c r="A3992" s="230">
        <v>42305.737458414354</v>
      </c>
      <c r="B3992">
        <v>2.5103375911712646</v>
      </c>
      <c r="C3992">
        <v>1873.2596435546875</v>
      </c>
      <c r="D3992">
        <v>0.38959085941314697</v>
      </c>
      <c r="E3992" s="8">
        <f t="shared" si="64"/>
        <v>2.5103375911712646</v>
      </c>
    </row>
    <row r="3993" spans="1:5" x14ac:dyDescent="0.2">
      <c r="A3993" s="230">
        <v>42305.744411886575</v>
      </c>
      <c r="B3993">
        <v>2.5103375911712646</v>
      </c>
      <c r="C3993">
        <v>1883.111083984375</v>
      </c>
      <c r="D3993">
        <v>0.38959085941314697</v>
      </c>
      <c r="E3993" s="8">
        <f t="shared" si="64"/>
        <v>2.5103375911712646</v>
      </c>
    </row>
    <row r="3994" spans="1:5" x14ac:dyDescent="0.2">
      <c r="A3994" s="230">
        <v>42305.751365393517</v>
      </c>
      <c r="B3994">
        <v>2.5103375911712646</v>
      </c>
      <c r="C3994">
        <v>1932.79638671875</v>
      </c>
      <c r="D3994">
        <v>0.38959085941314697</v>
      </c>
      <c r="E3994" s="8">
        <f t="shared" si="64"/>
        <v>2.5103375911712646</v>
      </c>
    </row>
    <row r="3995" spans="1:5" x14ac:dyDescent="0.2">
      <c r="A3995" s="230">
        <v>42305.758318865737</v>
      </c>
      <c r="B3995">
        <v>2.5103375911712646</v>
      </c>
      <c r="C3995">
        <v>1823.6817626953125</v>
      </c>
      <c r="D3995">
        <v>0.31459331512451172</v>
      </c>
      <c r="E3995" s="8">
        <f t="shared" si="64"/>
        <v>2.5103375911712646</v>
      </c>
    </row>
    <row r="3996" spans="1:5" x14ac:dyDescent="0.2">
      <c r="A3996" s="230">
        <v>42305.765272337965</v>
      </c>
      <c r="B3996">
        <v>2.5103375911712646</v>
      </c>
      <c r="C3996">
        <v>1941.576904296875</v>
      </c>
      <c r="D3996">
        <v>0.31459331512451172</v>
      </c>
      <c r="E3996" s="8">
        <f t="shared" si="64"/>
        <v>2.5103375911712646</v>
      </c>
    </row>
    <row r="3997" spans="1:5" x14ac:dyDescent="0.2">
      <c r="A3997" s="230">
        <v>42305.772225844907</v>
      </c>
      <c r="B3997">
        <v>2.5103375911712646</v>
      </c>
      <c r="C3997">
        <v>1845.311767578125</v>
      </c>
      <c r="D3997">
        <v>0.31459331512451172</v>
      </c>
      <c r="E3997" s="8">
        <f t="shared" si="64"/>
        <v>2.5103375911712646</v>
      </c>
    </row>
    <row r="3998" spans="1:5" x14ac:dyDescent="0.2">
      <c r="A3998" s="230">
        <v>42305.779179317127</v>
      </c>
      <c r="B3998">
        <v>2.5103375911712646</v>
      </c>
      <c r="C3998">
        <v>1920.4820556640625</v>
      </c>
      <c r="D3998">
        <v>0.31459331512451172</v>
      </c>
      <c r="E3998" s="8">
        <f t="shared" si="64"/>
        <v>2.5103375911712646</v>
      </c>
    </row>
    <row r="3999" spans="1:5" x14ac:dyDescent="0.2">
      <c r="A3999" s="230">
        <v>42305.786132835645</v>
      </c>
      <c r="B3999">
        <v>2.5103375911712646</v>
      </c>
      <c r="C3999">
        <v>1735.9830322265625</v>
      </c>
      <c r="D3999">
        <v>0.31459331512451172</v>
      </c>
      <c r="E3999" s="8">
        <f t="shared" si="64"/>
        <v>2.5103375911712646</v>
      </c>
    </row>
    <row r="4000" spans="1:5" x14ac:dyDescent="0.2">
      <c r="A4000" s="230">
        <v>42305.793086307873</v>
      </c>
      <c r="B4000">
        <v>2.5103375911712646</v>
      </c>
      <c r="C4000">
        <v>1940.399169921875</v>
      </c>
      <c r="D4000">
        <v>0.31459331512451172</v>
      </c>
      <c r="E4000" s="8">
        <f t="shared" si="64"/>
        <v>2.5103375911712646</v>
      </c>
    </row>
    <row r="4001" spans="1:5" x14ac:dyDescent="0.2">
      <c r="A4001" s="230">
        <v>42305.800039780093</v>
      </c>
      <c r="B4001">
        <v>2.5103375911712646</v>
      </c>
      <c r="C4001">
        <v>1558.5513916015625</v>
      </c>
      <c r="D4001">
        <v>0.31459331512451172</v>
      </c>
      <c r="E4001" s="8">
        <f t="shared" si="64"/>
        <v>2.5103375911712646</v>
      </c>
    </row>
    <row r="4002" spans="1:5" x14ac:dyDescent="0.2">
      <c r="A4002" s="230">
        <v>42305.806993287035</v>
      </c>
      <c r="B4002">
        <v>2.5103375911712646</v>
      </c>
      <c r="C4002">
        <v>1933.5460205078125</v>
      </c>
      <c r="D4002">
        <v>0.31459331512451172</v>
      </c>
      <c r="E4002" s="8">
        <f t="shared" si="64"/>
        <v>2.5103375911712646</v>
      </c>
    </row>
    <row r="4003" spans="1:5" x14ac:dyDescent="0.2">
      <c r="A4003" s="230">
        <v>42305.813946759263</v>
      </c>
      <c r="B4003">
        <v>2.5103375911712646</v>
      </c>
      <c r="C4003">
        <v>1382.0831298828125</v>
      </c>
      <c r="D4003">
        <v>0.31459331512451172</v>
      </c>
      <c r="E4003" s="8">
        <f t="shared" si="64"/>
        <v>2.5103375911712646</v>
      </c>
    </row>
    <row r="4004" spans="1:5" x14ac:dyDescent="0.2">
      <c r="A4004" s="230">
        <v>42305.820900231483</v>
      </c>
      <c r="B4004">
        <v>2.5103375911712646</v>
      </c>
      <c r="C4004">
        <v>1925.0867919921875</v>
      </c>
      <c r="D4004">
        <v>0.31459331512451172</v>
      </c>
      <c r="E4004" s="8">
        <f t="shared" si="64"/>
        <v>2.5103375911712646</v>
      </c>
    </row>
    <row r="4005" spans="1:5" x14ac:dyDescent="0.2">
      <c r="A4005" s="230">
        <v>42305.827853738425</v>
      </c>
      <c r="B4005">
        <v>2.5103375911712646</v>
      </c>
      <c r="C4005">
        <v>1639.3968505859375</v>
      </c>
      <c r="D4005">
        <v>0.31459331512451172</v>
      </c>
      <c r="E4005" s="8">
        <f t="shared" si="64"/>
        <v>2.5103375911712646</v>
      </c>
    </row>
    <row r="4006" spans="1:5" x14ac:dyDescent="0.2">
      <c r="A4006" s="230">
        <v>42305.834807210646</v>
      </c>
      <c r="B4006">
        <v>2.5103375911712646</v>
      </c>
      <c r="C4006">
        <v>1935.25927734375</v>
      </c>
      <c r="D4006">
        <v>0.31459331512451172</v>
      </c>
      <c r="E4006" s="8">
        <f t="shared" si="64"/>
        <v>2.5103375911712646</v>
      </c>
    </row>
    <row r="4007" spans="1:5" x14ac:dyDescent="0.2">
      <c r="A4007" s="230">
        <v>42305.841760729163</v>
      </c>
      <c r="B4007">
        <v>2.4485909938812256</v>
      </c>
      <c r="C4007">
        <v>1707.5</v>
      </c>
      <c r="D4007">
        <v>0.31459331512451172</v>
      </c>
      <c r="E4007" s="8">
        <f t="shared" si="64"/>
        <v>2.4485909938812256</v>
      </c>
    </row>
    <row r="4008" spans="1:5" x14ac:dyDescent="0.2">
      <c r="A4008" s="230">
        <v>42305.848714201391</v>
      </c>
      <c r="B4008">
        <v>2.4485909938812256</v>
      </c>
      <c r="C4008">
        <v>1950.8929443359375</v>
      </c>
      <c r="D4008">
        <v>0.31459331512451172</v>
      </c>
      <c r="E4008" s="8">
        <f t="shared" si="64"/>
        <v>2.4485909938812256</v>
      </c>
    </row>
    <row r="4009" spans="1:5" x14ac:dyDescent="0.2">
      <c r="A4009" s="230">
        <v>42305.855667673612</v>
      </c>
      <c r="B4009">
        <v>2.4485909938812256</v>
      </c>
      <c r="C4009">
        <v>1492.3756103515625</v>
      </c>
      <c r="D4009">
        <v>0.31459331512451172</v>
      </c>
      <c r="E4009" s="8">
        <f t="shared" si="64"/>
        <v>2.4485909938812256</v>
      </c>
    </row>
    <row r="4010" spans="1:5" x14ac:dyDescent="0.2">
      <c r="A4010" s="230">
        <v>42305.862621180553</v>
      </c>
      <c r="B4010">
        <v>2.4485909938812256</v>
      </c>
      <c r="C4010">
        <v>1925.9432373046875</v>
      </c>
      <c r="D4010">
        <v>0.31459331512451172</v>
      </c>
      <c r="E4010" s="8">
        <f t="shared" si="64"/>
        <v>2.4485909938812256</v>
      </c>
    </row>
    <row r="4011" spans="1:5" x14ac:dyDescent="0.2">
      <c r="A4011" s="230">
        <v>42305.869574652781</v>
      </c>
      <c r="B4011">
        <v>2.4485909938812256</v>
      </c>
      <c r="C4011">
        <v>1396.538818359375</v>
      </c>
      <c r="D4011">
        <v>0.31459331512451172</v>
      </c>
      <c r="E4011" s="8">
        <f t="shared" si="64"/>
        <v>2.4485909938812256</v>
      </c>
    </row>
    <row r="4012" spans="1:5" x14ac:dyDescent="0.2">
      <c r="A4012" s="230">
        <v>42305.876528125002</v>
      </c>
      <c r="B4012">
        <v>2.4485909938812256</v>
      </c>
      <c r="C4012">
        <v>1925.836181640625</v>
      </c>
      <c r="D4012">
        <v>0.31459331512451172</v>
      </c>
      <c r="E4012" s="8">
        <f t="shared" si="64"/>
        <v>2.4485909938812256</v>
      </c>
    </row>
    <row r="4013" spans="1:5" x14ac:dyDescent="0.2">
      <c r="A4013" s="230">
        <v>42305.883481631943</v>
      </c>
      <c r="B4013">
        <v>2.4485909938812256</v>
      </c>
      <c r="C4013">
        <v>1442.0479736328125</v>
      </c>
      <c r="D4013">
        <v>0.31459331512451172</v>
      </c>
      <c r="E4013" s="8">
        <f t="shared" si="64"/>
        <v>2.4485909938812256</v>
      </c>
    </row>
    <row r="4014" spans="1:5" x14ac:dyDescent="0.2">
      <c r="A4014" s="230">
        <v>42305.890435104164</v>
      </c>
      <c r="B4014">
        <v>2.4485909938812256</v>
      </c>
      <c r="C4014">
        <v>1937.1866455078125</v>
      </c>
      <c r="D4014">
        <v>0.31459331512451172</v>
      </c>
      <c r="E4014" s="8">
        <f t="shared" si="64"/>
        <v>2.4485909938812256</v>
      </c>
    </row>
    <row r="4015" spans="1:5" x14ac:dyDescent="0.2">
      <c r="A4015" s="230">
        <v>42305.897388622689</v>
      </c>
      <c r="B4015">
        <v>2.4485909938812256</v>
      </c>
      <c r="C4015">
        <v>1729.451171875</v>
      </c>
      <c r="D4015">
        <v>0.31459331512451172</v>
      </c>
      <c r="E4015" s="8">
        <f t="shared" si="64"/>
        <v>2.4485909938812256</v>
      </c>
    </row>
    <row r="4016" spans="1:5" x14ac:dyDescent="0.2">
      <c r="A4016" s="230">
        <v>42305.904342094909</v>
      </c>
      <c r="B4016">
        <v>2.4485909938812256</v>
      </c>
      <c r="C4016">
        <v>1920.2679443359375</v>
      </c>
      <c r="D4016">
        <v>0.31459331512451172</v>
      </c>
      <c r="E4016" s="8">
        <f t="shared" si="64"/>
        <v>2.4485909938812256</v>
      </c>
    </row>
    <row r="4017" spans="1:5" x14ac:dyDescent="0.2">
      <c r="A4017" s="230">
        <v>42305.91129556713</v>
      </c>
      <c r="B4017">
        <v>2.4485909938812256</v>
      </c>
      <c r="C4017">
        <v>1831.712646484375</v>
      </c>
      <c r="D4017">
        <v>0.31459331512451172</v>
      </c>
      <c r="E4017" s="8">
        <f t="shared" si="64"/>
        <v>2.4485909938812256</v>
      </c>
    </row>
    <row r="4018" spans="1:5" x14ac:dyDescent="0.2">
      <c r="A4018" s="230">
        <v>42305.918249074071</v>
      </c>
      <c r="B4018">
        <v>2.4485909938812256</v>
      </c>
      <c r="C4018">
        <v>1897.78125</v>
      </c>
      <c r="D4018">
        <v>0.31459331512451172</v>
      </c>
      <c r="E4018" s="8">
        <f t="shared" si="64"/>
        <v>2.4485909938812256</v>
      </c>
    </row>
    <row r="4019" spans="1:5" x14ac:dyDescent="0.2">
      <c r="A4019" s="230">
        <v>42305.925202546299</v>
      </c>
      <c r="B4019">
        <v>2.4485909938812256</v>
      </c>
      <c r="C4019">
        <v>1919.94677734375</v>
      </c>
      <c r="D4019">
        <v>0.31459331512451172</v>
      </c>
      <c r="E4019" s="8">
        <f t="shared" si="64"/>
        <v>2.4485909938812256</v>
      </c>
    </row>
    <row r="4020" spans="1:5" x14ac:dyDescent="0.2">
      <c r="A4020" s="230">
        <v>42305.93215601852</v>
      </c>
      <c r="B4020">
        <v>2.4485909938812256</v>
      </c>
      <c r="C4020">
        <v>1899.4945068359375</v>
      </c>
      <c r="D4020">
        <v>0.31459331512451172</v>
      </c>
      <c r="E4020" s="8">
        <f t="shared" si="64"/>
        <v>2.4485909938812256</v>
      </c>
    </row>
    <row r="4021" spans="1:5" x14ac:dyDescent="0.2">
      <c r="A4021" s="230">
        <v>42305.939109525461</v>
      </c>
      <c r="B4021">
        <v>2.4485909938812256</v>
      </c>
      <c r="C4021">
        <v>1950.6788330078125</v>
      </c>
      <c r="D4021">
        <v>0.31459331512451172</v>
      </c>
      <c r="E4021" s="8">
        <f t="shared" si="64"/>
        <v>2.4485909938812256</v>
      </c>
    </row>
    <row r="4022" spans="1:5" x14ac:dyDescent="0.2">
      <c r="A4022" s="230">
        <v>42305.946062997682</v>
      </c>
      <c r="B4022">
        <v>2.4485909938812256</v>
      </c>
      <c r="C4022">
        <v>1867.15625</v>
      </c>
      <c r="D4022">
        <v>0.31459331512451172</v>
      </c>
      <c r="E4022" s="8">
        <f t="shared" si="64"/>
        <v>2.4485909938812256</v>
      </c>
    </row>
    <row r="4023" spans="1:5" x14ac:dyDescent="0.2">
      <c r="A4023" s="230">
        <v>42305.953016516207</v>
      </c>
      <c r="B4023">
        <v>2.4485909938812256</v>
      </c>
      <c r="C4023">
        <v>1904.0987548828125</v>
      </c>
      <c r="D4023">
        <v>0.31459331512451172</v>
      </c>
      <c r="E4023" s="8">
        <f t="shared" si="64"/>
        <v>2.4485909938812256</v>
      </c>
    </row>
    <row r="4024" spans="1:5" x14ac:dyDescent="0.2">
      <c r="A4024" s="230">
        <v>42305.959969988427</v>
      </c>
      <c r="B4024">
        <v>2.4485909938812256</v>
      </c>
      <c r="C4024">
        <v>1742.6220703125</v>
      </c>
      <c r="D4024">
        <v>0.31459331512451172</v>
      </c>
      <c r="E4024" s="8">
        <f t="shared" si="64"/>
        <v>2.4485909938812256</v>
      </c>
    </row>
    <row r="4025" spans="1:5" x14ac:dyDescent="0.2">
      <c r="A4025" s="230">
        <v>42305.966923460648</v>
      </c>
      <c r="B4025">
        <v>2.4485909938812256</v>
      </c>
      <c r="C4025">
        <v>1919.625732421875</v>
      </c>
      <c r="D4025">
        <v>0.31459331512451172</v>
      </c>
      <c r="E4025" s="8">
        <f t="shared" si="64"/>
        <v>2.4485909938812256</v>
      </c>
    </row>
    <row r="4026" spans="1:5" x14ac:dyDescent="0.2">
      <c r="A4026" s="230">
        <v>42305.97387696759</v>
      </c>
      <c r="B4026">
        <v>2.4485909938812256</v>
      </c>
      <c r="C4026">
        <v>1532.2095947265625</v>
      </c>
      <c r="D4026">
        <v>0.31459331512451172</v>
      </c>
      <c r="E4026" s="8">
        <f t="shared" si="64"/>
        <v>2.4485909938812256</v>
      </c>
    </row>
    <row r="4027" spans="1:5" x14ac:dyDescent="0.2">
      <c r="A4027" s="230">
        <v>42305.980830439818</v>
      </c>
      <c r="B4027">
        <v>2.4485909938812256</v>
      </c>
      <c r="C4027">
        <v>1931.2972412109375</v>
      </c>
      <c r="D4027">
        <v>0.31459331512451172</v>
      </c>
      <c r="E4027" s="8">
        <f t="shared" si="64"/>
        <v>2.4485909938812256</v>
      </c>
    </row>
    <row r="4028" spans="1:5" x14ac:dyDescent="0.2">
      <c r="A4028" s="230">
        <v>42305.987783912038</v>
      </c>
      <c r="B4028">
        <v>2.4485909938812256</v>
      </c>
      <c r="C4028">
        <v>1354.8848876953125</v>
      </c>
      <c r="D4028">
        <v>0.31459331512451172</v>
      </c>
      <c r="E4028" s="8">
        <f t="shared" si="64"/>
        <v>2.4485909938812256</v>
      </c>
    </row>
    <row r="4029" spans="1:5" x14ac:dyDescent="0.2">
      <c r="A4029" s="230">
        <v>42305.99473741898</v>
      </c>
      <c r="B4029">
        <v>2.4485909938812256</v>
      </c>
      <c r="C4029">
        <v>1906.0263671875</v>
      </c>
      <c r="D4029">
        <v>0.31459331512451172</v>
      </c>
      <c r="E4029" s="8">
        <f t="shared" si="64"/>
        <v>2.4485909938812256</v>
      </c>
    </row>
    <row r="4030" spans="1:5" x14ac:dyDescent="0.2">
      <c r="A4030" s="230">
        <v>42306.0016908912</v>
      </c>
      <c r="B4030">
        <v>2.4485909938812256</v>
      </c>
      <c r="C4030">
        <v>1639.075439453125</v>
      </c>
      <c r="D4030">
        <v>0.31459331512451172</v>
      </c>
      <c r="E4030" s="8">
        <f t="shared" si="64"/>
        <v>2.4485909938812256</v>
      </c>
    </row>
    <row r="4031" spans="1:5" x14ac:dyDescent="0.2">
      <c r="A4031" s="230">
        <v>42306.008644409725</v>
      </c>
      <c r="B4031">
        <v>2.4485909938812256</v>
      </c>
      <c r="C4031">
        <v>1948.75146484375</v>
      </c>
      <c r="D4031">
        <v>0.31459331512451172</v>
      </c>
      <c r="E4031" s="8">
        <f t="shared" si="64"/>
        <v>2.4485909938812256</v>
      </c>
    </row>
    <row r="4032" spans="1:5" x14ac:dyDescent="0.2">
      <c r="A4032" s="230">
        <v>42306.015597881946</v>
      </c>
      <c r="B4032">
        <v>2.4485909938812256</v>
      </c>
      <c r="C4032">
        <v>1794.23486328125</v>
      </c>
      <c r="D4032">
        <v>0.31459331512451172</v>
      </c>
      <c r="E4032" s="8">
        <f t="shared" si="64"/>
        <v>2.4485909938812256</v>
      </c>
    </row>
    <row r="4033" spans="1:5" x14ac:dyDescent="0.2">
      <c r="A4033" s="230">
        <v>42306.022551354166</v>
      </c>
      <c r="B4033">
        <v>2.4485909938812256</v>
      </c>
      <c r="C4033">
        <v>1919.94677734375</v>
      </c>
      <c r="D4033">
        <v>0.31459331512451172</v>
      </c>
      <c r="E4033" s="8">
        <f t="shared" si="64"/>
        <v>2.4485909938812256</v>
      </c>
    </row>
    <row r="4034" spans="1:5" x14ac:dyDescent="0.2">
      <c r="A4034" s="230">
        <v>42306.029504861108</v>
      </c>
      <c r="B4034">
        <v>2.4485909938812256</v>
      </c>
      <c r="C4034">
        <v>1490.76953125</v>
      </c>
      <c r="D4034">
        <v>0.31459331512451172</v>
      </c>
      <c r="E4034" s="8">
        <f t="shared" si="64"/>
        <v>2.4485909938812256</v>
      </c>
    </row>
    <row r="4035" spans="1:5" x14ac:dyDescent="0.2">
      <c r="A4035" s="230">
        <v>42306.036458333336</v>
      </c>
      <c r="B4035">
        <v>2.4485909938812256</v>
      </c>
      <c r="C4035">
        <v>1920.3751220703125</v>
      </c>
      <c r="D4035">
        <v>0.31459331512451172</v>
      </c>
      <c r="E4035" s="8">
        <f t="shared" si="64"/>
        <v>2.4485909938812256</v>
      </c>
    </row>
    <row r="4036" spans="1:5" x14ac:dyDescent="0.2">
      <c r="A4036" s="230">
        <v>42306.043411805556</v>
      </c>
      <c r="B4036">
        <v>2.4485909938812256</v>
      </c>
      <c r="C4036">
        <v>1392.5771484375</v>
      </c>
      <c r="D4036">
        <v>0.31459331512451172</v>
      </c>
      <c r="E4036" s="8">
        <f t="shared" ref="E4036:E4099" si="65">IF(B4036="Null",E4035,IF(C4036+D4036&gt;10,B4036,"PO"))</f>
        <v>2.4485909938812256</v>
      </c>
    </row>
    <row r="4037" spans="1:5" x14ac:dyDescent="0.2">
      <c r="A4037" s="230">
        <v>42306.050365312498</v>
      </c>
      <c r="B4037">
        <v>2.4485909938812256</v>
      </c>
      <c r="C4037">
        <v>1931.0831298828125</v>
      </c>
      <c r="D4037">
        <v>0.31459331512451172</v>
      </c>
      <c r="E4037" s="8">
        <f t="shared" si="65"/>
        <v>2.4485909938812256</v>
      </c>
    </row>
    <row r="4038" spans="1:5" x14ac:dyDescent="0.2">
      <c r="A4038" s="230">
        <v>42306.057318784726</v>
      </c>
      <c r="B4038">
        <v>2.4485909938812256</v>
      </c>
      <c r="C4038">
        <v>1824.966796875</v>
      </c>
      <c r="D4038">
        <v>0.31459331512451172</v>
      </c>
      <c r="E4038" s="8">
        <f t="shared" si="65"/>
        <v>2.4485909938812256</v>
      </c>
    </row>
    <row r="4039" spans="1:5" x14ac:dyDescent="0.2">
      <c r="A4039" s="230">
        <v>42306.064272303243</v>
      </c>
      <c r="B4039">
        <v>2.4485909938812256</v>
      </c>
      <c r="C4039">
        <v>1940.61328125</v>
      </c>
      <c r="D4039">
        <v>0.31459331512451172</v>
      </c>
      <c r="E4039" s="8">
        <f t="shared" si="65"/>
        <v>2.4485909938812256</v>
      </c>
    </row>
    <row r="4040" spans="1:5" x14ac:dyDescent="0.2">
      <c r="A4040" s="230">
        <v>42306.071225775464</v>
      </c>
      <c r="B4040">
        <v>2.5171864032745361</v>
      </c>
      <c r="C4040">
        <v>1873.3668212890625</v>
      </c>
      <c r="D4040">
        <v>0.31459331512451172</v>
      </c>
      <c r="E4040" s="8">
        <f t="shared" si="65"/>
        <v>2.5171864032745361</v>
      </c>
    </row>
    <row r="4041" spans="1:5" x14ac:dyDescent="0.2">
      <c r="A4041" s="230">
        <v>42306.078179247685</v>
      </c>
      <c r="B4041">
        <v>2.5171864032745361</v>
      </c>
      <c r="C4041">
        <v>1907.632568359375</v>
      </c>
      <c r="D4041">
        <v>0.31459331512451172</v>
      </c>
      <c r="E4041" s="8">
        <f t="shared" si="65"/>
        <v>2.5171864032745361</v>
      </c>
    </row>
    <row r="4042" spans="1:5" x14ac:dyDescent="0.2">
      <c r="A4042" s="230">
        <v>42306.085132754626</v>
      </c>
      <c r="B4042">
        <v>2.5171864032745361</v>
      </c>
      <c r="C4042">
        <v>1910.6307373046875</v>
      </c>
      <c r="D4042">
        <v>0.2397000789642334</v>
      </c>
      <c r="E4042" s="8">
        <f t="shared" si="65"/>
        <v>2.5171864032745361</v>
      </c>
    </row>
    <row r="4043" spans="1:5" x14ac:dyDescent="0.2">
      <c r="A4043" s="230">
        <v>42306.092086226854</v>
      </c>
      <c r="B4043">
        <v>2.4417421817779541</v>
      </c>
      <c r="C4043">
        <v>1892.5341796875</v>
      </c>
      <c r="D4043">
        <v>0.2397000789642334</v>
      </c>
      <c r="E4043" s="8">
        <f t="shared" si="65"/>
        <v>2.4417421817779541</v>
      </c>
    </row>
    <row r="4044" spans="1:5" x14ac:dyDescent="0.2">
      <c r="A4044" s="230">
        <v>42306.099039699075</v>
      </c>
      <c r="B4044">
        <v>2.4417421817779541</v>
      </c>
      <c r="C4044">
        <v>1939.328369140625</v>
      </c>
      <c r="D4044">
        <v>0.2397000789642334</v>
      </c>
      <c r="E4044" s="8">
        <f t="shared" si="65"/>
        <v>2.4417421817779541</v>
      </c>
    </row>
    <row r="4045" spans="1:5" x14ac:dyDescent="0.2">
      <c r="A4045" s="230">
        <v>42306.105993206016</v>
      </c>
      <c r="B4045">
        <v>2.4417421817779541</v>
      </c>
      <c r="C4045">
        <v>1836.638427734375</v>
      </c>
      <c r="D4045">
        <v>0.2397000789642334</v>
      </c>
      <c r="E4045" s="8">
        <f t="shared" si="65"/>
        <v>2.4417421817779541</v>
      </c>
    </row>
    <row r="4046" spans="1:5" x14ac:dyDescent="0.2">
      <c r="A4046" s="230">
        <v>42306.112946678244</v>
      </c>
      <c r="B4046">
        <v>2.4417421817779541</v>
      </c>
      <c r="C4046">
        <v>1941.791259765625</v>
      </c>
      <c r="D4046">
        <v>0.2397000789642334</v>
      </c>
      <c r="E4046" s="8">
        <f t="shared" si="65"/>
        <v>2.4417421817779541</v>
      </c>
    </row>
    <row r="4047" spans="1:5" x14ac:dyDescent="0.2">
      <c r="A4047" s="230">
        <v>42306.119900196762</v>
      </c>
      <c r="B4047">
        <v>2.4417421817779541</v>
      </c>
      <c r="C4047">
        <v>1764.680419921875</v>
      </c>
      <c r="D4047">
        <v>0.2397000789642334</v>
      </c>
      <c r="E4047" s="8">
        <f t="shared" si="65"/>
        <v>2.4417421817779541</v>
      </c>
    </row>
    <row r="4048" spans="1:5" x14ac:dyDescent="0.2">
      <c r="A4048" s="230">
        <v>42306.126853668982</v>
      </c>
      <c r="B4048">
        <v>2.4417421817779541</v>
      </c>
      <c r="C4048">
        <v>1918.98291015625</v>
      </c>
      <c r="D4048">
        <v>0.2397000789642334</v>
      </c>
      <c r="E4048" s="8">
        <f t="shared" si="65"/>
        <v>2.4417421817779541</v>
      </c>
    </row>
    <row r="4049" spans="1:5" x14ac:dyDescent="0.2">
      <c r="A4049" s="230">
        <v>42306.133807141203</v>
      </c>
      <c r="B4049">
        <v>2.4417421817779541</v>
      </c>
      <c r="C4049">
        <v>1495.481201171875</v>
      </c>
      <c r="D4049">
        <v>0.2397000789642334</v>
      </c>
      <c r="E4049" s="8">
        <f t="shared" si="65"/>
        <v>2.4417421817779541</v>
      </c>
    </row>
    <row r="4050" spans="1:5" x14ac:dyDescent="0.2">
      <c r="A4050" s="230">
        <v>42306.140760648152</v>
      </c>
      <c r="B4050">
        <v>2.4417421817779541</v>
      </c>
      <c r="C4050">
        <v>1928.1920166015625</v>
      </c>
      <c r="D4050">
        <v>0.2397000789642334</v>
      </c>
      <c r="E4050" s="8">
        <f t="shared" si="65"/>
        <v>2.4417421817779541</v>
      </c>
    </row>
    <row r="4051" spans="1:5" x14ac:dyDescent="0.2">
      <c r="A4051" s="230">
        <v>42306.147714120372</v>
      </c>
      <c r="B4051">
        <v>2.4417421817779541</v>
      </c>
      <c r="C4051">
        <v>1369.5546875</v>
      </c>
      <c r="D4051">
        <v>0.2397000789642334</v>
      </c>
      <c r="E4051" s="8">
        <f t="shared" si="65"/>
        <v>2.4417421817779541</v>
      </c>
    </row>
    <row r="4052" spans="1:5" x14ac:dyDescent="0.2">
      <c r="A4052" s="230">
        <v>42306.154667592593</v>
      </c>
      <c r="B4052">
        <v>2.4417421817779541</v>
      </c>
      <c r="C4052">
        <v>1945.110595703125</v>
      </c>
      <c r="D4052">
        <v>0.2397000789642334</v>
      </c>
      <c r="E4052" s="8">
        <f t="shared" si="65"/>
        <v>2.4417421817779541</v>
      </c>
    </row>
    <row r="4053" spans="1:5" x14ac:dyDescent="0.2">
      <c r="A4053" s="230">
        <v>42306.161621099534</v>
      </c>
      <c r="B4053">
        <v>2.4417421817779541</v>
      </c>
      <c r="C4053">
        <v>1614.8753662109375</v>
      </c>
      <c r="D4053">
        <v>0.2397000789642334</v>
      </c>
      <c r="E4053" s="8">
        <f t="shared" si="65"/>
        <v>2.4417421817779541</v>
      </c>
    </row>
    <row r="4054" spans="1:5" x14ac:dyDescent="0.2">
      <c r="A4054" s="230">
        <v>42306.168574571762</v>
      </c>
      <c r="B4054">
        <v>2.4417421817779541</v>
      </c>
      <c r="C4054">
        <v>1916.3060302734375</v>
      </c>
      <c r="D4054">
        <v>0.2397000789642334</v>
      </c>
      <c r="E4054" s="8">
        <f t="shared" si="65"/>
        <v>2.4417421817779541</v>
      </c>
    </row>
    <row r="4055" spans="1:5" x14ac:dyDescent="0.2">
      <c r="A4055" s="230">
        <v>42306.17552809028</v>
      </c>
      <c r="B4055">
        <v>2.4553327560424805</v>
      </c>
      <c r="C4055">
        <v>1750.010498046875</v>
      </c>
      <c r="D4055">
        <v>0.2397000789642334</v>
      </c>
      <c r="E4055" s="8">
        <f t="shared" si="65"/>
        <v>2.4553327560424805</v>
      </c>
    </row>
    <row r="4056" spans="1:5" x14ac:dyDescent="0.2">
      <c r="A4056" s="230">
        <v>42306.1824815625</v>
      </c>
      <c r="B4056">
        <v>2.4553327560424805</v>
      </c>
      <c r="C4056">
        <v>1940.0777587890625</v>
      </c>
      <c r="D4056">
        <v>0.2397000789642334</v>
      </c>
      <c r="E4056" s="8">
        <f t="shared" si="65"/>
        <v>2.4553327560424805</v>
      </c>
    </row>
    <row r="4057" spans="1:5" x14ac:dyDescent="0.2">
      <c r="A4057" s="230">
        <v>42306.189435034721</v>
      </c>
      <c r="B4057">
        <v>2.4553327560424805</v>
      </c>
      <c r="C4057">
        <v>1666.059814453125</v>
      </c>
      <c r="D4057">
        <v>0.2397000789642334</v>
      </c>
      <c r="E4057" s="8">
        <f t="shared" si="65"/>
        <v>2.4553327560424805</v>
      </c>
    </row>
    <row r="4058" spans="1:5" x14ac:dyDescent="0.2">
      <c r="A4058" s="230">
        <v>42306.19638854167</v>
      </c>
      <c r="B4058">
        <v>2.4553327560424805</v>
      </c>
      <c r="C4058">
        <v>1926.6929931640625</v>
      </c>
      <c r="D4058">
        <v>0.2397000789642334</v>
      </c>
      <c r="E4058" s="8">
        <f t="shared" si="65"/>
        <v>2.4553327560424805</v>
      </c>
    </row>
    <row r="4059" spans="1:5" x14ac:dyDescent="0.2">
      <c r="A4059" s="230">
        <v>42306.203342013891</v>
      </c>
      <c r="B4059">
        <v>2.4553327560424805</v>
      </c>
      <c r="C4059">
        <v>1363.4512939453125</v>
      </c>
      <c r="D4059">
        <v>0.2397000789642334</v>
      </c>
      <c r="E4059" s="8">
        <f t="shared" si="65"/>
        <v>2.4553327560424805</v>
      </c>
    </row>
    <row r="4060" spans="1:5" x14ac:dyDescent="0.2">
      <c r="A4060" s="230">
        <v>42306.210295486111</v>
      </c>
      <c r="B4060">
        <v>2.4553327560424805</v>
      </c>
      <c r="C4060">
        <v>1903.7777099609375</v>
      </c>
      <c r="D4060">
        <v>0.2397000789642334</v>
      </c>
      <c r="E4060" s="8">
        <f t="shared" si="65"/>
        <v>2.4553327560424805</v>
      </c>
    </row>
    <row r="4061" spans="1:5" x14ac:dyDescent="0.2">
      <c r="A4061" s="230">
        <v>42306.217248993053</v>
      </c>
      <c r="B4061">
        <v>2.4553327560424805</v>
      </c>
      <c r="C4061">
        <v>1841.35009765625</v>
      </c>
      <c r="D4061">
        <v>0.2397000789642334</v>
      </c>
      <c r="E4061" s="8">
        <f t="shared" si="65"/>
        <v>2.4553327560424805</v>
      </c>
    </row>
    <row r="4062" spans="1:5" x14ac:dyDescent="0.2">
      <c r="A4062" s="230">
        <v>42306.224202465281</v>
      </c>
      <c r="B4062">
        <v>2.4553327560424805</v>
      </c>
      <c r="C4062">
        <v>1909.23876953125</v>
      </c>
      <c r="D4062">
        <v>0.2397000789642334</v>
      </c>
      <c r="E4062" s="8">
        <f t="shared" si="65"/>
        <v>2.4553327560424805</v>
      </c>
    </row>
    <row r="4063" spans="1:5" x14ac:dyDescent="0.2">
      <c r="A4063" s="230">
        <v>42306.231155983798</v>
      </c>
      <c r="B4063">
        <v>2.4553327560424805</v>
      </c>
      <c r="C4063">
        <v>1828.072021484375</v>
      </c>
      <c r="D4063">
        <v>0.2397000789642334</v>
      </c>
      <c r="E4063" s="8">
        <f t="shared" si="65"/>
        <v>2.4553327560424805</v>
      </c>
    </row>
    <row r="4064" spans="1:5" x14ac:dyDescent="0.2">
      <c r="A4064" s="230">
        <v>42306.238109456019</v>
      </c>
      <c r="B4064">
        <v>2.4553327560424805</v>
      </c>
      <c r="C4064">
        <v>1076.4764404296875</v>
      </c>
      <c r="D4064">
        <v>358.83029174804687</v>
      </c>
      <c r="E4064" s="8">
        <f t="shared" si="65"/>
        <v>2.4553327560424805</v>
      </c>
    </row>
    <row r="4065" spans="1:5" x14ac:dyDescent="0.2">
      <c r="A4065" s="230">
        <v>42306.245062928239</v>
      </c>
      <c r="B4065">
        <v>2.4555468559265137</v>
      </c>
      <c r="C4065">
        <v>1167.708740234375</v>
      </c>
      <c r="D4065">
        <v>389.24349975585937</v>
      </c>
      <c r="E4065" s="8">
        <f t="shared" si="65"/>
        <v>2.4555468559265137</v>
      </c>
    </row>
    <row r="4066" spans="1:5" x14ac:dyDescent="0.2">
      <c r="A4066" s="230">
        <v>42306.252016435188</v>
      </c>
      <c r="B4066">
        <v>2.4693515300750732</v>
      </c>
      <c r="C4066">
        <v>1077.6544189453125</v>
      </c>
      <c r="D4066">
        <v>364.5234375</v>
      </c>
      <c r="E4066" s="8">
        <f t="shared" si="65"/>
        <v>2.4693515300750732</v>
      </c>
    </row>
    <row r="4067" spans="1:5" x14ac:dyDescent="0.2">
      <c r="A4067" s="230">
        <v>42306.258969907409</v>
      </c>
      <c r="B4067">
        <v>2.4693515300750732</v>
      </c>
      <c r="C4067">
        <v>1156.14404296875</v>
      </c>
      <c r="D4067">
        <v>388.34457397460937</v>
      </c>
      <c r="E4067" s="8">
        <f t="shared" si="65"/>
        <v>2.4693515300750732</v>
      </c>
    </row>
    <row r="4068" spans="1:5" x14ac:dyDescent="0.2">
      <c r="A4068" s="230">
        <v>42306.265923379629</v>
      </c>
      <c r="B4068">
        <v>2.4693515300750732</v>
      </c>
      <c r="C4068">
        <v>1099.9271240234375</v>
      </c>
      <c r="D4068">
        <v>371.78964233398437</v>
      </c>
      <c r="E4068" s="8">
        <f t="shared" si="65"/>
        <v>2.4693515300750732</v>
      </c>
    </row>
    <row r="4069" spans="1:5" x14ac:dyDescent="0.2">
      <c r="A4069" s="230">
        <v>42306.272876886571</v>
      </c>
      <c r="B4069">
        <v>2.4693515300750732</v>
      </c>
      <c r="C4069">
        <v>1147.8988037109375</v>
      </c>
      <c r="D4069">
        <v>383.92495727539062</v>
      </c>
      <c r="E4069" s="8">
        <f t="shared" si="65"/>
        <v>2.4693515300750732</v>
      </c>
    </row>
    <row r="4070" spans="1:5" x14ac:dyDescent="0.2">
      <c r="A4070" s="230">
        <v>42306.279830358799</v>
      </c>
      <c r="B4070">
        <v>2.4693515300750732</v>
      </c>
      <c r="C4070">
        <v>1074.977294921875</v>
      </c>
      <c r="D4070">
        <v>373.13803100585937</v>
      </c>
      <c r="E4070" s="8">
        <f t="shared" si="65"/>
        <v>2.4693515300750732</v>
      </c>
    </row>
    <row r="4071" spans="1:5" x14ac:dyDescent="0.2">
      <c r="A4071" s="230">
        <v>42306.286783877316</v>
      </c>
      <c r="B4071">
        <v>2.4693515300750732</v>
      </c>
      <c r="C4071">
        <v>1151.0042724609375</v>
      </c>
      <c r="D4071">
        <v>383.55038452148437</v>
      </c>
      <c r="E4071" s="8">
        <f t="shared" si="65"/>
        <v>2.4693515300750732</v>
      </c>
    </row>
    <row r="4072" spans="1:5" x14ac:dyDescent="0.2">
      <c r="A4072" s="230">
        <v>42306.293737349537</v>
      </c>
      <c r="B4072">
        <v>2.4693515300750732</v>
      </c>
      <c r="C4072">
        <v>928.17041015625</v>
      </c>
      <c r="D4072">
        <v>329.8404541015625</v>
      </c>
      <c r="E4072" s="8">
        <f t="shared" si="65"/>
        <v>2.4693515300750732</v>
      </c>
    </row>
    <row r="4073" spans="1:5" x14ac:dyDescent="0.2">
      <c r="A4073" s="230">
        <v>42306.300690821758</v>
      </c>
      <c r="B4073">
        <v>2.4693515300750732</v>
      </c>
      <c r="C4073">
        <v>0</v>
      </c>
      <c r="D4073">
        <v>0.31459331512451172</v>
      </c>
      <c r="E4073" s="8" t="str">
        <f t="shared" si="65"/>
        <v>PO</v>
      </c>
    </row>
    <row r="4074" spans="1:5" x14ac:dyDescent="0.2">
      <c r="A4074" s="230">
        <v>42306.307644328706</v>
      </c>
      <c r="B4074">
        <v>2.4693515300750732</v>
      </c>
      <c r="C4074">
        <v>0</v>
      </c>
      <c r="D4074">
        <v>0.31459331512451172</v>
      </c>
      <c r="E4074" s="8" t="str">
        <f t="shared" si="65"/>
        <v>PO</v>
      </c>
    </row>
    <row r="4075" spans="1:5" x14ac:dyDescent="0.2">
      <c r="A4075" s="230">
        <v>42306.314597800927</v>
      </c>
      <c r="B4075">
        <v>2.4693515300750732</v>
      </c>
      <c r="C4075">
        <v>0</v>
      </c>
      <c r="D4075">
        <v>0.31459331512451172</v>
      </c>
      <c r="E4075" s="8" t="str">
        <f t="shared" si="65"/>
        <v>PO</v>
      </c>
    </row>
    <row r="4076" spans="1:5" x14ac:dyDescent="0.2">
      <c r="A4076" s="230">
        <v>42306.321551273148</v>
      </c>
      <c r="B4076">
        <v>2.4693515300750732</v>
      </c>
      <c r="C4076">
        <v>1123.0562744140625</v>
      </c>
      <c r="D4076">
        <v>372.38888549804687</v>
      </c>
      <c r="E4076" s="8">
        <f t="shared" si="65"/>
        <v>2.4693515300750732</v>
      </c>
    </row>
    <row r="4077" spans="1:5" x14ac:dyDescent="0.2">
      <c r="A4077" s="230">
        <v>42306.328504780089</v>
      </c>
      <c r="B4077">
        <v>2.4693515300750732</v>
      </c>
      <c r="C4077">
        <v>1163.104248046875</v>
      </c>
      <c r="D4077">
        <v>388.044921875</v>
      </c>
      <c r="E4077" s="8">
        <f t="shared" si="65"/>
        <v>2.4693515300750732</v>
      </c>
    </row>
    <row r="4078" spans="1:5" x14ac:dyDescent="0.2">
      <c r="A4078" s="230">
        <v>42306.335458252317</v>
      </c>
      <c r="B4078">
        <v>2.4693515300750732</v>
      </c>
      <c r="C4078">
        <v>960.29443359375</v>
      </c>
      <c r="D4078">
        <v>358.53070068359375</v>
      </c>
      <c r="E4078" s="8">
        <f t="shared" si="65"/>
        <v>2.4693515300750732</v>
      </c>
    </row>
    <row r="4079" spans="1:5" x14ac:dyDescent="0.2">
      <c r="A4079" s="230">
        <v>42306.342411770835</v>
      </c>
      <c r="B4079">
        <v>2.4693515300750732</v>
      </c>
      <c r="C4079">
        <v>1149.7193603515625</v>
      </c>
      <c r="D4079">
        <v>378.8310546875</v>
      </c>
      <c r="E4079" s="8">
        <f t="shared" si="65"/>
        <v>2.4693515300750732</v>
      </c>
    </row>
    <row r="4080" spans="1:5" x14ac:dyDescent="0.2">
      <c r="A4080" s="230">
        <v>42306.349365243055</v>
      </c>
      <c r="B4080">
        <v>2.4211955070495605</v>
      </c>
      <c r="C4080">
        <v>1034.9293212890625</v>
      </c>
      <c r="D4080">
        <v>328.9415283203125</v>
      </c>
      <c r="E4080" s="8">
        <f t="shared" si="65"/>
        <v>2.4211955070495605</v>
      </c>
    </row>
    <row r="4081" spans="1:5" x14ac:dyDescent="0.2">
      <c r="A4081" s="230">
        <v>42306.356318715276</v>
      </c>
      <c r="B4081">
        <v>2.4211955070495605</v>
      </c>
      <c r="C4081">
        <v>1144.2581787109375</v>
      </c>
      <c r="D4081">
        <v>385.64779663085937</v>
      </c>
      <c r="E4081" s="8">
        <f t="shared" si="65"/>
        <v>2.4211955070495605</v>
      </c>
    </row>
    <row r="4082" spans="1:5" x14ac:dyDescent="0.2">
      <c r="A4082" s="230">
        <v>42306.363272222225</v>
      </c>
      <c r="B4082">
        <v>2.4211955070495605</v>
      </c>
      <c r="C4082">
        <v>1010.6222534179687</v>
      </c>
      <c r="D4082">
        <v>366.0216064453125</v>
      </c>
      <c r="E4082" s="8">
        <f t="shared" si="65"/>
        <v>2.4211955070495605</v>
      </c>
    </row>
    <row r="4083" spans="1:5" x14ac:dyDescent="0.2">
      <c r="A4083" s="230">
        <v>42306.370225694445</v>
      </c>
      <c r="B4083">
        <v>2.4211955070495605</v>
      </c>
      <c r="C4083">
        <v>1141.4739990234375</v>
      </c>
      <c r="D4083">
        <v>383.40060424804687</v>
      </c>
      <c r="E4083" s="8">
        <f t="shared" si="65"/>
        <v>2.4211955070495605</v>
      </c>
    </row>
    <row r="4084" spans="1:5" x14ac:dyDescent="0.2">
      <c r="A4084" s="230">
        <v>42306.377179166666</v>
      </c>
      <c r="B4084">
        <v>2.4211955070495605</v>
      </c>
      <c r="C4084">
        <v>954.083740234375</v>
      </c>
      <c r="D4084">
        <v>346.47030639648437</v>
      </c>
      <c r="E4084" s="8">
        <f t="shared" si="65"/>
        <v>2.4211955070495605</v>
      </c>
    </row>
    <row r="4085" spans="1:5" x14ac:dyDescent="0.2">
      <c r="A4085" s="230">
        <v>42306.384132673615</v>
      </c>
      <c r="B4085">
        <v>2.4211955070495605</v>
      </c>
      <c r="C4085">
        <v>1135.798828125</v>
      </c>
      <c r="D4085">
        <v>362.95034790039062</v>
      </c>
      <c r="E4085" s="8">
        <f t="shared" si="65"/>
        <v>2.4211955070495605</v>
      </c>
    </row>
    <row r="4086" spans="1:5" x14ac:dyDescent="0.2">
      <c r="A4086" s="230">
        <v>42306.391086145835</v>
      </c>
      <c r="B4086">
        <v>2.4211955070495605</v>
      </c>
      <c r="C4086">
        <v>1177.56005859375</v>
      </c>
      <c r="D4086">
        <v>0.2397000789642334</v>
      </c>
      <c r="E4086" s="8">
        <f t="shared" si="65"/>
        <v>2.4211955070495605</v>
      </c>
    </row>
    <row r="4087" spans="1:5" x14ac:dyDescent="0.2">
      <c r="A4087" s="230">
        <v>42306.398039664353</v>
      </c>
      <c r="B4087">
        <v>2.4211955070495605</v>
      </c>
      <c r="C4087">
        <v>1099.2843017578125</v>
      </c>
      <c r="D4087">
        <v>0.2397000789642334</v>
      </c>
      <c r="E4087" s="8">
        <f t="shared" si="65"/>
        <v>2.4211955070495605</v>
      </c>
    </row>
    <row r="4088" spans="1:5" x14ac:dyDescent="0.2">
      <c r="A4088" s="230">
        <v>42306.404993136573</v>
      </c>
      <c r="B4088">
        <v>2.4211955070495605</v>
      </c>
      <c r="C4088">
        <v>1104.9598388671875</v>
      </c>
      <c r="D4088">
        <v>0.2397000789642334</v>
      </c>
      <c r="E4088" s="8">
        <f t="shared" si="65"/>
        <v>2.4211955070495605</v>
      </c>
    </row>
    <row r="4089" spans="1:5" x14ac:dyDescent="0.2">
      <c r="A4089" s="230">
        <v>42306.411946608794</v>
      </c>
      <c r="B4089">
        <v>2.4211955070495605</v>
      </c>
      <c r="C4089">
        <v>1119.30859375</v>
      </c>
      <c r="D4089">
        <v>0.2397000789642334</v>
      </c>
      <c r="E4089" s="8">
        <f t="shared" si="65"/>
        <v>2.4211955070495605</v>
      </c>
    </row>
    <row r="4090" spans="1:5" x14ac:dyDescent="0.2">
      <c r="A4090" s="230">
        <v>42306.418900115743</v>
      </c>
      <c r="B4090">
        <v>2.4211955070495605</v>
      </c>
      <c r="C4090">
        <v>1165.4600830078125</v>
      </c>
      <c r="D4090">
        <v>0.2397000789642334</v>
      </c>
      <c r="E4090" s="8">
        <f t="shared" si="65"/>
        <v>2.4211955070495605</v>
      </c>
    </row>
    <row r="4091" spans="1:5" x14ac:dyDescent="0.2">
      <c r="A4091" s="230">
        <v>42306.425853587964</v>
      </c>
      <c r="B4091">
        <v>2.4211955070495605</v>
      </c>
      <c r="C4091">
        <v>1106.88720703125</v>
      </c>
      <c r="D4091">
        <v>0.2397000789642334</v>
      </c>
      <c r="E4091" s="8">
        <f t="shared" si="65"/>
        <v>2.4211955070495605</v>
      </c>
    </row>
    <row r="4092" spans="1:5" x14ac:dyDescent="0.2">
      <c r="A4092" s="230">
        <v>42306.432807060184</v>
      </c>
      <c r="B4092">
        <v>2.4211955070495605</v>
      </c>
      <c r="C4092">
        <v>1159.8919677734375</v>
      </c>
      <c r="D4092">
        <v>0.2397000789642334</v>
      </c>
      <c r="E4092" s="8">
        <f t="shared" si="65"/>
        <v>2.4211955070495605</v>
      </c>
    </row>
    <row r="4093" spans="1:5" x14ac:dyDescent="0.2">
      <c r="A4093" s="230">
        <v>42306.439760567133</v>
      </c>
      <c r="B4093">
        <v>2.4211955070495605</v>
      </c>
      <c r="C4093">
        <v>1096.393310546875</v>
      </c>
      <c r="D4093">
        <v>0.2397000789642334</v>
      </c>
      <c r="E4093" s="8">
        <f t="shared" si="65"/>
        <v>2.4211955070495605</v>
      </c>
    </row>
    <row r="4094" spans="1:5" x14ac:dyDescent="0.2">
      <c r="A4094" s="230">
        <v>42306.446714039354</v>
      </c>
      <c r="B4094">
        <v>2.4211955070495605</v>
      </c>
      <c r="C4094">
        <v>1146.9351806640625</v>
      </c>
      <c r="D4094">
        <v>0.2397000789642334</v>
      </c>
      <c r="E4094" s="8">
        <f t="shared" si="65"/>
        <v>2.4211955070495605</v>
      </c>
    </row>
    <row r="4095" spans="1:5" x14ac:dyDescent="0.2">
      <c r="A4095" s="230">
        <v>42306.453667557871</v>
      </c>
      <c r="B4095">
        <v>2.4211955070495605</v>
      </c>
      <c r="C4095">
        <v>1060.307373046875</v>
      </c>
      <c r="D4095">
        <v>0.2397000789642334</v>
      </c>
      <c r="E4095" s="8">
        <f t="shared" si="65"/>
        <v>2.4211955070495605</v>
      </c>
    </row>
    <row r="4096" spans="1:5" x14ac:dyDescent="0.2">
      <c r="A4096" s="230">
        <v>42306.460621030092</v>
      </c>
      <c r="B4096">
        <v>2.4211955070495605</v>
      </c>
      <c r="C4096">
        <v>1176.38232421875</v>
      </c>
      <c r="D4096">
        <v>0.2397000789642334</v>
      </c>
      <c r="E4096" s="8">
        <f t="shared" si="65"/>
        <v>2.4211955070495605</v>
      </c>
    </row>
    <row r="4097" spans="1:5" x14ac:dyDescent="0.2">
      <c r="A4097" s="230">
        <v>42306.467574502312</v>
      </c>
      <c r="B4097">
        <v>2.4211955070495605</v>
      </c>
      <c r="C4097">
        <v>1081.080810546875</v>
      </c>
      <c r="D4097">
        <v>0.2397000789642334</v>
      </c>
      <c r="E4097" s="8">
        <f t="shared" si="65"/>
        <v>2.4211955070495605</v>
      </c>
    </row>
    <row r="4098" spans="1:5" x14ac:dyDescent="0.2">
      <c r="A4098" s="230">
        <v>42306.474528009261</v>
      </c>
      <c r="B4098">
        <v>2.4692444801330566</v>
      </c>
      <c r="C4098">
        <v>1138.9041748046875</v>
      </c>
      <c r="D4098">
        <v>0.2397000789642334</v>
      </c>
      <c r="E4098" s="8">
        <f t="shared" si="65"/>
        <v>2.4692444801330566</v>
      </c>
    </row>
    <row r="4099" spans="1:5" x14ac:dyDescent="0.2">
      <c r="A4099" s="230">
        <v>42306.481481481482</v>
      </c>
      <c r="B4099">
        <v>2.4692444801330566</v>
      </c>
      <c r="C4099">
        <v>1029.14697265625</v>
      </c>
      <c r="D4099">
        <v>0.2397000789642334</v>
      </c>
      <c r="E4099" s="8">
        <f t="shared" si="65"/>
        <v>2.4692444801330566</v>
      </c>
    </row>
    <row r="4100" spans="1:5" x14ac:dyDescent="0.2">
      <c r="A4100" s="230">
        <v>42306.488434953702</v>
      </c>
      <c r="B4100">
        <v>2.4692444801330566</v>
      </c>
      <c r="C4100">
        <v>1138.475830078125</v>
      </c>
      <c r="D4100">
        <v>0.2397000789642334</v>
      </c>
      <c r="E4100" s="8">
        <f t="shared" ref="E4100:E4163" si="66">IF(B4100="Null",E4099,IF(C4100+D4100&gt;10,B4100,"PO"))</f>
        <v>2.4692444801330566</v>
      </c>
    </row>
    <row r="4101" spans="1:5" x14ac:dyDescent="0.2">
      <c r="A4101" s="230">
        <v>42306.495388460651</v>
      </c>
      <c r="B4101">
        <v>2.4692444801330566</v>
      </c>
      <c r="C4101">
        <v>999.05755615234375</v>
      </c>
      <c r="D4101">
        <v>0.2397000789642334</v>
      </c>
      <c r="E4101" s="8">
        <f t="shared" si="66"/>
        <v>2.4692444801330566</v>
      </c>
    </row>
    <row r="4102" spans="1:5" x14ac:dyDescent="0.2">
      <c r="A4102" s="230">
        <v>42306.502341932872</v>
      </c>
      <c r="B4102">
        <v>2.4692444801330566</v>
      </c>
      <c r="C4102">
        <v>1143.7227783203125</v>
      </c>
      <c r="D4102">
        <v>0.2397000789642334</v>
      </c>
      <c r="E4102" s="8">
        <f t="shared" si="66"/>
        <v>2.4692444801330566</v>
      </c>
    </row>
    <row r="4103" spans="1:5" x14ac:dyDescent="0.2">
      <c r="A4103" s="230">
        <v>42306.509295451389</v>
      </c>
      <c r="B4103">
        <v>2.4692444801330566</v>
      </c>
      <c r="C4103">
        <v>800.7451171875</v>
      </c>
      <c r="D4103">
        <v>0.2397000789642334</v>
      </c>
      <c r="E4103" s="8">
        <f t="shared" si="66"/>
        <v>2.4692444801330566</v>
      </c>
    </row>
    <row r="4104" spans="1:5" x14ac:dyDescent="0.2">
      <c r="A4104" s="230">
        <v>42306.51624892361</v>
      </c>
      <c r="B4104">
        <v>2.4692444801330566</v>
      </c>
      <c r="C4104">
        <v>1158.392822265625</v>
      </c>
      <c r="D4104">
        <v>0.2397000789642334</v>
      </c>
      <c r="E4104" s="8">
        <f t="shared" si="66"/>
        <v>2.4692444801330566</v>
      </c>
    </row>
    <row r="4105" spans="1:5" x14ac:dyDescent="0.2">
      <c r="A4105" s="230">
        <v>42306.523202395831</v>
      </c>
      <c r="B4105">
        <v>2.4692444801330566</v>
      </c>
      <c r="C4105">
        <v>673.7479248046875</v>
      </c>
      <c r="D4105">
        <v>0.2397000789642334</v>
      </c>
      <c r="E4105" s="8">
        <f t="shared" si="66"/>
        <v>2.4692444801330566</v>
      </c>
    </row>
    <row r="4106" spans="1:5" x14ac:dyDescent="0.2">
      <c r="A4106" s="230">
        <v>42306.530155902779</v>
      </c>
      <c r="B4106">
        <v>2.4692444801330566</v>
      </c>
      <c r="C4106">
        <v>1129.6951904296875</v>
      </c>
      <c r="D4106">
        <v>0.2397000789642334</v>
      </c>
      <c r="E4106" s="8">
        <f t="shared" si="66"/>
        <v>2.4692444801330566</v>
      </c>
    </row>
    <row r="4107" spans="1:5" x14ac:dyDescent="0.2">
      <c r="A4107" s="230">
        <v>42306.537109375</v>
      </c>
      <c r="B4107">
        <v>2.4692444801330566</v>
      </c>
      <c r="C4107">
        <v>760.91119384765625</v>
      </c>
      <c r="D4107">
        <v>0.2397000789642334</v>
      </c>
      <c r="E4107" s="8">
        <f t="shared" si="66"/>
        <v>2.4692444801330566</v>
      </c>
    </row>
    <row r="4108" spans="1:5" x14ac:dyDescent="0.2">
      <c r="A4108" s="230">
        <v>42306.544062847221</v>
      </c>
      <c r="B4108">
        <v>2.4692444801330566</v>
      </c>
      <c r="C4108">
        <v>1156.5723876953125</v>
      </c>
      <c r="D4108">
        <v>0.2397000789642334</v>
      </c>
      <c r="E4108" s="8">
        <f t="shared" si="66"/>
        <v>2.4692444801330566</v>
      </c>
    </row>
    <row r="4109" spans="1:5" x14ac:dyDescent="0.2">
      <c r="A4109" s="230">
        <v>42306.551016354169</v>
      </c>
      <c r="B4109">
        <v>2.4692444801330566</v>
      </c>
      <c r="C4109">
        <v>679.5303955078125</v>
      </c>
      <c r="D4109">
        <v>0.2397000789642334</v>
      </c>
      <c r="E4109" s="8">
        <f t="shared" si="66"/>
        <v>2.4692444801330566</v>
      </c>
    </row>
    <row r="4110" spans="1:5" x14ac:dyDescent="0.2">
      <c r="A4110" s="230">
        <v>42306.55796982639</v>
      </c>
      <c r="B4110">
        <v>2.4692444801330566</v>
      </c>
      <c r="C4110">
        <v>1152.2890625</v>
      </c>
      <c r="D4110">
        <v>0.2397000789642334</v>
      </c>
      <c r="E4110" s="8">
        <f t="shared" si="66"/>
        <v>2.4692444801330566</v>
      </c>
    </row>
    <row r="4111" spans="1:5" x14ac:dyDescent="0.2">
      <c r="A4111" s="230">
        <v>42306.564923344908</v>
      </c>
      <c r="B4111">
        <v>2.4692444801330566</v>
      </c>
      <c r="C4111">
        <v>941.34130859375</v>
      </c>
      <c r="D4111">
        <v>0.2397000789642334</v>
      </c>
      <c r="E4111" s="8">
        <f t="shared" si="66"/>
        <v>2.4692444801330566</v>
      </c>
    </row>
    <row r="4112" spans="1:5" x14ac:dyDescent="0.2">
      <c r="A4112" s="230">
        <v>42306.571876817128</v>
      </c>
      <c r="B4112">
        <v>2.4692444801330566</v>
      </c>
      <c r="C4112">
        <v>1139.1182861328125</v>
      </c>
      <c r="D4112">
        <v>0.2397000789642334</v>
      </c>
      <c r="E4112" s="8">
        <f t="shared" si="66"/>
        <v>2.4692444801330566</v>
      </c>
    </row>
    <row r="4113" spans="1:5" x14ac:dyDescent="0.2">
      <c r="A4113" s="230">
        <v>42306.578830289349</v>
      </c>
      <c r="B4113">
        <v>2.4692444801330566</v>
      </c>
      <c r="C4113">
        <v>1019.295654296875</v>
      </c>
      <c r="D4113">
        <v>0.2397000789642334</v>
      </c>
      <c r="E4113" s="8">
        <f t="shared" si="66"/>
        <v>2.4692444801330566</v>
      </c>
    </row>
    <row r="4114" spans="1:5" x14ac:dyDescent="0.2">
      <c r="A4114" s="230">
        <v>42306.585783796298</v>
      </c>
      <c r="B4114">
        <v>2.4005417823791504</v>
      </c>
      <c r="C4114">
        <v>1150.4688720703125</v>
      </c>
      <c r="D4114">
        <v>0.2397000789642334</v>
      </c>
      <c r="E4114" s="8">
        <f t="shared" si="66"/>
        <v>2.4005417823791504</v>
      </c>
    </row>
    <row r="4115" spans="1:5" x14ac:dyDescent="0.2">
      <c r="A4115" s="230">
        <v>42306.592737268518</v>
      </c>
      <c r="B4115">
        <v>2.4005417823791504</v>
      </c>
      <c r="C4115">
        <v>1079.04638671875</v>
      </c>
      <c r="D4115">
        <v>0.2397000789642334</v>
      </c>
      <c r="E4115" s="8">
        <f t="shared" si="66"/>
        <v>2.4005417823791504</v>
      </c>
    </row>
    <row r="4116" spans="1:5" x14ac:dyDescent="0.2">
      <c r="A4116" s="230">
        <v>42306.599690740739</v>
      </c>
      <c r="B4116">
        <v>2.4005417823791504</v>
      </c>
      <c r="C4116">
        <v>946.481201171875</v>
      </c>
      <c r="D4116">
        <v>0.2397000789642334</v>
      </c>
      <c r="E4116" s="8">
        <f t="shared" si="66"/>
        <v>2.4005417823791504</v>
      </c>
    </row>
    <row r="4117" spans="1:5" x14ac:dyDescent="0.2">
      <c r="A4117" s="230">
        <v>42306.606644247688</v>
      </c>
      <c r="B4117">
        <v>2.4005417823791504</v>
      </c>
      <c r="C4117">
        <v>1147.4705810546875</v>
      </c>
      <c r="D4117">
        <v>0.2397000789642334</v>
      </c>
      <c r="E4117" s="8">
        <f t="shared" si="66"/>
        <v>2.4005417823791504</v>
      </c>
    </row>
    <row r="4118" spans="1:5" x14ac:dyDescent="0.2">
      <c r="A4118" s="230">
        <v>42306.613597719908</v>
      </c>
      <c r="B4118">
        <v>2.4005417823791504</v>
      </c>
      <c r="C4118">
        <v>801.2803955078125</v>
      </c>
      <c r="D4118">
        <v>0.2397000789642334</v>
      </c>
      <c r="E4118" s="8">
        <f t="shared" si="66"/>
        <v>2.4005417823791504</v>
      </c>
    </row>
    <row r="4119" spans="1:5" x14ac:dyDescent="0.2">
      <c r="A4119" s="230">
        <v>42306.620551238426</v>
      </c>
      <c r="B4119">
        <v>2.4005417823791504</v>
      </c>
      <c r="C4119">
        <v>1150.7899169921875</v>
      </c>
      <c r="D4119">
        <v>0.2397000789642334</v>
      </c>
      <c r="E4119" s="8">
        <f t="shared" si="66"/>
        <v>2.4005417823791504</v>
      </c>
    </row>
    <row r="4120" spans="1:5" x14ac:dyDescent="0.2">
      <c r="A4120" s="230">
        <v>42306.627504710646</v>
      </c>
      <c r="B4120">
        <v>2.4005417823791504</v>
      </c>
      <c r="C4120">
        <v>701.48175048828125</v>
      </c>
      <c r="D4120">
        <v>0.2397000789642334</v>
      </c>
      <c r="E4120" s="8">
        <f t="shared" si="66"/>
        <v>2.4005417823791504</v>
      </c>
    </row>
    <row r="4121" spans="1:5" x14ac:dyDescent="0.2">
      <c r="A4121" s="230">
        <v>42306.634458182867</v>
      </c>
      <c r="B4121">
        <v>2.4005417823791504</v>
      </c>
      <c r="C4121">
        <v>1149.39794921875</v>
      </c>
      <c r="D4121">
        <v>0.2397000789642334</v>
      </c>
      <c r="E4121" s="8">
        <f t="shared" si="66"/>
        <v>2.4005417823791504</v>
      </c>
    </row>
    <row r="4122" spans="1:5" x14ac:dyDescent="0.2">
      <c r="A4122" s="230">
        <v>42306.641411689816</v>
      </c>
      <c r="B4122">
        <v>2.4005417823791504</v>
      </c>
      <c r="C4122">
        <v>945.94580078125</v>
      </c>
      <c r="D4122">
        <v>0.2397000789642334</v>
      </c>
      <c r="E4122" s="8">
        <f t="shared" si="66"/>
        <v>2.4005417823791504</v>
      </c>
    </row>
    <row r="4123" spans="1:5" x14ac:dyDescent="0.2">
      <c r="A4123" s="230">
        <v>42306.648365162036</v>
      </c>
      <c r="B4123">
        <v>2.4005417823791504</v>
      </c>
      <c r="C4123">
        <v>1133.443115234375</v>
      </c>
      <c r="D4123">
        <v>0.2397000789642334</v>
      </c>
      <c r="E4123" s="8">
        <f t="shared" si="66"/>
        <v>2.4005417823791504</v>
      </c>
    </row>
    <row r="4124" spans="1:5" x14ac:dyDescent="0.2">
      <c r="A4124" s="230">
        <v>42306.655318634257</v>
      </c>
      <c r="B4124">
        <v>2.4005417823791504</v>
      </c>
      <c r="C4124">
        <v>1040.0692138671875</v>
      </c>
      <c r="D4124">
        <v>0.2397000789642334</v>
      </c>
      <c r="E4124" s="8">
        <f t="shared" si="66"/>
        <v>2.4005417823791504</v>
      </c>
    </row>
    <row r="4125" spans="1:5" x14ac:dyDescent="0.2">
      <c r="A4125" s="230">
        <v>42306.662272141206</v>
      </c>
      <c r="B4125">
        <v>2.4005417823791504</v>
      </c>
      <c r="C4125">
        <v>1112.99072265625</v>
      </c>
      <c r="D4125">
        <v>0.2397000789642334</v>
      </c>
      <c r="E4125" s="8">
        <f t="shared" si="66"/>
        <v>2.4005417823791504</v>
      </c>
    </row>
    <row r="4126" spans="1:5" x14ac:dyDescent="0.2">
      <c r="A4126" s="230">
        <v>42306.669225613427</v>
      </c>
      <c r="B4126">
        <v>2.4005417823791504</v>
      </c>
      <c r="C4126">
        <v>1040.0692138671875</v>
      </c>
      <c r="D4126">
        <v>0.2397000789642334</v>
      </c>
      <c r="E4126" s="8">
        <f t="shared" si="66"/>
        <v>2.4005417823791504</v>
      </c>
    </row>
    <row r="4127" spans="1:5" x14ac:dyDescent="0.2">
      <c r="A4127" s="230">
        <v>42306.676179131944</v>
      </c>
      <c r="B4127">
        <v>2.4005417823791504</v>
      </c>
      <c r="C4127">
        <v>1132.479248046875</v>
      </c>
      <c r="D4127">
        <v>0.2397000789642334</v>
      </c>
      <c r="E4127" s="8">
        <f t="shared" si="66"/>
        <v>2.4005417823791504</v>
      </c>
    </row>
    <row r="4128" spans="1:5" x14ac:dyDescent="0.2">
      <c r="A4128" s="230">
        <v>42306.683132604165</v>
      </c>
      <c r="B4128">
        <v>2.4005417823791504</v>
      </c>
      <c r="C4128">
        <v>995.738037109375</v>
      </c>
      <c r="D4128">
        <v>0.2397000789642334</v>
      </c>
      <c r="E4128" s="8">
        <f t="shared" si="66"/>
        <v>2.4005417823791504</v>
      </c>
    </row>
    <row r="4129" spans="1:5" x14ac:dyDescent="0.2">
      <c r="A4129" s="230">
        <v>42306.690086076385</v>
      </c>
      <c r="B4129">
        <v>2.4005417823791504</v>
      </c>
      <c r="C4129">
        <v>1140.510498046875</v>
      </c>
      <c r="D4129">
        <v>0.2397000789642334</v>
      </c>
      <c r="E4129" s="8">
        <f t="shared" si="66"/>
        <v>2.4005417823791504</v>
      </c>
    </row>
    <row r="4130" spans="1:5" x14ac:dyDescent="0.2">
      <c r="A4130" s="230">
        <v>42306.697039583334</v>
      </c>
      <c r="B4130">
        <v>2.4005417823791504</v>
      </c>
      <c r="C4130">
        <v>940.69879150390625</v>
      </c>
      <c r="D4130">
        <v>0.2397000789642334</v>
      </c>
      <c r="E4130" s="8">
        <f t="shared" si="66"/>
        <v>2.4005417823791504</v>
      </c>
    </row>
    <row r="4131" spans="1:5" x14ac:dyDescent="0.2">
      <c r="A4131" s="230">
        <v>42306.703993055555</v>
      </c>
      <c r="B4131">
        <v>2.4005417823791504</v>
      </c>
      <c r="C4131">
        <v>1110.7420654296875</v>
      </c>
      <c r="D4131">
        <v>0.2397000789642334</v>
      </c>
      <c r="E4131" s="8">
        <f t="shared" si="66"/>
        <v>2.4005417823791504</v>
      </c>
    </row>
    <row r="4132" spans="1:5" x14ac:dyDescent="0.2">
      <c r="A4132" s="230">
        <v>42306.710946527775</v>
      </c>
      <c r="B4132">
        <v>2.4005417823791504</v>
      </c>
      <c r="C4132">
        <v>893.690673828125</v>
      </c>
      <c r="D4132">
        <v>0.31459331512451172</v>
      </c>
      <c r="E4132" s="8">
        <f t="shared" si="66"/>
        <v>2.4005417823791504</v>
      </c>
    </row>
    <row r="4133" spans="1:5" x14ac:dyDescent="0.2">
      <c r="A4133" s="230">
        <v>42306.717900034724</v>
      </c>
      <c r="B4133">
        <v>2.4005417823791504</v>
      </c>
      <c r="C4133">
        <v>1105.1739501953125</v>
      </c>
      <c r="D4133">
        <v>0.31459331512451172</v>
      </c>
      <c r="E4133" s="8">
        <f t="shared" si="66"/>
        <v>2.4005417823791504</v>
      </c>
    </row>
    <row r="4134" spans="1:5" x14ac:dyDescent="0.2">
      <c r="A4134" s="230">
        <v>42306.724853506945</v>
      </c>
      <c r="B4134">
        <v>2.4005417823791504</v>
      </c>
      <c r="C4134">
        <v>1092.85986328125</v>
      </c>
      <c r="D4134">
        <v>0.31459331512451172</v>
      </c>
      <c r="E4134" s="8">
        <f t="shared" si="66"/>
        <v>2.4005417823791504</v>
      </c>
    </row>
    <row r="4135" spans="1:5" x14ac:dyDescent="0.2">
      <c r="A4135" s="230">
        <v>42306.731807025462</v>
      </c>
      <c r="B4135">
        <v>2.4005417823791504</v>
      </c>
      <c r="C4135">
        <v>1105.4952392578125</v>
      </c>
      <c r="D4135">
        <v>0.31459331512451172</v>
      </c>
      <c r="E4135" s="8">
        <f t="shared" si="66"/>
        <v>2.4005417823791504</v>
      </c>
    </row>
    <row r="4136" spans="1:5" x14ac:dyDescent="0.2">
      <c r="A4136" s="230">
        <v>42306.738760497683</v>
      </c>
      <c r="B4136">
        <v>2.4005417823791504</v>
      </c>
      <c r="C4136">
        <v>1133.22900390625</v>
      </c>
      <c r="D4136">
        <v>0.31459331512451172</v>
      </c>
      <c r="E4136" s="8">
        <f t="shared" si="66"/>
        <v>2.4005417823791504</v>
      </c>
    </row>
    <row r="4137" spans="1:5" x14ac:dyDescent="0.2">
      <c r="A4137" s="230">
        <v>42306.745713969911</v>
      </c>
      <c r="B4137">
        <v>2.4005417823791504</v>
      </c>
      <c r="C4137">
        <v>1074.8702392578125</v>
      </c>
      <c r="D4137">
        <v>0.31459331512451172</v>
      </c>
      <c r="E4137" s="8">
        <f t="shared" si="66"/>
        <v>2.4005417823791504</v>
      </c>
    </row>
    <row r="4138" spans="1:5" x14ac:dyDescent="0.2">
      <c r="A4138" s="230">
        <v>42306.752667476852</v>
      </c>
      <c r="B4138">
        <v>2.4005417823791504</v>
      </c>
      <c r="C4138">
        <v>1143.93701171875</v>
      </c>
      <c r="D4138">
        <v>0.31459331512451172</v>
      </c>
      <c r="E4138" s="8">
        <f t="shared" si="66"/>
        <v>2.4005417823791504</v>
      </c>
    </row>
    <row r="4139" spans="1:5" x14ac:dyDescent="0.2">
      <c r="A4139" s="230">
        <v>42306.759620949073</v>
      </c>
      <c r="B4139">
        <v>2.4005417823791504</v>
      </c>
      <c r="C4139">
        <v>1108.1722412109375</v>
      </c>
      <c r="D4139">
        <v>0.31459331512451172</v>
      </c>
      <c r="E4139" s="8">
        <f t="shared" si="66"/>
        <v>2.4005417823791504</v>
      </c>
    </row>
    <row r="4140" spans="1:5" x14ac:dyDescent="0.2">
      <c r="A4140" s="230">
        <v>42306.766574421294</v>
      </c>
      <c r="B4140">
        <v>2.4005417823791504</v>
      </c>
      <c r="C4140">
        <v>1167.4945068359375</v>
      </c>
      <c r="D4140">
        <v>0.31459331512451172</v>
      </c>
      <c r="E4140" s="8">
        <f t="shared" si="66"/>
        <v>2.4005417823791504</v>
      </c>
    </row>
    <row r="4141" spans="1:5" x14ac:dyDescent="0.2">
      <c r="A4141" s="230">
        <v>42306.773527928242</v>
      </c>
      <c r="B4141">
        <v>2.4005417823791504</v>
      </c>
      <c r="C4141">
        <v>1074.227783203125</v>
      </c>
      <c r="D4141">
        <v>0.31459331512451172</v>
      </c>
      <c r="E4141" s="8">
        <f t="shared" si="66"/>
        <v>2.4005417823791504</v>
      </c>
    </row>
    <row r="4142" spans="1:5" x14ac:dyDescent="0.2">
      <c r="A4142" s="230">
        <v>42306.780481400463</v>
      </c>
      <c r="B4142">
        <v>2.4005417823791504</v>
      </c>
      <c r="C4142">
        <v>1123.1634521484375</v>
      </c>
      <c r="D4142">
        <v>0.31459331512451172</v>
      </c>
      <c r="E4142" s="8">
        <f t="shared" si="66"/>
        <v>2.4005417823791504</v>
      </c>
    </row>
    <row r="4143" spans="1:5" x14ac:dyDescent="0.2">
      <c r="A4143" s="230">
        <v>42306.787434918981</v>
      </c>
      <c r="B4143">
        <v>2.4005417823791504</v>
      </c>
      <c r="C4143">
        <v>1088.4693603515625</v>
      </c>
      <c r="D4143">
        <v>0.31459331512451172</v>
      </c>
      <c r="E4143" s="8">
        <f t="shared" si="66"/>
        <v>2.4005417823791504</v>
      </c>
    </row>
    <row r="4144" spans="1:5" x14ac:dyDescent="0.2">
      <c r="A4144" s="230">
        <v>42306.794388391201</v>
      </c>
      <c r="B4144">
        <v>2.4005417823791504</v>
      </c>
      <c r="C4144">
        <v>1150.4688720703125</v>
      </c>
      <c r="D4144">
        <v>0.31459331512451172</v>
      </c>
      <c r="E4144" s="8">
        <f t="shared" si="66"/>
        <v>2.4005417823791504</v>
      </c>
    </row>
    <row r="4145" spans="1:5" x14ac:dyDescent="0.2">
      <c r="A4145" s="230">
        <v>42306.801341863429</v>
      </c>
      <c r="B4145">
        <v>2.4005417823791504</v>
      </c>
      <c r="C4145">
        <v>1069.623291015625</v>
      </c>
      <c r="D4145">
        <v>0.31459331512451172</v>
      </c>
      <c r="E4145" s="8">
        <f t="shared" si="66"/>
        <v>2.4005417823791504</v>
      </c>
    </row>
    <row r="4146" spans="1:5" x14ac:dyDescent="0.2">
      <c r="A4146" s="230">
        <v>42306.808295370371</v>
      </c>
      <c r="B4146">
        <v>2.4005417823791504</v>
      </c>
      <c r="C4146">
        <v>1148.113037109375</v>
      </c>
      <c r="D4146">
        <v>0.31459331512451172</v>
      </c>
      <c r="E4146" s="8">
        <f t="shared" si="66"/>
        <v>2.4005417823791504</v>
      </c>
    </row>
    <row r="4147" spans="1:5" x14ac:dyDescent="0.2">
      <c r="A4147" s="230">
        <v>42306.815248842591</v>
      </c>
      <c r="B4147">
        <v>2.4005417823791504</v>
      </c>
      <c r="C4147">
        <v>1003.3406372070312</v>
      </c>
      <c r="D4147">
        <v>0.31459331512451172</v>
      </c>
      <c r="E4147" s="8">
        <f t="shared" si="66"/>
        <v>2.4005417823791504</v>
      </c>
    </row>
    <row r="4148" spans="1:5" x14ac:dyDescent="0.2">
      <c r="A4148" s="230">
        <v>42306.822202314812</v>
      </c>
      <c r="B4148">
        <v>2.4005417823791504</v>
      </c>
      <c r="C4148">
        <v>1150.147705078125</v>
      </c>
      <c r="D4148">
        <v>0.31459331512451172</v>
      </c>
      <c r="E4148" s="8">
        <f t="shared" si="66"/>
        <v>2.4005417823791504</v>
      </c>
    </row>
    <row r="4149" spans="1:5" x14ac:dyDescent="0.2">
      <c r="A4149" s="230">
        <v>42306.829155821761</v>
      </c>
      <c r="B4149">
        <v>2.4005417823791504</v>
      </c>
      <c r="C4149">
        <v>943.37579345703125</v>
      </c>
      <c r="D4149">
        <v>0.31459331512451172</v>
      </c>
      <c r="E4149" s="8">
        <f t="shared" si="66"/>
        <v>2.4005417823791504</v>
      </c>
    </row>
    <row r="4150" spans="1:5" x14ac:dyDescent="0.2">
      <c r="A4150" s="230">
        <v>42306.836109293981</v>
      </c>
      <c r="B4150">
        <v>2.4005417823791504</v>
      </c>
      <c r="C4150">
        <v>1135.263427734375</v>
      </c>
      <c r="D4150">
        <v>0.31459331512451172</v>
      </c>
      <c r="E4150" s="8">
        <f t="shared" si="66"/>
        <v>2.4005417823791504</v>
      </c>
    </row>
    <row r="4151" spans="1:5" x14ac:dyDescent="0.2">
      <c r="A4151" s="230">
        <v>42306.843062812499</v>
      </c>
      <c r="B4151">
        <v>2.4005417823791504</v>
      </c>
      <c r="C4151">
        <v>698.05517578125</v>
      </c>
      <c r="D4151">
        <v>0.31459331512451172</v>
      </c>
      <c r="E4151" s="8">
        <f t="shared" si="66"/>
        <v>2.4005417823791504</v>
      </c>
    </row>
    <row r="4152" spans="1:5" x14ac:dyDescent="0.2">
      <c r="A4152" s="230">
        <v>42306.850016284719</v>
      </c>
      <c r="B4152">
        <v>2.4005417823791504</v>
      </c>
      <c r="C4152">
        <v>1145.11474609375</v>
      </c>
      <c r="D4152">
        <v>0.31459331512451172</v>
      </c>
      <c r="E4152" s="8">
        <f t="shared" si="66"/>
        <v>2.4005417823791504</v>
      </c>
    </row>
    <row r="4153" spans="1:5" x14ac:dyDescent="0.2">
      <c r="A4153" s="230">
        <v>42306.856969756947</v>
      </c>
      <c r="B4153">
        <v>2.4005417823791504</v>
      </c>
      <c r="C4153">
        <v>768.4068603515625</v>
      </c>
      <c r="D4153">
        <v>0.31459331512451172</v>
      </c>
      <c r="E4153" s="8">
        <f t="shared" si="66"/>
        <v>2.4005417823791504</v>
      </c>
    </row>
    <row r="4154" spans="1:5" x14ac:dyDescent="0.2">
      <c r="A4154" s="230">
        <v>42306.863923263889</v>
      </c>
      <c r="B4154">
        <v>2.4005417823791504</v>
      </c>
      <c r="C4154">
        <v>1125.1978759765625</v>
      </c>
      <c r="D4154">
        <v>0.31459331512451172</v>
      </c>
      <c r="E4154" s="8">
        <f t="shared" si="66"/>
        <v>2.4005417823791504</v>
      </c>
    </row>
    <row r="4155" spans="1:5" x14ac:dyDescent="0.2">
      <c r="A4155" s="230">
        <v>42306.870876736109</v>
      </c>
      <c r="B4155">
        <v>2.4005417823791504</v>
      </c>
      <c r="C4155">
        <v>980.425537109375</v>
      </c>
      <c r="D4155">
        <v>0.31459331512451172</v>
      </c>
      <c r="E4155" s="8">
        <f t="shared" si="66"/>
        <v>2.4005417823791504</v>
      </c>
    </row>
    <row r="4156" spans="1:5" x14ac:dyDescent="0.2">
      <c r="A4156" s="230">
        <v>42306.87783020833</v>
      </c>
      <c r="B4156">
        <v>2.4005417823791504</v>
      </c>
      <c r="C4156">
        <v>1114.596923828125</v>
      </c>
      <c r="D4156">
        <v>0.31459331512451172</v>
      </c>
      <c r="E4156" s="8">
        <f t="shared" si="66"/>
        <v>2.4005417823791504</v>
      </c>
    </row>
    <row r="4157" spans="1:5" x14ac:dyDescent="0.2">
      <c r="A4157" s="230">
        <v>42306.884783715279</v>
      </c>
      <c r="B4157">
        <v>2.4005417823791504</v>
      </c>
      <c r="C4157">
        <v>1054.41796875</v>
      </c>
      <c r="D4157">
        <v>0.31459331512451172</v>
      </c>
      <c r="E4157" s="8">
        <f t="shared" si="66"/>
        <v>2.4005417823791504</v>
      </c>
    </row>
    <row r="4158" spans="1:5" x14ac:dyDescent="0.2">
      <c r="A4158" s="230">
        <v>42306.8917371875</v>
      </c>
      <c r="B4158">
        <v>2.4005417823791504</v>
      </c>
      <c r="C4158">
        <v>1115.8818359375</v>
      </c>
      <c r="D4158">
        <v>0.31459331512451172</v>
      </c>
      <c r="E4158" s="8">
        <f t="shared" si="66"/>
        <v>2.4005417823791504</v>
      </c>
    </row>
    <row r="4159" spans="1:5" x14ac:dyDescent="0.2">
      <c r="A4159" s="230">
        <v>42306.898690706017</v>
      </c>
      <c r="B4159">
        <v>2.4005417823791504</v>
      </c>
      <c r="C4159">
        <v>1065.4471435546875</v>
      </c>
      <c r="D4159">
        <v>0.31459331512451172</v>
      </c>
      <c r="E4159" s="8">
        <f t="shared" si="66"/>
        <v>2.4005417823791504</v>
      </c>
    </row>
    <row r="4160" spans="1:5" x14ac:dyDescent="0.2">
      <c r="A4160" s="230">
        <v>42306.905644178238</v>
      </c>
      <c r="B4160">
        <v>2.4005417823791504</v>
      </c>
      <c r="C4160">
        <v>1142.652099609375</v>
      </c>
      <c r="D4160">
        <v>0.31459331512451172</v>
      </c>
      <c r="E4160" s="8">
        <f t="shared" si="66"/>
        <v>2.4005417823791504</v>
      </c>
    </row>
    <row r="4161" spans="1:5" x14ac:dyDescent="0.2">
      <c r="A4161" s="230">
        <v>42306.912597650466</v>
      </c>
      <c r="B4161">
        <v>2.407390832901001</v>
      </c>
      <c r="C4161">
        <v>981.81756591796875</v>
      </c>
      <c r="D4161">
        <v>0.31459331512451172</v>
      </c>
      <c r="E4161" s="8">
        <f t="shared" si="66"/>
        <v>2.407390832901001</v>
      </c>
    </row>
    <row r="4162" spans="1:5" x14ac:dyDescent="0.2">
      <c r="A4162" s="230">
        <v>42306.919551157407</v>
      </c>
      <c r="B4162">
        <v>2.407390832901001</v>
      </c>
      <c r="C4162">
        <v>1104.8525390625</v>
      </c>
      <c r="D4162">
        <v>0.31459331512451172</v>
      </c>
      <c r="E4162" s="8">
        <f t="shared" si="66"/>
        <v>2.407390832901001</v>
      </c>
    </row>
    <row r="4163" spans="1:5" x14ac:dyDescent="0.2">
      <c r="A4163" s="230">
        <v>42306.926504629628</v>
      </c>
      <c r="B4163">
        <v>2.4348931312561035</v>
      </c>
      <c r="C4163">
        <v>839.72216796875</v>
      </c>
      <c r="D4163">
        <v>0.31459331512451172</v>
      </c>
      <c r="E4163" s="8">
        <f t="shared" si="66"/>
        <v>2.4348931312561035</v>
      </c>
    </row>
    <row r="4164" spans="1:5" x14ac:dyDescent="0.2">
      <c r="A4164" s="230">
        <v>42306.933458101848</v>
      </c>
      <c r="B4164">
        <v>2.4348931312561035</v>
      </c>
      <c r="C4164">
        <v>1131.3013916015625</v>
      </c>
      <c r="D4164">
        <v>0.31459331512451172</v>
      </c>
      <c r="E4164" s="8">
        <f t="shared" ref="E4164:E4227" si="67">IF(B4164="Null",E4163,IF(C4164+D4164&gt;10,B4164,"PO"))</f>
        <v>2.4348931312561035</v>
      </c>
    </row>
    <row r="4165" spans="1:5" x14ac:dyDescent="0.2">
      <c r="A4165" s="230">
        <v>42306.940411608797</v>
      </c>
      <c r="B4165">
        <v>2.4348931312561035</v>
      </c>
      <c r="C4165">
        <v>974.21484375</v>
      </c>
      <c r="D4165">
        <v>0.31459331512451172</v>
      </c>
      <c r="E4165" s="8">
        <f t="shared" si="67"/>
        <v>2.4348931312561035</v>
      </c>
    </row>
    <row r="4166" spans="1:5" x14ac:dyDescent="0.2">
      <c r="A4166" s="230">
        <v>42306.947365081018</v>
      </c>
      <c r="B4166">
        <v>2.4348931312561035</v>
      </c>
      <c r="C4166">
        <v>1112.027099609375</v>
      </c>
      <c r="D4166">
        <v>0.31459331512451172</v>
      </c>
      <c r="E4166" s="8">
        <f t="shared" si="67"/>
        <v>2.4348931312561035</v>
      </c>
    </row>
    <row r="4167" spans="1:5" x14ac:dyDescent="0.2">
      <c r="A4167" s="230">
        <v>42306.954318599535</v>
      </c>
      <c r="B4167">
        <v>2.4348931312561035</v>
      </c>
      <c r="C4167">
        <v>1076.2623291015625</v>
      </c>
      <c r="D4167">
        <v>0.31459331512451172</v>
      </c>
      <c r="E4167" s="8">
        <f t="shared" si="67"/>
        <v>2.4348931312561035</v>
      </c>
    </row>
    <row r="4168" spans="1:5" x14ac:dyDescent="0.2">
      <c r="A4168" s="230">
        <v>42306.961272071756</v>
      </c>
      <c r="B4168">
        <v>2.4348931312561035</v>
      </c>
      <c r="C4168">
        <v>1092.431396484375</v>
      </c>
      <c r="D4168">
        <v>0.31459331512451172</v>
      </c>
      <c r="E4168" s="8">
        <f t="shared" si="67"/>
        <v>2.4348931312561035</v>
      </c>
    </row>
    <row r="4169" spans="1:5" x14ac:dyDescent="0.2">
      <c r="A4169" s="230">
        <v>42306.968225543984</v>
      </c>
      <c r="B4169">
        <v>2.4348931312561035</v>
      </c>
      <c r="C4169">
        <v>1121.0218505859375</v>
      </c>
      <c r="D4169">
        <v>0.31459331512451172</v>
      </c>
      <c r="E4169" s="8">
        <f t="shared" si="67"/>
        <v>2.4348931312561035</v>
      </c>
    </row>
    <row r="4170" spans="1:5" x14ac:dyDescent="0.2">
      <c r="A4170" s="230">
        <v>42306.975179050925</v>
      </c>
      <c r="B4170">
        <v>2.4348931312561035</v>
      </c>
      <c r="C4170">
        <v>1100.2481689453125</v>
      </c>
      <c r="D4170">
        <v>0.31459331512451172</v>
      </c>
      <c r="E4170" s="8">
        <f t="shared" si="67"/>
        <v>2.4348931312561035</v>
      </c>
    </row>
    <row r="4171" spans="1:5" x14ac:dyDescent="0.2">
      <c r="A4171" s="230">
        <v>42306.982132523146</v>
      </c>
      <c r="B4171">
        <v>2.4348931312561035</v>
      </c>
      <c r="C4171">
        <v>1162.1405029296875</v>
      </c>
      <c r="D4171">
        <v>0.31459331512451172</v>
      </c>
      <c r="E4171" s="8">
        <f t="shared" si="67"/>
        <v>2.4348931312561035</v>
      </c>
    </row>
    <row r="4172" spans="1:5" x14ac:dyDescent="0.2">
      <c r="A4172" s="230">
        <v>42306.989085995374</v>
      </c>
      <c r="B4172">
        <v>2.4348931312561035</v>
      </c>
      <c r="C4172">
        <v>1077.7613525390625</v>
      </c>
      <c r="D4172">
        <v>0.31459331512451172</v>
      </c>
      <c r="E4172" s="8">
        <f t="shared" si="67"/>
        <v>2.4348931312561035</v>
      </c>
    </row>
    <row r="4173" spans="1:5" x14ac:dyDescent="0.2">
      <c r="A4173" s="230">
        <v>42306.996039502315</v>
      </c>
      <c r="B4173">
        <v>2.4348931312561035</v>
      </c>
      <c r="C4173">
        <v>1156.358154296875</v>
      </c>
      <c r="D4173">
        <v>0.31459331512451172</v>
      </c>
      <c r="E4173" s="8">
        <f t="shared" si="67"/>
        <v>2.4348931312561035</v>
      </c>
    </row>
    <row r="4174" spans="1:5" x14ac:dyDescent="0.2">
      <c r="A4174" s="230">
        <v>42307.002992974536</v>
      </c>
      <c r="B4174">
        <v>2.4348931312561035</v>
      </c>
      <c r="C4174">
        <v>1037.6063232421875</v>
      </c>
      <c r="D4174">
        <v>0.31459331512451172</v>
      </c>
      <c r="E4174" s="8">
        <f t="shared" si="67"/>
        <v>2.4348931312561035</v>
      </c>
    </row>
    <row r="4175" spans="1:5" x14ac:dyDescent="0.2">
      <c r="A4175" s="230">
        <v>42307.009946493054</v>
      </c>
      <c r="B4175">
        <v>2.4348931312561035</v>
      </c>
      <c r="C4175">
        <v>1127.4466552734375</v>
      </c>
      <c r="D4175">
        <v>0.31459331512451172</v>
      </c>
      <c r="E4175" s="8">
        <f t="shared" si="67"/>
        <v>2.4348931312561035</v>
      </c>
    </row>
    <row r="4176" spans="1:5" x14ac:dyDescent="0.2">
      <c r="A4176" s="230">
        <v>42307.016899965274</v>
      </c>
      <c r="B4176">
        <v>2.4348931312561035</v>
      </c>
      <c r="C4176">
        <v>1078.1895751953125</v>
      </c>
      <c r="D4176">
        <v>0.31459331512451172</v>
      </c>
      <c r="E4176" s="8">
        <f t="shared" si="67"/>
        <v>2.4348931312561035</v>
      </c>
    </row>
    <row r="4177" spans="1:5" x14ac:dyDescent="0.2">
      <c r="A4177" s="230">
        <v>42307.023853437502</v>
      </c>
      <c r="B4177">
        <v>2.4348931312561035</v>
      </c>
      <c r="C4177">
        <v>1150.6829833984375</v>
      </c>
      <c r="D4177">
        <v>0.31459331512451172</v>
      </c>
      <c r="E4177" s="8">
        <f t="shared" si="67"/>
        <v>2.4348931312561035</v>
      </c>
    </row>
    <row r="4178" spans="1:5" x14ac:dyDescent="0.2">
      <c r="A4178" s="230">
        <v>42307.030806944444</v>
      </c>
      <c r="B4178">
        <v>2.4348931312561035</v>
      </c>
      <c r="C4178">
        <v>1044.994873046875</v>
      </c>
      <c r="D4178">
        <v>0.31459331512451172</v>
      </c>
      <c r="E4178" s="8">
        <f t="shared" si="67"/>
        <v>2.4348931312561035</v>
      </c>
    </row>
    <row r="4179" spans="1:5" x14ac:dyDescent="0.2">
      <c r="A4179" s="230">
        <v>42307.037760416664</v>
      </c>
      <c r="B4179">
        <v>2.4348931312561035</v>
      </c>
      <c r="C4179">
        <v>1124.3411865234375</v>
      </c>
      <c r="D4179">
        <v>0.31459331512451172</v>
      </c>
      <c r="E4179" s="8">
        <f t="shared" si="67"/>
        <v>2.4348931312561035</v>
      </c>
    </row>
    <row r="4180" spans="1:5" x14ac:dyDescent="0.2">
      <c r="A4180" s="230">
        <v>42307.044713888892</v>
      </c>
      <c r="B4180">
        <v>2.4348931312561035</v>
      </c>
      <c r="C4180">
        <v>975.714111328125</v>
      </c>
      <c r="D4180">
        <v>0.31459331512451172</v>
      </c>
      <c r="E4180" s="8">
        <f t="shared" si="67"/>
        <v>2.4348931312561035</v>
      </c>
    </row>
    <row r="4181" spans="1:5" x14ac:dyDescent="0.2">
      <c r="A4181" s="230">
        <v>42307.051667395834</v>
      </c>
      <c r="B4181">
        <v>2.4348931312561035</v>
      </c>
      <c r="C4181">
        <v>1118.8802490234375</v>
      </c>
      <c r="D4181">
        <v>0.31459331512451172</v>
      </c>
      <c r="E4181" s="8">
        <f t="shared" si="67"/>
        <v>2.4348931312561035</v>
      </c>
    </row>
    <row r="4182" spans="1:5" x14ac:dyDescent="0.2">
      <c r="A4182" s="230">
        <v>42307.058620868054</v>
      </c>
      <c r="B4182">
        <v>2.4348931312561035</v>
      </c>
      <c r="C4182">
        <v>780.07861328125</v>
      </c>
      <c r="D4182">
        <v>0.31459331512451172</v>
      </c>
      <c r="E4182" s="8">
        <f t="shared" si="67"/>
        <v>2.4348931312561035</v>
      </c>
    </row>
    <row r="4183" spans="1:5" x14ac:dyDescent="0.2">
      <c r="A4183" s="230">
        <v>42307.065574386572</v>
      </c>
      <c r="B4183">
        <v>2.4348931312561035</v>
      </c>
      <c r="C4183">
        <v>1157.21484375</v>
      </c>
      <c r="D4183">
        <v>0.31459331512451172</v>
      </c>
      <c r="E4183" s="8">
        <f t="shared" si="67"/>
        <v>2.4348931312561035</v>
      </c>
    </row>
    <row r="4184" spans="1:5" x14ac:dyDescent="0.2">
      <c r="A4184" s="230">
        <v>42307.0725278588</v>
      </c>
      <c r="B4184">
        <v>2.4348931312561035</v>
      </c>
      <c r="C4184">
        <v>751.48822021484375</v>
      </c>
      <c r="D4184">
        <v>0.31459331512451172</v>
      </c>
      <c r="E4184" s="8">
        <f t="shared" si="67"/>
        <v>2.4348931312561035</v>
      </c>
    </row>
    <row r="4185" spans="1:5" x14ac:dyDescent="0.2">
      <c r="A4185" s="230">
        <v>42307.07948133102</v>
      </c>
      <c r="B4185">
        <v>2.4348931312561035</v>
      </c>
      <c r="C4185">
        <v>1128.517333984375</v>
      </c>
      <c r="D4185">
        <v>0.31459331512451172</v>
      </c>
      <c r="E4185" s="8">
        <f t="shared" si="67"/>
        <v>2.4348931312561035</v>
      </c>
    </row>
    <row r="4186" spans="1:5" x14ac:dyDescent="0.2">
      <c r="A4186" s="230">
        <v>42307.086434837962</v>
      </c>
      <c r="B4186">
        <v>2.4348931312561035</v>
      </c>
      <c r="C4186">
        <v>887.265869140625</v>
      </c>
      <c r="D4186">
        <v>0.31459331512451172</v>
      </c>
      <c r="E4186" s="8">
        <f t="shared" si="67"/>
        <v>2.4348931312561035</v>
      </c>
    </row>
    <row r="4187" spans="1:5" x14ac:dyDescent="0.2">
      <c r="A4187" s="230">
        <v>42307.093388310182</v>
      </c>
      <c r="B4187">
        <v>2.4348931312561035</v>
      </c>
      <c r="C4187">
        <v>1151.21826171875</v>
      </c>
      <c r="D4187">
        <v>0.31459331512451172</v>
      </c>
      <c r="E4187" s="8">
        <f t="shared" si="67"/>
        <v>2.4348931312561035</v>
      </c>
    </row>
    <row r="4188" spans="1:5" x14ac:dyDescent="0.2">
      <c r="A4188" s="230">
        <v>42307.10034178241</v>
      </c>
      <c r="B4188">
        <v>2.4348931312561035</v>
      </c>
      <c r="C4188">
        <v>1030.6461181640625</v>
      </c>
      <c r="D4188">
        <v>0.31459331512451172</v>
      </c>
      <c r="E4188" s="8">
        <f t="shared" si="67"/>
        <v>2.4348931312561035</v>
      </c>
    </row>
    <row r="4189" spans="1:5" x14ac:dyDescent="0.2">
      <c r="A4189" s="230">
        <v>42307.107295289352</v>
      </c>
      <c r="B4189">
        <v>2.4348931312561035</v>
      </c>
      <c r="C4189">
        <v>1149.39794921875</v>
      </c>
      <c r="D4189">
        <v>0.31459331512451172</v>
      </c>
      <c r="E4189" s="8">
        <f t="shared" si="67"/>
        <v>2.4348931312561035</v>
      </c>
    </row>
    <row r="4190" spans="1:5" x14ac:dyDescent="0.2">
      <c r="A4190" s="230">
        <v>42307.114248761573</v>
      </c>
      <c r="B4190">
        <v>2.4348931312561035</v>
      </c>
      <c r="C4190">
        <v>1073.7994384765625</v>
      </c>
      <c r="D4190">
        <v>0.31459331512451172</v>
      </c>
      <c r="E4190" s="8">
        <f t="shared" si="67"/>
        <v>2.4348931312561035</v>
      </c>
    </row>
    <row r="4191" spans="1:5" x14ac:dyDescent="0.2">
      <c r="A4191" s="230">
        <v>42307.12120228009</v>
      </c>
      <c r="B4191">
        <v>2.4348931312561035</v>
      </c>
      <c r="C4191">
        <v>1125.6260986328125</v>
      </c>
      <c r="D4191">
        <v>0.31459331512451172</v>
      </c>
      <c r="E4191" s="8">
        <f t="shared" si="67"/>
        <v>2.4348931312561035</v>
      </c>
    </row>
    <row r="4192" spans="1:5" x14ac:dyDescent="0.2">
      <c r="A4192" s="230">
        <v>42307.128155752318</v>
      </c>
      <c r="B4192">
        <v>2.4348931312561035</v>
      </c>
      <c r="C4192">
        <v>1043.602783203125</v>
      </c>
      <c r="D4192">
        <v>0.31459331512451172</v>
      </c>
      <c r="E4192" s="8">
        <f t="shared" si="67"/>
        <v>2.4348931312561035</v>
      </c>
    </row>
    <row r="4193" spans="1:5" x14ac:dyDescent="0.2">
      <c r="A4193" s="230">
        <v>42307.135109224539</v>
      </c>
      <c r="B4193">
        <v>2.4348931312561035</v>
      </c>
      <c r="C4193">
        <v>1128.7315673828125</v>
      </c>
      <c r="D4193">
        <v>0.31459331512451172</v>
      </c>
      <c r="E4193" s="8">
        <f t="shared" si="67"/>
        <v>2.4348931312561035</v>
      </c>
    </row>
    <row r="4194" spans="1:5" x14ac:dyDescent="0.2">
      <c r="A4194" s="230">
        <v>42307.14206273148</v>
      </c>
      <c r="B4194">
        <v>2.4348931312561035</v>
      </c>
      <c r="C4194">
        <v>942.41217041015625</v>
      </c>
      <c r="D4194">
        <v>0.31459331512451172</v>
      </c>
      <c r="E4194" s="8">
        <f t="shared" si="67"/>
        <v>2.4348931312561035</v>
      </c>
    </row>
    <row r="4195" spans="1:5" x14ac:dyDescent="0.2">
      <c r="A4195" s="230">
        <v>42307.149016203701</v>
      </c>
      <c r="B4195">
        <v>2.4348931312561035</v>
      </c>
      <c r="C4195">
        <v>1143.0804443359375</v>
      </c>
      <c r="D4195">
        <v>0.31459331512451172</v>
      </c>
      <c r="E4195" s="8">
        <f t="shared" si="67"/>
        <v>2.4348931312561035</v>
      </c>
    </row>
    <row r="4196" spans="1:5" x14ac:dyDescent="0.2">
      <c r="A4196" s="230">
        <v>42307.155969675929</v>
      </c>
      <c r="B4196">
        <v>2.4348931312561035</v>
      </c>
      <c r="C4196">
        <v>931.81121826171875</v>
      </c>
      <c r="D4196">
        <v>0.31459331512451172</v>
      </c>
      <c r="E4196" s="8">
        <f t="shared" si="67"/>
        <v>2.4348931312561035</v>
      </c>
    </row>
    <row r="4197" spans="1:5" x14ac:dyDescent="0.2">
      <c r="A4197" s="230">
        <v>42307.16292318287</v>
      </c>
      <c r="B4197">
        <v>2.4348931312561035</v>
      </c>
      <c r="C4197">
        <v>1134.6209716796875</v>
      </c>
      <c r="D4197">
        <v>0.31459331512451172</v>
      </c>
      <c r="E4197" s="8">
        <f t="shared" si="67"/>
        <v>2.4348931312561035</v>
      </c>
    </row>
    <row r="4198" spans="1:5" x14ac:dyDescent="0.2">
      <c r="A4198" s="230">
        <v>42307.169876655091</v>
      </c>
      <c r="B4198">
        <v>2.4348931312561035</v>
      </c>
      <c r="C4198">
        <v>950.8714599609375</v>
      </c>
      <c r="D4198">
        <v>0.31459331512451172</v>
      </c>
      <c r="E4198" s="8">
        <f t="shared" si="67"/>
        <v>2.4348931312561035</v>
      </c>
    </row>
    <row r="4199" spans="1:5" x14ac:dyDescent="0.2">
      <c r="A4199" s="230">
        <v>42307.176830173608</v>
      </c>
      <c r="B4199">
        <v>2.4348931312561035</v>
      </c>
      <c r="C4199">
        <v>1076.6905517578125</v>
      </c>
      <c r="D4199">
        <v>0.31459331512451172</v>
      </c>
      <c r="E4199" s="8">
        <f t="shared" si="67"/>
        <v>2.4348931312561035</v>
      </c>
    </row>
    <row r="4200" spans="1:5" x14ac:dyDescent="0.2">
      <c r="A4200" s="230">
        <v>42307.183783645836</v>
      </c>
      <c r="B4200">
        <v>2.4348931312561035</v>
      </c>
      <c r="C4200">
        <v>893.5836181640625</v>
      </c>
      <c r="D4200">
        <v>0.31459331512451172</v>
      </c>
      <c r="E4200" s="8">
        <f t="shared" si="67"/>
        <v>2.4348931312561035</v>
      </c>
    </row>
    <row r="4201" spans="1:5" x14ac:dyDescent="0.2">
      <c r="A4201" s="230">
        <v>42307.190737118057</v>
      </c>
      <c r="B4201">
        <v>2.4348931312561035</v>
      </c>
      <c r="C4201">
        <v>1144.5794677734375</v>
      </c>
      <c r="D4201">
        <v>0.31459331512451172</v>
      </c>
      <c r="E4201" s="8">
        <f t="shared" si="67"/>
        <v>2.4348931312561035</v>
      </c>
    </row>
    <row r="4202" spans="1:5" x14ac:dyDescent="0.2">
      <c r="A4202" s="230">
        <v>42307.197690624998</v>
      </c>
      <c r="B4202">
        <v>2.4348931312561035</v>
      </c>
      <c r="C4202">
        <v>1048.74267578125</v>
      </c>
      <c r="D4202">
        <v>0.31459331512451172</v>
      </c>
      <c r="E4202" s="8">
        <f t="shared" si="67"/>
        <v>2.4348931312561035</v>
      </c>
    </row>
    <row r="4203" spans="1:5" x14ac:dyDescent="0.2">
      <c r="A4203" s="230">
        <v>42307.204644097219</v>
      </c>
      <c r="B4203">
        <v>2.4348931312561035</v>
      </c>
      <c r="C4203">
        <v>1080.224365234375</v>
      </c>
      <c r="D4203">
        <v>0.31459331512451172</v>
      </c>
      <c r="E4203" s="8">
        <f t="shared" si="67"/>
        <v>2.4348931312561035</v>
      </c>
    </row>
    <row r="4204" spans="1:5" x14ac:dyDescent="0.2">
      <c r="A4204" s="230">
        <v>42307.211597569447</v>
      </c>
      <c r="B4204">
        <v>2.4348931312561035</v>
      </c>
      <c r="C4204">
        <v>1118.23779296875</v>
      </c>
      <c r="D4204">
        <v>0.31459331512451172</v>
      </c>
      <c r="E4204" s="8">
        <f t="shared" si="67"/>
        <v>2.4348931312561035</v>
      </c>
    </row>
    <row r="4205" spans="1:5" x14ac:dyDescent="0.2">
      <c r="A4205" s="230">
        <v>42307.218551076388</v>
      </c>
      <c r="B4205">
        <v>2.4348931312561035</v>
      </c>
      <c r="C4205">
        <v>1060.7357177734375</v>
      </c>
      <c r="D4205">
        <v>0.31459331512451172</v>
      </c>
      <c r="E4205" s="8">
        <f t="shared" si="67"/>
        <v>2.4348931312561035</v>
      </c>
    </row>
    <row r="4206" spans="1:5" x14ac:dyDescent="0.2">
      <c r="A4206" s="230">
        <v>42307.225504548609</v>
      </c>
      <c r="B4206">
        <v>2.4348931312561035</v>
      </c>
      <c r="C4206">
        <v>1142.544921875</v>
      </c>
      <c r="D4206">
        <v>0.31459331512451172</v>
      </c>
      <c r="E4206" s="8">
        <f t="shared" si="67"/>
        <v>2.4348931312561035</v>
      </c>
    </row>
    <row r="4207" spans="1:5" x14ac:dyDescent="0.2">
      <c r="A4207" s="230">
        <v>42307.232458067127</v>
      </c>
      <c r="B4207">
        <v>2.4348931312561035</v>
      </c>
      <c r="C4207">
        <v>1085.2569580078125</v>
      </c>
      <c r="D4207">
        <v>0.31459331512451172</v>
      </c>
      <c r="E4207" s="8">
        <f t="shared" si="67"/>
        <v>2.4348931312561035</v>
      </c>
    </row>
    <row r="4208" spans="1:5" x14ac:dyDescent="0.2">
      <c r="A4208" s="230">
        <v>42307.239411539354</v>
      </c>
      <c r="B4208">
        <v>2.4348931312561035</v>
      </c>
      <c r="C4208">
        <v>1165.03173828125</v>
      </c>
      <c r="D4208">
        <v>0.31459331512451172</v>
      </c>
      <c r="E4208" s="8">
        <f t="shared" si="67"/>
        <v>2.4348931312561035</v>
      </c>
    </row>
    <row r="4209" spans="1:5" x14ac:dyDescent="0.2">
      <c r="A4209" s="230">
        <v>42307.246365011575</v>
      </c>
      <c r="B4209">
        <v>2.4348931312561035</v>
      </c>
      <c r="C4209">
        <v>1049.278076171875</v>
      </c>
      <c r="D4209">
        <v>0.31459331512451172</v>
      </c>
      <c r="E4209" s="8">
        <f t="shared" si="67"/>
        <v>2.4348931312561035</v>
      </c>
    </row>
    <row r="4210" spans="1:5" x14ac:dyDescent="0.2">
      <c r="A4210" s="230">
        <v>42307.253318518517</v>
      </c>
      <c r="B4210">
        <v>2.4348931312561035</v>
      </c>
      <c r="C4210">
        <v>1144.900634765625</v>
      </c>
      <c r="D4210">
        <v>0.31459331512451172</v>
      </c>
      <c r="E4210" s="8">
        <f t="shared" si="67"/>
        <v>2.4348931312561035</v>
      </c>
    </row>
    <row r="4211" spans="1:5" x14ac:dyDescent="0.2">
      <c r="A4211" s="230">
        <v>42307.260271990737</v>
      </c>
      <c r="B4211">
        <v>2.3866300582885742</v>
      </c>
      <c r="C4211">
        <v>1085.47119140625</v>
      </c>
      <c r="D4211">
        <v>0.31459331512451172</v>
      </c>
      <c r="E4211" s="8">
        <f t="shared" si="67"/>
        <v>2.3866300582885742</v>
      </c>
    </row>
    <row r="4212" spans="1:5" x14ac:dyDescent="0.2">
      <c r="A4212" s="230">
        <v>42307.267225462965</v>
      </c>
      <c r="B4212">
        <v>2.3866300582885742</v>
      </c>
      <c r="C4212">
        <v>1158.60693359375</v>
      </c>
      <c r="D4212">
        <v>0.31459331512451172</v>
      </c>
      <c r="E4212" s="8">
        <f t="shared" si="67"/>
        <v>2.3866300582885742</v>
      </c>
    </row>
    <row r="4213" spans="1:5" x14ac:dyDescent="0.2">
      <c r="A4213" s="230">
        <v>42307.274178969907</v>
      </c>
      <c r="B4213">
        <v>2.3866300582885742</v>
      </c>
      <c r="C4213">
        <v>1107.20849609375</v>
      </c>
      <c r="D4213">
        <v>0.31459331512451172</v>
      </c>
      <c r="E4213" s="8">
        <f t="shared" si="67"/>
        <v>2.3866300582885742</v>
      </c>
    </row>
    <row r="4214" spans="1:5" x14ac:dyDescent="0.2">
      <c r="A4214" s="230">
        <v>42307.281132442127</v>
      </c>
      <c r="B4214">
        <v>2.3866300582885742</v>
      </c>
      <c r="C4214">
        <v>1116.7386474609375</v>
      </c>
      <c r="D4214">
        <v>0.31459331512451172</v>
      </c>
      <c r="E4214" s="8">
        <f t="shared" si="67"/>
        <v>2.3866300582885742</v>
      </c>
    </row>
    <row r="4215" spans="1:5" x14ac:dyDescent="0.2">
      <c r="A4215" s="230">
        <v>42307.288085960645</v>
      </c>
      <c r="B4215">
        <v>2.3866300582885742</v>
      </c>
      <c r="C4215">
        <v>1081.9376220703125</v>
      </c>
      <c r="D4215">
        <v>0.31459331512451172</v>
      </c>
      <c r="E4215" s="8">
        <f t="shared" si="67"/>
        <v>2.3866300582885742</v>
      </c>
    </row>
    <row r="4216" spans="1:5" x14ac:dyDescent="0.2">
      <c r="A4216" s="230">
        <v>42307.295039432873</v>
      </c>
      <c r="B4216">
        <v>2.3866300582885742</v>
      </c>
      <c r="C4216">
        <v>1147.6846923828125</v>
      </c>
      <c r="D4216">
        <v>0.31459331512451172</v>
      </c>
      <c r="E4216" s="8">
        <f t="shared" si="67"/>
        <v>2.3866300582885742</v>
      </c>
    </row>
    <row r="4217" spans="1:5" x14ac:dyDescent="0.2">
      <c r="A4217" s="230">
        <v>42307.301992905093</v>
      </c>
      <c r="B4217">
        <v>2.3866300582885742</v>
      </c>
      <c r="C4217">
        <v>768.7281494140625</v>
      </c>
      <c r="D4217">
        <v>0.31459331512451172</v>
      </c>
      <c r="E4217" s="8">
        <f t="shared" si="67"/>
        <v>2.3866300582885742</v>
      </c>
    </row>
    <row r="4218" spans="1:5" x14ac:dyDescent="0.2">
      <c r="A4218" s="230">
        <v>42307.308946412035</v>
      </c>
      <c r="B4218">
        <v>2.3866300582885742</v>
      </c>
      <c r="C4218">
        <v>1075.6197509765625</v>
      </c>
      <c r="D4218">
        <v>0.31459331512451172</v>
      </c>
      <c r="E4218" s="8">
        <f t="shared" si="67"/>
        <v>2.3866300582885742</v>
      </c>
    </row>
    <row r="4219" spans="1:5" x14ac:dyDescent="0.2">
      <c r="A4219" s="230">
        <v>42307.315899884263</v>
      </c>
      <c r="B4219">
        <v>2.3866300582885742</v>
      </c>
      <c r="C4219">
        <v>1152.2890625</v>
      </c>
      <c r="D4219">
        <v>0.31459331512451172</v>
      </c>
      <c r="E4219" s="8">
        <f t="shared" si="67"/>
        <v>2.3866300582885742</v>
      </c>
    </row>
    <row r="4220" spans="1:5" x14ac:dyDescent="0.2">
      <c r="A4220" s="230">
        <v>42307.322853356483</v>
      </c>
      <c r="B4220">
        <v>2.3866300582885742</v>
      </c>
      <c r="C4220">
        <v>908.57476806640625</v>
      </c>
      <c r="D4220">
        <v>0.31459331512451172</v>
      </c>
      <c r="E4220" s="8">
        <f t="shared" si="67"/>
        <v>2.3866300582885742</v>
      </c>
    </row>
    <row r="4221" spans="1:5" x14ac:dyDescent="0.2">
      <c r="A4221" s="230">
        <v>42307.329806863425</v>
      </c>
      <c r="B4221">
        <v>2.3866300582885742</v>
      </c>
      <c r="C4221">
        <v>1157.857177734375</v>
      </c>
      <c r="D4221">
        <v>0.31459331512451172</v>
      </c>
      <c r="E4221" s="8">
        <f t="shared" si="67"/>
        <v>2.3866300582885742</v>
      </c>
    </row>
    <row r="4222" spans="1:5" x14ac:dyDescent="0.2">
      <c r="A4222" s="230">
        <v>42307.336760335646</v>
      </c>
      <c r="B4222">
        <v>2.3866300582885742</v>
      </c>
      <c r="C4222">
        <v>1104.4244384765625</v>
      </c>
      <c r="D4222">
        <v>0.31459331512451172</v>
      </c>
      <c r="E4222" s="8">
        <f t="shared" si="67"/>
        <v>2.3866300582885742</v>
      </c>
    </row>
    <row r="4223" spans="1:5" x14ac:dyDescent="0.2">
      <c r="A4223" s="230">
        <v>42307.343713854163</v>
      </c>
      <c r="B4223">
        <v>2.3866300582885742</v>
      </c>
      <c r="C4223">
        <v>1037.71337890625</v>
      </c>
      <c r="D4223">
        <v>0.31459331512451172</v>
      </c>
      <c r="E4223" s="8">
        <f t="shared" si="67"/>
        <v>2.3866300582885742</v>
      </c>
    </row>
    <row r="4224" spans="1:5" x14ac:dyDescent="0.2">
      <c r="A4224" s="230">
        <v>42307.350667326391</v>
      </c>
      <c r="B4224">
        <v>2.3866300582885742</v>
      </c>
      <c r="C4224">
        <v>1095.8580322265625</v>
      </c>
      <c r="D4224">
        <v>0.31459331512451172</v>
      </c>
      <c r="E4224" s="8">
        <f t="shared" si="67"/>
        <v>2.3866300582885742</v>
      </c>
    </row>
    <row r="4225" spans="1:5" x14ac:dyDescent="0.2">
      <c r="A4225" s="230">
        <v>42307.357620798612</v>
      </c>
      <c r="B4225">
        <v>2.3866300582885742</v>
      </c>
      <c r="C4225">
        <v>947.23077392578125</v>
      </c>
      <c r="D4225">
        <v>0.31459331512451172</v>
      </c>
      <c r="E4225" s="8">
        <f t="shared" si="67"/>
        <v>2.3866300582885742</v>
      </c>
    </row>
    <row r="4226" spans="1:5" x14ac:dyDescent="0.2">
      <c r="A4226" s="230">
        <v>42307.364574305553</v>
      </c>
      <c r="B4226">
        <v>2.3866300582885742</v>
      </c>
      <c r="C4226">
        <v>1073.1571044921875</v>
      </c>
      <c r="D4226">
        <v>0.31459331512451172</v>
      </c>
      <c r="E4226" s="8">
        <f t="shared" si="67"/>
        <v>2.3866300582885742</v>
      </c>
    </row>
    <row r="4227" spans="1:5" x14ac:dyDescent="0.2">
      <c r="A4227" s="230">
        <v>42307.371527777781</v>
      </c>
      <c r="B4227">
        <v>2.4004349708557129</v>
      </c>
      <c r="C4227">
        <v>892.08447265625</v>
      </c>
      <c r="D4227">
        <v>0.31459331512451172</v>
      </c>
      <c r="E4227" s="8">
        <f t="shared" si="67"/>
        <v>2.4004349708557129</v>
      </c>
    </row>
    <row r="4228" spans="1:5" x14ac:dyDescent="0.2">
      <c r="A4228" s="230">
        <v>42307.378481250002</v>
      </c>
      <c r="B4228">
        <v>2.4004349708557129</v>
      </c>
      <c r="C4228">
        <v>1036.6427001953125</v>
      </c>
      <c r="D4228">
        <v>0.31459331512451172</v>
      </c>
      <c r="E4228" s="8">
        <f t="shared" ref="E4228:E4291" si="68">IF(B4228="Null",E4227,IF(C4228+D4228&gt;10,B4228,"PO"))</f>
        <v>2.4004349708557129</v>
      </c>
    </row>
    <row r="4229" spans="1:5" x14ac:dyDescent="0.2">
      <c r="A4229" s="230">
        <v>42307.385434756943</v>
      </c>
      <c r="B4229">
        <v>2.4004349708557129</v>
      </c>
      <c r="C4229">
        <v>964.47052001953125</v>
      </c>
      <c r="D4229">
        <v>0.31459331512451172</v>
      </c>
      <c r="E4229" s="8">
        <f t="shared" si="68"/>
        <v>2.4004349708557129</v>
      </c>
    </row>
    <row r="4230" spans="1:5" x14ac:dyDescent="0.2">
      <c r="A4230" s="230">
        <v>42307.392388229164</v>
      </c>
      <c r="B4230">
        <v>2.4004349708557129</v>
      </c>
      <c r="C4230">
        <v>978.4981689453125</v>
      </c>
      <c r="D4230">
        <v>0.31459331512451172</v>
      </c>
      <c r="E4230" s="8">
        <f t="shared" si="68"/>
        <v>2.4004349708557129</v>
      </c>
    </row>
    <row r="4231" spans="1:5" x14ac:dyDescent="0.2">
      <c r="A4231" s="230">
        <v>42307.399341747689</v>
      </c>
      <c r="B4231">
        <v>2.4004349708557129</v>
      </c>
      <c r="C4231">
        <v>1108.1722412109375</v>
      </c>
      <c r="D4231">
        <v>0.31459331512451172</v>
      </c>
      <c r="E4231" s="8">
        <f t="shared" si="68"/>
        <v>2.4004349708557129</v>
      </c>
    </row>
    <row r="4232" spans="1:5" x14ac:dyDescent="0.2">
      <c r="A4232" s="230">
        <v>42307.406295219909</v>
      </c>
      <c r="B4232">
        <v>2.4004349708557129</v>
      </c>
      <c r="C4232">
        <v>878.056884765625</v>
      </c>
      <c r="D4232">
        <v>0.31459331512451172</v>
      </c>
      <c r="E4232" s="8">
        <f t="shared" si="68"/>
        <v>2.4004349708557129</v>
      </c>
    </row>
    <row r="4233" spans="1:5" x14ac:dyDescent="0.2">
      <c r="A4233" s="230">
        <v>42307.41324869213</v>
      </c>
      <c r="B4233">
        <v>2.4004349708557129</v>
      </c>
      <c r="C4233">
        <v>1127.875</v>
      </c>
      <c r="D4233">
        <v>0.31459331512451172</v>
      </c>
      <c r="E4233" s="8">
        <f t="shared" si="68"/>
        <v>2.4004349708557129</v>
      </c>
    </row>
    <row r="4234" spans="1:5" x14ac:dyDescent="0.2">
      <c r="A4234" s="230">
        <v>42307.420202199071</v>
      </c>
      <c r="B4234">
        <v>2.4004349708557129</v>
      </c>
      <c r="C4234">
        <v>944.98199462890625</v>
      </c>
      <c r="D4234">
        <v>0.31459331512451172</v>
      </c>
      <c r="E4234" s="8">
        <f t="shared" si="68"/>
        <v>2.4004349708557129</v>
      </c>
    </row>
    <row r="4235" spans="1:5" x14ac:dyDescent="0.2">
      <c r="A4235" s="230">
        <v>42307.427155671299</v>
      </c>
      <c r="B4235">
        <v>2.4004349708557129</v>
      </c>
      <c r="C4235">
        <v>1145.4361572265625</v>
      </c>
      <c r="D4235">
        <v>0.31459331512451172</v>
      </c>
      <c r="E4235" s="8">
        <f t="shared" si="68"/>
        <v>2.4004349708557129</v>
      </c>
    </row>
    <row r="4236" spans="1:5" x14ac:dyDescent="0.2">
      <c r="A4236" s="230">
        <v>42307.43410914352</v>
      </c>
      <c r="B4236">
        <v>2.4004349708557129</v>
      </c>
      <c r="C4236">
        <v>1030.11083984375</v>
      </c>
      <c r="D4236">
        <v>0.31459331512451172</v>
      </c>
      <c r="E4236" s="8">
        <f t="shared" si="68"/>
        <v>2.4004349708557129</v>
      </c>
    </row>
    <row r="4237" spans="1:5" x14ac:dyDescent="0.2">
      <c r="A4237" s="230">
        <v>42307.441062650461</v>
      </c>
      <c r="B4237">
        <v>2.4004349708557129</v>
      </c>
      <c r="C4237">
        <v>1152.396240234375</v>
      </c>
      <c r="D4237">
        <v>0.31459331512451172</v>
      </c>
      <c r="E4237" s="8">
        <f t="shared" si="68"/>
        <v>2.4004349708557129</v>
      </c>
    </row>
    <row r="4238" spans="1:5" x14ac:dyDescent="0.2">
      <c r="A4238" s="230">
        <v>42307.448016122682</v>
      </c>
      <c r="B4238">
        <v>2.4004349708557129</v>
      </c>
      <c r="C4238">
        <v>1097.785400390625</v>
      </c>
      <c r="D4238">
        <v>0.31459331512451172</v>
      </c>
      <c r="E4238" s="8">
        <f t="shared" si="68"/>
        <v>2.4004349708557129</v>
      </c>
    </row>
    <row r="4239" spans="1:5" x14ac:dyDescent="0.2">
      <c r="A4239" s="230">
        <v>42307.454969641207</v>
      </c>
      <c r="B4239">
        <v>2.4004349708557129</v>
      </c>
      <c r="C4239">
        <v>1146.828125</v>
      </c>
      <c r="D4239">
        <v>0.31459331512451172</v>
      </c>
      <c r="E4239" s="8">
        <f t="shared" si="68"/>
        <v>2.4004349708557129</v>
      </c>
    </row>
    <row r="4240" spans="1:5" x14ac:dyDescent="0.2">
      <c r="A4240" s="230">
        <v>42307.461923113427</v>
      </c>
      <c r="B4240">
        <v>2.4004349708557129</v>
      </c>
      <c r="C4240">
        <v>1142.544921875</v>
      </c>
      <c r="D4240">
        <v>0.31459331512451172</v>
      </c>
      <c r="E4240" s="8">
        <f t="shared" si="68"/>
        <v>2.4004349708557129</v>
      </c>
    </row>
    <row r="4241" spans="1:5" x14ac:dyDescent="0.2">
      <c r="A4241" s="230">
        <v>42307.468876585648</v>
      </c>
      <c r="B4241">
        <v>2.4004349708557129</v>
      </c>
      <c r="C4241">
        <v>1143.6156005859375</v>
      </c>
      <c r="D4241">
        <v>0.31459331512451172</v>
      </c>
      <c r="E4241" s="8">
        <f t="shared" si="68"/>
        <v>2.4004349708557129</v>
      </c>
    </row>
    <row r="4242" spans="1:5" x14ac:dyDescent="0.2">
      <c r="A4242" s="230">
        <v>42307.47583009259</v>
      </c>
      <c r="B4242">
        <v>2.4004349708557129</v>
      </c>
      <c r="C4242">
        <v>1097.14306640625</v>
      </c>
      <c r="D4242">
        <v>0.31459331512451172</v>
      </c>
      <c r="E4242" s="8">
        <f t="shared" si="68"/>
        <v>2.4004349708557129</v>
      </c>
    </row>
    <row r="4243" spans="1:5" x14ac:dyDescent="0.2">
      <c r="A4243" s="230">
        <v>42307.482783564818</v>
      </c>
      <c r="B4243">
        <v>2.4004349708557129</v>
      </c>
      <c r="C4243">
        <v>1142.009521484375</v>
      </c>
      <c r="D4243">
        <v>0.31459331512451172</v>
      </c>
      <c r="E4243" s="8">
        <f t="shared" si="68"/>
        <v>2.4004349708557129</v>
      </c>
    </row>
    <row r="4244" spans="1:5" x14ac:dyDescent="0.2">
      <c r="A4244" s="230">
        <v>42307.489737037038</v>
      </c>
      <c r="B4244">
        <v>2.4004349708557129</v>
      </c>
      <c r="C4244">
        <v>1112.4554443359375</v>
      </c>
      <c r="D4244">
        <v>0.31459331512451172</v>
      </c>
      <c r="E4244" s="8">
        <f t="shared" si="68"/>
        <v>2.4004349708557129</v>
      </c>
    </row>
    <row r="4245" spans="1:5" x14ac:dyDescent="0.2">
      <c r="A4245" s="230">
        <v>42307.49669054398</v>
      </c>
      <c r="B4245">
        <v>2.4004349708557129</v>
      </c>
      <c r="C4245">
        <v>1121.1287841796875</v>
      </c>
      <c r="D4245">
        <v>0.31459331512451172</v>
      </c>
      <c r="E4245" s="8">
        <f t="shared" si="68"/>
        <v>2.4004349708557129</v>
      </c>
    </row>
    <row r="4246" spans="1:5" x14ac:dyDescent="0.2">
      <c r="A4246" s="230">
        <v>42307.5036440162</v>
      </c>
      <c r="B4246">
        <v>2.4004349708557129</v>
      </c>
      <c r="C4246">
        <v>1130.552001953125</v>
      </c>
      <c r="D4246">
        <v>0.31459331512451172</v>
      </c>
      <c r="E4246" s="8">
        <f t="shared" si="68"/>
        <v>2.4004349708557129</v>
      </c>
    </row>
    <row r="4247" spans="1:5" x14ac:dyDescent="0.2">
      <c r="A4247" s="230">
        <v>42307.510597534725</v>
      </c>
      <c r="B4247">
        <v>2.4004349708557129</v>
      </c>
      <c r="C4247">
        <v>1136.9766845703125</v>
      </c>
      <c r="D4247">
        <v>0.31459331512451172</v>
      </c>
      <c r="E4247" s="8">
        <f t="shared" si="68"/>
        <v>2.4004349708557129</v>
      </c>
    </row>
    <row r="4248" spans="1:5" x14ac:dyDescent="0.2">
      <c r="A4248" s="230">
        <v>42307.517551006946</v>
      </c>
      <c r="B4248">
        <v>2.4004349708557129</v>
      </c>
      <c r="C4248">
        <v>1091.4676513671875</v>
      </c>
      <c r="D4248">
        <v>0.31459331512451172</v>
      </c>
      <c r="E4248" s="8">
        <f t="shared" si="68"/>
        <v>2.4004349708557129</v>
      </c>
    </row>
    <row r="4249" spans="1:5" x14ac:dyDescent="0.2">
      <c r="A4249" s="230">
        <v>42307.524504479166</v>
      </c>
      <c r="B4249">
        <v>2.4004349708557129</v>
      </c>
      <c r="C4249">
        <v>1121.3428955078125</v>
      </c>
      <c r="D4249">
        <v>0.31459331512451172</v>
      </c>
      <c r="E4249" s="8">
        <f t="shared" si="68"/>
        <v>2.4004349708557129</v>
      </c>
    </row>
    <row r="4250" spans="1:5" x14ac:dyDescent="0.2">
      <c r="A4250" s="230">
        <v>42307.531457986108</v>
      </c>
      <c r="B4250">
        <v>2.4004349708557129</v>
      </c>
      <c r="C4250">
        <v>1108.6004638671875</v>
      </c>
      <c r="D4250">
        <v>0.31459331512451172</v>
      </c>
      <c r="E4250" s="8">
        <f t="shared" si="68"/>
        <v>2.4004349708557129</v>
      </c>
    </row>
    <row r="4251" spans="1:5" x14ac:dyDescent="0.2">
      <c r="A4251" s="230">
        <v>42307.538411458336</v>
      </c>
      <c r="B4251">
        <v>2.4004349708557129</v>
      </c>
      <c r="C4251">
        <v>1092.85986328125</v>
      </c>
      <c r="D4251">
        <v>0.31459331512451172</v>
      </c>
      <c r="E4251" s="8">
        <f t="shared" si="68"/>
        <v>2.4004349708557129</v>
      </c>
    </row>
    <row r="4252" spans="1:5" x14ac:dyDescent="0.2">
      <c r="A4252" s="230">
        <v>42307.545364930556</v>
      </c>
      <c r="B4252">
        <v>2.4004349708557129</v>
      </c>
      <c r="C4252">
        <v>1033.644287109375</v>
      </c>
      <c r="D4252">
        <v>0.31459331512451172</v>
      </c>
      <c r="E4252" s="8">
        <f t="shared" si="68"/>
        <v>2.4004349708557129</v>
      </c>
    </row>
    <row r="4253" spans="1:5" x14ac:dyDescent="0.2">
      <c r="A4253" s="230">
        <v>42307.552318437498</v>
      </c>
      <c r="B4253">
        <v>2.4004349708557129</v>
      </c>
      <c r="C4253">
        <v>1095.9649658203125</v>
      </c>
      <c r="D4253">
        <v>0.31459331512451172</v>
      </c>
      <c r="E4253" s="8">
        <f t="shared" si="68"/>
        <v>2.4004349708557129</v>
      </c>
    </row>
    <row r="4254" spans="1:5" x14ac:dyDescent="0.2">
      <c r="A4254" s="230">
        <v>42307.559271909726</v>
      </c>
      <c r="B4254">
        <v>2.4004349708557129</v>
      </c>
      <c r="C4254">
        <v>1051.419677734375</v>
      </c>
      <c r="D4254">
        <v>0.31459331512451172</v>
      </c>
      <c r="E4254" s="8">
        <f t="shared" si="68"/>
        <v>2.4004349708557129</v>
      </c>
    </row>
    <row r="4255" spans="1:5" x14ac:dyDescent="0.2">
      <c r="A4255" s="230">
        <v>42307.566225428243</v>
      </c>
      <c r="B4255">
        <v>2.4004349708557129</v>
      </c>
      <c r="C4255">
        <v>1018.6531372070312</v>
      </c>
      <c r="D4255">
        <v>0.31459331512451172</v>
      </c>
      <c r="E4255" s="8">
        <f t="shared" si="68"/>
        <v>2.4004349708557129</v>
      </c>
    </row>
    <row r="4256" spans="1:5" x14ac:dyDescent="0.2">
      <c r="A4256" s="230">
        <v>42307.573178900464</v>
      </c>
      <c r="B4256">
        <v>2.4004349708557129</v>
      </c>
      <c r="C4256">
        <v>933.73858642578125</v>
      </c>
      <c r="D4256">
        <v>0.31459331512451172</v>
      </c>
      <c r="E4256" s="8">
        <f t="shared" si="68"/>
        <v>2.4004349708557129</v>
      </c>
    </row>
    <row r="4257" spans="1:5" x14ac:dyDescent="0.2">
      <c r="A4257" s="230">
        <v>42307.580132372685</v>
      </c>
      <c r="B4257">
        <v>2.4004349708557129</v>
      </c>
      <c r="C4257">
        <v>1081.2950439453125</v>
      </c>
      <c r="D4257">
        <v>0.31459331512451172</v>
      </c>
      <c r="E4257" s="8">
        <f t="shared" si="68"/>
        <v>2.4004349708557129</v>
      </c>
    </row>
    <row r="4258" spans="1:5" x14ac:dyDescent="0.2">
      <c r="A4258" s="230">
        <v>42307.587085879626</v>
      </c>
      <c r="B4258">
        <v>2.4004349708557129</v>
      </c>
      <c r="C4258">
        <v>889.407470703125</v>
      </c>
      <c r="D4258">
        <v>0.31459331512451172</v>
      </c>
      <c r="E4258" s="8">
        <f t="shared" si="68"/>
        <v>2.4004349708557129</v>
      </c>
    </row>
    <row r="4259" spans="1:5" x14ac:dyDescent="0.2">
      <c r="A4259" s="230">
        <v>42307.594039351854</v>
      </c>
      <c r="B4259">
        <v>2.4004349708557129</v>
      </c>
      <c r="C4259">
        <v>1056.345458984375</v>
      </c>
      <c r="D4259">
        <v>0.31459331512451172</v>
      </c>
      <c r="E4259" s="8">
        <f t="shared" si="68"/>
        <v>2.4004349708557129</v>
      </c>
    </row>
    <row r="4260" spans="1:5" x14ac:dyDescent="0.2">
      <c r="A4260" s="230">
        <v>42307.600992824075</v>
      </c>
      <c r="B4260">
        <v>2.4004349708557129</v>
      </c>
      <c r="C4260">
        <v>871.84637451171875</v>
      </c>
      <c r="D4260">
        <v>0.31459331512451172</v>
      </c>
      <c r="E4260" s="8">
        <f t="shared" si="68"/>
        <v>2.4004349708557129</v>
      </c>
    </row>
    <row r="4261" spans="1:5" x14ac:dyDescent="0.2">
      <c r="A4261" s="230">
        <v>42307.607946331016</v>
      </c>
      <c r="B4261">
        <v>2.4004349708557129</v>
      </c>
      <c r="C4261">
        <v>1028.825927734375</v>
      </c>
      <c r="D4261">
        <v>0.31459331512451172</v>
      </c>
      <c r="E4261" s="8">
        <f t="shared" si="68"/>
        <v>2.4004349708557129</v>
      </c>
    </row>
    <row r="4262" spans="1:5" x14ac:dyDescent="0.2">
      <c r="A4262" s="230">
        <v>42307.614899803244</v>
      </c>
      <c r="B4262">
        <v>2.4004349708557129</v>
      </c>
      <c r="C4262">
        <v>1073.3712158203125</v>
      </c>
      <c r="D4262">
        <v>0.31459331512451172</v>
      </c>
      <c r="E4262" s="8">
        <f t="shared" si="68"/>
        <v>2.4004349708557129</v>
      </c>
    </row>
    <row r="4263" spans="1:5" x14ac:dyDescent="0.2">
      <c r="A4263" s="230">
        <v>42307.621853321762</v>
      </c>
      <c r="B4263">
        <v>2.4004349708557129</v>
      </c>
      <c r="C4263">
        <v>969.931640625</v>
      </c>
      <c r="D4263">
        <v>0.31459331512451172</v>
      </c>
      <c r="E4263" s="8">
        <f t="shared" si="68"/>
        <v>2.4004349708557129</v>
      </c>
    </row>
    <row r="4264" spans="1:5" x14ac:dyDescent="0.2">
      <c r="A4264" s="230">
        <v>42307.628806793982</v>
      </c>
      <c r="B4264">
        <v>2.4004349708557129</v>
      </c>
      <c r="C4264">
        <v>1087.5057373046875</v>
      </c>
      <c r="D4264">
        <v>0.31459331512451172</v>
      </c>
      <c r="E4264" s="8">
        <f t="shared" si="68"/>
        <v>2.4004349708557129</v>
      </c>
    </row>
    <row r="4265" spans="1:5" x14ac:dyDescent="0.2">
      <c r="A4265" s="230">
        <v>42307.635760266203</v>
      </c>
      <c r="B4265">
        <v>2.4004349708557129</v>
      </c>
      <c r="C4265">
        <v>864.671875</v>
      </c>
      <c r="D4265">
        <v>0.31459331512451172</v>
      </c>
      <c r="E4265" s="8">
        <f t="shared" si="68"/>
        <v>2.4004349708557129</v>
      </c>
    </row>
    <row r="4266" spans="1:5" x14ac:dyDescent="0.2">
      <c r="A4266" s="230">
        <v>42307.642713773152</v>
      </c>
      <c r="B4266">
        <v>2.4004349708557129</v>
      </c>
      <c r="C4266">
        <v>1128.196044921875</v>
      </c>
      <c r="D4266">
        <v>0.31459331512451172</v>
      </c>
      <c r="E4266" s="8">
        <f t="shared" si="68"/>
        <v>2.4004349708557129</v>
      </c>
    </row>
    <row r="4267" spans="1:5" x14ac:dyDescent="0.2">
      <c r="A4267" s="230">
        <v>42307.649667245372</v>
      </c>
      <c r="B4267">
        <v>2.4004349708557129</v>
      </c>
      <c r="C4267">
        <v>911.5731201171875</v>
      </c>
      <c r="D4267">
        <v>0.31459331512451172</v>
      </c>
      <c r="E4267" s="8">
        <f t="shared" si="68"/>
        <v>2.4004349708557129</v>
      </c>
    </row>
    <row r="4268" spans="1:5" x14ac:dyDescent="0.2">
      <c r="A4268" s="230">
        <v>42307.656620717593</v>
      </c>
      <c r="B4268">
        <v>2.4004349708557129</v>
      </c>
      <c r="C4268">
        <v>1167.8157958984375</v>
      </c>
      <c r="D4268">
        <v>0.31459331512451172</v>
      </c>
      <c r="E4268" s="8">
        <f t="shared" si="68"/>
        <v>2.4004349708557129</v>
      </c>
    </row>
    <row r="4269" spans="1:5" x14ac:dyDescent="0.2">
      <c r="A4269" s="230">
        <v>42307.663574224534</v>
      </c>
      <c r="B4269">
        <v>2.4004349708557129</v>
      </c>
      <c r="C4269">
        <v>1011.4788208007812</v>
      </c>
      <c r="D4269">
        <v>0.31459331512451172</v>
      </c>
      <c r="E4269" s="8">
        <f t="shared" si="68"/>
        <v>2.4004349708557129</v>
      </c>
    </row>
    <row r="4270" spans="1:5" x14ac:dyDescent="0.2">
      <c r="A4270" s="230">
        <v>42307.670527696762</v>
      </c>
      <c r="B4270">
        <v>2.4004349708557129</v>
      </c>
      <c r="C4270">
        <v>1129.0528564453125</v>
      </c>
      <c r="D4270">
        <v>0.31459331512451172</v>
      </c>
      <c r="E4270" s="8">
        <f t="shared" si="68"/>
        <v>2.4004349708557129</v>
      </c>
    </row>
    <row r="4271" spans="1:5" x14ac:dyDescent="0.2">
      <c r="A4271" s="230">
        <v>42307.67748121528</v>
      </c>
      <c r="B4271">
        <v>2.4004349708557129</v>
      </c>
      <c r="C4271">
        <v>1131.944091796875</v>
      </c>
      <c r="D4271">
        <v>0.31459331512451172</v>
      </c>
      <c r="E4271" s="8">
        <f t="shared" si="68"/>
        <v>2.4004349708557129</v>
      </c>
    </row>
    <row r="4272" spans="1:5" x14ac:dyDescent="0.2">
      <c r="A4272" s="230">
        <v>42307.6844346875</v>
      </c>
      <c r="B4272">
        <v>2.4004349708557129</v>
      </c>
      <c r="C4272">
        <v>1123.69873046875</v>
      </c>
      <c r="D4272">
        <v>0.31459331512451172</v>
      </c>
      <c r="E4272" s="8">
        <f t="shared" si="68"/>
        <v>2.4004349708557129</v>
      </c>
    </row>
    <row r="4273" spans="1:5" x14ac:dyDescent="0.2">
      <c r="A4273" s="230">
        <v>42307.691388159721</v>
      </c>
      <c r="B4273">
        <v>2.4004349708557129</v>
      </c>
      <c r="C4273">
        <v>1117.8094482421875</v>
      </c>
      <c r="D4273">
        <v>0.31459331512451172</v>
      </c>
      <c r="E4273" s="8">
        <f t="shared" si="68"/>
        <v>2.4004349708557129</v>
      </c>
    </row>
    <row r="4274" spans="1:5" x14ac:dyDescent="0.2">
      <c r="A4274" s="230">
        <v>42307.69834166667</v>
      </c>
      <c r="B4274">
        <v>2.4004349708557129</v>
      </c>
      <c r="C4274">
        <v>1147.2564697265625</v>
      </c>
      <c r="D4274">
        <v>0.31459331512451172</v>
      </c>
      <c r="E4274" s="8">
        <f t="shared" si="68"/>
        <v>2.4004349708557129</v>
      </c>
    </row>
    <row r="4275" spans="1:5" x14ac:dyDescent="0.2">
      <c r="A4275" s="230">
        <v>42307.705295138891</v>
      </c>
      <c r="B4275">
        <v>2.3590207099914551</v>
      </c>
      <c r="C4275">
        <v>1124.02001953125</v>
      </c>
      <c r="D4275">
        <v>0.31459331512451172</v>
      </c>
      <c r="E4275" s="8">
        <f t="shared" si="68"/>
        <v>2.3590207099914551</v>
      </c>
    </row>
    <row r="4276" spans="1:5" x14ac:dyDescent="0.2">
      <c r="A4276" s="230">
        <v>42307.712248611111</v>
      </c>
      <c r="B4276">
        <v>2.3590207099914551</v>
      </c>
      <c r="C4276">
        <v>1118.77294921875</v>
      </c>
      <c r="D4276">
        <v>0.31459331512451172</v>
      </c>
      <c r="E4276" s="8">
        <f t="shared" si="68"/>
        <v>2.3590207099914551</v>
      </c>
    </row>
    <row r="4277" spans="1:5" x14ac:dyDescent="0.2">
      <c r="A4277" s="230">
        <v>42307.719202118053</v>
      </c>
      <c r="B4277">
        <v>2.3590207099914551</v>
      </c>
      <c r="C4277">
        <v>1107.9580078125</v>
      </c>
      <c r="D4277">
        <v>0.31459331512451172</v>
      </c>
      <c r="E4277" s="8">
        <f t="shared" si="68"/>
        <v>2.3590207099914551</v>
      </c>
    </row>
    <row r="4278" spans="1:5" x14ac:dyDescent="0.2">
      <c r="A4278" s="230">
        <v>42307.726155590281</v>
      </c>
      <c r="B4278">
        <v>2.3590207099914551</v>
      </c>
      <c r="C4278">
        <v>1115.667724609375</v>
      </c>
      <c r="D4278">
        <v>0.31459331512451172</v>
      </c>
      <c r="E4278" s="8">
        <f t="shared" si="68"/>
        <v>2.3590207099914551</v>
      </c>
    </row>
    <row r="4279" spans="1:5" x14ac:dyDescent="0.2">
      <c r="A4279" s="230">
        <v>42307.733109108798</v>
      </c>
      <c r="B4279">
        <v>2.3590207099914551</v>
      </c>
      <c r="C4279">
        <v>1062.5560302734375</v>
      </c>
      <c r="D4279">
        <v>0.31459331512451172</v>
      </c>
      <c r="E4279" s="8">
        <f t="shared" si="68"/>
        <v>2.3590207099914551</v>
      </c>
    </row>
    <row r="4280" spans="1:5" x14ac:dyDescent="0.2">
      <c r="A4280" s="230">
        <v>42307.740062581019</v>
      </c>
      <c r="B4280">
        <v>2.3590207099914551</v>
      </c>
      <c r="C4280">
        <v>1142.8662109375</v>
      </c>
      <c r="D4280">
        <v>0.31459331512451172</v>
      </c>
      <c r="E4280" s="8">
        <f t="shared" si="68"/>
        <v>2.3590207099914551</v>
      </c>
    </row>
    <row r="4281" spans="1:5" x14ac:dyDescent="0.2">
      <c r="A4281" s="230">
        <v>42307.747016053239</v>
      </c>
      <c r="B4281">
        <v>2.3590207099914551</v>
      </c>
      <c r="C4281">
        <v>1083.543701171875</v>
      </c>
      <c r="D4281">
        <v>0.31459331512451172</v>
      </c>
      <c r="E4281" s="8">
        <f t="shared" si="68"/>
        <v>2.3590207099914551</v>
      </c>
    </row>
    <row r="4282" spans="1:5" x14ac:dyDescent="0.2">
      <c r="A4282" s="230">
        <v>42307.753969560188</v>
      </c>
      <c r="B4282">
        <v>2.3590207099914551</v>
      </c>
      <c r="C4282">
        <v>1115.132568359375</v>
      </c>
      <c r="D4282">
        <v>0.31459331512451172</v>
      </c>
      <c r="E4282" s="8">
        <f t="shared" si="68"/>
        <v>2.3590207099914551</v>
      </c>
    </row>
    <row r="4283" spans="1:5" x14ac:dyDescent="0.2">
      <c r="A4283" s="230">
        <v>42307.760923032409</v>
      </c>
      <c r="B4283">
        <v>2.3590207099914551</v>
      </c>
      <c r="C4283">
        <v>1097.785400390625</v>
      </c>
      <c r="D4283">
        <v>0.31459331512451172</v>
      </c>
      <c r="E4283" s="8">
        <f t="shared" si="68"/>
        <v>2.3590207099914551</v>
      </c>
    </row>
    <row r="4284" spans="1:5" x14ac:dyDescent="0.2">
      <c r="A4284" s="230">
        <v>42307.767876504629</v>
      </c>
      <c r="B4284">
        <v>2.3590207099914551</v>
      </c>
      <c r="C4284">
        <v>1067.3746337890625</v>
      </c>
      <c r="D4284">
        <v>0.31459331512451172</v>
      </c>
      <c r="E4284" s="8">
        <f t="shared" si="68"/>
        <v>2.3590207099914551</v>
      </c>
    </row>
    <row r="4285" spans="1:5" x14ac:dyDescent="0.2">
      <c r="A4285" s="230">
        <v>42307.774830011571</v>
      </c>
      <c r="B4285">
        <v>2.3590207099914551</v>
      </c>
      <c r="C4285">
        <v>1079.9029541015625</v>
      </c>
      <c r="D4285">
        <v>0.31459331512451172</v>
      </c>
      <c r="E4285" s="8">
        <f t="shared" si="68"/>
        <v>2.3590207099914551</v>
      </c>
    </row>
    <row r="4286" spans="1:5" x14ac:dyDescent="0.2">
      <c r="A4286" s="230">
        <v>42307.781783483799</v>
      </c>
      <c r="B4286">
        <v>2.3590207099914551</v>
      </c>
      <c r="C4286">
        <v>1089.6473388671875</v>
      </c>
      <c r="D4286">
        <v>0.31459331512451172</v>
      </c>
      <c r="E4286" s="8">
        <f t="shared" si="68"/>
        <v>2.3590207099914551</v>
      </c>
    </row>
    <row r="4287" spans="1:5" x14ac:dyDescent="0.2">
      <c r="A4287" s="230">
        <v>42307.788737002316</v>
      </c>
      <c r="B4287">
        <v>2.3590207099914551</v>
      </c>
      <c r="C4287">
        <v>1042.1036376953125</v>
      </c>
      <c r="D4287">
        <v>0.31459331512451172</v>
      </c>
      <c r="E4287" s="8">
        <f t="shared" si="68"/>
        <v>2.3590207099914551</v>
      </c>
    </row>
    <row r="4288" spans="1:5" x14ac:dyDescent="0.2">
      <c r="A4288" s="230">
        <v>42307.795690474537</v>
      </c>
      <c r="B4288">
        <v>2.3590207099914551</v>
      </c>
      <c r="C4288">
        <v>1088.790771484375</v>
      </c>
      <c r="D4288">
        <v>0.31459331512451172</v>
      </c>
      <c r="E4288" s="8">
        <f t="shared" si="68"/>
        <v>2.3590207099914551</v>
      </c>
    </row>
    <row r="4289" spans="1:5" x14ac:dyDescent="0.2">
      <c r="A4289" s="230">
        <v>42307.802643946758</v>
      </c>
      <c r="B4289">
        <v>2.3590207099914551</v>
      </c>
      <c r="C4289">
        <v>985.3511962890625</v>
      </c>
      <c r="D4289">
        <v>0.31459331512451172</v>
      </c>
      <c r="E4289" s="8">
        <f t="shared" si="68"/>
        <v>2.3590207099914551</v>
      </c>
    </row>
    <row r="4290" spans="1:5" x14ac:dyDescent="0.2">
      <c r="A4290" s="230">
        <v>42307.809597453706</v>
      </c>
      <c r="B4290">
        <v>2.0431180000305176</v>
      </c>
      <c r="C4290">
        <v>1054.52490234375</v>
      </c>
      <c r="D4290">
        <v>0.31459331512451172</v>
      </c>
      <c r="E4290" s="8">
        <f t="shared" si="68"/>
        <v>2.0431180000305176</v>
      </c>
    </row>
    <row r="4291" spans="1:5" x14ac:dyDescent="0.2">
      <c r="A4291" s="230">
        <v>42307.816550925927</v>
      </c>
      <c r="B4291">
        <v>2.3658695220947266</v>
      </c>
      <c r="C4291">
        <v>1025.9346923828125</v>
      </c>
      <c r="D4291">
        <v>0.31459331512451172</v>
      </c>
      <c r="E4291" s="8">
        <f t="shared" si="68"/>
        <v>2.3658695220947266</v>
      </c>
    </row>
    <row r="4292" spans="1:5" x14ac:dyDescent="0.2">
      <c r="A4292" s="230">
        <v>42307.823504398148</v>
      </c>
      <c r="B4292">
        <v>2.3658695220947266</v>
      </c>
      <c r="C4292">
        <v>1073.906494140625</v>
      </c>
      <c r="D4292">
        <v>0.31459331512451172</v>
      </c>
      <c r="E4292" s="8">
        <f t="shared" ref="E4292:E4355" si="69">IF(B4292="Null",E4291,IF(C4292+D4292&gt;10,B4292,"PO"))</f>
        <v>2.3658695220947266</v>
      </c>
    </row>
    <row r="4293" spans="1:5" x14ac:dyDescent="0.2">
      <c r="A4293" s="230">
        <v>42307.830457905089</v>
      </c>
      <c r="B4293">
        <v>2.3658695220947266</v>
      </c>
      <c r="C4293">
        <v>957.0821533203125</v>
      </c>
      <c r="D4293">
        <v>0.31459331512451172</v>
      </c>
      <c r="E4293" s="8">
        <f t="shared" si="69"/>
        <v>2.3658695220947266</v>
      </c>
    </row>
    <row r="4294" spans="1:5" x14ac:dyDescent="0.2">
      <c r="A4294" s="230">
        <v>42307.837411377317</v>
      </c>
      <c r="B4294">
        <v>2.3658695220947266</v>
      </c>
      <c r="C4294">
        <v>1063.3055419921875</v>
      </c>
      <c r="D4294">
        <v>0.31459331512451172</v>
      </c>
      <c r="E4294" s="8">
        <f t="shared" si="69"/>
        <v>2.3658695220947266</v>
      </c>
    </row>
    <row r="4295" spans="1:5" x14ac:dyDescent="0.2">
      <c r="A4295" s="230">
        <v>42307.844364895835</v>
      </c>
      <c r="B4295">
        <v>2.3658695220947266</v>
      </c>
      <c r="C4295">
        <v>776.33087158203125</v>
      </c>
      <c r="D4295">
        <v>0.31459331512451172</v>
      </c>
      <c r="E4295" s="8">
        <f t="shared" si="69"/>
        <v>2.3658695220947266</v>
      </c>
    </row>
    <row r="4296" spans="1:5" x14ac:dyDescent="0.2">
      <c r="A4296" s="230">
        <v>42307.851318368055</v>
      </c>
      <c r="B4296">
        <v>2.3658695220947266</v>
      </c>
      <c r="C4296">
        <v>1032.4664306640625</v>
      </c>
      <c r="D4296">
        <v>0.31459331512451172</v>
      </c>
      <c r="E4296" s="8">
        <f t="shared" si="69"/>
        <v>2.3658695220947266</v>
      </c>
    </row>
    <row r="4297" spans="1:5" x14ac:dyDescent="0.2">
      <c r="A4297" s="230">
        <v>42307.858271840276</v>
      </c>
      <c r="B4297">
        <v>2.3658695220947266</v>
      </c>
      <c r="C4297">
        <v>981.49639892578125</v>
      </c>
      <c r="D4297">
        <v>0.31459331512451172</v>
      </c>
      <c r="E4297" s="8">
        <f t="shared" si="69"/>
        <v>2.3658695220947266</v>
      </c>
    </row>
    <row r="4298" spans="1:5" x14ac:dyDescent="0.2">
      <c r="A4298" s="230">
        <v>42307.865225347225</v>
      </c>
      <c r="B4298">
        <v>2.3658695220947266</v>
      </c>
      <c r="C4298">
        <v>984.9229736328125</v>
      </c>
      <c r="D4298">
        <v>0.31459331512451172</v>
      </c>
      <c r="E4298" s="8">
        <f t="shared" si="69"/>
        <v>2.3658695220947266</v>
      </c>
    </row>
    <row r="4299" spans="1:5" x14ac:dyDescent="0.2">
      <c r="A4299" s="230">
        <v>42307.872178819445</v>
      </c>
      <c r="B4299">
        <v>2.3658695220947266</v>
      </c>
      <c r="C4299">
        <v>1127.3394775390625</v>
      </c>
      <c r="D4299">
        <v>0.31459331512451172</v>
      </c>
      <c r="E4299" s="8">
        <f t="shared" si="69"/>
        <v>2.3658695220947266</v>
      </c>
    </row>
    <row r="4300" spans="1:5" x14ac:dyDescent="0.2">
      <c r="A4300" s="230">
        <v>42307.879132291666</v>
      </c>
      <c r="B4300">
        <v>2.3658695220947266</v>
      </c>
      <c r="C4300">
        <v>844.4337158203125</v>
      </c>
      <c r="D4300">
        <v>0.31459331512451172</v>
      </c>
      <c r="E4300" s="8">
        <f t="shared" si="69"/>
        <v>2.3658695220947266</v>
      </c>
    </row>
    <row r="4301" spans="1:5" x14ac:dyDescent="0.2">
      <c r="A4301" s="230">
        <v>42307.886085798615</v>
      </c>
      <c r="B4301">
        <v>2.3658695220947266</v>
      </c>
      <c r="C4301">
        <v>1134.7281494140625</v>
      </c>
      <c r="D4301">
        <v>0.31459331512451172</v>
      </c>
      <c r="E4301" s="8">
        <f t="shared" si="69"/>
        <v>2.3658695220947266</v>
      </c>
    </row>
    <row r="4302" spans="1:5" x14ac:dyDescent="0.2">
      <c r="A4302" s="230">
        <v>42307.893039270835</v>
      </c>
      <c r="B4302">
        <v>2.3658695220947266</v>
      </c>
      <c r="C4302">
        <v>937.05810546875</v>
      </c>
      <c r="D4302">
        <v>0.31459331512451172</v>
      </c>
      <c r="E4302" s="8">
        <f t="shared" si="69"/>
        <v>2.3658695220947266</v>
      </c>
    </row>
    <row r="4303" spans="1:5" x14ac:dyDescent="0.2">
      <c r="A4303" s="230">
        <v>42307.899992789353</v>
      </c>
      <c r="B4303">
        <v>2.3658695220947266</v>
      </c>
      <c r="C4303">
        <v>1143.4014892578125</v>
      </c>
      <c r="D4303">
        <v>0.31459331512451172</v>
      </c>
      <c r="E4303" s="8">
        <f t="shared" si="69"/>
        <v>2.3658695220947266</v>
      </c>
    </row>
    <row r="4304" spans="1:5" x14ac:dyDescent="0.2">
      <c r="A4304" s="230">
        <v>42307.906946261573</v>
      </c>
      <c r="B4304">
        <v>2.3658695220947266</v>
      </c>
      <c r="C4304">
        <v>1037.927490234375</v>
      </c>
      <c r="D4304">
        <v>0.31459331512451172</v>
      </c>
      <c r="E4304" s="8">
        <f t="shared" si="69"/>
        <v>2.3658695220947266</v>
      </c>
    </row>
    <row r="4305" spans="1:5" x14ac:dyDescent="0.2">
      <c r="A4305" s="230">
        <v>42307.913899733794</v>
      </c>
      <c r="B4305">
        <v>2.3658695220947266</v>
      </c>
      <c r="C4305">
        <v>1152.2890625</v>
      </c>
      <c r="D4305">
        <v>0.31459331512451172</v>
      </c>
      <c r="E4305" s="8">
        <f t="shared" si="69"/>
        <v>2.3658695220947266</v>
      </c>
    </row>
    <row r="4306" spans="1:5" x14ac:dyDescent="0.2">
      <c r="A4306" s="230">
        <v>42307.920853240743</v>
      </c>
      <c r="B4306">
        <v>2.3658695220947266</v>
      </c>
      <c r="C4306">
        <v>1102.1756591796875</v>
      </c>
      <c r="D4306">
        <v>0.31459331512451172</v>
      </c>
      <c r="E4306" s="8">
        <f t="shared" si="69"/>
        <v>2.3658695220947266</v>
      </c>
    </row>
    <row r="4307" spans="1:5" x14ac:dyDescent="0.2">
      <c r="A4307" s="230">
        <v>42307.927806712964</v>
      </c>
      <c r="B4307">
        <v>2.3658695220947266</v>
      </c>
      <c r="C4307">
        <v>1130.3377685546875</v>
      </c>
      <c r="D4307">
        <v>0.31459331512451172</v>
      </c>
      <c r="E4307" s="8">
        <f t="shared" si="69"/>
        <v>2.3658695220947266</v>
      </c>
    </row>
    <row r="4308" spans="1:5" x14ac:dyDescent="0.2">
      <c r="A4308" s="230">
        <v>42307.934760185184</v>
      </c>
      <c r="B4308">
        <v>2.3658695220947266</v>
      </c>
      <c r="C4308">
        <v>1134.8350830078125</v>
      </c>
      <c r="D4308">
        <v>0.31459331512451172</v>
      </c>
      <c r="E4308" s="8">
        <f t="shared" si="69"/>
        <v>2.3658695220947266</v>
      </c>
    </row>
    <row r="4309" spans="1:5" x14ac:dyDescent="0.2">
      <c r="A4309" s="230">
        <v>42307.941713692133</v>
      </c>
      <c r="B4309">
        <v>2.3658695220947266</v>
      </c>
      <c r="C4309">
        <v>1091.25341796875</v>
      </c>
      <c r="D4309">
        <v>0.31459331512451172</v>
      </c>
      <c r="E4309" s="8">
        <f t="shared" si="69"/>
        <v>2.3658695220947266</v>
      </c>
    </row>
    <row r="4310" spans="1:5" x14ac:dyDescent="0.2">
      <c r="A4310" s="230">
        <v>42307.948667164354</v>
      </c>
      <c r="B4310">
        <v>2.3658695220947266</v>
      </c>
      <c r="C4310">
        <v>1108.921630859375</v>
      </c>
      <c r="D4310">
        <v>0.31459331512451172</v>
      </c>
      <c r="E4310" s="8">
        <f t="shared" si="69"/>
        <v>2.3658695220947266</v>
      </c>
    </row>
    <row r="4311" spans="1:5" x14ac:dyDescent="0.2">
      <c r="A4311" s="230">
        <v>42307.955620682871</v>
      </c>
      <c r="B4311">
        <v>2.3658695220947266</v>
      </c>
      <c r="C4311">
        <v>1123.377685546875</v>
      </c>
      <c r="D4311">
        <v>0.31459331512451172</v>
      </c>
      <c r="E4311" s="8">
        <f t="shared" si="69"/>
        <v>2.3658695220947266</v>
      </c>
    </row>
    <row r="4312" spans="1:5" x14ac:dyDescent="0.2">
      <c r="A4312" s="230">
        <v>42307.962574155092</v>
      </c>
      <c r="B4312">
        <v>2.3658695220947266</v>
      </c>
      <c r="C4312">
        <v>1100.5693359375</v>
      </c>
      <c r="D4312">
        <v>0.31459331512451172</v>
      </c>
      <c r="E4312" s="8">
        <f t="shared" si="69"/>
        <v>2.3658695220947266</v>
      </c>
    </row>
    <row r="4313" spans="1:5" x14ac:dyDescent="0.2">
      <c r="A4313" s="230">
        <v>42307.969527627312</v>
      </c>
      <c r="B4313">
        <v>2.3658695220947266</v>
      </c>
      <c r="C4313">
        <v>1119.8438720703125</v>
      </c>
      <c r="D4313">
        <v>0.31459331512451172</v>
      </c>
      <c r="E4313" s="8">
        <f t="shared" si="69"/>
        <v>2.3658695220947266</v>
      </c>
    </row>
    <row r="4314" spans="1:5" x14ac:dyDescent="0.2">
      <c r="A4314" s="230">
        <v>42307.976481134261</v>
      </c>
      <c r="B4314">
        <v>2.3658695220947266</v>
      </c>
      <c r="C4314">
        <v>1130.3377685546875</v>
      </c>
      <c r="D4314">
        <v>0.31459331512451172</v>
      </c>
      <c r="E4314" s="8">
        <f t="shared" si="69"/>
        <v>2.3658695220947266</v>
      </c>
    </row>
    <row r="4315" spans="1:5" x14ac:dyDescent="0.2">
      <c r="A4315" s="230">
        <v>42307.983434606482</v>
      </c>
      <c r="B4315">
        <v>2.3658695220947266</v>
      </c>
      <c r="C4315">
        <v>1113.7403564453125</v>
      </c>
      <c r="D4315">
        <v>0.31459331512451172</v>
      </c>
      <c r="E4315" s="8">
        <f t="shared" si="69"/>
        <v>2.3658695220947266</v>
      </c>
    </row>
    <row r="4316" spans="1:5" x14ac:dyDescent="0.2">
      <c r="A4316" s="230">
        <v>42307.990388078702</v>
      </c>
      <c r="B4316">
        <v>2.3658695220947266</v>
      </c>
      <c r="C4316">
        <v>1084.935791015625</v>
      </c>
      <c r="D4316">
        <v>0.31459331512451172</v>
      </c>
      <c r="E4316" s="8">
        <f t="shared" si="69"/>
        <v>2.3658695220947266</v>
      </c>
    </row>
    <row r="4317" spans="1:5" x14ac:dyDescent="0.2">
      <c r="A4317" s="230">
        <v>42307.997341585651</v>
      </c>
      <c r="B4317">
        <v>2.3658695220947266</v>
      </c>
      <c r="C4317">
        <v>1107.3155517578125</v>
      </c>
      <c r="D4317">
        <v>0.31459331512451172</v>
      </c>
      <c r="E4317" s="8">
        <f t="shared" si="69"/>
        <v>2.3658695220947266</v>
      </c>
    </row>
    <row r="4318" spans="1:5" x14ac:dyDescent="0.2">
      <c r="A4318" s="230">
        <v>42308.004295057872</v>
      </c>
      <c r="B4318">
        <v>2.3658695220947266</v>
      </c>
      <c r="C4318">
        <v>1049.0638427734375</v>
      </c>
      <c r="D4318">
        <v>0.31459331512451172</v>
      </c>
      <c r="E4318" s="8">
        <f t="shared" si="69"/>
        <v>2.3658695220947266</v>
      </c>
    </row>
    <row r="4319" spans="1:5" x14ac:dyDescent="0.2">
      <c r="A4319" s="230">
        <v>42308.011248576389</v>
      </c>
      <c r="B4319">
        <v>2.3658695220947266</v>
      </c>
      <c r="C4319">
        <v>1075.19140625</v>
      </c>
      <c r="D4319">
        <v>0.31459331512451172</v>
      </c>
      <c r="E4319" s="8">
        <f t="shared" si="69"/>
        <v>2.3658695220947266</v>
      </c>
    </row>
    <row r="4320" spans="1:5" x14ac:dyDescent="0.2">
      <c r="A4320" s="230">
        <v>42308.01820204861</v>
      </c>
      <c r="B4320">
        <v>2.3658695220947266</v>
      </c>
      <c r="C4320">
        <v>1010.5151977539062</v>
      </c>
      <c r="D4320">
        <v>0.31459331512451172</v>
      </c>
      <c r="E4320" s="8">
        <f t="shared" si="69"/>
        <v>2.3658695220947266</v>
      </c>
    </row>
    <row r="4321" spans="1:5" x14ac:dyDescent="0.2">
      <c r="A4321" s="230">
        <v>42308.025155520831</v>
      </c>
      <c r="B4321">
        <v>2.3658695220947266</v>
      </c>
      <c r="C4321">
        <v>1110.7420654296875</v>
      </c>
      <c r="D4321">
        <v>0.31459331512451172</v>
      </c>
      <c r="E4321" s="8">
        <f t="shared" si="69"/>
        <v>2.3658695220947266</v>
      </c>
    </row>
    <row r="4322" spans="1:5" x14ac:dyDescent="0.2">
      <c r="A4322" s="230">
        <v>42308.032109027779</v>
      </c>
      <c r="B4322">
        <v>2.3658695220947266</v>
      </c>
      <c r="C4322">
        <v>1041.568359375</v>
      </c>
      <c r="D4322">
        <v>0.31459331512451172</v>
      </c>
      <c r="E4322" s="8">
        <f t="shared" si="69"/>
        <v>2.3658695220947266</v>
      </c>
    </row>
    <row r="4323" spans="1:5" x14ac:dyDescent="0.2">
      <c r="A4323" s="230">
        <v>42308.0390625</v>
      </c>
      <c r="B4323">
        <v>2.3658695220947266</v>
      </c>
      <c r="C4323">
        <v>1112.776611328125</v>
      </c>
      <c r="D4323">
        <v>0.31459331512451172</v>
      </c>
      <c r="E4323" s="8">
        <f t="shared" si="69"/>
        <v>2.3658695220947266</v>
      </c>
    </row>
    <row r="4324" spans="1:5" x14ac:dyDescent="0.2">
      <c r="A4324" s="230">
        <v>42308.046015972221</v>
      </c>
      <c r="B4324">
        <v>2.3658695220947266</v>
      </c>
      <c r="C4324">
        <v>918.2120361328125</v>
      </c>
      <c r="D4324">
        <v>0.31459331512451172</v>
      </c>
      <c r="E4324" s="8">
        <f t="shared" si="69"/>
        <v>2.3658695220947266</v>
      </c>
    </row>
    <row r="4325" spans="1:5" x14ac:dyDescent="0.2">
      <c r="A4325" s="230">
        <v>42308.052969479169</v>
      </c>
      <c r="B4325">
        <v>2.3658695220947266</v>
      </c>
      <c r="C4325">
        <v>1074.6561279296875</v>
      </c>
      <c r="D4325">
        <v>0.31459331512451172</v>
      </c>
      <c r="E4325" s="8">
        <f t="shared" si="69"/>
        <v>2.3658695220947266</v>
      </c>
    </row>
    <row r="4326" spans="1:5" x14ac:dyDescent="0.2">
      <c r="A4326" s="230">
        <v>42308.05992295139</v>
      </c>
      <c r="B4326">
        <v>2.3658695220947266</v>
      </c>
      <c r="C4326">
        <v>883.08978271484375</v>
      </c>
      <c r="D4326">
        <v>0.31459331512451172</v>
      </c>
      <c r="E4326" s="8">
        <f t="shared" si="69"/>
        <v>2.3658695220947266</v>
      </c>
    </row>
    <row r="4327" spans="1:5" x14ac:dyDescent="0.2">
      <c r="A4327" s="230">
        <v>42308.066876469908</v>
      </c>
      <c r="B4327">
        <v>2.3658695220947266</v>
      </c>
      <c r="C4327">
        <v>1054.41796875</v>
      </c>
      <c r="D4327">
        <v>0.31459331512451172</v>
      </c>
      <c r="E4327" s="8">
        <f t="shared" si="69"/>
        <v>2.3658695220947266</v>
      </c>
    </row>
    <row r="4328" spans="1:5" x14ac:dyDescent="0.2">
      <c r="A4328" s="230">
        <v>42308.073829942128</v>
      </c>
      <c r="B4328">
        <v>2.3658695220947266</v>
      </c>
      <c r="C4328">
        <v>935.666015625</v>
      </c>
      <c r="D4328">
        <v>0.31459331512451172</v>
      </c>
      <c r="E4328" s="8">
        <f t="shared" si="69"/>
        <v>2.3658695220947266</v>
      </c>
    </row>
    <row r="4329" spans="1:5" x14ac:dyDescent="0.2">
      <c r="A4329" s="230">
        <v>42308.080783414349</v>
      </c>
      <c r="B4329">
        <v>2.3658695220947266</v>
      </c>
      <c r="C4329">
        <v>1022.9363403320312</v>
      </c>
      <c r="D4329">
        <v>0.31459331512451172</v>
      </c>
      <c r="E4329" s="8">
        <f t="shared" si="69"/>
        <v>2.3658695220947266</v>
      </c>
    </row>
    <row r="4330" spans="1:5" x14ac:dyDescent="0.2">
      <c r="A4330" s="230">
        <v>42308.087736921298</v>
      </c>
      <c r="B4330">
        <v>2.3658695220947266</v>
      </c>
      <c r="C4330">
        <v>1071.122314453125</v>
      </c>
      <c r="D4330">
        <v>0.31459331512451172</v>
      </c>
      <c r="E4330" s="8">
        <f t="shared" si="69"/>
        <v>2.3658695220947266</v>
      </c>
    </row>
    <row r="4331" spans="1:5" x14ac:dyDescent="0.2">
      <c r="A4331" s="230">
        <v>42308.094690393518</v>
      </c>
      <c r="B4331">
        <v>2.3658695220947266</v>
      </c>
      <c r="C4331">
        <v>968.21844482421875</v>
      </c>
      <c r="D4331">
        <v>0.31459331512451172</v>
      </c>
      <c r="E4331" s="8">
        <f t="shared" si="69"/>
        <v>2.3658695220947266</v>
      </c>
    </row>
    <row r="4332" spans="1:5" x14ac:dyDescent="0.2">
      <c r="A4332" s="230">
        <v>42308.101643865739</v>
      </c>
      <c r="B4332">
        <v>2.3658695220947266</v>
      </c>
      <c r="C4332">
        <v>1113.526123046875</v>
      </c>
      <c r="D4332">
        <v>0.31459331512451172</v>
      </c>
      <c r="E4332" s="8">
        <f t="shared" si="69"/>
        <v>2.3658695220947266</v>
      </c>
    </row>
    <row r="4333" spans="1:5" x14ac:dyDescent="0.2">
      <c r="A4333" s="230">
        <v>42308.108597372688</v>
      </c>
      <c r="B4333">
        <v>2.3658695220947266</v>
      </c>
      <c r="C4333">
        <v>890.156982421875</v>
      </c>
      <c r="D4333">
        <v>0.31459331512451172</v>
      </c>
      <c r="E4333" s="8">
        <f t="shared" si="69"/>
        <v>2.3658695220947266</v>
      </c>
    </row>
    <row r="4334" spans="1:5" x14ac:dyDescent="0.2">
      <c r="A4334" s="230">
        <v>42308.115550844908</v>
      </c>
      <c r="B4334">
        <v>2.3658695220947266</v>
      </c>
      <c r="C4334">
        <v>1152.2890625</v>
      </c>
      <c r="D4334">
        <v>0.31459331512451172</v>
      </c>
      <c r="E4334" s="8">
        <f t="shared" si="69"/>
        <v>2.3658695220947266</v>
      </c>
    </row>
    <row r="4335" spans="1:5" x14ac:dyDescent="0.2">
      <c r="A4335" s="230">
        <v>42308.122504363426</v>
      </c>
      <c r="B4335">
        <v>2.3658695220947266</v>
      </c>
      <c r="C4335">
        <v>927.09967041015625</v>
      </c>
      <c r="D4335">
        <v>0.31459331512451172</v>
      </c>
      <c r="E4335" s="8">
        <f t="shared" si="69"/>
        <v>2.3658695220947266</v>
      </c>
    </row>
    <row r="4336" spans="1:5" x14ac:dyDescent="0.2">
      <c r="A4336" s="230">
        <v>42308.129457835646</v>
      </c>
      <c r="B4336">
        <v>2.3658695220947266</v>
      </c>
      <c r="C4336">
        <v>1148.8626708984375</v>
      </c>
      <c r="D4336">
        <v>0.31459331512451172</v>
      </c>
      <c r="E4336" s="8">
        <f t="shared" si="69"/>
        <v>2.3658695220947266</v>
      </c>
    </row>
    <row r="4337" spans="1:5" x14ac:dyDescent="0.2">
      <c r="A4337" s="230">
        <v>42308.136411307867</v>
      </c>
      <c r="B4337">
        <v>2.3658695220947266</v>
      </c>
      <c r="C4337">
        <v>1080.4384765625</v>
      </c>
      <c r="D4337">
        <v>0.31459331512451172</v>
      </c>
      <c r="E4337" s="8">
        <f t="shared" si="69"/>
        <v>2.3658695220947266</v>
      </c>
    </row>
    <row r="4338" spans="1:5" x14ac:dyDescent="0.2">
      <c r="A4338" s="230">
        <v>42308.143364814816</v>
      </c>
      <c r="B4338">
        <v>2.3247766494750977</v>
      </c>
      <c r="C4338">
        <v>1117.9166259765625</v>
      </c>
      <c r="D4338">
        <v>0.31459331512451172</v>
      </c>
      <c r="E4338" s="8">
        <f t="shared" si="69"/>
        <v>2.3247766494750977</v>
      </c>
    </row>
    <row r="4339" spans="1:5" x14ac:dyDescent="0.2">
      <c r="A4339" s="230">
        <v>42308.150318287036</v>
      </c>
      <c r="B4339">
        <v>2.3247766494750977</v>
      </c>
      <c r="C4339">
        <v>1137.51220703125</v>
      </c>
      <c r="D4339">
        <v>0.31459331512451172</v>
      </c>
      <c r="E4339" s="8">
        <f t="shared" si="69"/>
        <v>2.3247766494750977</v>
      </c>
    </row>
    <row r="4340" spans="1:5" x14ac:dyDescent="0.2">
      <c r="A4340" s="230">
        <v>42308.157271759257</v>
      </c>
      <c r="B4340">
        <v>2.3247766494750977</v>
      </c>
      <c r="C4340">
        <v>1119.8438720703125</v>
      </c>
      <c r="D4340">
        <v>0.31459331512451172</v>
      </c>
      <c r="E4340" s="8">
        <f t="shared" si="69"/>
        <v>2.3247766494750977</v>
      </c>
    </row>
    <row r="4341" spans="1:5" x14ac:dyDescent="0.2">
      <c r="A4341" s="230">
        <v>42308.164225266206</v>
      </c>
      <c r="B4341">
        <v>2.3247766494750977</v>
      </c>
      <c r="C4341">
        <v>1124.02001953125</v>
      </c>
      <c r="D4341">
        <v>0.31459331512451172</v>
      </c>
      <c r="E4341" s="8">
        <f t="shared" si="69"/>
        <v>2.3247766494750977</v>
      </c>
    </row>
    <row r="4342" spans="1:5" x14ac:dyDescent="0.2">
      <c r="A4342" s="230">
        <v>42308.171178738427</v>
      </c>
      <c r="B4342">
        <v>2.3247766494750977</v>
      </c>
      <c r="C4342">
        <v>1137.9404296875</v>
      </c>
      <c r="D4342">
        <v>0.31459331512451172</v>
      </c>
      <c r="E4342" s="8">
        <f t="shared" si="69"/>
        <v>2.3247766494750977</v>
      </c>
    </row>
    <row r="4343" spans="1:5" x14ac:dyDescent="0.2">
      <c r="A4343" s="230">
        <v>42308.178132256944</v>
      </c>
      <c r="B4343">
        <v>2.3247766494750977</v>
      </c>
      <c r="C4343">
        <v>1096.0721435546875</v>
      </c>
      <c r="D4343">
        <v>0.31459331512451172</v>
      </c>
      <c r="E4343" s="8">
        <f t="shared" si="69"/>
        <v>2.3247766494750977</v>
      </c>
    </row>
    <row r="4344" spans="1:5" x14ac:dyDescent="0.2">
      <c r="A4344" s="230">
        <v>42308.185085729165</v>
      </c>
      <c r="B4344">
        <v>2.3247766494750977</v>
      </c>
      <c r="C4344">
        <v>1101.8544921875</v>
      </c>
      <c r="D4344">
        <v>0.31459331512451172</v>
      </c>
      <c r="E4344" s="8">
        <f t="shared" si="69"/>
        <v>2.3247766494750977</v>
      </c>
    </row>
    <row r="4345" spans="1:5" x14ac:dyDescent="0.2">
      <c r="A4345" s="230">
        <v>42308.192039201385</v>
      </c>
      <c r="B4345">
        <v>2.3247766494750977</v>
      </c>
      <c r="C4345">
        <v>1109.3499755859375</v>
      </c>
      <c r="D4345">
        <v>0.31459331512451172</v>
      </c>
      <c r="E4345" s="8">
        <f t="shared" si="69"/>
        <v>2.3247766494750977</v>
      </c>
    </row>
    <row r="4346" spans="1:5" x14ac:dyDescent="0.2">
      <c r="A4346" s="230">
        <v>42308.198992708334</v>
      </c>
      <c r="B4346">
        <v>2.3247766494750977</v>
      </c>
      <c r="C4346">
        <v>1115.667724609375</v>
      </c>
      <c r="D4346">
        <v>0.31459331512451172</v>
      </c>
      <c r="E4346" s="8">
        <f t="shared" si="69"/>
        <v>2.3247766494750977</v>
      </c>
    </row>
    <row r="4347" spans="1:5" x14ac:dyDescent="0.2">
      <c r="A4347" s="230">
        <v>42308.205946180555</v>
      </c>
      <c r="B4347">
        <v>2.3247766494750977</v>
      </c>
      <c r="C4347">
        <v>1085.3641357421875</v>
      </c>
      <c r="D4347">
        <v>0.31459331512451172</v>
      </c>
      <c r="E4347" s="8">
        <f t="shared" si="69"/>
        <v>2.3247766494750977</v>
      </c>
    </row>
    <row r="4348" spans="1:5" x14ac:dyDescent="0.2">
      <c r="A4348" s="230">
        <v>42308.212899652775</v>
      </c>
      <c r="B4348">
        <v>2.3247766494750977</v>
      </c>
      <c r="C4348">
        <v>1141.3670654296875</v>
      </c>
      <c r="D4348">
        <v>0.31459331512451172</v>
      </c>
      <c r="E4348" s="8">
        <f t="shared" si="69"/>
        <v>2.3247766494750977</v>
      </c>
    </row>
    <row r="4349" spans="1:5" x14ac:dyDescent="0.2">
      <c r="A4349" s="230">
        <v>42308.219853159724</v>
      </c>
      <c r="B4349">
        <v>2.3247766494750977</v>
      </c>
      <c r="C4349">
        <v>1072.728515625</v>
      </c>
      <c r="D4349">
        <v>0.31459331512451172</v>
      </c>
      <c r="E4349" s="8">
        <f t="shared" si="69"/>
        <v>2.3247766494750977</v>
      </c>
    </row>
    <row r="4350" spans="1:5" x14ac:dyDescent="0.2">
      <c r="A4350" s="230">
        <v>42308.226806631945</v>
      </c>
      <c r="B4350">
        <v>2.3247766494750977</v>
      </c>
      <c r="C4350">
        <v>1116.41748046875</v>
      </c>
      <c r="D4350">
        <v>0.31459331512451172</v>
      </c>
      <c r="E4350" s="8">
        <f t="shared" si="69"/>
        <v>2.3247766494750977</v>
      </c>
    </row>
    <row r="4351" spans="1:5" x14ac:dyDescent="0.2">
      <c r="A4351" s="230">
        <v>42308.233760150462</v>
      </c>
      <c r="B4351">
        <v>2.3247766494750977</v>
      </c>
      <c r="C4351">
        <v>1049.492431640625</v>
      </c>
      <c r="D4351">
        <v>0.31459331512451172</v>
      </c>
      <c r="E4351" s="8">
        <f t="shared" si="69"/>
        <v>2.3247766494750977</v>
      </c>
    </row>
    <row r="4352" spans="1:5" x14ac:dyDescent="0.2">
      <c r="A4352" s="230">
        <v>42308.240713622683</v>
      </c>
      <c r="B4352">
        <v>2.3247766494750977</v>
      </c>
      <c r="C4352">
        <v>1055.274658203125</v>
      </c>
      <c r="D4352">
        <v>0.31459331512451172</v>
      </c>
      <c r="E4352" s="8">
        <f t="shared" si="69"/>
        <v>2.3247766494750977</v>
      </c>
    </row>
    <row r="4353" spans="1:5" x14ac:dyDescent="0.2">
      <c r="A4353" s="230">
        <v>42308.247667094911</v>
      </c>
      <c r="B4353">
        <v>2.3247766494750977</v>
      </c>
      <c r="C4353">
        <v>1043.1744384765625</v>
      </c>
      <c r="D4353">
        <v>0.31459331512451172</v>
      </c>
      <c r="E4353" s="8">
        <f t="shared" si="69"/>
        <v>2.3247766494750977</v>
      </c>
    </row>
    <row r="4354" spans="1:5" x14ac:dyDescent="0.2">
      <c r="A4354" s="230">
        <v>42308.254620601852</v>
      </c>
      <c r="B4354">
        <v>2.3247766494750977</v>
      </c>
      <c r="C4354">
        <v>1087.1845703125</v>
      </c>
      <c r="D4354">
        <v>0.31459331512451172</v>
      </c>
      <c r="E4354" s="8">
        <f t="shared" si="69"/>
        <v>2.3247766494750977</v>
      </c>
    </row>
    <row r="4355" spans="1:5" x14ac:dyDescent="0.2">
      <c r="A4355" s="230">
        <v>42308.261574074073</v>
      </c>
      <c r="B4355">
        <v>2.3247766494750977</v>
      </c>
      <c r="C4355">
        <v>933.310302734375</v>
      </c>
      <c r="D4355">
        <v>0.31459331512451172</v>
      </c>
      <c r="E4355" s="8">
        <f t="shared" si="69"/>
        <v>2.3247766494750977</v>
      </c>
    </row>
    <row r="4356" spans="1:5" x14ac:dyDescent="0.2">
      <c r="A4356" s="230">
        <v>42308.268527546294</v>
      </c>
      <c r="B4356">
        <v>2.3247766494750977</v>
      </c>
      <c r="C4356">
        <v>1089.540283203125</v>
      </c>
      <c r="D4356">
        <v>0.31459331512451172</v>
      </c>
      <c r="E4356" s="8">
        <f t="shared" ref="E4356:E4419" si="70">IF(B4356="Null",E4355,IF(C4356+D4356&gt;10,B4356,"PO"))</f>
        <v>2.3247766494750977</v>
      </c>
    </row>
    <row r="4357" spans="1:5" x14ac:dyDescent="0.2">
      <c r="A4357" s="230">
        <v>42308.275481053242</v>
      </c>
      <c r="B4357">
        <v>2.3247766494750977</v>
      </c>
      <c r="C4357">
        <v>724.93231201171875</v>
      </c>
      <c r="D4357">
        <v>0.31459331512451172</v>
      </c>
      <c r="E4357" s="8">
        <f t="shared" si="70"/>
        <v>2.3247766494750977</v>
      </c>
    </row>
    <row r="4358" spans="1:5" x14ac:dyDescent="0.2">
      <c r="A4358" s="230">
        <v>42308.282434525463</v>
      </c>
      <c r="B4358">
        <v>2.3247766494750977</v>
      </c>
      <c r="C4358">
        <v>1042.9603271484375</v>
      </c>
      <c r="D4358">
        <v>0.31459331512451172</v>
      </c>
      <c r="E4358" s="8">
        <f t="shared" si="70"/>
        <v>2.3247766494750977</v>
      </c>
    </row>
    <row r="4359" spans="1:5" x14ac:dyDescent="0.2">
      <c r="A4359" s="230">
        <v>42308.289388043981</v>
      </c>
      <c r="B4359">
        <v>2.3247766494750977</v>
      </c>
      <c r="C4359">
        <v>1145.6502685546875</v>
      </c>
      <c r="D4359">
        <v>0.31459331512451172</v>
      </c>
      <c r="E4359" s="8">
        <f t="shared" si="70"/>
        <v>2.3247766494750977</v>
      </c>
    </row>
    <row r="4360" spans="1:5" x14ac:dyDescent="0.2">
      <c r="A4360" s="230">
        <v>42308.296341516201</v>
      </c>
      <c r="B4360">
        <v>2.3247766494750977</v>
      </c>
      <c r="C4360">
        <v>812.20263671875</v>
      </c>
      <c r="D4360">
        <v>0.31459331512451172</v>
      </c>
      <c r="E4360" s="8">
        <f t="shared" si="70"/>
        <v>2.3247766494750977</v>
      </c>
    </row>
    <row r="4361" spans="1:5" x14ac:dyDescent="0.2">
      <c r="A4361" s="230">
        <v>42308.303294988429</v>
      </c>
      <c r="B4361">
        <v>2.4072837829589844</v>
      </c>
      <c r="C4361">
        <v>1137.2979736328125</v>
      </c>
      <c r="D4361">
        <v>0.31459331512451172</v>
      </c>
      <c r="E4361" s="8">
        <f t="shared" si="70"/>
        <v>2.4072837829589844</v>
      </c>
    </row>
    <row r="4362" spans="1:5" x14ac:dyDescent="0.2">
      <c r="A4362" s="230">
        <v>42308.310248495371</v>
      </c>
      <c r="B4362">
        <v>2.4072837829589844</v>
      </c>
      <c r="C4362">
        <v>1091.25341796875</v>
      </c>
      <c r="D4362">
        <v>0.31459331512451172</v>
      </c>
      <c r="E4362" s="8">
        <f t="shared" si="70"/>
        <v>2.4072837829589844</v>
      </c>
    </row>
    <row r="4363" spans="1:5" x14ac:dyDescent="0.2">
      <c r="A4363" s="230">
        <v>42308.317201967591</v>
      </c>
      <c r="B4363">
        <v>2.4072837829589844</v>
      </c>
      <c r="C4363">
        <v>1124.1270751953125</v>
      </c>
      <c r="D4363">
        <v>0.31459331512451172</v>
      </c>
      <c r="E4363" s="8">
        <f t="shared" si="70"/>
        <v>2.4072837829589844</v>
      </c>
    </row>
    <row r="4364" spans="1:5" x14ac:dyDescent="0.2">
      <c r="A4364" s="230">
        <v>42308.324155439812</v>
      </c>
      <c r="B4364">
        <v>2.4072837829589844</v>
      </c>
      <c r="C4364">
        <v>1033.644287109375</v>
      </c>
      <c r="D4364">
        <v>0.31459331512451172</v>
      </c>
      <c r="E4364" s="8">
        <f t="shared" si="70"/>
        <v>2.4072837829589844</v>
      </c>
    </row>
    <row r="4365" spans="1:5" x14ac:dyDescent="0.2">
      <c r="A4365" s="230">
        <v>42308.331108946761</v>
      </c>
      <c r="B4365">
        <v>2.4072837829589844</v>
      </c>
      <c r="C4365">
        <v>914.1429443359375</v>
      </c>
      <c r="D4365">
        <v>0.31459331512451172</v>
      </c>
      <c r="E4365" s="8">
        <f t="shared" si="70"/>
        <v>2.4072837829589844</v>
      </c>
    </row>
    <row r="4366" spans="1:5" x14ac:dyDescent="0.2">
      <c r="A4366" s="230">
        <v>42308.338062418981</v>
      </c>
      <c r="B4366">
        <v>2.4072837829589844</v>
      </c>
      <c r="C4366">
        <v>962.8643798828125</v>
      </c>
      <c r="D4366">
        <v>0.31459331512451172</v>
      </c>
      <c r="E4366" s="8">
        <f t="shared" si="70"/>
        <v>2.4072837829589844</v>
      </c>
    </row>
    <row r="4367" spans="1:5" x14ac:dyDescent="0.2">
      <c r="A4367" s="230">
        <v>42308.345015937499</v>
      </c>
      <c r="B4367">
        <v>2.4072837829589844</v>
      </c>
      <c r="C4367">
        <v>1032.5736083984375</v>
      </c>
      <c r="D4367">
        <v>0.31459331512451172</v>
      </c>
      <c r="E4367" s="8">
        <f t="shared" si="70"/>
        <v>2.4072837829589844</v>
      </c>
    </row>
    <row r="4368" spans="1:5" x14ac:dyDescent="0.2">
      <c r="A4368" s="230">
        <v>42308.351969409719</v>
      </c>
      <c r="B4368">
        <v>2.4072837829589844</v>
      </c>
      <c r="C4368">
        <v>926.564208984375</v>
      </c>
      <c r="D4368">
        <v>0.31459331512451172</v>
      </c>
      <c r="E4368" s="8">
        <f t="shared" si="70"/>
        <v>2.4072837829589844</v>
      </c>
    </row>
    <row r="4369" spans="1:5" x14ac:dyDescent="0.2">
      <c r="A4369" s="230">
        <v>42308.358922881947</v>
      </c>
      <c r="B4369">
        <v>2.4072837829589844</v>
      </c>
      <c r="C4369">
        <v>955.79718017578125</v>
      </c>
      <c r="D4369">
        <v>0.31459331512451172</v>
      </c>
      <c r="E4369" s="8">
        <f t="shared" si="70"/>
        <v>2.4072837829589844</v>
      </c>
    </row>
    <row r="4370" spans="1:5" x14ac:dyDescent="0.2">
      <c r="A4370" s="230">
        <v>42308.365876388889</v>
      </c>
      <c r="B4370">
        <v>2.4072837829589844</v>
      </c>
      <c r="C4370">
        <v>923.24468994140625</v>
      </c>
      <c r="D4370">
        <v>0.31459331512451172</v>
      </c>
      <c r="E4370" s="8">
        <f t="shared" si="70"/>
        <v>2.4072837829589844</v>
      </c>
    </row>
    <row r="4371" spans="1:5" x14ac:dyDescent="0.2">
      <c r="A4371" s="230">
        <v>42308.372829861109</v>
      </c>
      <c r="B4371">
        <v>2.4072837829589844</v>
      </c>
      <c r="C4371">
        <v>840.36468505859375</v>
      </c>
      <c r="D4371">
        <v>0.31459331512451172</v>
      </c>
      <c r="E4371" s="8">
        <f t="shared" si="70"/>
        <v>2.4072837829589844</v>
      </c>
    </row>
    <row r="4372" spans="1:5" x14ac:dyDescent="0.2">
      <c r="A4372" s="230">
        <v>42308.37978333333</v>
      </c>
      <c r="B4372">
        <v>2.4072837829589844</v>
      </c>
      <c r="C4372">
        <v>1068.01708984375</v>
      </c>
      <c r="D4372">
        <v>0.31459331512451172</v>
      </c>
      <c r="E4372" s="8">
        <f t="shared" si="70"/>
        <v>2.4072837829589844</v>
      </c>
    </row>
    <row r="4373" spans="1:5" x14ac:dyDescent="0.2">
      <c r="A4373" s="230">
        <v>42308.386736840279</v>
      </c>
      <c r="B4373">
        <v>2.4072837829589844</v>
      </c>
      <c r="C4373">
        <v>912.1083984375</v>
      </c>
      <c r="D4373">
        <v>0.31459331512451172</v>
      </c>
      <c r="E4373" s="8">
        <f t="shared" si="70"/>
        <v>2.4072837829589844</v>
      </c>
    </row>
    <row r="4374" spans="1:5" x14ac:dyDescent="0.2">
      <c r="A4374" s="230">
        <v>42308.3936903125</v>
      </c>
      <c r="B4374">
        <v>2.4072837829589844</v>
      </c>
      <c r="C4374">
        <v>1143.829833984375</v>
      </c>
      <c r="D4374">
        <v>0.31459331512451172</v>
      </c>
      <c r="E4374" s="8">
        <f t="shared" si="70"/>
        <v>2.4072837829589844</v>
      </c>
    </row>
    <row r="4375" spans="1:5" x14ac:dyDescent="0.2">
      <c r="A4375" s="230">
        <v>42308.400643831017</v>
      </c>
      <c r="B4375">
        <v>2.4072837829589844</v>
      </c>
      <c r="C4375">
        <v>1040.9259033203125</v>
      </c>
      <c r="D4375">
        <v>0.31459331512451172</v>
      </c>
      <c r="E4375" s="8">
        <f t="shared" si="70"/>
        <v>2.4072837829589844</v>
      </c>
    </row>
    <row r="4376" spans="1:5" x14ac:dyDescent="0.2">
      <c r="A4376" s="230">
        <v>42308.407597303238</v>
      </c>
      <c r="B4376">
        <v>2.4072837829589844</v>
      </c>
      <c r="C4376">
        <v>1143.1873779296875</v>
      </c>
      <c r="D4376">
        <v>0.31459331512451172</v>
      </c>
      <c r="E4376" s="8">
        <f t="shared" si="70"/>
        <v>2.4072837829589844</v>
      </c>
    </row>
    <row r="4377" spans="1:5" x14ac:dyDescent="0.2">
      <c r="A4377" s="230">
        <v>42308.414550775466</v>
      </c>
      <c r="B4377">
        <v>2.4072837829589844</v>
      </c>
      <c r="C4377">
        <v>1144.3653564453125</v>
      </c>
      <c r="D4377">
        <v>0.31459331512451172</v>
      </c>
      <c r="E4377" s="8">
        <f t="shared" si="70"/>
        <v>2.4072837829589844</v>
      </c>
    </row>
    <row r="4378" spans="1:5" x14ac:dyDescent="0.2">
      <c r="A4378" s="230">
        <v>42308.421504282407</v>
      </c>
      <c r="B4378">
        <v>2.4072837829589844</v>
      </c>
      <c r="C4378">
        <v>1140.617431640625</v>
      </c>
      <c r="D4378">
        <v>0.31459331512451172</v>
      </c>
      <c r="E4378" s="8">
        <f t="shared" si="70"/>
        <v>2.4072837829589844</v>
      </c>
    </row>
    <row r="4379" spans="1:5" x14ac:dyDescent="0.2">
      <c r="A4379" s="230">
        <v>42308.428457754628</v>
      </c>
      <c r="B4379">
        <v>2.4072837829589844</v>
      </c>
      <c r="C4379">
        <v>1131.6226806640625</v>
      </c>
      <c r="D4379">
        <v>0.31459331512451172</v>
      </c>
      <c r="E4379" s="8">
        <f t="shared" si="70"/>
        <v>2.4072837829589844</v>
      </c>
    </row>
    <row r="4380" spans="1:5" x14ac:dyDescent="0.2">
      <c r="A4380" s="230">
        <v>42308.435411226848</v>
      </c>
      <c r="B4380">
        <v>2.4072837829589844</v>
      </c>
      <c r="C4380">
        <v>1136.655517578125</v>
      </c>
      <c r="D4380">
        <v>0.31459331512451172</v>
      </c>
      <c r="E4380" s="8">
        <f t="shared" si="70"/>
        <v>2.4072837829589844</v>
      </c>
    </row>
    <row r="4381" spans="1:5" x14ac:dyDescent="0.2">
      <c r="A4381" s="230">
        <v>42308.442364733797</v>
      </c>
      <c r="B4381">
        <v>2.4072837829589844</v>
      </c>
      <c r="C4381">
        <v>1110.635009765625</v>
      </c>
      <c r="D4381">
        <v>0.31459331512451172</v>
      </c>
      <c r="E4381" s="8">
        <f t="shared" si="70"/>
        <v>2.4072837829589844</v>
      </c>
    </row>
    <row r="4382" spans="1:5" x14ac:dyDescent="0.2">
      <c r="A4382" s="230">
        <v>42308.449318206018</v>
      </c>
      <c r="B4382">
        <v>2.4072837829589844</v>
      </c>
      <c r="C4382">
        <v>1119.6297607421875</v>
      </c>
      <c r="D4382">
        <v>0.31459331512451172</v>
      </c>
      <c r="E4382" s="8">
        <f t="shared" si="70"/>
        <v>2.4072837829589844</v>
      </c>
    </row>
    <row r="4383" spans="1:5" x14ac:dyDescent="0.2">
      <c r="A4383" s="230">
        <v>42308.456271724535</v>
      </c>
      <c r="B4383">
        <v>2.4072837829589844</v>
      </c>
      <c r="C4383">
        <v>1126.8040771484375</v>
      </c>
      <c r="D4383">
        <v>0.31459331512451172</v>
      </c>
      <c r="E4383" s="8">
        <f t="shared" si="70"/>
        <v>2.4072837829589844</v>
      </c>
    </row>
    <row r="4384" spans="1:5" x14ac:dyDescent="0.2">
      <c r="A4384" s="230">
        <v>42308.463225196756</v>
      </c>
      <c r="B4384">
        <v>2.4072837829589844</v>
      </c>
      <c r="C4384">
        <v>1121.664306640625</v>
      </c>
      <c r="D4384">
        <v>0.31459331512451172</v>
      </c>
      <c r="E4384" s="8">
        <f t="shared" si="70"/>
        <v>2.4072837829589844</v>
      </c>
    </row>
    <row r="4385" spans="1:5" x14ac:dyDescent="0.2">
      <c r="A4385" s="230">
        <v>42308.470178668984</v>
      </c>
      <c r="B4385">
        <v>2.4072837829589844</v>
      </c>
      <c r="C4385">
        <v>1101.2120361328125</v>
      </c>
      <c r="D4385">
        <v>0.31459331512451172</v>
      </c>
      <c r="E4385" s="8">
        <f t="shared" si="70"/>
        <v>2.4072837829589844</v>
      </c>
    </row>
    <row r="4386" spans="1:5" x14ac:dyDescent="0.2">
      <c r="A4386" s="230">
        <v>42308.477132175925</v>
      </c>
      <c r="B4386">
        <v>2.4072837829589844</v>
      </c>
      <c r="C4386">
        <v>1101.4261474609375</v>
      </c>
      <c r="D4386">
        <v>0.31459331512451172</v>
      </c>
      <c r="E4386" s="8">
        <f t="shared" si="70"/>
        <v>2.4072837829589844</v>
      </c>
    </row>
    <row r="4387" spans="1:5" x14ac:dyDescent="0.2">
      <c r="A4387" s="230">
        <v>42308.484085648146</v>
      </c>
      <c r="B4387">
        <v>2.4072837829589844</v>
      </c>
      <c r="C4387">
        <v>1134.5140380859375</v>
      </c>
      <c r="D4387">
        <v>0.31459331512451172</v>
      </c>
      <c r="E4387" s="8">
        <f t="shared" si="70"/>
        <v>2.4072837829589844</v>
      </c>
    </row>
    <row r="4388" spans="1:5" x14ac:dyDescent="0.2">
      <c r="A4388" s="230">
        <v>42308.491039120374</v>
      </c>
      <c r="B4388">
        <v>2.4072837829589844</v>
      </c>
      <c r="C4388">
        <v>1103.3533935546875</v>
      </c>
      <c r="D4388">
        <v>0.31459331512451172</v>
      </c>
      <c r="E4388" s="8">
        <f t="shared" si="70"/>
        <v>2.4072837829589844</v>
      </c>
    </row>
    <row r="4389" spans="1:5" x14ac:dyDescent="0.2">
      <c r="A4389" s="230">
        <v>42308.497992627315</v>
      </c>
      <c r="B4389">
        <v>2.4072837829589844</v>
      </c>
      <c r="C4389">
        <v>1123.2703857421875</v>
      </c>
      <c r="D4389">
        <v>0.31459331512451172</v>
      </c>
      <c r="E4389" s="8">
        <f t="shared" si="70"/>
        <v>2.4072837829589844</v>
      </c>
    </row>
    <row r="4390" spans="1:5" x14ac:dyDescent="0.2">
      <c r="A4390" s="230">
        <v>42308.504946099536</v>
      </c>
      <c r="B4390">
        <v>2.4072837829589844</v>
      </c>
      <c r="C4390">
        <v>1076.4764404296875</v>
      </c>
      <c r="D4390">
        <v>0.31459331512451172</v>
      </c>
      <c r="E4390" s="8">
        <f t="shared" si="70"/>
        <v>2.4072837829589844</v>
      </c>
    </row>
    <row r="4391" spans="1:5" x14ac:dyDescent="0.2">
      <c r="A4391" s="230">
        <v>42308.511899618054</v>
      </c>
      <c r="B4391">
        <v>2.4072837829589844</v>
      </c>
      <c r="C4391">
        <v>1093.502197265625</v>
      </c>
      <c r="D4391">
        <v>0.31459331512451172</v>
      </c>
      <c r="E4391" s="8">
        <f t="shared" si="70"/>
        <v>2.4072837829589844</v>
      </c>
    </row>
    <row r="4392" spans="1:5" x14ac:dyDescent="0.2">
      <c r="A4392" s="230">
        <v>42308.518853090274</v>
      </c>
      <c r="B4392">
        <v>2.4072837829589844</v>
      </c>
      <c r="C4392">
        <v>1144.3653564453125</v>
      </c>
      <c r="D4392">
        <v>0.31459331512451172</v>
      </c>
      <c r="E4392" s="8">
        <f t="shared" si="70"/>
        <v>2.4072837829589844</v>
      </c>
    </row>
    <row r="4393" spans="1:5" x14ac:dyDescent="0.2">
      <c r="A4393" s="230">
        <v>42308.525806562502</v>
      </c>
      <c r="B4393">
        <v>2.4072837829589844</v>
      </c>
      <c r="C4393">
        <v>1083.7578125</v>
      </c>
      <c r="D4393">
        <v>0.31459331512451172</v>
      </c>
      <c r="E4393" s="8">
        <f t="shared" si="70"/>
        <v>2.4072837829589844</v>
      </c>
    </row>
    <row r="4394" spans="1:5" x14ac:dyDescent="0.2">
      <c r="A4394" s="230">
        <v>42308.532760069444</v>
      </c>
      <c r="B4394">
        <v>2.4072837829589844</v>
      </c>
      <c r="C4394">
        <v>1069.7303466796875</v>
      </c>
      <c r="D4394">
        <v>0.31459331512451172</v>
      </c>
      <c r="E4394" s="8">
        <f t="shared" si="70"/>
        <v>2.4072837829589844</v>
      </c>
    </row>
    <row r="4395" spans="1:5" x14ac:dyDescent="0.2">
      <c r="A4395" s="230">
        <v>42308.539713541664</v>
      </c>
      <c r="B4395">
        <v>2.4072837829589844</v>
      </c>
      <c r="C4395">
        <v>1101.2120361328125</v>
      </c>
      <c r="D4395">
        <v>0.31459331512451172</v>
      </c>
      <c r="E4395" s="8">
        <f t="shared" si="70"/>
        <v>2.4072837829589844</v>
      </c>
    </row>
    <row r="4396" spans="1:5" x14ac:dyDescent="0.2">
      <c r="A4396" s="230">
        <v>42308.546667013892</v>
      </c>
      <c r="B4396">
        <v>2.4072837829589844</v>
      </c>
      <c r="C4396">
        <v>1109.7784423828125</v>
      </c>
      <c r="D4396">
        <v>0.31459331512451172</v>
      </c>
      <c r="E4396" s="8">
        <f t="shared" si="70"/>
        <v>2.4072837829589844</v>
      </c>
    </row>
    <row r="4397" spans="1:5" x14ac:dyDescent="0.2">
      <c r="A4397" s="230">
        <v>42308.553620520834</v>
      </c>
      <c r="B4397">
        <v>2.4072837829589844</v>
      </c>
      <c r="C4397">
        <v>1069.3021240234375</v>
      </c>
      <c r="D4397">
        <v>0.31459331512451172</v>
      </c>
      <c r="E4397" s="8">
        <f t="shared" si="70"/>
        <v>2.4072837829589844</v>
      </c>
    </row>
    <row r="4398" spans="1:5" x14ac:dyDescent="0.2">
      <c r="A4398" s="230">
        <v>42308.560573993054</v>
      </c>
      <c r="B4398">
        <v>2.4072837829589844</v>
      </c>
      <c r="C4398">
        <v>1059.986083984375</v>
      </c>
      <c r="D4398">
        <v>0.31459331512451172</v>
      </c>
      <c r="E4398" s="8">
        <f t="shared" si="70"/>
        <v>2.4072837829589844</v>
      </c>
    </row>
    <row r="4399" spans="1:5" x14ac:dyDescent="0.2">
      <c r="A4399" s="230">
        <v>42308.567527511572</v>
      </c>
      <c r="B4399">
        <v>2.4072837829589844</v>
      </c>
      <c r="C4399">
        <v>1020.3665161132812</v>
      </c>
      <c r="D4399">
        <v>0.31459331512451172</v>
      </c>
      <c r="E4399" s="8">
        <f t="shared" si="70"/>
        <v>2.4072837829589844</v>
      </c>
    </row>
    <row r="4400" spans="1:5" x14ac:dyDescent="0.2">
      <c r="A4400" s="230">
        <v>42308.5744809838</v>
      </c>
      <c r="B4400">
        <v>2.4072837829589844</v>
      </c>
      <c r="C4400">
        <v>1076.0482177734375</v>
      </c>
      <c r="D4400">
        <v>0.31459331512451172</v>
      </c>
      <c r="E4400" s="8">
        <f t="shared" si="70"/>
        <v>2.4072837829589844</v>
      </c>
    </row>
    <row r="4401" spans="1:5" x14ac:dyDescent="0.2">
      <c r="A4401" s="230">
        <v>42308.58143445602</v>
      </c>
      <c r="B4401">
        <v>2.4072837829589844</v>
      </c>
      <c r="C4401">
        <v>968.75390625</v>
      </c>
      <c r="D4401">
        <v>0.31459331512451172</v>
      </c>
      <c r="E4401" s="8">
        <f t="shared" si="70"/>
        <v>2.4072837829589844</v>
      </c>
    </row>
    <row r="4402" spans="1:5" x14ac:dyDescent="0.2">
      <c r="A4402" s="230">
        <v>42308.588387962962</v>
      </c>
      <c r="B4402">
        <v>2.4072837829589844</v>
      </c>
      <c r="C4402">
        <v>1018.0106811523437</v>
      </c>
      <c r="D4402">
        <v>0.31459331512451172</v>
      </c>
      <c r="E4402" s="8">
        <f t="shared" si="70"/>
        <v>2.4072837829589844</v>
      </c>
    </row>
    <row r="4403" spans="1:5" x14ac:dyDescent="0.2">
      <c r="A4403" s="230">
        <v>42308.595341435182</v>
      </c>
      <c r="B4403">
        <v>2.4072837829589844</v>
      </c>
      <c r="C4403">
        <v>893.36932373046875</v>
      </c>
      <c r="D4403">
        <v>0.31459331512451172</v>
      </c>
      <c r="E4403" s="8">
        <f t="shared" si="70"/>
        <v>2.4072837829589844</v>
      </c>
    </row>
    <row r="4404" spans="1:5" x14ac:dyDescent="0.2">
      <c r="A4404" s="230">
        <v>42308.60229490741</v>
      </c>
      <c r="B4404">
        <v>2.4072837829589844</v>
      </c>
      <c r="C4404">
        <v>925.06512451171875</v>
      </c>
      <c r="D4404">
        <v>0.31459331512451172</v>
      </c>
      <c r="E4404" s="8">
        <f t="shared" si="70"/>
        <v>2.4072837829589844</v>
      </c>
    </row>
    <row r="4405" spans="1:5" x14ac:dyDescent="0.2">
      <c r="A4405" s="230">
        <v>42308.609248414352</v>
      </c>
      <c r="B4405">
        <v>2.4072837829589844</v>
      </c>
      <c r="C4405">
        <v>905.89776611328125</v>
      </c>
      <c r="D4405">
        <v>0.31459331512451172</v>
      </c>
      <c r="E4405" s="8">
        <f t="shared" si="70"/>
        <v>2.4072837829589844</v>
      </c>
    </row>
    <row r="4406" spans="1:5" x14ac:dyDescent="0.2">
      <c r="A4406" s="230">
        <v>42308.616201886573</v>
      </c>
      <c r="B4406">
        <v>2.4072837829589844</v>
      </c>
      <c r="C4406">
        <v>820.4478759765625</v>
      </c>
      <c r="D4406">
        <v>0.31459331512451172</v>
      </c>
      <c r="E4406" s="8">
        <f t="shared" si="70"/>
        <v>2.4072837829589844</v>
      </c>
    </row>
    <row r="4407" spans="1:5" x14ac:dyDescent="0.2">
      <c r="A4407" s="230">
        <v>42308.62315540509</v>
      </c>
      <c r="B4407">
        <v>2.4072837829589844</v>
      </c>
      <c r="C4407">
        <v>1059.77197265625</v>
      </c>
      <c r="D4407">
        <v>0.31459331512451172</v>
      </c>
      <c r="E4407" s="8">
        <f t="shared" si="70"/>
        <v>2.4072837829589844</v>
      </c>
    </row>
    <row r="4408" spans="1:5" x14ac:dyDescent="0.2">
      <c r="A4408" s="230">
        <v>42308.630108877318</v>
      </c>
      <c r="B4408">
        <v>2.3317325115203857</v>
      </c>
      <c r="C4408">
        <v>956.65374755859375</v>
      </c>
      <c r="D4408">
        <v>0.31459331512451172</v>
      </c>
      <c r="E4408" s="8">
        <f t="shared" si="70"/>
        <v>2.3317325115203857</v>
      </c>
    </row>
    <row r="4409" spans="1:5" x14ac:dyDescent="0.2">
      <c r="A4409" s="230">
        <v>42308.637062349539</v>
      </c>
      <c r="B4409">
        <v>2.3317325115203857</v>
      </c>
      <c r="C4409">
        <v>1092.431396484375</v>
      </c>
      <c r="D4409">
        <v>0.31459331512451172</v>
      </c>
      <c r="E4409" s="8">
        <f t="shared" si="70"/>
        <v>2.3317325115203857</v>
      </c>
    </row>
    <row r="4410" spans="1:5" x14ac:dyDescent="0.2">
      <c r="A4410" s="230">
        <v>42308.64401585648</v>
      </c>
      <c r="B4410">
        <v>2.3317325115203857</v>
      </c>
      <c r="C4410">
        <v>1030.753173828125</v>
      </c>
      <c r="D4410">
        <v>0.31459331512451172</v>
      </c>
      <c r="E4410" s="8">
        <f t="shared" si="70"/>
        <v>2.3317325115203857</v>
      </c>
    </row>
    <row r="4411" spans="1:5" x14ac:dyDescent="0.2">
      <c r="A4411" s="230">
        <v>42308.650969328701</v>
      </c>
      <c r="B4411">
        <v>2.3317325115203857</v>
      </c>
      <c r="C4411">
        <v>1147.6846923828125</v>
      </c>
      <c r="D4411">
        <v>0.31459331512451172</v>
      </c>
      <c r="E4411" s="8">
        <f t="shared" si="70"/>
        <v>2.3317325115203857</v>
      </c>
    </row>
    <row r="4412" spans="1:5" x14ac:dyDescent="0.2">
      <c r="A4412" s="230">
        <v>42308.657922800929</v>
      </c>
      <c r="B4412">
        <v>2.3317325115203857</v>
      </c>
      <c r="C4412">
        <v>1100.5693359375</v>
      </c>
      <c r="D4412">
        <v>0.31459331512451172</v>
      </c>
      <c r="E4412" s="8">
        <f t="shared" si="70"/>
        <v>2.3317325115203857</v>
      </c>
    </row>
    <row r="4413" spans="1:5" x14ac:dyDescent="0.2">
      <c r="A4413" s="230">
        <v>42308.66487630787</v>
      </c>
      <c r="B4413">
        <v>2.3317325115203857</v>
      </c>
      <c r="C4413">
        <v>1132.158203125</v>
      </c>
      <c r="D4413">
        <v>0.2397000789642334</v>
      </c>
      <c r="E4413" s="8">
        <f t="shared" si="70"/>
        <v>2.3317325115203857</v>
      </c>
    </row>
    <row r="4414" spans="1:5" x14ac:dyDescent="0.2">
      <c r="A4414" s="230">
        <v>42308.671829780091</v>
      </c>
      <c r="B4414">
        <v>2.3317325115203857</v>
      </c>
      <c r="C4414">
        <v>1150.7899169921875</v>
      </c>
      <c r="D4414">
        <v>0.2397000789642334</v>
      </c>
      <c r="E4414" s="8">
        <f t="shared" si="70"/>
        <v>2.3317325115203857</v>
      </c>
    </row>
    <row r="4415" spans="1:5" x14ac:dyDescent="0.2">
      <c r="A4415" s="230">
        <v>42308.678783298608</v>
      </c>
      <c r="B4415">
        <v>2.3317325115203857</v>
      </c>
      <c r="C4415">
        <v>1139.4395751953125</v>
      </c>
      <c r="D4415">
        <v>0.2397000789642334</v>
      </c>
      <c r="E4415" s="8">
        <f t="shared" si="70"/>
        <v>2.3317325115203857</v>
      </c>
    </row>
    <row r="4416" spans="1:5" x14ac:dyDescent="0.2">
      <c r="A4416" s="230">
        <v>42308.685736770836</v>
      </c>
      <c r="B4416">
        <v>2.3317325115203857</v>
      </c>
      <c r="C4416">
        <v>1106.994384765625</v>
      </c>
      <c r="D4416">
        <v>0.2397000789642334</v>
      </c>
      <c r="E4416" s="8">
        <f t="shared" si="70"/>
        <v>2.3317325115203857</v>
      </c>
    </row>
    <row r="4417" spans="1:5" x14ac:dyDescent="0.2">
      <c r="A4417" s="230">
        <v>42308.692690243057</v>
      </c>
      <c r="B4417">
        <v>2.3317325115203857</v>
      </c>
      <c r="C4417">
        <v>1127.5537109375</v>
      </c>
      <c r="D4417">
        <v>0.2397000789642334</v>
      </c>
      <c r="E4417" s="8">
        <f t="shared" si="70"/>
        <v>2.3317325115203857</v>
      </c>
    </row>
    <row r="4418" spans="1:5" x14ac:dyDescent="0.2">
      <c r="A4418" s="230">
        <v>42308.699643749998</v>
      </c>
      <c r="B4418">
        <v>2.3317325115203857</v>
      </c>
      <c r="C4418">
        <v>1077.9754638671875</v>
      </c>
      <c r="D4418">
        <v>0.2397000789642334</v>
      </c>
      <c r="E4418" s="8">
        <f t="shared" si="70"/>
        <v>2.3317325115203857</v>
      </c>
    </row>
    <row r="4419" spans="1:5" x14ac:dyDescent="0.2">
      <c r="A4419" s="230">
        <v>42308.706597222219</v>
      </c>
      <c r="B4419">
        <v>2.3590207099914551</v>
      </c>
      <c r="C4419">
        <v>1110.420654296875</v>
      </c>
      <c r="D4419">
        <v>0.2397000789642334</v>
      </c>
      <c r="E4419" s="8">
        <f t="shared" si="70"/>
        <v>2.3590207099914551</v>
      </c>
    </row>
    <row r="4420" spans="1:5" x14ac:dyDescent="0.2">
      <c r="A4420" s="230">
        <v>42308.713550694447</v>
      </c>
      <c r="B4420">
        <v>2.3590207099914551</v>
      </c>
      <c r="C4420">
        <v>1106.1375732421875</v>
      </c>
      <c r="D4420">
        <v>0.2397000789642334</v>
      </c>
      <c r="E4420" s="8">
        <f t="shared" ref="E4420:E4483" si="71">IF(B4420="Null",E4419,IF(C4420+D4420&gt;10,B4420,"PO"))</f>
        <v>2.3590207099914551</v>
      </c>
    </row>
    <row r="4421" spans="1:5" x14ac:dyDescent="0.2">
      <c r="A4421" s="230">
        <v>42308.720504201388</v>
      </c>
      <c r="B4421">
        <v>2.3590207099914551</v>
      </c>
      <c r="C4421">
        <v>1077.333251953125</v>
      </c>
      <c r="D4421">
        <v>0.2397000789642334</v>
      </c>
      <c r="E4421" s="8">
        <f t="shared" si="71"/>
        <v>2.3590207099914551</v>
      </c>
    </row>
    <row r="4422" spans="1:5" x14ac:dyDescent="0.2">
      <c r="A4422" s="230">
        <v>42308.727457673609</v>
      </c>
      <c r="B4422">
        <v>2.3590207099914551</v>
      </c>
      <c r="C4422">
        <v>1111.5987548828125</v>
      </c>
      <c r="D4422">
        <v>0.2397000789642334</v>
      </c>
      <c r="E4422" s="8">
        <f t="shared" si="71"/>
        <v>2.3590207099914551</v>
      </c>
    </row>
    <row r="4423" spans="1:5" x14ac:dyDescent="0.2">
      <c r="A4423" s="230">
        <v>42308.734411192127</v>
      </c>
      <c r="B4423">
        <v>2.3590207099914551</v>
      </c>
      <c r="C4423">
        <v>1125.5191650390625</v>
      </c>
      <c r="D4423">
        <v>0.2397000789642334</v>
      </c>
      <c r="E4423" s="8">
        <f t="shared" si="71"/>
        <v>2.3590207099914551</v>
      </c>
    </row>
    <row r="4424" spans="1:5" x14ac:dyDescent="0.2">
      <c r="A4424" s="230">
        <v>42308.741364664354</v>
      </c>
      <c r="B4424">
        <v>2.3590207099914551</v>
      </c>
      <c r="C4424">
        <v>1124.7696533203125</v>
      </c>
      <c r="D4424">
        <v>0.2397000789642334</v>
      </c>
      <c r="E4424" s="8">
        <f t="shared" si="71"/>
        <v>2.3590207099914551</v>
      </c>
    </row>
    <row r="4425" spans="1:5" x14ac:dyDescent="0.2">
      <c r="A4425" s="230">
        <v>42308.748318136575</v>
      </c>
      <c r="B4425">
        <v>2.3590207099914551</v>
      </c>
      <c r="C4425">
        <v>1071.8720703125</v>
      </c>
      <c r="D4425">
        <v>0.2397000789642334</v>
      </c>
      <c r="E4425" s="8">
        <f t="shared" si="71"/>
        <v>2.3590207099914551</v>
      </c>
    </row>
    <row r="4426" spans="1:5" x14ac:dyDescent="0.2">
      <c r="A4426" s="230">
        <v>42308.755271643517</v>
      </c>
      <c r="B4426">
        <v>2.3590207099914551</v>
      </c>
      <c r="C4426">
        <v>1126.268798828125</v>
      </c>
      <c r="D4426">
        <v>0.2397000789642334</v>
      </c>
      <c r="E4426" s="8">
        <f t="shared" si="71"/>
        <v>2.3590207099914551</v>
      </c>
    </row>
    <row r="4427" spans="1:5" x14ac:dyDescent="0.2">
      <c r="A4427" s="230">
        <v>42308.762225115737</v>
      </c>
      <c r="B4427">
        <v>2.3590207099914551</v>
      </c>
      <c r="C4427">
        <v>1129.5882568359375</v>
      </c>
      <c r="D4427">
        <v>0.2397000789642334</v>
      </c>
      <c r="E4427" s="8">
        <f t="shared" si="71"/>
        <v>2.3590207099914551</v>
      </c>
    </row>
    <row r="4428" spans="1:5" x14ac:dyDescent="0.2">
      <c r="A4428" s="230">
        <v>42308.769178587965</v>
      </c>
      <c r="B4428">
        <v>2.3590207099914551</v>
      </c>
      <c r="C4428">
        <v>1086.1136474609375</v>
      </c>
      <c r="D4428">
        <v>0.2397000789642334</v>
      </c>
      <c r="E4428" s="8">
        <f t="shared" si="71"/>
        <v>2.3590207099914551</v>
      </c>
    </row>
    <row r="4429" spans="1:5" x14ac:dyDescent="0.2">
      <c r="A4429" s="230">
        <v>42308.776132094907</v>
      </c>
      <c r="B4429">
        <v>2.3590207099914551</v>
      </c>
      <c r="C4429">
        <v>1103.9962158203125</v>
      </c>
      <c r="D4429">
        <v>0.2397000789642334</v>
      </c>
      <c r="E4429" s="8">
        <f t="shared" si="71"/>
        <v>2.3590207099914551</v>
      </c>
    </row>
    <row r="4430" spans="1:5" x14ac:dyDescent="0.2">
      <c r="A4430" s="230">
        <v>42308.783085567127</v>
      </c>
      <c r="B4430">
        <v>2.3590207099914551</v>
      </c>
      <c r="C4430">
        <v>1049.0638427734375</v>
      </c>
      <c r="D4430">
        <v>0.2397000789642334</v>
      </c>
      <c r="E4430" s="8">
        <f t="shared" si="71"/>
        <v>2.3590207099914551</v>
      </c>
    </row>
    <row r="4431" spans="1:5" x14ac:dyDescent="0.2">
      <c r="A4431" s="230">
        <v>42308.790039085645</v>
      </c>
      <c r="B4431">
        <v>2.3590207099914551</v>
      </c>
      <c r="C4431">
        <v>1032.4664306640625</v>
      </c>
      <c r="D4431">
        <v>0.2397000789642334</v>
      </c>
      <c r="E4431" s="8">
        <f t="shared" si="71"/>
        <v>2.3590207099914551</v>
      </c>
    </row>
    <row r="4432" spans="1:5" x14ac:dyDescent="0.2">
      <c r="A4432" s="230">
        <v>42308.796992557873</v>
      </c>
      <c r="B4432">
        <v>2.3590207099914551</v>
      </c>
      <c r="C4432">
        <v>1028.932861328125</v>
      </c>
      <c r="D4432">
        <v>0.2397000789642334</v>
      </c>
      <c r="E4432" s="8">
        <f t="shared" si="71"/>
        <v>2.3590207099914551</v>
      </c>
    </row>
    <row r="4433" spans="1:5" x14ac:dyDescent="0.2">
      <c r="A4433" s="230">
        <v>42308.803946030093</v>
      </c>
      <c r="B4433">
        <v>2.3590207099914551</v>
      </c>
      <c r="C4433">
        <v>952.69189453125</v>
      </c>
      <c r="D4433">
        <v>0.2397000789642334</v>
      </c>
      <c r="E4433" s="8">
        <f t="shared" si="71"/>
        <v>2.3590207099914551</v>
      </c>
    </row>
    <row r="4434" spans="1:5" x14ac:dyDescent="0.2">
      <c r="A4434" s="230">
        <v>42308.810899537035</v>
      </c>
      <c r="B4434">
        <v>2.3658695220947266</v>
      </c>
      <c r="C4434">
        <v>972.2874755859375</v>
      </c>
      <c r="D4434">
        <v>0.2397000789642334</v>
      </c>
      <c r="E4434" s="8">
        <f t="shared" si="71"/>
        <v>2.3658695220947266</v>
      </c>
    </row>
    <row r="4435" spans="1:5" x14ac:dyDescent="0.2">
      <c r="A4435" s="230">
        <v>42308.817853009263</v>
      </c>
      <c r="B4435">
        <v>2.4208745956420898</v>
      </c>
      <c r="C4435">
        <v>956.97509765625</v>
      </c>
      <c r="D4435">
        <v>0.2397000789642334</v>
      </c>
      <c r="E4435" s="8">
        <f t="shared" si="71"/>
        <v>2.4208745956420898</v>
      </c>
    </row>
    <row r="4436" spans="1:5" x14ac:dyDescent="0.2">
      <c r="A4436" s="230">
        <v>42308.824806481483</v>
      </c>
      <c r="B4436">
        <v>2.4208745956420898</v>
      </c>
      <c r="C4436">
        <v>916.8199462890625</v>
      </c>
      <c r="D4436">
        <v>0.2397000789642334</v>
      </c>
      <c r="E4436" s="8">
        <f t="shared" si="71"/>
        <v>2.4208745956420898</v>
      </c>
    </row>
    <row r="4437" spans="1:5" x14ac:dyDescent="0.2">
      <c r="A4437" s="230">
        <v>42308.831759988425</v>
      </c>
      <c r="B4437">
        <v>2.4208745956420898</v>
      </c>
      <c r="C4437">
        <v>922.3880615234375</v>
      </c>
      <c r="D4437">
        <v>0.2397000789642334</v>
      </c>
      <c r="E4437" s="8">
        <f t="shared" si="71"/>
        <v>2.4208745956420898</v>
      </c>
    </row>
    <row r="4438" spans="1:5" x14ac:dyDescent="0.2">
      <c r="A4438" s="230">
        <v>42308.838713460646</v>
      </c>
      <c r="B4438">
        <v>2.4208745956420898</v>
      </c>
      <c r="C4438">
        <v>963.39984130859375</v>
      </c>
      <c r="D4438">
        <v>0.2397000789642334</v>
      </c>
      <c r="E4438" s="8">
        <f t="shared" si="71"/>
        <v>2.4208745956420898</v>
      </c>
    </row>
    <row r="4439" spans="1:5" x14ac:dyDescent="0.2">
      <c r="A4439" s="230">
        <v>42308.845666979163</v>
      </c>
      <c r="B4439">
        <v>2.4208745956420898</v>
      </c>
      <c r="C4439">
        <v>884.48175048828125</v>
      </c>
      <c r="D4439">
        <v>0.2397000789642334</v>
      </c>
      <c r="E4439" s="8">
        <f t="shared" si="71"/>
        <v>2.4208745956420898</v>
      </c>
    </row>
    <row r="4440" spans="1:5" x14ac:dyDescent="0.2">
      <c r="A4440" s="230">
        <v>42308.852620451391</v>
      </c>
      <c r="B4440">
        <v>2.4208745956420898</v>
      </c>
      <c r="C4440">
        <v>1075.08447265625</v>
      </c>
      <c r="D4440">
        <v>0.2397000789642334</v>
      </c>
      <c r="E4440" s="8">
        <f t="shared" si="71"/>
        <v>2.4208745956420898</v>
      </c>
    </row>
    <row r="4441" spans="1:5" x14ac:dyDescent="0.2">
      <c r="A4441" s="230">
        <v>42308.859573923612</v>
      </c>
      <c r="B4441">
        <v>2.4208745956420898</v>
      </c>
      <c r="C4441">
        <v>947.65899658203125</v>
      </c>
      <c r="D4441">
        <v>0.2397000789642334</v>
      </c>
      <c r="E4441" s="8">
        <f t="shared" si="71"/>
        <v>2.4208745956420898</v>
      </c>
    </row>
    <row r="4442" spans="1:5" x14ac:dyDescent="0.2">
      <c r="A4442" s="230">
        <v>42308.866527430553</v>
      </c>
      <c r="B4442">
        <v>2.4208745956420898</v>
      </c>
      <c r="C4442">
        <v>1147.2564697265625</v>
      </c>
      <c r="D4442">
        <v>0.2397000789642334</v>
      </c>
      <c r="E4442" s="8">
        <f t="shared" si="71"/>
        <v>2.4208745956420898</v>
      </c>
    </row>
    <row r="4443" spans="1:5" x14ac:dyDescent="0.2">
      <c r="A4443" s="230">
        <v>42308.873480902781</v>
      </c>
      <c r="B4443">
        <v>2.4208745956420898</v>
      </c>
      <c r="C4443">
        <v>1082.68701171875</v>
      </c>
      <c r="D4443">
        <v>0.2397000789642334</v>
      </c>
      <c r="E4443" s="8">
        <f t="shared" si="71"/>
        <v>2.4208745956420898</v>
      </c>
    </row>
    <row r="4444" spans="1:5" x14ac:dyDescent="0.2">
      <c r="A4444" s="230">
        <v>42308.880434375002</v>
      </c>
      <c r="B4444">
        <v>2.372718334197998</v>
      </c>
      <c r="C4444">
        <v>1141.3670654296875</v>
      </c>
      <c r="D4444">
        <v>0.2397000789642334</v>
      </c>
      <c r="E4444" s="8">
        <f t="shared" si="71"/>
        <v>2.372718334197998</v>
      </c>
    </row>
    <row r="4445" spans="1:5" x14ac:dyDescent="0.2">
      <c r="A4445" s="230">
        <v>42308.887387881943</v>
      </c>
      <c r="B4445">
        <v>2.372718334197998</v>
      </c>
      <c r="C4445">
        <v>1142.2236328125</v>
      </c>
      <c r="D4445">
        <v>0.2397000789642334</v>
      </c>
      <c r="E4445" s="8">
        <f t="shared" si="71"/>
        <v>2.372718334197998</v>
      </c>
    </row>
    <row r="4446" spans="1:5" x14ac:dyDescent="0.2">
      <c r="A4446" s="230">
        <v>42308.894341354164</v>
      </c>
      <c r="B4446">
        <v>2.372718334197998</v>
      </c>
      <c r="C4446">
        <v>1138.0474853515625</v>
      </c>
      <c r="D4446">
        <v>0.2397000789642334</v>
      </c>
      <c r="E4446" s="8">
        <f t="shared" si="71"/>
        <v>2.372718334197998</v>
      </c>
    </row>
    <row r="4447" spans="1:5" x14ac:dyDescent="0.2">
      <c r="A4447" s="230">
        <v>42308.901294872689</v>
      </c>
      <c r="B4447">
        <v>2.372718334197998</v>
      </c>
      <c r="C4447">
        <v>1137.51220703125</v>
      </c>
      <c r="D4447">
        <v>0.2397000789642334</v>
      </c>
      <c r="E4447" s="8">
        <f t="shared" si="71"/>
        <v>2.372718334197998</v>
      </c>
    </row>
    <row r="4448" spans="1:5" x14ac:dyDescent="0.2">
      <c r="A4448" s="230">
        <v>42308.908248344909</v>
      </c>
      <c r="B4448">
        <v>2.372718334197998</v>
      </c>
      <c r="C4448">
        <v>1145.0078125</v>
      </c>
      <c r="D4448">
        <v>0.2397000789642334</v>
      </c>
      <c r="E4448" s="8">
        <f t="shared" si="71"/>
        <v>2.372718334197998</v>
      </c>
    </row>
    <row r="4449" spans="1:5" x14ac:dyDescent="0.2">
      <c r="A4449" s="230">
        <v>42308.91520181713</v>
      </c>
      <c r="B4449">
        <v>2.372718334197998</v>
      </c>
      <c r="C4449">
        <v>1123.805908203125</v>
      </c>
      <c r="D4449">
        <v>0.2397000789642334</v>
      </c>
      <c r="E4449" s="8">
        <f t="shared" si="71"/>
        <v>2.372718334197998</v>
      </c>
    </row>
    <row r="4450" spans="1:5" x14ac:dyDescent="0.2">
      <c r="A4450" s="230">
        <v>42308.922155324071</v>
      </c>
      <c r="B4450">
        <v>2.372718334197998</v>
      </c>
      <c r="C4450">
        <v>1118.130615234375</v>
      </c>
      <c r="D4450">
        <v>0.2397000789642334</v>
      </c>
      <c r="E4450" s="8">
        <f t="shared" si="71"/>
        <v>2.372718334197998</v>
      </c>
    </row>
    <row r="4451" spans="1:5" x14ac:dyDescent="0.2">
      <c r="A4451" s="230">
        <v>42308.929108796299</v>
      </c>
      <c r="B4451">
        <v>2.372718334197998</v>
      </c>
      <c r="C4451">
        <v>1089.43310546875</v>
      </c>
      <c r="D4451">
        <v>0.2397000789642334</v>
      </c>
      <c r="E4451" s="8">
        <f t="shared" si="71"/>
        <v>2.372718334197998</v>
      </c>
    </row>
    <row r="4452" spans="1:5" x14ac:dyDescent="0.2">
      <c r="A4452" s="230">
        <v>42308.93606226852</v>
      </c>
      <c r="B4452">
        <v>2.372718334197998</v>
      </c>
      <c r="C4452">
        <v>1140.938720703125</v>
      </c>
      <c r="D4452">
        <v>0.2397000789642334</v>
      </c>
      <c r="E4452" s="8">
        <f t="shared" si="71"/>
        <v>2.372718334197998</v>
      </c>
    </row>
    <row r="4453" spans="1:5" x14ac:dyDescent="0.2">
      <c r="A4453" s="230">
        <v>42308.943015775461</v>
      </c>
      <c r="B4453">
        <v>2.372718334197998</v>
      </c>
      <c r="C4453">
        <v>1113.6334228515625</v>
      </c>
      <c r="D4453">
        <v>0.2397000789642334</v>
      </c>
      <c r="E4453" s="8">
        <f t="shared" si="71"/>
        <v>2.372718334197998</v>
      </c>
    </row>
    <row r="4454" spans="1:5" x14ac:dyDescent="0.2">
      <c r="A4454" s="230">
        <v>42308.949969247682</v>
      </c>
      <c r="B4454">
        <v>2.372718334197998</v>
      </c>
      <c r="C4454">
        <v>1136.9766845703125</v>
      </c>
      <c r="D4454">
        <v>0.2397000789642334</v>
      </c>
      <c r="E4454" s="8">
        <f t="shared" si="71"/>
        <v>2.372718334197998</v>
      </c>
    </row>
    <row r="4455" spans="1:5" x14ac:dyDescent="0.2">
      <c r="A4455" s="230">
        <v>42308.956922766207</v>
      </c>
      <c r="B4455">
        <v>2.372718334197998</v>
      </c>
      <c r="C4455">
        <v>1077.6544189453125</v>
      </c>
      <c r="D4455">
        <v>0.2397000789642334</v>
      </c>
      <c r="E4455" s="8">
        <f t="shared" si="71"/>
        <v>2.372718334197998</v>
      </c>
    </row>
    <row r="4456" spans="1:5" x14ac:dyDescent="0.2">
      <c r="A4456" s="230">
        <v>42308.963876238427</v>
      </c>
      <c r="B4456">
        <v>2.372718334197998</v>
      </c>
      <c r="C4456">
        <v>1099.9271240234375</v>
      </c>
      <c r="D4456">
        <v>0.2397000789642334</v>
      </c>
      <c r="E4456" s="8">
        <f t="shared" si="71"/>
        <v>2.372718334197998</v>
      </c>
    </row>
    <row r="4457" spans="1:5" x14ac:dyDescent="0.2">
      <c r="A4457" s="230">
        <v>42308.970829710648</v>
      </c>
      <c r="B4457">
        <v>2.372718334197998</v>
      </c>
      <c r="C4457">
        <v>1114.3828125</v>
      </c>
      <c r="D4457">
        <v>0.2397000789642334</v>
      </c>
      <c r="E4457" s="8">
        <f t="shared" si="71"/>
        <v>2.372718334197998</v>
      </c>
    </row>
    <row r="4458" spans="1:5" x14ac:dyDescent="0.2">
      <c r="A4458" s="230">
        <v>42308.97778321759</v>
      </c>
      <c r="B4458">
        <v>2.372718334197998</v>
      </c>
      <c r="C4458">
        <v>1101.533203125</v>
      </c>
      <c r="D4458">
        <v>0.2397000789642334</v>
      </c>
      <c r="E4458" s="8">
        <f t="shared" si="71"/>
        <v>2.372718334197998</v>
      </c>
    </row>
    <row r="4459" spans="1:5" x14ac:dyDescent="0.2">
      <c r="A4459" s="230">
        <v>42308.984736689818</v>
      </c>
      <c r="B4459">
        <v>2.372718334197998</v>
      </c>
      <c r="C4459">
        <v>1070.3729248046875</v>
      </c>
      <c r="D4459">
        <v>0.2397000789642334</v>
      </c>
      <c r="E4459" s="8">
        <f t="shared" si="71"/>
        <v>2.372718334197998</v>
      </c>
    </row>
    <row r="4460" spans="1:5" x14ac:dyDescent="0.2">
      <c r="A4460" s="230">
        <v>42308.991690162038</v>
      </c>
      <c r="B4460">
        <v>2.372718334197998</v>
      </c>
      <c r="C4460">
        <v>1124.234130859375</v>
      </c>
      <c r="D4460">
        <v>0.2397000789642334</v>
      </c>
      <c r="E4460" s="8">
        <f t="shared" si="71"/>
        <v>2.372718334197998</v>
      </c>
    </row>
    <row r="4461" spans="1:5" x14ac:dyDescent="0.2">
      <c r="A4461" s="230">
        <v>42308.99864366898</v>
      </c>
      <c r="B4461">
        <v>2.372718334197998</v>
      </c>
      <c r="C4461">
        <v>1082.68701171875</v>
      </c>
      <c r="D4461">
        <v>0.2397000789642334</v>
      </c>
      <c r="E4461" s="8">
        <f t="shared" si="71"/>
        <v>2.372718334197998</v>
      </c>
    </row>
    <row r="4462" spans="1:5" x14ac:dyDescent="0.2">
      <c r="A4462" s="230">
        <v>42309.0055971412</v>
      </c>
      <c r="B4462">
        <v>2.372718334197998</v>
      </c>
      <c r="C4462">
        <v>1093.180908203125</v>
      </c>
      <c r="D4462">
        <v>0.2397000789642334</v>
      </c>
      <c r="E4462" s="8">
        <f t="shared" si="71"/>
        <v>2.372718334197998</v>
      </c>
    </row>
    <row r="4463" spans="1:5" x14ac:dyDescent="0.2">
      <c r="A4463" s="230">
        <v>42309.012550659725</v>
      </c>
      <c r="B4463">
        <v>2.3795673847198486</v>
      </c>
      <c r="C4463">
        <v>953.97674560546875</v>
      </c>
      <c r="D4463">
        <v>0.2397000789642334</v>
      </c>
      <c r="E4463" s="8">
        <f t="shared" si="71"/>
        <v>2.3795673847198486</v>
      </c>
    </row>
    <row r="4464" spans="1:5" x14ac:dyDescent="0.2">
      <c r="A4464" s="230">
        <v>42309.019504131946</v>
      </c>
      <c r="B4464">
        <v>2.3795673847198486</v>
      </c>
      <c r="C4464">
        <v>1065.3402099609375</v>
      </c>
      <c r="D4464">
        <v>0.2397000789642334</v>
      </c>
      <c r="E4464" s="8">
        <f t="shared" si="71"/>
        <v>2.3795673847198486</v>
      </c>
    </row>
    <row r="4465" spans="1:5" x14ac:dyDescent="0.2">
      <c r="A4465" s="230">
        <v>42309.026457604166</v>
      </c>
      <c r="B4465">
        <v>2.3795673847198486</v>
      </c>
      <c r="C4465">
        <v>969.931640625</v>
      </c>
      <c r="D4465">
        <v>0.2397000789642334</v>
      </c>
      <c r="E4465" s="8">
        <f t="shared" si="71"/>
        <v>2.3795673847198486</v>
      </c>
    </row>
    <row r="4466" spans="1:5" x14ac:dyDescent="0.2">
      <c r="A4466" s="230">
        <v>42309.033411111108</v>
      </c>
      <c r="B4466">
        <v>2.3795673847198486</v>
      </c>
      <c r="C4466">
        <v>1053.66845703125</v>
      </c>
      <c r="D4466">
        <v>0.2397000789642334</v>
      </c>
      <c r="E4466" s="8">
        <f t="shared" si="71"/>
        <v>2.3795673847198486</v>
      </c>
    </row>
    <row r="4467" spans="1:5" x14ac:dyDescent="0.2">
      <c r="A4467" s="230">
        <v>42309.040364583336</v>
      </c>
      <c r="B4467">
        <v>2.3795673847198486</v>
      </c>
      <c r="C4467">
        <v>873.773681640625</v>
      </c>
      <c r="D4467">
        <v>0.2397000789642334</v>
      </c>
      <c r="E4467" s="8">
        <f t="shared" si="71"/>
        <v>2.3795673847198486</v>
      </c>
    </row>
    <row r="4468" spans="1:5" x14ac:dyDescent="0.2">
      <c r="A4468" s="230">
        <v>42309.047318055556</v>
      </c>
      <c r="B4468">
        <v>2.3795673847198486</v>
      </c>
      <c r="C4468">
        <v>1078.4039306640625</v>
      </c>
      <c r="D4468">
        <v>0.2397000789642334</v>
      </c>
      <c r="E4468" s="8">
        <f t="shared" si="71"/>
        <v>2.3795673847198486</v>
      </c>
    </row>
    <row r="4469" spans="1:5" x14ac:dyDescent="0.2">
      <c r="A4469" s="230">
        <v>42309.054271562498</v>
      </c>
      <c r="B4469">
        <v>2.3795673847198486</v>
      </c>
      <c r="C4469">
        <v>1078.4039306640625</v>
      </c>
      <c r="D4469">
        <v>0.2397000789642334</v>
      </c>
      <c r="E4469" s="8">
        <f t="shared" si="71"/>
        <v>2.3795673847198486</v>
      </c>
    </row>
    <row r="4470" spans="1:5" x14ac:dyDescent="0.2">
      <c r="A4470" s="230">
        <v>42309.061225034726</v>
      </c>
      <c r="B4470">
        <v>2.3795673847198486</v>
      </c>
      <c r="C4470">
        <v>1078.4039306640625</v>
      </c>
      <c r="D4470">
        <v>0.2397000789642334</v>
      </c>
      <c r="E4470" s="8">
        <f t="shared" si="71"/>
        <v>2.3795673847198486</v>
      </c>
    </row>
    <row r="4471" spans="1:5" x14ac:dyDescent="0.2">
      <c r="A4471" s="230">
        <v>42309.068178553243</v>
      </c>
      <c r="B4471">
        <v>2.3795673847198486</v>
      </c>
      <c r="C4471">
        <v>1078.4039306640625</v>
      </c>
      <c r="D4471">
        <v>0.2397000789642334</v>
      </c>
      <c r="E4471" s="8">
        <f t="shared" si="71"/>
        <v>2.3795673847198486</v>
      </c>
    </row>
    <row r="4472" spans="1:5" x14ac:dyDescent="0.2">
      <c r="A4472" s="230">
        <v>42309.075132025464</v>
      </c>
      <c r="B4472">
        <v>2.3795673847198486</v>
      </c>
      <c r="C4472">
        <v>1078.4039306640625</v>
      </c>
      <c r="D4472">
        <v>0.2397000789642334</v>
      </c>
      <c r="E4472" s="8">
        <f t="shared" si="71"/>
        <v>2.3795673847198486</v>
      </c>
    </row>
    <row r="4473" spans="1:5" x14ac:dyDescent="0.2">
      <c r="A4473" s="230">
        <v>42309.082085497685</v>
      </c>
      <c r="B4473">
        <v>2.3795673847198486</v>
      </c>
      <c r="C4473">
        <v>1078.4039306640625</v>
      </c>
      <c r="D4473">
        <v>0.2397000789642334</v>
      </c>
      <c r="E4473" s="8">
        <f t="shared" si="71"/>
        <v>2.3795673847198486</v>
      </c>
    </row>
    <row r="4474" spans="1:5" x14ac:dyDescent="0.2">
      <c r="A4474" s="230">
        <v>42309.047372337962</v>
      </c>
      <c r="B4474">
        <v>2.3795673847198486</v>
      </c>
      <c r="C4474">
        <v>1011.8001708984375</v>
      </c>
      <c r="D4474">
        <v>0.2397000789642334</v>
      </c>
      <c r="E4474" s="8">
        <f t="shared" si="71"/>
        <v>2.3795673847198486</v>
      </c>
    </row>
    <row r="4475" spans="1:5" x14ac:dyDescent="0.2">
      <c r="A4475" s="230">
        <v>42309.054325810182</v>
      </c>
      <c r="B4475">
        <v>2.1461715698242187</v>
      </c>
      <c r="C4475">
        <v>1136.1201171875</v>
      </c>
      <c r="D4475">
        <v>0.2397000789642334</v>
      </c>
      <c r="E4475" s="8">
        <f t="shared" si="71"/>
        <v>2.1461715698242187</v>
      </c>
    </row>
    <row r="4476" spans="1:5" x14ac:dyDescent="0.2">
      <c r="A4476" s="230">
        <v>42309.06127928241</v>
      </c>
      <c r="B4476">
        <v>2.4071767330169678</v>
      </c>
      <c r="C4476">
        <v>1125.1978759765625</v>
      </c>
      <c r="D4476">
        <v>0.2397000789642334</v>
      </c>
      <c r="E4476" s="8">
        <f t="shared" si="71"/>
        <v>2.4071767330169678</v>
      </c>
    </row>
    <row r="4477" spans="1:5" x14ac:dyDescent="0.2">
      <c r="A4477" s="230">
        <v>42309.068232789352</v>
      </c>
      <c r="B4477">
        <v>2.4071767330169678</v>
      </c>
      <c r="C4477">
        <v>1115.239501953125</v>
      </c>
      <c r="D4477">
        <v>0.2397000789642334</v>
      </c>
      <c r="E4477" s="8">
        <f t="shared" si="71"/>
        <v>2.4071767330169678</v>
      </c>
    </row>
    <row r="4478" spans="1:5" x14ac:dyDescent="0.2">
      <c r="A4478" s="230">
        <v>42309.075186261573</v>
      </c>
      <c r="B4478">
        <v>2.331411600112915</v>
      </c>
      <c r="C4478">
        <v>1067.160400390625</v>
      </c>
      <c r="D4478">
        <v>0.2397000789642334</v>
      </c>
      <c r="E4478" s="8">
        <f t="shared" si="71"/>
        <v>2.331411600112915</v>
      </c>
    </row>
    <row r="4479" spans="1:5" x14ac:dyDescent="0.2">
      <c r="A4479" s="230">
        <v>42309.08213978009</v>
      </c>
      <c r="B4479">
        <v>2.331411600112915</v>
      </c>
      <c r="C4479">
        <v>1152.1820068359375</v>
      </c>
      <c r="D4479">
        <v>0.2397000789642334</v>
      </c>
      <c r="E4479" s="8">
        <f t="shared" si="71"/>
        <v>2.331411600112915</v>
      </c>
    </row>
    <row r="4480" spans="1:5" x14ac:dyDescent="0.2">
      <c r="A4480" s="230">
        <v>42309.089093252318</v>
      </c>
      <c r="B4480">
        <v>2.331411600112915</v>
      </c>
      <c r="C4480">
        <v>1109.7784423828125</v>
      </c>
      <c r="D4480">
        <v>0.2397000789642334</v>
      </c>
      <c r="E4480" s="8">
        <f t="shared" si="71"/>
        <v>2.331411600112915</v>
      </c>
    </row>
    <row r="4481" spans="1:5" x14ac:dyDescent="0.2">
      <c r="A4481" s="230">
        <v>42309.096046724539</v>
      </c>
      <c r="B4481">
        <v>2.331411600112915</v>
      </c>
      <c r="C4481">
        <v>1135.4775390625</v>
      </c>
      <c r="D4481">
        <v>0.2397000789642334</v>
      </c>
      <c r="E4481" s="8">
        <f t="shared" si="71"/>
        <v>2.331411600112915</v>
      </c>
    </row>
    <row r="4482" spans="1:5" x14ac:dyDescent="0.2">
      <c r="A4482" s="230">
        <v>42309.10300023148</v>
      </c>
      <c r="B4482">
        <v>2.331411600112915</v>
      </c>
      <c r="C4482">
        <v>1152.074951171875</v>
      </c>
      <c r="D4482">
        <v>0.2397000789642334</v>
      </c>
      <c r="E4482" s="8">
        <f t="shared" si="71"/>
        <v>2.331411600112915</v>
      </c>
    </row>
    <row r="4483" spans="1:5" x14ac:dyDescent="0.2">
      <c r="A4483" s="230">
        <v>42309.109953703701</v>
      </c>
      <c r="B4483">
        <v>2.331411600112915</v>
      </c>
      <c r="C4483">
        <v>1135.798828125</v>
      </c>
      <c r="D4483">
        <v>0.2397000789642334</v>
      </c>
      <c r="E4483" s="8">
        <f t="shared" si="71"/>
        <v>2.331411600112915</v>
      </c>
    </row>
    <row r="4484" spans="1:5" x14ac:dyDescent="0.2">
      <c r="A4484" s="230">
        <v>42309.116907175929</v>
      </c>
      <c r="B4484">
        <v>2.331411600112915</v>
      </c>
      <c r="C4484">
        <v>1127.0181884765625</v>
      </c>
      <c r="D4484">
        <v>0.2397000789642334</v>
      </c>
      <c r="E4484" s="8">
        <f t="shared" ref="E4484:E4547" si="72">IF(B4484="Null",E4483,IF(C4484+D4484&gt;10,B4484,"PO"))</f>
        <v>2.331411600112915</v>
      </c>
    </row>
    <row r="4485" spans="1:5" x14ac:dyDescent="0.2">
      <c r="A4485" s="230">
        <v>42309.12386068287</v>
      </c>
      <c r="B4485">
        <v>2.331411600112915</v>
      </c>
      <c r="C4485">
        <v>1102.4970703125</v>
      </c>
      <c r="D4485">
        <v>0.2397000789642334</v>
      </c>
      <c r="E4485" s="8">
        <f t="shared" si="72"/>
        <v>2.331411600112915</v>
      </c>
    </row>
    <row r="4486" spans="1:5" x14ac:dyDescent="0.2">
      <c r="A4486" s="230">
        <v>42309.130814155091</v>
      </c>
      <c r="B4486">
        <v>2.331411600112915</v>
      </c>
      <c r="C4486">
        <v>1113.7403564453125</v>
      </c>
      <c r="D4486">
        <v>0.2397000789642334</v>
      </c>
      <c r="E4486" s="8">
        <f t="shared" si="72"/>
        <v>2.331411600112915</v>
      </c>
    </row>
    <row r="4487" spans="1:5" x14ac:dyDescent="0.2">
      <c r="A4487" s="230">
        <v>42309.137767673608</v>
      </c>
      <c r="B4487">
        <v>2.331411600112915</v>
      </c>
      <c r="C4487">
        <v>1130.0166015625</v>
      </c>
      <c r="D4487">
        <v>0.2397000789642334</v>
      </c>
      <c r="E4487" s="8">
        <f t="shared" si="72"/>
        <v>2.331411600112915</v>
      </c>
    </row>
    <row r="4488" spans="1:5" x14ac:dyDescent="0.2">
      <c r="A4488" s="230">
        <v>42309.144721145836</v>
      </c>
      <c r="B4488">
        <v>2.331411600112915</v>
      </c>
      <c r="C4488">
        <v>1104.7454833984375</v>
      </c>
      <c r="D4488">
        <v>0.2397000789642334</v>
      </c>
      <c r="E4488" s="8">
        <f t="shared" si="72"/>
        <v>2.331411600112915</v>
      </c>
    </row>
    <row r="4489" spans="1:5" x14ac:dyDescent="0.2">
      <c r="A4489" s="230">
        <v>42309.151674618057</v>
      </c>
      <c r="B4489">
        <v>2.331411600112915</v>
      </c>
      <c r="C4489">
        <v>1073.7994384765625</v>
      </c>
      <c r="D4489">
        <v>0.2397000789642334</v>
      </c>
      <c r="E4489" s="8">
        <f t="shared" si="72"/>
        <v>2.331411600112915</v>
      </c>
    </row>
    <row r="4490" spans="1:5" x14ac:dyDescent="0.2">
      <c r="A4490" s="230">
        <v>42309.158628124998</v>
      </c>
      <c r="B4490">
        <v>2.331411600112915</v>
      </c>
      <c r="C4490">
        <v>1089.0048828125</v>
      </c>
      <c r="D4490">
        <v>0.2397000789642334</v>
      </c>
      <c r="E4490" s="8">
        <f t="shared" si="72"/>
        <v>2.331411600112915</v>
      </c>
    </row>
    <row r="4491" spans="1:5" x14ac:dyDescent="0.2">
      <c r="A4491" s="230">
        <v>42309.165581597219</v>
      </c>
      <c r="B4491">
        <v>2.331411600112915</v>
      </c>
      <c r="C4491">
        <v>1134.192626953125</v>
      </c>
      <c r="D4491">
        <v>0.2397000789642334</v>
      </c>
      <c r="E4491" s="8">
        <f t="shared" si="72"/>
        <v>2.331411600112915</v>
      </c>
    </row>
    <row r="4492" spans="1:5" x14ac:dyDescent="0.2">
      <c r="A4492" s="230">
        <v>42309.172535069447</v>
      </c>
      <c r="B4492">
        <v>2.331411600112915</v>
      </c>
      <c r="C4492">
        <v>1078.8323974609375</v>
      </c>
      <c r="D4492">
        <v>0.2397000789642334</v>
      </c>
      <c r="E4492" s="8">
        <f t="shared" si="72"/>
        <v>2.331411600112915</v>
      </c>
    </row>
    <row r="4493" spans="1:5" x14ac:dyDescent="0.2">
      <c r="A4493" s="230">
        <v>42309.179488576388</v>
      </c>
      <c r="B4493">
        <v>2.331411600112915</v>
      </c>
      <c r="C4493">
        <v>1082.0445556640625</v>
      </c>
      <c r="D4493">
        <v>0.2397000789642334</v>
      </c>
      <c r="E4493" s="8">
        <f t="shared" si="72"/>
        <v>2.331411600112915</v>
      </c>
    </row>
    <row r="4494" spans="1:5" x14ac:dyDescent="0.2">
      <c r="A4494" s="230">
        <v>42309.186442048609</v>
      </c>
      <c r="B4494">
        <v>2.331411600112915</v>
      </c>
      <c r="C4494">
        <v>1102.1756591796875</v>
      </c>
      <c r="D4494">
        <v>0.2397000789642334</v>
      </c>
      <c r="E4494" s="8">
        <f t="shared" si="72"/>
        <v>2.331411600112915</v>
      </c>
    </row>
    <row r="4495" spans="1:5" x14ac:dyDescent="0.2">
      <c r="A4495" s="230">
        <v>42309.193395567127</v>
      </c>
      <c r="B4495">
        <v>2.331411600112915</v>
      </c>
      <c r="C4495">
        <v>1108.70751953125</v>
      </c>
      <c r="D4495">
        <v>0.2397000789642334</v>
      </c>
      <c r="E4495" s="8">
        <f t="shared" si="72"/>
        <v>2.331411600112915</v>
      </c>
    </row>
    <row r="4496" spans="1:5" x14ac:dyDescent="0.2">
      <c r="A4496" s="230">
        <v>42309.200349039354</v>
      </c>
      <c r="B4496">
        <v>2.331411600112915</v>
      </c>
      <c r="C4496">
        <v>1071.122314453125</v>
      </c>
      <c r="D4496">
        <v>0.2397000789642334</v>
      </c>
      <c r="E4496" s="8">
        <f t="shared" si="72"/>
        <v>2.331411600112915</v>
      </c>
    </row>
    <row r="4497" spans="1:5" x14ac:dyDescent="0.2">
      <c r="A4497" s="230">
        <v>42309.207302511575</v>
      </c>
      <c r="B4497">
        <v>2.331411600112915</v>
      </c>
      <c r="C4497">
        <v>1046.27978515625</v>
      </c>
      <c r="D4497">
        <v>0.2397000789642334</v>
      </c>
      <c r="E4497" s="8">
        <f t="shared" si="72"/>
        <v>2.331411600112915</v>
      </c>
    </row>
    <row r="4498" spans="1:5" x14ac:dyDescent="0.2">
      <c r="A4498" s="230">
        <v>42309.214256018517</v>
      </c>
      <c r="B4498">
        <v>2.331411600112915</v>
      </c>
      <c r="C4498">
        <v>1043.81689453125</v>
      </c>
      <c r="D4498">
        <v>0.2397000789642334</v>
      </c>
      <c r="E4498" s="8">
        <f t="shared" si="72"/>
        <v>2.331411600112915</v>
      </c>
    </row>
    <row r="4499" spans="1:5" x14ac:dyDescent="0.2">
      <c r="A4499" s="230">
        <v>42309.221209490737</v>
      </c>
      <c r="B4499">
        <v>2.331411600112915</v>
      </c>
      <c r="C4499">
        <v>1068.65966796875</v>
      </c>
      <c r="D4499">
        <v>0.2397000789642334</v>
      </c>
      <c r="E4499" s="8">
        <f t="shared" si="72"/>
        <v>2.331411600112915</v>
      </c>
    </row>
    <row r="4500" spans="1:5" x14ac:dyDescent="0.2">
      <c r="A4500" s="230">
        <v>42309.228162962965</v>
      </c>
      <c r="B4500">
        <v>2.331411600112915</v>
      </c>
      <c r="C4500">
        <v>978.7122802734375</v>
      </c>
      <c r="D4500">
        <v>0.2397000789642334</v>
      </c>
      <c r="E4500" s="8">
        <f t="shared" si="72"/>
        <v>2.331411600112915</v>
      </c>
    </row>
    <row r="4501" spans="1:5" x14ac:dyDescent="0.2">
      <c r="A4501" s="230">
        <v>42309.235116469907</v>
      </c>
      <c r="B4501">
        <v>2.331411600112915</v>
      </c>
      <c r="C4501">
        <v>968.00421142578125</v>
      </c>
      <c r="D4501">
        <v>0.2397000789642334</v>
      </c>
      <c r="E4501" s="8">
        <f t="shared" si="72"/>
        <v>2.331411600112915</v>
      </c>
    </row>
    <row r="4502" spans="1:5" x14ac:dyDescent="0.2">
      <c r="A4502" s="230">
        <v>42309.242069942127</v>
      </c>
      <c r="B4502">
        <v>2.331411600112915</v>
      </c>
      <c r="C4502">
        <v>891.22772216796875</v>
      </c>
      <c r="D4502">
        <v>0.2397000789642334</v>
      </c>
      <c r="E4502" s="8">
        <f t="shared" si="72"/>
        <v>2.331411600112915</v>
      </c>
    </row>
    <row r="4503" spans="1:5" x14ac:dyDescent="0.2">
      <c r="A4503" s="230">
        <v>42309.249023460645</v>
      </c>
      <c r="B4503">
        <v>2.331411600112915</v>
      </c>
      <c r="C4503">
        <v>1095.215576171875</v>
      </c>
      <c r="D4503">
        <v>0.2397000789642334</v>
      </c>
      <c r="E4503" s="8">
        <f t="shared" si="72"/>
        <v>2.331411600112915</v>
      </c>
    </row>
    <row r="4504" spans="1:5" x14ac:dyDescent="0.2">
      <c r="A4504" s="230">
        <v>42309.255976932873</v>
      </c>
      <c r="B4504">
        <v>2.331411600112915</v>
      </c>
      <c r="C4504">
        <v>1141.045654296875</v>
      </c>
      <c r="D4504">
        <v>0.2397000789642334</v>
      </c>
      <c r="E4504" s="8">
        <f t="shared" si="72"/>
        <v>2.331411600112915</v>
      </c>
    </row>
    <row r="4505" spans="1:5" x14ac:dyDescent="0.2">
      <c r="A4505" s="230">
        <v>42309.262930405093</v>
      </c>
      <c r="B4505">
        <v>2.331411600112915</v>
      </c>
      <c r="C4505">
        <v>1114.7039794921875</v>
      </c>
      <c r="D4505">
        <v>0.2397000789642334</v>
      </c>
      <c r="E4505" s="8">
        <f t="shared" si="72"/>
        <v>2.331411600112915</v>
      </c>
    </row>
    <row r="4506" spans="1:5" x14ac:dyDescent="0.2">
      <c r="A4506" s="230">
        <v>42309.269883912035</v>
      </c>
      <c r="B4506">
        <v>2.3659765720367432</v>
      </c>
      <c r="C4506">
        <v>1114.8111572265625</v>
      </c>
      <c r="D4506">
        <v>0.2397000789642334</v>
      </c>
      <c r="E4506" s="8">
        <f t="shared" si="72"/>
        <v>2.3659765720367432</v>
      </c>
    </row>
    <row r="4507" spans="1:5" x14ac:dyDescent="0.2">
      <c r="A4507" s="230">
        <v>42309.276837384263</v>
      </c>
      <c r="B4507">
        <v>2.3659765720367432</v>
      </c>
      <c r="C4507">
        <v>0</v>
      </c>
      <c r="D4507">
        <v>0.2397000789642334</v>
      </c>
      <c r="E4507" s="8" t="str">
        <f t="shared" si="72"/>
        <v>PO</v>
      </c>
    </row>
    <row r="4508" spans="1:5" x14ac:dyDescent="0.2">
      <c r="A4508" s="230">
        <v>42309.283790856483</v>
      </c>
      <c r="B4508">
        <v>2.3659765720367432</v>
      </c>
      <c r="C4508">
        <v>1543.56005859375</v>
      </c>
      <c r="D4508">
        <v>0.31459331512451172</v>
      </c>
      <c r="E4508" s="8">
        <f t="shared" si="72"/>
        <v>2.3659765720367432</v>
      </c>
    </row>
    <row r="4509" spans="1:5" x14ac:dyDescent="0.2">
      <c r="A4509" s="230">
        <v>42309.290744363425</v>
      </c>
      <c r="B4509">
        <v>2.3659765720367432</v>
      </c>
      <c r="C4509">
        <v>791.322021484375</v>
      </c>
      <c r="D4509">
        <v>0.31459331512451172</v>
      </c>
      <c r="E4509" s="8">
        <f t="shared" si="72"/>
        <v>2.3659765720367432</v>
      </c>
    </row>
    <row r="4510" spans="1:5" x14ac:dyDescent="0.2">
      <c r="A4510" s="230">
        <v>42309.297697835646</v>
      </c>
      <c r="B4510">
        <v>2.3659765720367432</v>
      </c>
      <c r="C4510">
        <v>1074.0135498046875</v>
      </c>
      <c r="D4510">
        <v>0.31459331512451172</v>
      </c>
      <c r="E4510" s="8">
        <f t="shared" si="72"/>
        <v>2.3659765720367432</v>
      </c>
    </row>
    <row r="4511" spans="1:5" x14ac:dyDescent="0.2">
      <c r="A4511" s="230">
        <v>42309.304651354163</v>
      </c>
      <c r="B4511">
        <v>2.3659765720367432</v>
      </c>
      <c r="C4511">
        <v>986.20794677734375</v>
      </c>
      <c r="D4511">
        <v>0.31459331512451172</v>
      </c>
      <c r="E4511" s="8">
        <f t="shared" si="72"/>
        <v>2.3659765720367432</v>
      </c>
    </row>
    <row r="4512" spans="1:5" x14ac:dyDescent="0.2">
      <c r="A4512" s="230">
        <v>42309.311604826391</v>
      </c>
      <c r="B4512">
        <v>2.4210884571075439</v>
      </c>
      <c r="C4512">
        <v>1157.10791015625</v>
      </c>
      <c r="D4512">
        <v>0.31459331512451172</v>
      </c>
      <c r="E4512" s="8">
        <f t="shared" si="72"/>
        <v>2.4210884571075439</v>
      </c>
    </row>
    <row r="4513" spans="1:5" x14ac:dyDescent="0.2">
      <c r="A4513" s="230">
        <v>42309.318558298612</v>
      </c>
      <c r="B4513">
        <v>2.4210884571075439</v>
      </c>
      <c r="C4513">
        <v>791.64337158203125</v>
      </c>
      <c r="D4513">
        <v>0.31459331512451172</v>
      </c>
      <c r="E4513" s="8">
        <f t="shared" si="72"/>
        <v>2.4210884571075439</v>
      </c>
    </row>
    <row r="4514" spans="1:5" x14ac:dyDescent="0.2">
      <c r="A4514" s="230">
        <v>42309.325511805553</v>
      </c>
      <c r="B4514">
        <v>2.4210884571075439</v>
      </c>
      <c r="C4514">
        <v>1145.11474609375</v>
      </c>
      <c r="D4514">
        <v>0.31459331512451172</v>
      </c>
      <c r="E4514" s="8">
        <f t="shared" si="72"/>
        <v>2.4210884571075439</v>
      </c>
    </row>
    <row r="4515" spans="1:5" x14ac:dyDescent="0.2">
      <c r="A4515" s="230">
        <v>42309.332465277781</v>
      </c>
      <c r="B4515">
        <v>2.4210884571075439</v>
      </c>
      <c r="C4515">
        <v>842.399169921875</v>
      </c>
      <c r="D4515">
        <v>0.31459331512451172</v>
      </c>
      <c r="E4515" s="8">
        <f t="shared" si="72"/>
        <v>2.4210884571075439</v>
      </c>
    </row>
    <row r="4516" spans="1:5" x14ac:dyDescent="0.2">
      <c r="A4516" s="230">
        <v>42309.339418750002</v>
      </c>
      <c r="B4516">
        <v>2.4210884571075439</v>
      </c>
      <c r="C4516">
        <v>1128.4102783203125</v>
      </c>
      <c r="D4516">
        <v>0.31459331512451172</v>
      </c>
      <c r="E4516" s="8">
        <f t="shared" si="72"/>
        <v>2.4210884571075439</v>
      </c>
    </row>
    <row r="4517" spans="1:5" x14ac:dyDescent="0.2">
      <c r="A4517" s="230">
        <v>42309.346372256943</v>
      </c>
      <c r="B4517">
        <v>2.4210884571075439</v>
      </c>
      <c r="C4517">
        <v>1066.303955078125</v>
      </c>
      <c r="D4517">
        <v>0.31459331512451172</v>
      </c>
      <c r="E4517" s="8">
        <f t="shared" si="72"/>
        <v>2.4210884571075439</v>
      </c>
    </row>
    <row r="4518" spans="1:5" x14ac:dyDescent="0.2">
      <c r="A4518" s="230">
        <v>42309.353325729164</v>
      </c>
      <c r="B4518">
        <v>2.4210884571075439</v>
      </c>
      <c r="C4518">
        <v>1144.5794677734375</v>
      </c>
      <c r="D4518">
        <v>0.31459331512451172</v>
      </c>
      <c r="E4518" s="8">
        <f t="shared" si="72"/>
        <v>2.4210884571075439</v>
      </c>
    </row>
    <row r="4519" spans="1:5" x14ac:dyDescent="0.2">
      <c r="A4519" s="230">
        <v>42309.360279247689</v>
      </c>
      <c r="B4519">
        <v>2.4210884571075439</v>
      </c>
      <c r="C4519">
        <v>1105.4952392578125</v>
      </c>
      <c r="D4519">
        <v>0.31459331512451172</v>
      </c>
      <c r="E4519" s="8">
        <f t="shared" si="72"/>
        <v>2.4210884571075439</v>
      </c>
    </row>
    <row r="4520" spans="1:5" x14ac:dyDescent="0.2">
      <c r="A4520" s="230">
        <v>42309.367232719909</v>
      </c>
      <c r="B4520">
        <v>2.4210884571075439</v>
      </c>
      <c r="C4520">
        <v>1143.2945556640625</v>
      </c>
      <c r="D4520">
        <v>0.31459331512451172</v>
      </c>
      <c r="E4520" s="8">
        <f t="shared" si="72"/>
        <v>2.4210884571075439</v>
      </c>
    </row>
    <row r="4521" spans="1:5" x14ac:dyDescent="0.2">
      <c r="A4521" s="230">
        <v>42309.37418619213</v>
      </c>
      <c r="B4521">
        <v>2.4210884571075439</v>
      </c>
      <c r="C4521">
        <v>1125.0909423828125</v>
      </c>
      <c r="D4521">
        <v>0.31459331512451172</v>
      </c>
      <c r="E4521" s="8">
        <f t="shared" si="72"/>
        <v>2.4210884571075439</v>
      </c>
    </row>
    <row r="4522" spans="1:5" x14ac:dyDescent="0.2">
      <c r="A4522" s="230">
        <v>42309.381139699071</v>
      </c>
      <c r="B4522">
        <v>2.4210884571075439</v>
      </c>
      <c r="C4522">
        <v>1136.334228515625</v>
      </c>
      <c r="D4522">
        <v>0.31459331512451172</v>
      </c>
      <c r="E4522" s="8">
        <f t="shared" si="72"/>
        <v>2.4210884571075439</v>
      </c>
    </row>
    <row r="4523" spans="1:5" x14ac:dyDescent="0.2">
      <c r="A4523" s="230">
        <v>42309.388093171299</v>
      </c>
      <c r="B4523">
        <v>2.4210884571075439</v>
      </c>
      <c r="C4523">
        <v>1095.7508544921875</v>
      </c>
      <c r="D4523">
        <v>0.31459331512451172</v>
      </c>
      <c r="E4523" s="8">
        <f t="shared" si="72"/>
        <v>2.4210884571075439</v>
      </c>
    </row>
    <row r="4524" spans="1:5" x14ac:dyDescent="0.2">
      <c r="A4524" s="230">
        <v>42309.39504664352</v>
      </c>
      <c r="B4524">
        <v>2.4210884571075439</v>
      </c>
      <c r="C4524">
        <v>1145.75732421875</v>
      </c>
      <c r="D4524">
        <v>0.31459331512451172</v>
      </c>
      <c r="E4524" s="8">
        <f t="shared" si="72"/>
        <v>2.4210884571075439</v>
      </c>
    </row>
    <row r="4525" spans="1:5" x14ac:dyDescent="0.2">
      <c r="A4525" s="230">
        <v>42309.402000150461</v>
      </c>
      <c r="B4525">
        <v>2.4210884571075439</v>
      </c>
      <c r="C4525">
        <v>1075.08447265625</v>
      </c>
      <c r="D4525">
        <v>0.31459331512451172</v>
      </c>
      <c r="E4525" s="8">
        <f t="shared" si="72"/>
        <v>2.4210884571075439</v>
      </c>
    </row>
    <row r="4526" spans="1:5" x14ac:dyDescent="0.2">
      <c r="A4526" s="230">
        <v>42309.408953622682</v>
      </c>
      <c r="B4526">
        <v>2.4210884571075439</v>
      </c>
      <c r="C4526">
        <v>1097.357177734375</v>
      </c>
      <c r="D4526">
        <v>0.31459331512451172</v>
      </c>
      <c r="E4526" s="8">
        <f t="shared" si="72"/>
        <v>2.4210884571075439</v>
      </c>
    </row>
    <row r="4527" spans="1:5" x14ac:dyDescent="0.2">
      <c r="A4527" s="230">
        <v>42309.415907141207</v>
      </c>
      <c r="B4527">
        <v>2.4210884571075439</v>
      </c>
      <c r="C4527">
        <v>1093.609130859375</v>
      </c>
      <c r="D4527">
        <v>0.31459331512451172</v>
      </c>
      <c r="E4527" s="8">
        <f t="shared" si="72"/>
        <v>2.4210884571075439</v>
      </c>
    </row>
    <row r="4528" spans="1:5" x14ac:dyDescent="0.2">
      <c r="A4528" s="230">
        <v>42309.422860613427</v>
      </c>
      <c r="B4528">
        <v>2.4210884571075439</v>
      </c>
      <c r="C4528">
        <v>1129.8023681640625</v>
      </c>
      <c r="D4528">
        <v>0.31459331512451172</v>
      </c>
      <c r="E4528" s="8">
        <f t="shared" si="72"/>
        <v>2.4210884571075439</v>
      </c>
    </row>
    <row r="4529" spans="1:5" x14ac:dyDescent="0.2">
      <c r="A4529" s="230">
        <v>42309.429814085648</v>
      </c>
      <c r="B4529">
        <v>2.4210884571075439</v>
      </c>
      <c r="C4529">
        <v>1095.8580322265625</v>
      </c>
      <c r="D4529">
        <v>0.31459331512451172</v>
      </c>
      <c r="E4529" s="8">
        <f t="shared" si="72"/>
        <v>2.4210884571075439</v>
      </c>
    </row>
    <row r="4530" spans="1:5" x14ac:dyDescent="0.2">
      <c r="A4530" s="230">
        <v>42309.43676759259</v>
      </c>
      <c r="B4530">
        <v>2.4210884571075439</v>
      </c>
      <c r="C4530">
        <v>1133.1219482421875</v>
      </c>
      <c r="D4530">
        <v>0.31459331512451172</v>
      </c>
      <c r="E4530" s="8">
        <f t="shared" si="72"/>
        <v>2.4210884571075439</v>
      </c>
    </row>
    <row r="4531" spans="1:5" x14ac:dyDescent="0.2">
      <c r="A4531" s="230">
        <v>42309.443721064818</v>
      </c>
      <c r="B4531">
        <v>2.4210884571075439</v>
      </c>
      <c r="C4531">
        <v>1082.580078125</v>
      </c>
      <c r="D4531">
        <v>0.31459331512451172</v>
      </c>
      <c r="E4531" s="8">
        <f t="shared" si="72"/>
        <v>2.4210884571075439</v>
      </c>
    </row>
    <row r="4532" spans="1:5" x14ac:dyDescent="0.2">
      <c r="A4532" s="230">
        <v>42309.450674537038</v>
      </c>
      <c r="B4532">
        <v>2.4210884571075439</v>
      </c>
      <c r="C4532">
        <v>1123.484619140625</v>
      </c>
      <c r="D4532">
        <v>0.31459331512451172</v>
      </c>
      <c r="E4532" s="8">
        <f t="shared" si="72"/>
        <v>2.4210884571075439</v>
      </c>
    </row>
    <row r="4533" spans="1:5" x14ac:dyDescent="0.2">
      <c r="A4533" s="230">
        <v>42309.45762804398</v>
      </c>
      <c r="B4533">
        <v>2.4210884571075439</v>
      </c>
      <c r="C4533">
        <v>956.54669189453125</v>
      </c>
      <c r="D4533">
        <v>0.31459331512451172</v>
      </c>
      <c r="E4533" s="8">
        <f t="shared" si="72"/>
        <v>2.4210884571075439</v>
      </c>
    </row>
    <row r="4534" spans="1:5" x14ac:dyDescent="0.2">
      <c r="A4534" s="230">
        <v>42309.4645815162</v>
      </c>
      <c r="B4534">
        <v>2.4210884571075439</v>
      </c>
      <c r="C4534">
        <v>1104.2103271484375</v>
      </c>
      <c r="D4534">
        <v>0.31459331512451172</v>
      </c>
      <c r="E4534" s="8">
        <f t="shared" si="72"/>
        <v>2.4210884571075439</v>
      </c>
    </row>
    <row r="4535" spans="1:5" x14ac:dyDescent="0.2">
      <c r="A4535" s="230">
        <v>42309.471535034725</v>
      </c>
      <c r="B4535">
        <v>2.4210884571075439</v>
      </c>
      <c r="C4535">
        <v>979.24774169921875</v>
      </c>
      <c r="D4535">
        <v>0.31459331512451172</v>
      </c>
      <c r="E4535" s="8">
        <f t="shared" si="72"/>
        <v>2.4210884571075439</v>
      </c>
    </row>
    <row r="4536" spans="1:5" x14ac:dyDescent="0.2">
      <c r="A4536" s="230">
        <v>42309.478488506946</v>
      </c>
      <c r="B4536">
        <v>2.4210884571075439</v>
      </c>
      <c r="C4536">
        <v>1075.7269287109375</v>
      </c>
      <c r="D4536">
        <v>0.31459331512451172</v>
      </c>
      <c r="E4536" s="8">
        <f t="shared" si="72"/>
        <v>2.4210884571075439</v>
      </c>
    </row>
    <row r="4537" spans="1:5" x14ac:dyDescent="0.2">
      <c r="A4537" s="230">
        <v>42309.485441979166</v>
      </c>
      <c r="B4537">
        <v>2.4210884571075439</v>
      </c>
      <c r="C4537">
        <v>925.17218017578125</v>
      </c>
      <c r="D4537">
        <v>0.31459331512451172</v>
      </c>
      <c r="E4537" s="8">
        <f t="shared" si="72"/>
        <v>2.4210884571075439</v>
      </c>
    </row>
    <row r="4538" spans="1:5" x14ac:dyDescent="0.2">
      <c r="A4538" s="230">
        <v>42309.492395486108</v>
      </c>
      <c r="B4538">
        <v>2.4210884571075439</v>
      </c>
      <c r="C4538">
        <v>1040.8187255859375</v>
      </c>
      <c r="D4538">
        <v>0.31459331512451172</v>
      </c>
      <c r="E4538" s="8">
        <f t="shared" si="72"/>
        <v>2.4210884571075439</v>
      </c>
    </row>
    <row r="4539" spans="1:5" x14ac:dyDescent="0.2">
      <c r="A4539" s="230">
        <v>42309.499348958336</v>
      </c>
      <c r="B4539">
        <v>2.4210884571075439</v>
      </c>
      <c r="C4539">
        <v>941.9837646484375</v>
      </c>
      <c r="D4539">
        <v>0.31459331512451172</v>
      </c>
      <c r="E4539" s="8">
        <f t="shared" si="72"/>
        <v>2.4210884571075439</v>
      </c>
    </row>
    <row r="4540" spans="1:5" x14ac:dyDescent="0.2">
      <c r="A4540" s="230">
        <v>42309.506302430556</v>
      </c>
      <c r="B4540">
        <v>2.4210884571075439</v>
      </c>
      <c r="C4540">
        <v>1059.6649169921875</v>
      </c>
      <c r="D4540">
        <v>0.31459331512451172</v>
      </c>
      <c r="E4540" s="8">
        <f t="shared" si="72"/>
        <v>2.4210884571075439</v>
      </c>
    </row>
    <row r="4541" spans="1:5" x14ac:dyDescent="0.2">
      <c r="A4541" s="230">
        <v>42309.513255937498</v>
      </c>
      <c r="B4541">
        <v>2.4210884571075439</v>
      </c>
      <c r="C4541">
        <v>1034.9293212890625</v>
      </c>
      <c r="D4541">
        <v>0.31459331512451172</v>
      </c>
      <c r="E4541" s="8">
        <f t="shared" si="72"/>
        <v>2.4210884571075439</v>
      </c>
    </row>
    <row r="4542" spans="1:5" x14ac:dyDescent="0.2">
      <c r="A4542" s="230">
        <v>42309.520209409726</v>
      </c>
      <c r="B4542">
        <v>2.4210884571075439</v>
      </c>
      <c r="C4542">
        <v>1015.5477294921875</v>
      </c>
      <c r="D4542">
        <v>0.31459331512451172</v>
      </c>
      <c r="E4542" s="8">
        <f t="shared" si="72"/>
        <v>2.4210884571075439</v>
      </c>
    </row>
    <row r="4543" spans="1:5" x14ac:dyDescent="0.2">
      <c r="A4543" s="230">
        <v>42309.527162928243</v>
      </c>
      <c r="B4543">
        <v>2.4210884571075439</v>
      </c>
      <c r="C4543">
        <v>1132.8006591796875</v>
      </c>
      <c r="D4543">
        <v>0.31459331512451172</v>
      </c>
      <c r="E4543" s="8">
        <f t="shared" si="72"/>
        <v>2.4210884571075439</v>
      </c>
    </row>
    <row r="4544" spans="1:5" x14ac:dyDescent="0.2">
      <c r="A4544" s="230">
        <v>42309.534116400464</v>
      </c>
      <c r="B4544">
        <v>2.4210884571075439</v>
      </c>
      <c r="C4544">
        <v>895.72515869140625</v>
      </c>
      <c r="D4544">
        <v>0.31459331512451172</v>
      </c>
      <c r="E4544" s="8">
        <f t="shared" si="72"/>
        <v>2.4210884571075439</v>
      </c>
    </row>
    <row r="4545" spans="1:5" x14ac:dyDescent="0.2">
      <c r="A4545" s="230">
        <v>42309.541069872685</v>
      </c>
      <c r="B4545">
        <v>2.4210884571075439</v>
      </c>
      <c r="C4545">
        <v>1146.7210693359375</v>
      </c>
      <c r="D4545">
        <v>0.31459331512451172</v>
      </c>
      <c r="E4545" s="8">
        <f t="shared" si="72"/>
        <v>2.4210884571075439</v>
      </c>
    </row>
    <row r="4546" spans="1:5" x14ac:dyDescent="0.2">
      <c r="A4546" s="230">
        <v>42309.548023379626</v>
      </c>
      <c r="B4546">
        <v>2.4210884571075439</v>
      </c>
      <c r="C4546">
        <v>820.4478759765625</v>
      </c>
      <c r="D4546">
        <v>0.31459331512451172</v>
      </c>
      <c r="E4546" s="8">
        <f t="shared" si="72"/>
        <v>2.4210884571075439</v>
      </c>
    </row>
    <row r="4547" spans="1:5" x14ac:dyDescent="0.2">
      <c r="A4547" s="230">
        <v>42309.554976851854</v>
      </c>
      <c r="B4547">
        <v>2.4210884571075439</v>
      </c>
      <c r="C4547">
        <v>1140.2962646484375</v>
      </c>
      <c r="D4547">
        <v>0.31459331512451172</v>
      </c>
      <c r="E4547" s="8">
        <f t="shared" si="72"/>
        <v>2.4210884571075439</v>
      </c>
    </row>
    <row r="4548" spans="1:5" x14ac:dyDescent="0.2">
      <c r="A4548" s="230">
        <v>42309.561930324075</v>
      </c>
      <c r="B4548">
        <v>2.4210884571075439</v>
      </c>
      <c r="C4548">
        <v>954.40509033203125</v>
      </c>
      <c r="D4548">
        <v>0.31459331512451172</v>
      </c>
      <c r="E4548" s="8">
        <f t="shared" ref="E4548:E4610" si="73">IF(B4548="Null",E4547,IF(C4548+D4548&gt;10,B4548,"PO"))</f>
        <v>2.4210884571075439</v>
      </c>
    </row>
    <row r="4549" spans="1:5" x14ac:dyDescent="0.2">
      <c r="A4549" s="230">
        <v>42309.568883831016</v>
      </c>
      <c r="B4549">
        <v>2.4210884571075439</v>
      </c>
      <c r="C4549">
        <v>1157.428955078125</v>
      </c>
      <c r="D4549">
        <v>0.31459331512451172</v>
      </c>
      <c r="E4549" s="8">
        <f t="shared" si="73"/>
        <v>2.4210884571075439</v>
      </c>
    </row>
    <row r="4550" spans="1:5" x14ac:dyDescent="0.2">
      <c r="A4550" s="230">
        <v>42309.575837303244</v>
      </c>
      <c r="B4550">
        <v>2.4210884571075439</v>
      </c>
      <c r="C4550">
        <v>1050.348876953125</v>
      </c>
      <c r="D4550">
        <v>0.31459331512451172</v>
      </c>
      <c r="E4550" s="8">
        <f t="shared" si="73"/>
        <v>2.4210884571075439</v>
      </c>
    </row>
    <row r="4551" spans="1:5" x14ac:dyDescent="0.2">
      <c r="A4551" s="230">
        <v>42309.582790821762</v>
      </c>
      <c r="B4551">
        <v>2.3041229248046875</v>
      </c>
      <c r="C4551">
        <v>1114.48974609375</v>
      </c>
      <c r="D4551">
        <v>0.31459331512451172</v>
      </c>
      <c r="E4551" s="8">
        <f t="shared" si="73"/>
        <v>2.3041229248046875</v>
      </c>
    </row>
    <row r="4552" spans="1:5" x14ac:dyDescent="0.2">
      <c r="A4552" s="230">
        <v>42309.589744293982</v>
      </c>
      <c r="B4552">
        <v>2.3041229248046875</v>
      </c>
      <c r="C4552">
        <v>1140.617431640625</v>
      </c>
      <c r="D4552">
        <v>0.31459331512451172</v>
      </c>
      <c r="E4552" s="8">
        <f t="shared" si="73"/>
        <v>2.3041229248046875</v>
      </c>
    </row>
    <row r="4553" spans="1:5" x14ac:dyDescent="0.2">
      <c r="A4553" s="230">
        <v>42309.596697766203</v>
      </c>
      <c r="B4553">
        <v>2.3041229248046875</v>
      </c>
      <c r="C4553">
        <v>1117.8094482421875</v>
      </c>
      <c r="D4553">
        <v>0.31459331512451172</v>
      </c>
      <c r="E4553" s="8">
        <f t="shared" si="73"/>
        <v>2.3041229248046875</v>
      </c>
    </row>
    <row r="4554" spans="1:5" x14ac:dyDescent="0.2">
      <c r="A4554" s="230">
        <v>42309.603651273152</v>
      </c>
      <c r="B4554">
        <v>2.3041229248046875</v>
      </c>
      <c r="C4554">
        <v>1110.420654296875</v>
      </c>
      <c r="D4554">
        <v>0.31459331512451172</v>
      </c>
      <c r="E4554" s="8">
        <f t="shared" si="73"/>
        <v>2.3041229248046875</v>
      </c>
    </row>
    <row r="4555" spans="1:5" x14ac:dyDescent="0.2">
      <c r="A4555" s="230">
        <v>42309.610604745372</v>
      </c>
      <c r="B4555">
        <v>2.3041229248046875</v>
      </c>
      <c r="C4555">
        <v>1148.8626708984375</v>
      </c>
      <c r="D4555">
        <v>0.31459331512451172</v>
      </c>
      <c r="E4555" s="8">
        <f t="shared" si="73"/>
        <v>2.3041229248046875</v>
      </c>
    </row>
    <row r="4556" spans="1:5" x14ac:dyDescent="0.2">
      <c r="A4556" s="230">
        <v>42309.617558217593</v>
      </c>
      <c r="B4556">
        <v>2.3041229248046875</v>
      </c>
      <c r="C4556">
        <v>1104.2103271484375</v>
      </c>
      <c r="D4556">
        <v>0.31459331512451172</v>
      </c>
      <c r="E4556" s="8">
        <f t="shared" si="73"/>
        <v>2.3041229248046875</v>
      </c>
    </row>
    <row r="4557" spans="1:5" x14ac:dyDescent="0.2">
      <c r="A4557" s="230">
        <v>42309.624511724534</v>
      </c>
      <c r="B4557">
        <v>2.3041229248046875</v>
      </c>
      <c r="C4557">
        <v>1118.77294921875</v>
      </c>
      <c r="D4557">
        <v>0.31459331512451172</v>
      </c>
      <c r="E4557" s="8">
        <f t="shared" si="73"/>
        <v>2.3041229248046875</v>
      </c>
    </row>
    <row r="4558" spans="1:5" x14ac:dyDescent="0.2">
      <c r="A4558" s="230">
        <v>42309.631465196762</v>
      </c>
      <c r="B4558">
        <v>2.3041229248046875</v>
      </c>
      <c r="C4558">
        <v>1072.835693359375</v>
      </c>
      <c r="D4558">
        <v>0.31459331512451172</v>
      </c>
      <c r="E4558" s="8">
        <f t="shared" si="73"/>
        <v>2.3041229248046875</v>
      </c>
    </row>
    <row r="4559" spans="1:5" x14ac:dyDescent="0.2">
      <c r="A4559" s="230">
        <v>42309.63841871528</v>
      </c>
      <c r="B4559">
        <v>2.3041229248046875</v>
      </c>
      <c r="C4559">
        <v>1173.0626220703125</v>
      </c>
      <c r="D4559">
        <v>0.31459331512451172</v>
      </c>
      <c r="E4559" s="8">
        <f t="shared" si="73"/>
        <v>2.3041229248046875</v>
      </c>
    </row>
    <row r="4560" spans="1:5" x14ac:dyDescent="0.2">
      <c r="A4560" s="230">
        <v>42309.6453721875</v>
      </c>
      <c r="B4560">
        <v>2.3041229248046875</v>
      </c>
      <c r="C4560">
        <v>1009.01611328125</v>
      </c>
      <c r="D4560">
        <v>0.31459331512451172</v>
      </c>
      <c r="E4560" s="8">
        <f t="shared" si="73"/>
        <v>2.3041229248046875</v>
      </c>
    </row>
    <row r="4561" spans="1:5" x14ac:dyDescent="0.2">
      <c r="A4561" s="230">
        <v>42309.652325659721</v>
      </c>
      <c r="B4561">
        <v>2.3041229248046875</v>
      </c>
      <c r="C4561">
        <v>1150.36181640625</v>
      </c>
      <c r="D4561">
        <v>0.31459331512451172</v>
      </c>
      <c r="E4561" s="8">
        <f t="shared" si="73"/>
        <v>2.3041229248046875</v>
      </c>
    </row>
    <row r="4562" spans="1:5" x14ac:dyDescent="0.2">
      <c r="A4562" s="230">
        <v>42309.65927916667</v>
      </c>
      <c r="B4562">
        <v>2.3041229248046875</v>
      </c>
      <c r="C4562">
        <v>979.24774169921875</v>
      </c>
      <c r="D4562">
        <v>0.31459331512451172</v>
      </c>
      <c r="E4562" s="8">
        <f t="shared" si="73"/>
        <v>2.3041229248046875</v>
      </c>
    </row>
    <row r="4563" spans="1:5" x14ac:dyDescent="0.2">
      <c r="A4563" s="230">
        <v>42309.666232638891</v>
      </c>
      <c r="B4563">
        <v>2.3041229248046875</v>
      </c>
      <c r="C4563">
        <v>936.30853271484375</v>
      </c>
      <c r="D4563">
        <v>0.31459331512451172</v>
      </c>
      <c r="E4563" s="8">
        <f t="shared" si="73"/>
        <v>2.3041229248046875</v>
      </c>
    </row>
    <row r="4564" spans="1:5" x14ac:dyDescent="0.2">
      <c r="A4564" s="230">
        <v>42309.673186111111</v>
      </c>
      <c r="B4564">
        <v>2.3041229248046875</v>
      </c>
      <c r="C4564">
        <v>946.2669677734375</v>
      </c>
      <c r="D4564">
        <v>0.31459331512451172</v>
      </c>
      <c r="E4564" s="8">
        <f t="shared" si="73"/>
        <v>2.3041229248046875</v>
      </c>
    </row>
    <row r="4565" spans="1:5" x14ac:dyDescent="0.2">
      <c r="A4565" s="230">
        <v>42309.680139618053</v>
      </c>
      <c r="B4565">
        <v>2.3041229248046875</v>
      </c>
      <c r="C4565">
        <v>862.85162353515625</v>
      </c>
      <c r="D4565">
        <v>0.31459331512451172</v>
      </c>
      <c r="E4565" s="8">
        <f t="shared" si="73"/>
        <v>2.3041229248046875</v>
      </c>
    </row>
    <row r="4566" spans="1:5" x14ac:dyDescent="0.2">
      <c r="A4566" s="230">
        <v>42309.687093090281</v>
      </c>
      <c r="B4566">
        <v>2.3041229248046875</v>
      </c>
      <c r="C4566">
        <v>943.5899658203125</v>
      </c>
      <c r="D4566">
        <v>0.31459331512451172</v>
      </c>
      <c r="E4566" s="8">
        <f t="shared" si="73"/>
        <v>2.3041229248046875</v>
      </c>
    </row>
    <row r="4567" spans="1:5" x14ac:dyDescent="0.2">
      <c r="A4567" s="230">
        <v>42309.694046608798</v>
      </c>
      <c r="B4567">
        <v>2.3041229248046875</v>
      </c>
      <c r="C4567">
        <v>494.60299682617187</v>
      </c>
      <c r="D4567">
        <v>0.31459331512451172</v>
      </c>
      <c r="E4567" s="8">
        <f t="shared" si="73"/>
        <v>2.3041229248046875</v>
      </c>
    </row>
    <row r="4568" spans="1:5" x14ac:dyDescent="0.2">
      <c r="A4568" s="230">
        <v>42309.701000081019</v>
      </c>
      <c r="B4568">
        <v>2.3041229248046875</v>
      </c>
      <c r="C4568">
        <v>904.18450927734375</v>
      </c>
      <c r="D4568">
        <v>0.31459331512451172</v>
      </c>
      <c r="E4568" s="8">
        <f t="shared" si="73"/>
        <v>2.3041229248046875</v>
      </c>
    </row>
    <row r="4569" spans="1:5" x14ac:dyDescent="0.2">
      <c r="A4569" s="230">
        <v>42309.707953553239</v>
      </c>
      <c r="B4569">
        <v>2.3041229248046875</v>
      </c>
      <c r="C4569">
        <v>734.3553466796875</v>
      </c>
      <c r="D4569">
        <v>0.31459331512451172</v>
      </c>
      <c r="E4569" s="8">
        <f t="shared" si="73"/>
        <v>2.3041229248046875</v>
      </c>
    </row>
    <row r="4570" spans="1:5" x14ac:dyDescent="0.2">
      <c r="A4570" s="230">
        <v>42309.714907060188</v>
      </c>
      <c r="B4570">
        <v>2.3178207874298096</v>
      </c>
      <c r="C4570">
        <v>949.37237548828125</v>
      </c>
      <c r="D4570">
        <v>0.31459331512451172</v>
      </c>
      <c r="E4570" s="8">
        <f t="shared" si="73"/>
        <v>2.3178207874298096</v>
      </c>
    </row>
    <row r="4571" spans="1:5" x14ac:dyDescent="0.2">
      <c r="A4571" s="230">
        <v>42309.721860532409</v>
      </c>
      <c r="B4571">
        <v>2.3178207874298096</v>
      </c>
      <c r="C4571">
        <v>765.08734130859375</v>
      </c>
      <c r="D4571">
        <v>0.31459331512451172</v>
      </c>
      <c r="E4571" s="8">
        <f t="shared" si="73"/>
        <v>2.3178207874298096</v>
      </c>
    </row>
    <row r="4572" spans="1:5" x14ac:dyDescent="0.2">
      <c r="A4572" s="230">
        <v>42309.728814004629</v>
      </c>
      <c r="B4572">
        <v>2.3178207874298096</v>
      </c>
      <c r="C4572">
        <v>901.82879638671875</v>
      </c>
      <c r="D4572">
        <v>0.31459331512451172</v>
      </c>
      <c r="E4572" s="8">
        <f t="shared" si="73"/>
        <v>2.3178207874298096</v>
      </c>
    </row>
    <row r="4573" spans="1:5" x14ac:dyDescent="0.2">
      <c r="A4573" s="230">
        <v>42309.735767511571</v>
      </c>
      <c r="B4573">
        <v>2.3178207874298096</v>
      </c>
      <c r="C4573">
        <v>926.564208984375</v>
      </c>
      <c r="D4573">
        <v>0.31459331512451172</v>
      </c>
      <c r="E4573" s="8">
        <f t="shared" si="73"/>
        <v>2.3178207874298096</v>
      </c>
    </row>
    <row r="4574" spans="1:5" x14ac:dyDescent="0.2">
      <c r="A4574" s="230">
        <v>42309.742720983799</v>
      </c>
      <c r="B4574">
        <v>2.4139187335968018</v>
      </c>
      <c r="C4574">
        <v>933.4173583984375</v>
      </c>
      <c r="D4574">
        <v>0.31459331512451172</v>
      </c>
      <c r="E4574" s="8">
        <f t="shared" si="73"/>
        <v>2.4139187335968018</v>
      </c>
    </row>
    <row r="4575" spans="1:5" x14ac:dyDescent="0.2">
      <c r="A4575" s="230">
        <v>42309.749674502316</v>
      </c>
      <c r="B4575">
        <v>2.4139187335968018</v>
      </c>
      <c r="C4575">
        <v>904.93408203125</v>
      </c>
      <c r="D4575">
        <v>0.31459331512451172</v>
      </c>
      <c r="E4575" s="8">
        <f t="shared" si="73"/>
        <v>2.4139187335968018</v>
      </c>
    </row>
    <row r="4576" spans="1:5" x14ac:dyDescent="0.2">
      <c r="A4576" s="230">
        <v>42309.756627974537</v>
      </c>
      <c r="B4576">
        <v>2.4139187335968018</v>
      </c>
      <c r="C4576">
        <v>913.28631591796875</v>
      </c>
      <c r="D4576">
        <v>0.31459331512451172</v>
      </c>
      <c r="E4576" s="8">
        <f t="shared" si="73"/>
        <v>2.4139187335968018</v>
      </c>
    </row>
    <row r="4577" spans="1:5" x14ac:dyDescent="0.2">
      <c r="A4577" s="230">
        <v>42309.763581446758</v>
      </c>
      <c r="B4577">
        <v>2.4139187335968018</v>
      </c>
      <c r="C4577">
        <v>953.65557861328125</v>
      </c>
      <c r="D4577">
        <v>0.31459331512451172</v>
      </c>
      <c r="E4577" s="8">
        <f t="shared" si="73"/>
        <v>2.4139187335968018</v>
      </c>
    </row>
    <row r="4578" spans="1:5" x14ac:dyDescent="0.2">
      <c r="A4578" s="230">
        <v>42309.770534953706</v>
      </c>
      <c r="B4578">
        <v>2.4139187335968018</v>
      </c>
      <c r="C4578">
        <v>913.9288330078125</v>
      </c>
      <c r="D4578">
        <v>0.31459331512451172</v>
      </c>
      <c r="E4578" s="8">
        <f t="shared" si="73"/>
        <v>2.4139187335968018</v>
      </c>
    </row>
    <row r="4579" spans="1:5" x14ac:dyDescent="0.2">
      <c r="A4579" s="230">
        <v>42309.777488425927</v>
      </c>
      <c r="B4579">
        <v>2.4139187335968018</v>
      </c>
      <c r="C4579">
        <v>954.29803466796875</v>
      </c>
      <c r="D4579">
        <v>0.31459331512451172</v>
      </c>
      <c r="E4579" s="8">
        <f t="shared" si="73"/>
        <v>2.4139187335968018</v>
      </c>
    </row>
    <row r="4580" spans="1:5" x14ac:dyDescent="0.2">
      <c r="A4580" s="230">
        <v>42309.784441898148</v>
      </c>
      <c r="B4580">
        <v>2.4139187335968018</v>
      </c>
      <c r="C4580">
        <v>851.286865234375</v>
      </c>
      <c r="D4580">
        <v>0.31459331512451172</v>
      </c>
      <c r="E4580" s="8">
        <f t="shared" si="73"/>
        <v>2.4139187335968018</v>
      </c>
    </row>
    <row r="4581" spans="1:5" x14ac:dyDescent="0.2">
      <c r="A4581" s="230">
        <v>42309.791395405089</v>
      </c>
      <c r="B4581">
        <v>2.4139187335968018</v>
      </c>
      <c r="C4581">
        <v>934.91650390625</v>
      </c>
      <c r="D4581">
        <v>0.31459331512451172</v>
      </c>
      <c r="E4581" s="8">
        <f t="shared" si="73"/>
        <v>2.4139187335968018</v>
      </c>
    </row>
    <row r="4582" spans="1:5" x14ac:dyDescent="0.2">
      <c r="A4582" s="230">
        <v>42309.798348877317</v>
      </c>
      <c r="B4582">
        <v>2.4139187335968018</v>
      </c>
      <c r="C4582">
        <v>886.51629638671875</v>
      </c>
      <c r="D4582">
        <v>0.31459331512451172</v>
      </c>
      <c r="E4582" s="8">
        <f t="shared" si="73"/>
        <v>2.4139187335968018</v>
      </c>
    </row>
    <row r="4583" spans="1:5" x14ac:dyDescent="0.2">
      <c r="A4583" s="230">
        <v>42309.805302395835</v>
      </c>
      <c r="B4583">
        <v>2.4139187335968018</v>
      </c>
      <c r="C4583">
        <v>956.01129150390625</v>
      </c>
      <c r="D4583">
        <v>0.31459331512451172</v>
      </c>
      <c r="E4583" s="8">
        <f t="shared" si="73"/>
        <v>2.4139187335968018</v>
      </c>
    </row>
    <row r="4584" spans="1:5" x14ac:dyDescent="0.2">
      <c r="A4584" s="230">
        <v>42309.812255868055</v>
      </c>
      <c r="B4584">
        <v>2.4139187335968018</v>
      </c>
      <c r="C4584">
        <v>820.34075927734375</v>
      </c>
      <c r="D4584">
        <v>0.31459331512451172</v>
      </c>
      <c r="E4584" s="8">
        <f t="shared" si="73"/>
        <v>2.4139187335968018</v>
      </c>
    </row>
    <row r="4585" spans="1:5" x14ac:dyDescent="0.2">
      <c r="A4585" s="230">
        <v>42309.819209340276</v>
      </c>
      <c r="B4585">
        <v>2.4139187335968018</v>
      </c>
      <c r="C4585">
        <v>956.43963623046875</v>
      </c>
      <c r="D4585">
        <v>0.31459331512451172</v>
      </c>
      <c r="E4585" s="8">
        <f t="shared" si="73"/>
        <v>2.4139187335968018</v>
      </c>
    </row>
    <row r="4586" spans="1:5" x14ac:dyDescent="0.2">
      <c r="A4586" s="230">
        <v>42309.826162847225</v>
      </c>
      <c r="B4586">
        <v>2.4139187335968018</v>
      </c>
      <c r="C4586">
        <v>869.1693115234375</v>
      </c>
      <c r="D4586">
        <v>0.31459331512451172</v>
      </c>
      <c r="E4586" s="8">
        <f t="shared" si="73"/>
        <v>2.4139187335968018</v>
      </c>
    </row>
    <row r="4587" spans="1:5" x14ac:dyDescent="0.2">
      <c r="A4587" s="230">
        <v>42309.833116319445</v>
      </c>
      <c r="B4587">
        <v>2.4139187335968018</v>
      </c>
      <c r="C4587">
        <v>947.87322998046875</v>
      </c>
      <c r="D4587">
        <v>0.31459331512451172</v>
      </c>
      <c r="E4587" s="8">
        <f t="shared" si="73"/>
        <v>2.4139187335968018</v>
      </c>
    </row>
    <row r="4588" spans="1:5" x14ac:dyDescent="0.2">
      <c r="A4588" s="230">
        <v>42309.840069791666</v>
      </c>
      <c r="B4588">
        <v>2.4139187335968018</v>
      </c>
      <c r="C4588">
        <v>817.55670166015625</v>
      </c>
      <c r="D4588">
        <v>0.31459331512451172</v>
      </c>
      <c r="E4588" s="8">
        <f t="shared" si="73"/>
        <v>2.4139187335968018</v>
      </c>
    </row>
    <row r="4589" spans="1:5" x14ac:dyDescent="0.2">
      <c r="A4589" s="230">
        <v>42309.847023298615</v>
      </c>
      <c r="B4589">
        <v>2.4139187335968018</v>
      </c>
      <c r="C4589">
        <v>958.68829345703125</v>
      </c>
      <c r="D4589">
        <v>0.31459331512451172</v>
      </c>
      <c r="E4589" s="8">
        <f t="shared" si="73"/>
        <v>2.4139187335968018</v>
      </c>
    </row>
    <row r="4590" spans="1:5" x14ac:dyDescent="0.2">
      <c r="A4590" s="230">
        <v>42309.853976770835</v>
      </c>
      <c r="B4590">
        <v>2.4139187335968018</v>
      </c>
      <c r="C4590">
        <v>710.04827880859375</v>
      </c>
      <c r="D4590">
        <v>0.31459331512451172</v>
      </c>
      <c r="E4590" s="8">
        <f t="shared" si="73"/>
        <v>2.4139187335968018</v>
      </c>
    </row>
    <row r="4591" spans="1:5" x14ac:dyDescent="0.2">
      <c r="A4591" s="230">
        <v>42309.860930289353</v>
      </c>
      <c r="B4591">
        <v>2.4139187335968018</v>
      </c>
      <c r="C4591">
        <v>938.66424560546875</v>
      </c>
      <c r="D4591">
        <v>0.31459331512451172</v>
      </c>
      <c r="E4591" s="8">
        <f t="shared" si="73"/>
        <v>2.4139187335968018</v>
      </c>
    </row>
    <row r="4592" spans="1:5" x14ac:dyDescent="0.2">
      <c r="A4592" s="230">
        <v>42309.867883761573</v>
      </c>
      <c r="B4592">
        <v>2.4139187335968018</v>
      </c>
      <c r="C4592">
        <v>521.69415283203125</v>
      </c>
      <c r="D4592">
        <v>0.31459331512451172</v>
      </c>
      <c r="E4592" s="8">
        <f t="shared" si="73"/>
        <v>2.4139187335968018</v>
      </c>
    </row>
    <row r="4593" spans="1:5" x14ac:dyDescent="0.2">
      <c r="A4593" s="230">
        <v>42309.874837233794</v>
      </c>
      <c r="B4593">
        <v>2.4139187335968018</v>
      </c>
      <c r="C4593">
        <v>915.74920654296875</v>
      </c>
      <c r="D4593">
        <v>0.31459331512451172</v>
      </c>
      <c r="E4593" s="8">
        <f t="shared" si="73"/>
        <v>2.4139187335968018</v>
      </c>
    </row>
    <row r="4594" spans="1:5" x14ac:dyDescent="0.2">
      <c r="A4594" s="230">
        <v>42309.881790740743</v>
      </c>
      <c r="B4594">
        <v>2.4139187335968018</v>
      </c>
      <c r="C4594">
        <v>570.2015380859375</v>
      </c>
      <c r="D4594">
        <v>0.31459331512451172</v>
      </c>
      <c r="E4594" s="8">
        <f t="shared" si="73"/>
        <v>2.4139187335968018</v>
      </c>
    </row>
    <row r="4595" spans="1:5" x14ac:dyDescent="0.2">
      <c r="A4595" s="230">
        <v>42309.888744212964</v>
      </c>
      <c r="B4595">
        <v>2.4139187335968018</v>
      </c>
      <c r="C4595">
        <v>935.0235595703125</v>
      </c>
      <c r="D4595">
        <v>0.31459331512451172</v>
      </c>
      <c r="E4595" s="8">
        <f t="shared" si="73"/>
        <v>2.4139187335968018</v>
      </c>
    </row>
    <row r="4596" spans="1:5" x14ac:dyDescent="0.2">
      <c r="A4596" s="230">
        <v>42309.895697685184</v>
      </c>
      <c r="B4596">
        <v>2.4139187335968018</v>
      </c>
      <c r="C4596">
        <v>693.6649169921875</v>
      </c>
      <c r="D4596">
        <v>0.31459331512451172</v>
      </c>
      <c r="E4596" s="8">
        <f t="shared" si="73"/>
        <v>2.4139187335968018</v>
      </c>
    </row>
    <row r="4597" spans="1:5" x14ac:dyDescent="0.2">
      <c r="A4597" s="230">
        <v>42309.902651192133</v>
      </c>
      <c r="B4597">
        <v>2.4139187335968018</v>
      </c>
      <c r="C4597">
        <v>935.5589599609375</v>
      </c>
      <c r="D4597">
        <v>0.31459331512451172</v>
      </c>
      <c r="E4597" s="8">
        <f t="shared" si="73"/>
        <v>2.4139187335968018</v>
      </c>
    </row>
    <row r="4598" spans="1:5" x14ac:dyDescent="0.2">
      <c r="A4598" s="230">
        <v>42309.909604664354</v>
      </c>
      <c r="B4598">
        <v>2.4139187335968018</v>
      </c>
      <c r="C4598">
        <v>824.62396240234375</v>
      </c>
      <c r="D4598">
        <v>0.31459331512451172</v>
      </c>
      <c r="E4598" s="8">
        <f t="shared" si="73"/>
        <v>2.4139187335968018</v>
      </c>
    </row>
    <row r="4599" spans="1:5" x14ac:dyDescent="0.2">
      <c r="A4599" s="230">
        <v>42309.916558182871</v>
      </c>
      <c r="B4599">
        <v>2.4139187335968018</v>
      </c>
      <c r="C4599">
        <v>931.38287353515625</v>
      </c>
      <c r="D4599">
        <v>0.31459331512451172</v>
      </c>
      <c r="E4599" s="8">
        <f t="shared" si="73"/>
        <v>2.4139187335968018</v>
      </c>
    </row>
    <row r="4600" spans="1:5" x14ac:dyDescent="0.2">
      <c r="A4600" s="230">
        <v>42309.923511655092</v>
      </c>
      <c r="B4600">
        <v>2.4139187335968018</v>
      </c>
      <c r="C4600">
        <v>832.86920166015625</v>
      </c>
      <c r="D4600">
        <v>0.31459331512451172</v>
      </c>
      <c r="E4600" s="8">
        <f t="shared" si="73"/>
        <v>2.4139187335968018</v>
      </c>
    </row>
    <row r="4601" spans="1:5" x14ac:dyDescent="0.2">
      <c r="A4601" s="230">
        <v>42309.930465127312</v>
      </c>
      <c r="B4601">
        <v>2.4139187335968018</v>
      </c>
      <c r="C4601">
        <v>943.05462646484375</v>
      </c>
      <c r="D4601">
        <v>0.31459331512451172</v>
      </c>
      <c r="E4601" s="8">
        <f t="shared" si="73"/>
        <v>2.4139187335968018</v>
      </c>
    </row>
    <row r="4602" spans="1:5" x14ac:dyDescent="0.2">
      <c r="A4602" s="230">
        <v>42309.937418634261</v>
      </c>
      <c r="B4602">
        <v>2.4139187335968018</v>
      </c>
      <c r="C4602">
        <v>761.55364990234375</v>
      </c>
      <c r="D4602">
        <v>0.31459331512451172</v>
      </c>
      <c r="E4602" s="8">
        <f t="shared" si="73"/>
        <v>2.4139187335968018</v>
      </c>
    </row>
    <row r="4603" spans="1:5" x14ac:dyDescent="0.2">
      <c r="A4603" s="230">
        <v>42309.944372106482</v>
      </c>
      <c r="B4603">
        <v>2.4139187335968018</v>
      </c>
      <c r="C4603">
        <v>923.24468994140625</v>
      </c>
      <c r="D4603">
        <v>0.2397000789642334</v>
      </c>
      <c r="E4603" s="8">
        <f t="shared" si="73"/>
        <v>2.4139187335968018</v>
      </c>
    </row>
    <row r="4604" spans="1:5" x14ac:dyDescent="0.2">
      <c r="A4604" s="230">
        <v>42309.951325578702</v>
      </c>
      <c r="B4604">
        <v>2.4002208709716797</v>
      </c>
      <c r="C4604">
        <v>708.65625</v>
      </c>
      <c r="D4604">
        <v>0.2397000789642334</v>
      </c>
      <c r="E4604" s="8">
        <f t="shared" si="73"/>
        <v>2.4002208709716797</v>
      </c>
    </row>
    <row r="4605" spans="1:5" x14ac:dyDescent="0.2">
      <c r="A4605" s="230">
        <v>42309.958279085651</v>
      </c>
      <c r="B4605">
        <v>2.4071767330169678</v>
      </c>
      <c r="C4605">
        <v>935.0235595703125</v>
      </c>
      <c r="D4605">
        <v>0.2397000789642334</v>
      </c>
      <c r="E4605" s="8">
        <f t="shared" si="73"/>
        <v>2.4071767330169678</v>
      </c>
    </row>
    <row r="4606" spans="1:5" x14ac:dyDescent="0.2">
      <c r="A4606" s="230">
        <v>42309.965232557872</v>
      </c>
      <c r="B4606">
        <v>2.4071767330169678</v>
      </c>
      <c r="C4606">
        <v>816.3787841796875</v>
      </c>
      <c r="D4606">
        <v>0.2397000789642334</v>
      </c>
      <c r="E4606" s="8">
        <f t="shared" si="73"/>
        <v>2.4071767330169678</v>
      </c>
    </row>
    <row r="4607" spans="1:5" x14ac:dyDescent="0.2">
      <c r="A4607" s="230">
        <v>42309.972186076389</v>
      </c>
      <c r="B4607">
        <v>2.4071767330169678</v>
      </c>
      <c r="C4607">
        <v>930.09783935546875</v>
      </c>
      <c r="D4607">
        <v>0.2397000789642334</v>
      </c>
      <c r="E4607" s="8">
        <f t="shared" si="73"/>
        <v>2.4071767330169678</v>
      </c>
    </row>
    <row r="4608" spans="1:5" x14ac:dyDescent="0.2">
      <c r="A4608" s="230">
        <v>42309.97913954861</v>
      </c>
      <c r="B4608">
        <v>2.4071767330169678</v>
      </c>
      <c r="C4608">
        <v>914.24993896484375</v>
      </c>
      <c r="D4608">
        <v>0.2397000789642334</v>
      </c>
      <c r="E4608" s="8">
        <f t="shared" si="73"/>
        <v>2.4071767330169678</v>
      </c>
    </row>
    <row r="4609" spans="1:5" x14ac:dyDescent="0.2">
      <c r="A4609" s="230">
        <v>42309.986093020831</v>
      </c>
      <c r="B4609">
        <v>2.4071767330169678</v>
      </c>
      <c r="C4609">
        <v>878.37823486328125</v>
      </c>
      <c r="D4609">
        <v>0.2397000789642334</v>
      </c>
      <c r="E4609" s="8">
        <f t="shared" si="73"/>
        <v>2.4071767330169678</v>
      </c>
    </row>
    <row r="4610" spans="1:5" x14ac:dyDescent="0.2">
      <c r="A4610" s="230">
        <v>42309.993046527779</v>
      </c>
      <c r="B4610">
        <v>2.4071767330169678</v>
      </c>
      <c r="C4610">
        <v>937.272216796875</v>
      </c>
      <c r="D4610">
        <v>0.2397000789642334</v>
      </c>
      <c r="E4610" s="8">
        <f t="shared" si="73"/>
        <v>2.4071767330169678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</vt:i4>
      </vt:variant>
    </vt:vector>
  </HeadingPairs>
  <TitlesOfParts>
    <vt:vector size="23" baseType="lpstr">
      <vt:lpstr>EPA Monthly Summary</vt:lpstr>
      <vt:lpstr>Turbidity Daily Data Sheet</vt:lpstr>
      <vt:lpstr>Unit(1) DI Testing</vt:lpstr>
      <vt:lpstr>Unit(2) DI Testing</vt:lpstr>
      <vt:lpstr>Unit(3) DI Testing</vt:lpstr>
      <vt:lpstr>Unit(4) DI Testing</vt:lpstr>
      <vt:lpstr>Operational Worksheet</vt:lpstr>
      <vt:lpstr>Disinfection Report</vt:lpstr>
      <vt:lpstr>Sequence 1</vt:lpstr>
      <vt:lpstr>Sequence 2</vt:lpstr>
      <vt:lpstr>CT Description</vt:lpstr>
      <vt:lpstr>Parameters</vt:lpstr>
      <vt:lpstr>IncuityInfo</vt:lpstr>
      <vt:lpstr>Raw_Data</vt:lpstr>
      <vt:lpstr>Raw_Data_2</vt:lpstr>
      <vt:lpstr>Raw_Data_3</vt:lpstr>
      <vt:lpstr>'EPA Monthly Summary'!Print_Area</vt:lpstr>
      <vt:lpstr>'Operational Worksheet'!Print_Area</vt:lpstr>
      <vt:lpstr>Tags2</vt:lpstr>
      <vt:lpstr>Tags3</vt:lpstr>
      <vt:lpstr>Tags4</vt:lpstr>
      <vt:lpstr>Tags5</vt:lpstr>
      <vt:lpstr>Tags8</vt:lpstr>
    </vt:vector>
  </TitlesOfParts>
  <Company>U.S. EPA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Region8</dc:creator>
  <cp:lastModifiedBy>Admin</cp:lastModifiedBy>
  <cp:lastPrinted>2012-11-01T16:44:48Z</cp:lastPrinted>
  <dcterms:created xsi:type="dcterms:W3CDTF">2004-12-02T16:53:00Z</dcterms:created>
  <dcterms:modified xsi:type="dcterms:W3CDTF">2015-11-03T21:35:03Z</dcterms:modified>
</cp:coreProperties>
</file>