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01d0afe33dbd2/Documents/"/>
    </mc:Choice>
  </mc:AlternateContent>
  <xr:revisionPtr revIDLastSave="0" documentId="8_{5BFF3746-742F-46A7-A180-5FB8F55822D5}" xr6:coauthVersionLast="47" xr6:coauthVersionMax="47" xr10:uidLastSave="{00000000-0000-0000-0000-000000000000}"/>
  <bookViews>
    <workbookView xWindow="-108" yWindow="-108" windowWidth="23256" windowHeight="12456" xr2:uid="{3CB8C7BB-C6AB-41A7-B062-775187D56FB3}"/>
  </bookViews>
  <sheets>
    <sheet name="Sheet1" sheetId="1" r:id="rId1"/>
  </sheets>
  <definedNames>
    <definedName name="_xlnm._FilterDatabase" localSheetId="0" hidden="1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B34" i="1"/>
  <c r="B35" i="1"/>
  <c r="B32" i="1"/>
  <c r="B31" i="1"/>
  <c r="B30" i="1"/>
  <c r="B33" i="1" s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<sst xmlns="http://schemas.openxmlformats.org/spreadsheetml/2006/main" count="61" uniqueCount="55">
  <si>
    <t>Item</t>
  </si>
  <si>
    <t>Salesperson</t>
  </si>
  <si>
    <t>List Price</t>
  </si>
  <si>
    <t>Discount %</t>
  </si>
  <si>
    <t>Microwave</t>
  </si>
  <si>
    <t>May Wilmot</t>
  </si>
  <si>
    <t>David Shiner</t>
  </si>
  <si>
    <t>Air conditioner</t>
  </si>
  <si>
    <t>Gary Reynolds</t>
  </si>
  <si>
    <t>Mark Buntain</t>
  </si>
  <si>
    <t>Toaster</t>
  </si>
  <si>
    <t>Christine Davies</t>
  </si>
  <si>
    <t>Iron</t>
  </si>
  <si>
    <t>Gary Shaw</t>
  </si>
  <si>
    <t>Christopher Cresswell</t>
  </si>
  <si>
    <t>Gillian Allnutt</t>
  </si>
  <si>
    <t>Washing Machine</t>
  </si>
  <si>
    <t>Francis Godden</t>
  </si>
  <si>
    <t>Country</t>
  </si>
  <si>
    <t>Russia</t>
  </si>
  <si>
    <t>Canada</t>
  </si>
  <si>
    <t>Brazil</t>
  </si>
  <si>
    <t>Turkey</t>
  </si>
  <si>
    <t>Australia</t>
  </si>
  <si>
    <t>China</t>
  </si>
  <si>
    <t>Peru</t>
  </si>
  <si>
    <t>Mexico</t>
  </si>
  <si>
    <t>UK</t>
  </si>
  <si>
    <t>Sum</t>
  </si>
  <si>
    <t>SumIF</t>
  </si>
  <si>
    <t>MIN</t>
  </si>
  <si>
    <t>MAX</t>
  </si>
  <si>
    <t>AVERAGE</t>
  </si>
  <si>
    <t>COUNT</t>
  </si>
  <si>
    <t>COUNTBLANK</t>
  </si>
  <si>
    <t>POWER</t>
  </si>
  <si>
    <t>CONCAT</t>
  </si>
  <si>
    <t>TRIM</t>
  </si>
  <si>
    <t>REPLACE</t>
  </si>
  <si>
    <t>LEFT</t>
  </si>
  <si>
    <t>MID</t>
  </si>
  <si>
    <t>RIGHT</t>
  </si>
  <si>
    <t>UPPER</t>
  </si>
  <si>
    <t>LOWER</t>
  </si>
  <si>
    <t>DATE</t>
  </si>
  <si>
    <t>DAY</t>
  </si>
  <si>
    <t>SECONDS</t>
  </si>
  <si>
    <t>MONTH</t>
  </si>
  <si>
    <t>YEAR</t>
  </si>
  <si>
    <t>Index</t>
  </si>
  <si>
    <t>Match</t>
  </si>
  <si>
    <t>if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</si>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</sst>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10" fontId="2" fillId="0" borderId="1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38F4-8B78-41AF-BAC4-64B418C8C85F}">
  <dimension ref="A1:H35"/>
  <sheetViews>
    <sheetView tabSelected="1" workbookViewId="0">
      <selection activeCell="F15" sqref="F15"/>
    </sheetView>
  </sheetViews>
  <sheetFormatPr defaultRowHeight="14.4"/>
  <cols>
    <col min="1" max="1" width="15.44140625" bestFit="1" customWidth="1"/>
    <col min="2" max="2" width="18.77734375" bestFit="1" customWidth="1"/>
    <col min="4" max="4" width="10" bestFit="1" customWidth="1"/>
    <col min="8" max="8" width="13.21875" bestFit="1" customWidth="1"/>
  </cols>
  <sheetData>
    <row r="1" spans="1:8">
      <c r="A1" s="5" t="s">
        <v>0</v>
      </c>
      <c r="B1" s="5" t="s">
        <v>1</v>
      </c>
      <c r="C1" s="5" t="s">
        <v>18</v>
      </c>
      <c r="D1" s="5" t="s">
        <v>3</v>
      </c>
      <c r="E1" s="5" t="s">
        <v>2</v>
      </c>
      <c r="F1" s="5" t="s">
        <v>49</v>
      </c>
      <c r="G1" s="5" t="s">
        <v>50</v>
      </c>
      <c r="H1" s="5" t="s">
        <v>51</v>
      </c>
    </row>
    <row r="2" spans="1:8">
      <c r="A2" s="3" t="s">
        <v>12</v>
      </c>
      <c r="B2" s="3" t="s">
        <v>13</v>
      </c>
      <c r="C2" s="2" t="s">
        <v>24</v>
      </c>
      <c r="D2" s="4">
        <v>3.3300000000000003E-2</v>
      </c>
      <c r="E2" s="3">
        <v>30</v>
      </c>
      <c r="F2" s="11">
        <f>INDEX(D2:D11,1)</f>
        <v>3.3300000000000003E-2</v>
      </c>
      <c r="G2" s="11">
        <f>MATCH(D2,$D$2:$D$11,0)</f>
        <v>1</v>
      </c>
      <c r="H2" s="11" t="str">
        <f>IF(D2&lt;0.08,"Less Discount","Great Discount")</f>
        <v>Less Discount</v>
      </c>
    </row>
    <row r="3" spans="1:8">
      <c r="A3" s="3" t="s">
        <v>12</v>
      </c>
      <c r="B3" s="3" t="s">
        <v>15</v>
      </c>
      <c r="C3" s="2" t="s">
        <v>26</v>
      </c>
      <c r="D3" s="4">
        <v>6.6699999999999995E-2</v>
      </c>
      <c r="E3" s="3">
        <v>30</v>
      </c>
      <c r="F3" s="11">
        <f>INDEX(D3:D12,1)</f>
        <v>6.6699999999999995E-2</v>
      </c>
      <c r="G3" s="11">
        <f>MATCH(D3,$D$2:$D$11,0)</f>
        <v>2</v>
      </c>
      <c r="H3" s="11" t="str">
        <f>IF(D3&lt;0.08,"Less Discount","Great Discount")</f>
        <v>Less Discount</v>
      </c>
    </row>
    <row r="4" spans="1:8">
      <c r="A4" s="3" t="s">
        <v>12</v>
      </c>
      <c r="B4" s="3" t="s">
        <v>14</v>
      </c>
      <c r="C4" s="2" t="s">
        <v>25</v>
      </c>
      <c r="D4" s="4">
        <v>9.0499999999999997E-2</v>
      </c>
      <c r="E4" s="3">
        <v>30</v>
      </c>
      <c r="F4" s="11">
        <f>INDEX(D4:D13,1)</f>
        <v>9.0499999999999997E-2</v>
      </c>
      <c r="G4" s="11">
        <f>MATCH(D4,$D$2:$D$11,0)</f>
        <v>3</v>
      </c>
      <c r="H4" s="11" t="str">
        <f>IF(D4&lt;0.08,"Less Discount","Great Discount")</f>
        <v>Great Discount</v>
      </c>
    </row>
    <row r="5" spans="1:8">
      <c r="A5" s="3" t="s">
        <v>10</v>
      </c>
      <c r="B5" s="3" t="s">
        <v>11</v>
      </c>
      <c r="C5" s="2" t="s">
        <v>23</v>
      </c>
      <c r="D5" s="4">
        <v>0.26</v>
      </c>
      <c r="E5" s="3">
        <v>50</v>
      </c>
      <c r="F5" s="11">
        <f>INDEX(D5:D14,1)</f>
        <v>0.26</v>
      </c>
      <c r="G5" s="11">
        <f>MATCH(D5,$D$2:$D$11,0)</f>
        <v>4</v>
      </c>
      <c r="H5" s="11" t="str">
        <f>IF(D5&lt;0.08,"Less Discount","Great Discount")</f>
        <v>Great Discount</v>
      </c>
    </row>
    <row r="6" spans="1:8">
      <c r="A6" s="3" t="s">
        <v>4</v>
      </c>
      <c r="B6" s="3" t="s">
        <v>5</v>
      </c>
      <c r="C6" s="2" t="s">
        <v>19</v>
      </c>
      <c r="D6" s="4">
        <v>1.2500000000000001E-2</v>
      </c>
      <c r="E6" s="3">
        <v>80</v>
      </c>
      <c r="F6" s="11">
        <f>INDEX(D6:D15,1)</f>
        <v>1.2500000000000001E-2</v>
      </c>
      <c r="G6" s="11">
        <f>MATCH(D6,$D$2:$D$11,0)</f>
        <v>5</v>
      </c>
      <c r="H6" s="11" t="str">
        <f>IF(D6&lt;0.08,"Less Discount","Great Discount")</f>
        <v>Less Discount</v>
      </c>
    </row>
    <row r="7" spans="1:8">
      <c r="A7" s="3" t="s">
        <v>4</v>
      </c>
      <c r="B7" s="3" t="s">
        <v>6</v>
      </c>
      <c r="C7" s="2" t="s">
        <v>20</v>
      </c>
      <c r="D7" s="4">
        <v>0.32500000000000001</v>
      </c>
      <c r="E7" s="3">
        <v>80</v>
      </c>
      <c r="F7" s="11">
        <f>INDEX(D7:D16,1)</f>
        <v>0.32500000000000001</v>
      </c>
      <c r="G7" s="11">
        <f>MATCH(D7,$D$2:$D$11,0)</f>
        <v>6</v>
      </c>
      <c r="H7" s="11" t="str">
        <f>IF(D7&lt;0.08,"Less Discount","Great Discount")</f>
        <v>Great Discount</v>
      </c>
    </row>
    <row r="8" spans="1:8">
      <c r="A8" s="3"/>
      <c r="B8" s="3" t="s">
        <v>9</v>
      </c>
      <c r="C8" s="2" t="s">
        <v>22</v>
      </c>
      <c r="D8" s="4">
        <v>8.6699999999999999E-2</v>
      </c>
      <c r="E8" s="3">
        <v>150</v>
      </c>
      <c r="F8" s="11">
        <f>INDEX(D8:D17,1)</f>
        <v>8.6699999999999999E-2</v>
      </c>
      <c r="G8" s="11">
        <f>MATCH(D8,$D$2:$D$11,0)</f>
        <v>7</v>
      </c>
      <c r="H8" s="11" t="str">
        <f>IF(D8&lt;0.08,"Less Discount","Great Discount")</f>
        <v>Great Discount</v>
      </c>
    </row>
    <row r="9" spans="1:8">
      <c r="A9" s="3"/>
      <c r="B9" s="3" t="s">
        <v>14</v>
      </c>
      <c r="C9" s="2" t="s">
        <v>25</v>
      </c>
      <c r="D9" s="4">
        <v>7.0000000000000007E-2</v>
      </c>
      <c r="E9" s="3">
        <v>500</v>
      </c>
      <c r="F9" s="11">
        <f>INDEX(D9:D18,1)</f>
        <v>7.0000000000000007E-2</v>
      </c>
      <c r="G9" s="11">
        <f>MATCH(D9,$D$2:$D$11,0)</f>
        <v>8</v>
      </c>
      <c r="H9" s="11" t="str">
        <f>IF(D9&lt;0.08,"Less Discount","Great Discount")</f>
        <v>Less Discount</v>
      </c>
    </row>
    <row r="10" spans="1:8">
      <c r="A10" s="3" t="s">
        <v>7</v>
      </c>
      <c r="B10" s="3" t="s">
        <v>8</v>
      </c>
      <c r="C10" s="2" t="s">
        <v>21</v>
      </c>
      <c r="D10" s="4">
        <v>0.02</v>
      </c>
      <c r="E10" s="3">
        <v>700</v>
      </c>
      <c r="F10" s="11">
        <f>INDEX(D10:D19,1)</f>
        <v>0.02</v>
      </c>
      <c r="G10" s="11">
        <f>MATCH(D10,$D$2:$D$11,0)</f>
        <v>9</v>
      </c>
      <c r="H10" s="11" t="str">
        <f>IF(D10&lt;0.08,"Less Discount","Great Discount")</f>
        <v>Less Discount</v>
      </c>
    </row>
    <row r="11" spans="1:8">
      <c r="A11" s="3" t="s">
        <v>16</v>
      </c>
      <c r="B11" s="3" t="s">
        <v>17</v>
      </c>
      <c r="C11" s="2" t="s">
        <v>27</v>
      </c>
      <c r="D11" s="4">
        <v>0.05</v>
      </c>
      <c r="E11" s="3">
        <v>800</v>
      </c>
      <c r="F11" s="11">
        <f>INDEX(D11:D20,1)</f>
        <v>0.05</v>
      </c>
      <c r="G11" s="11">
        <f>MATCH(D11,$D$2:$D$11,0)</f>
        <v>10</v>
      </c>
      <c r="H11" s="11" t="str">
        <f>IF(D11&lt;0.08,"Less Discount","Great Discount")</f>
        <v>Less Discount</v>
      </c>
    </row>
    <row r="13" spans="1:8">
      <c r="A13" s="1"/>
      <c r="F13" s="7"/>
    </row>
    <row r="14" spans="1:8">
      <c r="A14" s="6" t="s">
        <v>28</v>
      </c>
      <c r="B14" s="8">
        <f>SUM(E2:E11)</f>
        <v>2450</v>
      </c>
      <c r="D14" s="6" t="s">
        <v>52</v>
      </c>
      <c r="E14" s="11">
        <f>AVERAGE(E2:E11)</f>
        <v>245</v>
      </c>
    </row>
    <row r="15" spans="1:8">
      <c r="A15" s="6" t="s">
        <v>29</v>
      </c>
      <c r="B15" s="8">
        <f>SUMIF(E2:E11,"&gt;100")</f>
        <v>2150</v>
      </c>
      <c r="D15" s="6" t="s">
        <v>53</v>
      </c>
      <c r="E15" s="11">
        <f>MEDIAN(E2:E11)</f>
        <v>80</v>
      </c>
    </row>
    <row r="16" spans="1:8">
      <c r="A16" s="6" t="s">
        <v>30</v>
      </c>
      <c r="B16" s="8">
        <f>MIN(E2:E11)</f>
        <v>30</v>
      </c>
      <c r="D16" s="6" t="s">
        <v>54</v>
      </c>
      <c r="E16" s="11">
        <f>MODE(E2:E11)</f>
        <v>30</v>
      </c>
    </row>
    <row r="17" spans="1:2">
      <c r="A17" s="6" t="s">
        <v>31</v>
      </c>
      <c r="B17" s="8">
        <f>MAX(E2:E11)</f>
        <v>800</v>
      </c>
    </row>
    <row r="18" spans="1:2">
      <c r="A18" s="6" t="s">
        <v>32</v>
      </c>
      <c r="B18" s="8">
        <f>AVERAGE(E2:E11)</f>
        <v>245</v>
      </c>
    </row>
    <row r="19" spans="1:2">
      <c r="A19" s="6" t="s">
        <v>33</v>
      </c>
      <c r="B19" s="8">
        <f>COUNT(E2:E11)</f>
        <v>10</v>
      </c>
    </row>
    <row r="20" spans="1:2">
      <c r="A20" s="6" t="s">
        <v>34</v>
      </c>
      <c r="B20" s="8">
        <f>COUNTBLANK(A2:A11)</f>
        <v>2</v>
      </c>
    </row>
    <row r="21" spans="1:2">
      <c r="A21" s="6" t="s">
        <v>35</v>
      </c>
      <c r="B21" s="8">
        <f>POWER(E6,2)</f>
        <v>6400</v>
      </c>
    </row>
    <row r="22" spans="1:2">
      <c r="A22" s="6" t="s">
        <v>36</v>
      </c>
      <c r="B22" s="8" t="str">
        <f>_xlfn.CONCAT(B2,C2)</f>
        <v>Gary ShawChina</v>
      </c>
    </row>
    <row r="23" spans="1:2">
      <c r="A23" s="6" t="s">
        <v>37</v>
      </c>
      <c r="B23" s="8" t="str">
        <f>TRIM(B3)</f>
        <v>Gillian Allnutt</v>
      </c>
    </row>
    <row r="24" spans="1:2">
      <c r="A24" s="6" t="s">
        <v>38</v>
      </c>
      <c r="B24" s="8" t="str">
        <f>REPLACE(A5,1,1,"R")</f>
        <v>Roaster</v>
      </c>
    </row>
    <row r="25" spans="1:2">
      <c r="A25" s="6" t="s">
        <v>39</v>
      </c>
      <c r="B25" s="8" t="str">
        <f>LEFT(B4,5)</f>
        <v>Chris</v>
      </c>
    </row>
    <row r="26" spans="1:2">
      <c r="A26" s="6" t="s">
        <v>40</v>
      </c>
      <c r="B26" s="8" t="str">
        <f>MID(B4,4,8)</f>
        <v>istopher</v>
      </c>
    </row>
    <row r="27" spans="1:2">
      <c r="A27" s="6" t="s">
        <v>41</v>
      </c>
      <c r="B27" s="8" t="str">
        <f>RIGHT(B4,4)</f>
        <v>well</v>
      </c>
    </row>
    <row r="28" spans="1:2">
      <c r="A28" s="6" t="s">
        <v>42</v>
      </c>
      <c r="B28" s="8" t="str">
        <f>UPPER(A10)</f>
        <v>AIR CONDITIONER</v>
      </c>
    </row>
    <row r="29" spans="1:2">
      <c r="A29" s="6" t="s">
        <v>43</v>
      </c>
      <c r="B29" s="8" t="str">
        <f>LOWER(A11)</f>
        <v>washing machine</v>
      </c>
    </row>
    <row r="30" spans="1:2">
      <c r="A30" s="6" t="s">
        <v>44</v>
      </c>
      <c r="B30" s="9">
        <f ca="1">NOW()</f>
        <v>45505.733807638891</v>
      </c>
    </row>
    <row r="31" spans="1:2">
      <c r="A31" s="6" t="s">
        <v>44</v>
      </c>
      <c r="B31" s="10">
        <f ca="1">TODAY()</f>
        <v>45505</v>
      </c>
    </row>
    <row r="32" spans="1:2">
      <c r="A32" s="6" t="s">
        <v>45</v>
      </c>
      <c r="B32" s="8">
        <f ca="1">DAY(TODAY())</f>
        <v>1</v>
      </c>
    </row>
    <row r="33" spans="1:2">
      <c r="A33" s="6" t="s">
        <v>46</v>
      </c>
      <c r="B33" s="8">
        <f ca="1">SECOND(B30)</f>
        <v>41</v>
      </c>
    </row>
    <row r="34" spans="1:2">
      <c r="A34" s="6" t="s">
        <v>47</v>
      </c>
      <c r="B34" s="8">
        <f ca="1">MONTH(TODAY())</f>
        <v>8</v>
      </c>
    </row>
    <row r="35" spans="1:2">
      <c r="A35" s="6" t="s">
        <v>48</v>
      </c>
      <c r="B35" s="8">
        <f ca="1">YEAR(TODAY())</f>
        <v>2024</v>
      </c>
    </row>
  </sheetData>
  <autoFilter ref="A1:H11" xr:uid="{B52638F4-8B78-41AF-BAC4-64B418C8C85F}">
    <sortState xmlns:xlrd2="http://schemas.microsoft.com/office/spreadsheetml/2017/richdata2" ref="A2:H11">
      <sortCondition ref="E1:E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Kotian</dc:creator>
  <cp:lastModifiedBy>Akansha Kotian</cp:lastModifiedBy>
  <dcterms:created xsi:type="dcterms:W3CDTF">2024-08-01T11:23:01Z</dcterms:created>
  <dcterms:modified xsi:type="dcterms:W3CDTF">2024-08-01T12:07:13Z</dcterms:modified>
</cp:coreProperties>
</file>