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300"/>
  </bookViews>
  <sheets>
    <sheet name="数据提取" sheetId="1" r:id="rId1"/>
  </sheets>
  <definedNames>
    <definedName name="_xlnm.Print_Area" localSheetId="0">数据提取!$A$1:$M$36</definedName>
  </definedNames>
  <calcPr calcId="144525"/>
</workbook>
</file>

<file path=xl/sharedStrings.xml><?xml version="1.0" encoding="utf-8"?>
<sst xmlns="http://schemas.openxmlformats.org/spreadsheetml/2006/main" count="45" uniqueCount="30">
  <si>
    <t>辅助用表</t>
  </si>
  <si>
    <t>设计量</t>
  </si>
  <si>
    <t>该时间段内完成</t>
  </si>
  <si>
    <t>预制</t>
  </si>
  <si>
    <t>项目/工区</t>
  </si>
  <si>
    <t>预制（片）</t>
  </si>
  <si>
    <t>安装（片）</t>
  </si>
  <si>
    <t>湿接缝（米）</t>
  </si>
  <si>
    <t>防撞护栏（米）</t>
  </si>
  <si>
    <t>桥铺装（平米）</t>
  </si>
  <si>
    <t>安装</t>
  </si>
  <si>
    <t>25m</t>
  </si>
  <si>
    <t>40m</t>
  </si>
  <si>
    <t>湿接缝</t>
  </si>
  <si>
    <t>1#梁厂</t>
  </si>
  <si>
    <t>防撞护栏</t>
  </si>
  <si>
    <t>桥面铺装</t>
  </si>
  <si>
    <t>2#梁厂</t>
  </si>
  <si>
    <t>12标</t>
  </si>
  <si>
    <t>该时间段
累计</t>
  </si>
  <si>
    <t>1#梁厂累计</t>
  </si>
  <si>
    <t>2#梁厂累计</t>
  </si>
  <si>
    <t>12标累计</t>
  </si>
  <si>
    <t>自年初1.1</t>
  </si>
  <si>
    <t>自年初12.16</t>
  </si>
  <si>
    <t>开工累计</t>
  </si>
  <si>
    <t>下周计划</t>
  </si>
  <si>
    <t>形象进度</t>
  </si>
  <si>
    <t>数据来源</t>
  </si>
  <si>
    <t>E:\OneDrive - 123\日报、周报、月报、季报\日报系统\19标台账\ZCB1-19 T梁台账.accdb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</si>
</sst>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1"/>
      <color rgb="FF00B0F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B0F0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>
      <alignment vertical="center"/>
    </xf>
    <xf numFmtId="0" fontId="8" fillId="13" borderId="0">
      <alignment vertical="center"/>
    </xf>
    <xf numFmtId="0" fontId="10" fillId="12" borderId="13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8" fillId="10" borderId="0">
      <alignment vertical="center"/>
    </xf>
    <xf numFmtId="0" fontId="13" fillId="15" borderId="0">
      <alignment vertical="center"/>
    </xf>
    <xf numFmtId="43" fontId="0" fillId="0" borderId="0">
      <alignment vertical="center"/>
    </xf>
    <xf numFmtId="0" fontId="6" fillId="17" borderId="0">
      <alignment vertical="center"/>
    </xf>
    <xf numFmtId="0" fontId="15" fillId="0" borderId="0">
      <alignment vertical="center"/>
    </xf>
    <xf numFmtId="9" fontId="0" fillId="0" borderId="0">
      <alignment vertical="center"/>
    </xf>
    <xf numFmtId="0" fontId="16" fillId="0" borderId="0">
      <alignment vertical="center"/>
    </xf>
    <xf numFmtId="0" fontId="0" fillId="24" borderId="16">
      <alignment vertical="center"/>
    </xf>
    <xf numFmtId="0" fontId="6" fillId="23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14" fillId="0" borderId="0">
      <alignment vertical="center"/>
    </xf>
    <xf numFmtId="0" fontId="12" fillId="0" borderId="12">
      <alignment vertical="center"/>
    </xf>
    <xf numFmtId="0" fontId="9" fillId="0" borderId="12">
      <alignment vertical="center"/>
    </xf>
    <xf numFmtId="0" fontId="6" fillId="9" borderId="0">
      <alignment vertical="center"/>
    </xf>
    <xf numFmtId="0" fontId="19" fillId="0" borderId="17">
      <alignment vertical="center"/>
    </xf>
    <xf numFmtId="0" fontId="6" fillId="29" borderId="0">
      <alignment vertical="center"/>
    </xf>
    <xf numFmtId="0" fontId="18" fillId="22" borderId="15">
      <alignment vertical="center"/>
    </xf>
    <xf numFmtId="0" fontId="20" fillId="22" borderId="13">
      <alignment vertical="center"/>
    </xf>
    <xf numFmtId="0" fontId="17" fillId="21" borderId="14">
      <alignment vertical="center"/>
    </xf>
    <xf numFmtId="0" fontId="8" fillId="18" borderId="0">
      <alignment vertical="center"/>
    </xf>
    <xf numFmtId="0" fontId="6" fillId="27" borderId="0">
      <alignment vertical="center"/>
    </xf>
    <xf numFmtId="0" fontId="23" fillId="0" borderId="18">
      <alignment vertical="center"/>
    </xf>
    <xf numFmtId="0" fontId="5" fillId="0" borderId="11">
      <alignment vertical="center"/>
    </xf>
    <xf numFmtId="0" fontId="11" fillId="14" borderId="0">
      <alignment vertical="center"/>
    </xf>
    <xf numFmtId="0" fontId="7" fillId="8" borderId="0">
      <alignment vertical="center"/>
    </xf>
    <xf numFmtId="0" fontId="8" fillId="16" borderId="0">
      <alignment vertical="center"/>
    </xf>
    <xf numFmtId="0" fontId="6" fillId="25" borderId="0">
      <alignment vertical="center"/>
    </xf>
    <xf numFmtId="0" fontId="8" fillId="26" borderId="0">
      <alignment vertical="center"/>
    </xf>
    <xf numFmtId="0" fontId="8" fillId="30" borderId="0">
      <alignment vertical="center"/>
    </xf>
    <xf numFmtId="0" fontId="8" fillId="2" borderId="0">
      <alignment vertical="center"/>
    </xf>
    <xf numFmtId="0" fontId="8" fillId="11" borderId="0">
      <alignment vertical="center"/>
    </xf>
    <xf numFmtId="0" fontId="6" fillId="7" borderId="0">
      <alignment vertical="center"/>
    </xf>
    <xf numFmtId="0" fontId="6" fillId="32" borderId="0">
      <alignment vertical="center"/>
    </xf>
    <xf numFmtId="0" fontId="8" fillId="35" borderId="0">
      <alignment vertical="center"/>
    </xf>
    <xf numFmtId="0" fontId="8" fillId="36" borderId="0">
      <alignment vertical="center"/>
    </xf>
    <xf numFmtId="0" fontId="6" fillId="20" borderId="0">
      <alignment vertical="center"/>
    </xf>
    <xf numFmtId="0" fontId="8" fillId="31" borderId="0">
      <alignment vertical="center"/>
    </xf>
    <xf numFmtId="0" fontId="6" fillId="28" borderId="0">
      <alignment vertical="center"/>
    </xf>
    <xf numFmtId="0" fontId="6" fillId="34" borderId="0">
      <alignment vertical="center"/>
    </xf>
    <xf numFmtId="0" fontId="8" fillId="19" borderId="0">
      <alignment vertical="center"/>
    </xf>
    <xf numFmtId="0" fontId="6" fillId="33" borderId="0">
      <alignment vertical="center"/>
    </xf>
  </cellStyleXfs>
  <cellXfs count="52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2" borderId="1" xfId="0" applyFont="1" applyFill="1" applyBorder="1" applyAlignment="1" applyProtection="1">
      <alignment horizontal="center" vertical="center"/>
      <protection locked="0"/>
    </xf>
    <xf numFmtId="0" fontId="3" fillId="3" borderId="8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vertical="center"/>
    </xf>
    <xf numFmtId="0" fontId="3" fillId="3" borderId="8" xfId="0" applyFont="1" applyFill="1" applyBorder="1" applyAlignment="1">
      <alignment horizontal="center" vertical="center"/>
    </xf>
    <xf numFmtId="0" fontId="0" fillId="3" borderId="3" xfId="0" applyFill="1" applyBorder="1"/>
    <xf numFmtId="0" fontId="3" fillId="3" borderId="5" xfId="0" applyFont="1" applyFill="1" applyBorder="1" applyAlignment="1">
      <alignment horizontal="center" vertical="center"/>
    </xf>
    <xf numFmtId="10" fontId="2" fillId="3" borderId="1" xfId="11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0" fillId="0" borderId="3" xfId="0" applyBorder="1" applyProtection="1">
      <protection locked="0"/>
    </xf>
    <xf numFmtId="0" fontId="1" fillId="2" borderId="10" xfId="0" applyFont="1" applyFill="1" applyBorder="1" applyAlignment="1" applyProtection="1">
      <alignment horizontal="center" vertical="center"/>
      <protection locked="0"/>
    </xf>
    <xf numFmtId="0" fontId="3" fillId="4" borderId="9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0" fontId="2" fillId="4" borderId="1" xfId="11" applyNumberFormat="1" applyFont="1" applyFill="1" applyBorder="1" applyAlignment="1">
      <alignment horizontal="center" vertical="center"/>
    </xf>
    <xf numFmtId="0" fontId="0" fillId="0" borderId="8" xfId="0" applyBorder="1"/>
    <xf numFmtId="10" fontId="3" fillId="0" borderId="9" xfId="11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3" fillId="5" borderId="1" xfId="0" applyFont="1" applyFill="1" applyBorder="1" applyAlignment="1" applyProtection="1">
      <alignment horizontal="center" vertical="center"/>
      <protection locked="0"/>
    </xf>
    <xf numFmtId="0" fontId="0" fillId="5" borderId="1" xfId="0" applyFill="1" applyBorder="1" applyAlignment="1" applyProtection="1">
      <alignment horizontal="center" vertical="center"/>
      <protection locked="0"/>
    </xf>
    <xf numFmtId="0" fontId="0" fillId="0" borderId="2" xfId="0" applyBorder="1" applyProtection="1">
      <protection locked="0"/>
    </xf>
    <xf numFmtId="0" fontId="1" fillId="6" borderId="1" xfId="0" applyFont="1" applyFill="1" applyBorder="1" applyAlignment="1">
      <alignment horizontal="center" vertical="center"/>
    </xf>
    <xf numFmtId="0" fontId="0" fillId="6" borderId="3" xfId="0" applyFill="1" applyBorder="1"/>
    <xf numFmtId="0" fontId="0" fillId="6" borderId="1" xfId="0" applyFill="1" applyBorder="1" applyAlignment="1">
      <alignment horizontal="center" vertical="center"/>
    </xf>
    <xf numFmtId="0" fontId="0" fillId="6" borderId="1" xfId="0" applyFill="1" applyBorder="1"/>
    <xf numFmtId="0" fontId="0" fillId="6" borderId="1" xfId="0" applyFill="1" applyBorder="1" applyProtection="1">
      <protection locked="0"/>
    </xf>
    <xf numFmtId="0" fontId="0" fillId="4" borderId="1" xfId="0" applyFill="1" applyBorder="1"/>
    <xf numFmtId="0" fontId="0" fillId="6" borderId="1" xfId="0" applyFill="1" applyBorder="1" applyAlignment="1" applyProtection="1">
      <alignment horizontal="center" vertical="center"/>
      <protection locked="0"/>
    </xf>
    <xf numFmtId="0" fontId="0" fillId="6" borderId="9" xfId="0" applyFill="1" applyBorder="1" applyAlignment="1">
      <alignment horizontal="center" vertical="center"/>
    </xf>
    <xf numFmtId="0" fontId="0" fillId="6" borderId="9" xfId="0" applyFill="1" applyBorder="1" applyAlignment="1" applyProtection="1">
      <alignment horizontal="center" vertical="center"/>
      <protection locked="0"/>
    </xf>
    <xf numFmtId="0" fontId="1" fillId="6" borderId="1" xfId="0" applyFont="1" applyFill="1" applyBorder="1" applyAlignment="1">
      <alignment vertical="center"/>
    </xf>
    <xf numFmtId="0" fontId="1" fillId="6" borderId="1" xfId="0" applyFont="1" applyFill="1" applyBorder="1" applyAlignment="1" applyProtection="1">
      <alignment vertical="center"/>
      <protection locked="0"/>
    </xf>
    <xf numFmtId="0" fontId="0" fillId="6" borderId="3" xfId="0" applyFill="1" applyBorder="1" applyAlignment="1">
      <alignment vertical="center" wrapText="1"/>
    </xf>
    <xf numFmtId="0" fontId="0" fillId="6" borderId="1" xfId="0" applyFill="1" applyBorder="1" applyAlignment="1" applyProtection="1">
      <alignment vertical="center" wrapText="1"/>
      <protection locked="0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 applyProtection="1">
      <alignment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M36"/>
  <sheetViews>
    <sheetView showZeros="0" tabSelected="1" view="pageBreakPreview" zoomScale="85" zoomScaleNormal="100" workbookViewId="0">
      <selection activeCell="T14" sqref="T14"/>
    </sheetView>
  </sheetViews>
  <sheetFormatPr defaultColWidth="9" defaultRowHeight="13.8"/>
  <cols>
    <col min="1" max="1" width="12.8888888888889" customWidth="1"/>
    <col min="6" max="6" width="15.7777777777778" customWidth="1"/>
    <col min="7" max="7" width="6.44444444444444" customWidth="1"/>
    <col min="8" max="8" width="15.7777777777778" customWidth="1"/>
    <col min="9" max="9" width="6.44444444444444" customWidth="1"/>
    <col min="10" max="10" width="15.7777777777778" customWidth="1"/>
    <col min="11" max="11" width="6.44444444444444" customWidth="1"/>
    <col min="12" max="12" width="9" customWidth="1"/>
    <col min="13" max="13" width="9.66666666666667" customWidth="1"/>
    <col min="15" max="15" width="9.66666666666667" customWidth="1"/>
  </cols>
  <sheetData>
    <row r="1" ht="30" customHeight="1" spans="1:13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6"/>
      <c r="L1" s="37" t="s">
        <v>1</v>
      </c>
      <c r="M1" s="38"/>
    </row>
    <row r="2" ht="20" customHeight="1" spans="1:13">
      <c r="A2" s="4" t="s">
        <v>2</v>
      </c>
      <c r="B2" s="3"/>
      <c r="C2" s="3"/>
      <c r="D2" s="3"/>
      <c r="E2" s="3"/>
      <c r="F2" s="3"/>
      <c r="G2" s="3"/>
      <c r="H2" s="3"/>
      <c r="I2" s="3"/>
      <c r="J2" s="3"/>
      <c r="K2" s="6"/>
      <c r="L2" s="39" t="s">
        <v>3</v>
      </c>
      <c r="M2" s="35">
        <v>5913</v>
      </c>
    </row>
    <row r="3" spans="1:13">
      <c r="A3" s="5" t="s">
        <v>4</v>
      </c>
      <c r="B3" s="5" t="s">
        <v>5</v>
      </c>
      <c r="C3" s="6"/>
      <c r="D3" s="5" t="s">
        <v>6</v>
      </c>
      <c r="E3" s="6"/>
      <c r="F3" s="5" t="s">
        <v>7</v>
      </c>
      <c r="G3" s="7"/>
      <c r="H3" s="5" t="s">
        <v>8</v>
      </c>
      <c r="I3" s="7"/>
      <c r="J3" s="5" t="s">
        <v>9</v>
      </c>
      <c r="K3" s="7"/>
      <c r="L3" s="39" t="s">
        <v>10</v>
      </c>
      <c r="M3" s="35">
        <v>5913</v>
      </c>
    </row>
    <row r="4" spans="1:13">
      <c r="A4" s="8"/>
      <c r="B4" s="5" t="s">
        <v>11</v>
      </c>
      <c r="C4" s="5" t="s">
        <v>12</v>
      </c>
      <c r="D4" s="5" t="s">
        <v>11</v>
      </c>
      <c r="E4" s="5" t="s">
        <v>12</v>
      </c>
      <c r="F4" s="9"/>
      <c r="G4" s="10"/>
      <c r="H4" s="9"/>
      <c r="I4" s="10"/>
      <c r="J4" s="9"/>
      <c r="K4" s="10"/>
      <c r="L4" s="39" t="s">
        <v>13</v>
      </c>
      <c r="M4" s="35">
        <v>135185</v>
      </c>
    </row>
    <row r="5" spans="1:13">
      <c r="A5" s="5" t="s">
        <v>14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39" t="s">
        <v>15</v>
      </c>
      <c r="M5" s="35">
        <v>67098.02</v>
      </c>
    </row>
    <row r="6" spans="1:13">
      <c r="A6" s="8"/>
      <c r="B6" s="4">
        <f>IF(ROUND(B5/M2*100,2)=0,0,ROUND(B5/M2*100,2)&amp;"%")</f>
        <v>0</v>
      </c>
      <c r="C6" s="4">
        <f>IF(ROUND(C5/M2*100,2)=0,0,ROUND(C5/M2*100,2)&amp;"%")</f>
        <v>0</v>
      </c>
      <c r="D6" s="4">
        <f>IF(ROUND(D5/M3*100,2)=0,0,ROUND(D5/M3*100,2)&amp;"%")</f>
        <v>0</v>
      </c>
      <c r="E6" s="4">
        <f>IF(ROUND(E5/M3*100,2)=0,0,ROUND(E5/M3*100,2)&amp;"%")</f>
        <v>0</v>
      </c>
      <c r="F6" s="4">
        <f>IF(ROUND(F5/M4*100,2)=0,0,ROUND(F5/M4*100,2)&amp;"%")</f>
        <v>0</v>
      </c>
      <c r="G6" s="4"/>
      <c r="H6" s="4">
        <f>IF(ROUND(H5/M5*100,2)=0,0,ROUND(H5/M5*100,2)&amp;"%")</f>
        <v>0</v>
      </c>
      <c r="I6" s="4"/>
      <c r="J6" s="4">
        <f>IF(ROUND(J5/M4*100,2)=0,0,ROUND(J5/M4*100,2)&amp;"%")</f>
        <v>0</v>
      </c>
      <c r="K6" s="4"/>
      <c r="L6" s="39" t="s">
        <v>16</v>
      </c>
      <c r="M6" s="35">
        <v>405202.2</v>
      </c>
    </row>
    <row r="7" spans="1:13">
      <c r="A7" s="5" t="s">
        <v>17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40"/>
      <c r="M7" s="41"/>
    </row>
    <row r="8" spans="1:13">
      <c r="A8" s="8"/>
      <c r="B8" s="4">
        <f>IF(ROUND(B7/$M$2*100,2)=0,0,ROUND(B7/$M$2*100,2)&amp;"%")</f>
        <v>0</v>
      </c>
      <c r="C8" s="4">
        <f>IF(ROUND(C7/$M$2*100,2)=0,0,ROUND(C7/$M$2*100,2)&amp;"%")</f>
        <v>0</v>
      </c>
      <c r="D8" s="4">
        <f>IF(ROUND(D7/$M$3*100,2)=0,0,ROUND(D7/$M$3*100,2)&amp;"%")</f>
        <v>0</v>
      </c>
      <c r="E8" s="4">
        <f>IF(ROUND(E7/$M$3*100,2)=0,0,ROUND(E7/$M$3*100,2)&amp;"%")</f>
        <v>0</v>
      </c>
      <c r="F8" s="4">
        <f>IF(ROUND(F7/$M$4*100,2)=0,0,ROUND(F7/$M$4*100,2)&amp;"%")</f>
        <v>0</v>
      </c>
      <c r="G8" s="4"/>
      <c r="H8" s="4">
        <f>IF(ROUND(H7/$M$5*100,2)=0,0,ROUND(H7/$M$5*100,2)&amp;"%")</f>
        <v>0</v>
      </c>
      <c r="I8" s="4"/>
      <c r="J8" s="4">
        <f>IF(ROUND(J7/$M$6*100,2)=0,0,ROUND(J7/$M$6*100,2)&amp;"%")</f>
        <v>0</v>
      </c>
      <c r="K8" s="4"/>
      <c r="L8" s="40"/>
      <c r="M8" s="41"/>
    </row>
    <row r="9" spans="1:13">
      <c r="A9" s="5" t="s">
        <v>18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40"/>
      <c r="M9" s="41"/>
    </row>
    <row r="10" spans="1:13">
      <c r="A10" s="8"/>
      <c r="B10" s="4">
        <f>IF(ROUND(B9/$M$2*100,2)=0,0,ROUND(B9/$M$2*100,2)&amp;"%")</f>
        <v>0</v>
      </c>
      <c r="C10" s="4">
        <f>IF(ROUND(C9/$M$2*100,2)=0,0,ROUND(C9/$M$2*100,2)&amp;"%")</f>
        <v>0</v>
      </c>
      <c r="D10" s="4">
        <f>IF(ROUND(D9/$M$2*100,2)=0,0,ROUND(D9/$M$2*100,2)&amp;"%")</f>
        <v>0</v>
      </c>
      <c r="E10" s="4">
        <f>IF(ROUND(E9/$M$2*100,2)=0,0,ROUND(E9/$M$2*100,2)&amp;"%")</f>
        <v>0</v>
      </c>
      <c r="F10" s="4">
        <f>IF(ROUND(F9/$M$4*100,2)=0,0,ROUND(F9/$M$4*100,2)&amp;"%")</f>
        <v>0</v>
      </c>
      <c r="G10" s="4"/>
      <c r="H10" s="4">
        <f>IF(ROUND(H9/$M$5*100,2)=0,0,ROUND(H9/$M$5*100,2)&amp;"%")</f>
        <v>0</v>
      </c>
      <c r="I10" s="4"/>
      <c r="J10" s="4">
        <f>IF(ROUND(J9/$M$6*100,2)=0,0,ROUND(J9/$M$6*100,2)&amp;"%")</f>
        <v>0</v>
      </c>
      <c r="K10" s="4"/>
      <c r="L10" s="40"/>
      <c r="M10" s="41"/>
    </row>
    <row r="11" spans="1:13">
      <c r="A11" s="12" t="s">
        <v>19</v>
      </c>
      <c r="B11" s="13">
        <f>B5+B7+B9</f>
        <v>0</v>
      </c>
      <c r="C11" s="13">
        <f>C5+C7+C9</f>
        <v>0</v>
      </c>
      <c r="D11" s="13">
        <f>D5+D7+D9</f>
        <v>0</v>
      </c>
      <c r="E11" s="13">
        <f>E5+E7+E9</f>
        <v>0</v>
      </c>
      <c r="F11" s="14"/>
      <c r="G11" s="14"/>
      <c r="H11" s="14"/>
      <c r="I11" s="14"/>
      <c r="J11" s="14"/>
      <c r="K11" s="14"/>
      <c r="L11" s="40"/>
      <c r="M11" s="41"/>
    </row>
    <row r="12" spans="1:13">
      <c r="A12" s="15"/>
      <c r="B12" s="13">
        <f>B11+C11</f>
        <v>0</v>
      </c>
      <c r="C12" s="16"/>
      <c r="D12" s="13">
        <f>D11+E11</f>
        <v>0</v>
      </c>
      <c r="E12" s="16"/>
      <c r="F12" s="13">
        <f t="shared" ref="F12:K12" si="0">F5+F7+F9</f>
        <v>0</v>
      </c>
      <c r="G12" s="13">
        <f t="shared" si="0"/>
        <v>0</v>
      </c>
      <c r="H12" s="13">
        <f t="shared" si="0"/>
        <v>0</v>
      </c>
      <c r="I12" s="13">
        <f t="shared" si="0"/>
        <v>0</v>
      </c>
      <c r="J12" s="13">
        <f t="shared" si="0"/>
        <v>0</v>
      </c>
      <c r="K12" s="13">
        <f t="shared" si="0"/>
        <v>0</v>
      </c>
      <c r="L12" s="40"/>
      <c r="M12" s="41"/>
    </row>
    <row r="13" spans="1:13">
      <c r="A13" s="17"/>
      <c r="B13" s="18">
        <f>B6+C6+B8+C8+B10+C10</f>
        <v>0</v>
      </c>
      <c r="C13" s="18"/>
      <c r="D13" s="18">
        <f>D6+E6+D8+E8+D10+E10</f>
        <v>0</v>
      </c>
      <c r="E13" s="18"/>
      <c r="F13" s="18">
        <f t="shared" ref="F13:K13" si="1">F6+F8+F10</f>
        <v>0</v>
      </c>
      <c r="G13" s="18">
        <f t="shared" si="1"/>
        <v>0</v>
      </c>
      <c r="H13" s="18">
        <f t="shared" si="1"/>
        <v>0</v>
      </c>
      <c r="I13" s="18">
        <f t="shared" si="1"/>
        <v>0</v>
      </c>
      <c r="J13" s="18">
        <f t="shared" si="1"/>
        <v>0</v>
      </c>
      <c r="K13" s="18">
        <f t="shared" si="1"/>
        <v>0</v>
      </c>
      <c r="L13" s="40"/>
      <c r="M13" s="41"/>
    </row>
    <row r="14" spans="1:13">
      <c r="A14" s="5" t="s">
        <v>20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40"/>
      <c r="M14" s="41"/>
    </row>
    <row r="15" spans="1:13">
      <c r="A15" s="5" t="s">
        <v>21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40"/>
      <c r="M15" s="41"/>
    </row>
    <row r="16" spans="1:13">
      <c r="A16" s="19" t="s">
        <v>22</v>
      </c>
      <c r="B16" s="11"/>
      <c r="C16" s="20"/>
      <c r="D16" s="11"/>
      <c r="E16" s="20"/>
      <c r="F16" s="11"/>
      <c r="G16" s="11"/>
      <c r="H16" s="11"/>
      <c r="I16" s="11"/>
      <c r="J16" s="11"/>
      <c r="K16" s="11"/>
      <c r="L16" s="40"/>
      <c r="M16" s="41"/>
    </row>
    <row r="17" spans="1:13">
      <c r="A17" s="19" t="s">
        <v>23</v>
      </c>
      <c r="B17" s="11"/>
      <c r="C17" s="21"/>
      <c r="D17" s="11"/>
      <c r="E17" s="21"/>
      <c r="F17" s="11"/>
      <c r="G17" s="11"/>
      <c r="H17" s="11"/>
      <c r="I17" s="11"/>
      <c r="J17" s="11"/>
      <c r="K17" s="11"/>
      <c r="L17" s="40"/>
      <c r="M17" s="41"/>
    </row>
    <row r="18" spans="1:13">
      <c r="A18" s="19" t="s">
        <v>24</v>
      </c>
      <c r="B18" s="22"/>
      <c r="C18" s="20"/>
      <c r="D18" s="22"/>
      <c r="E18" s="20"/>
      <c r="F18" s="11"/>
      <c r="G18" s="11"/>
      <c r="H18" s="11"/>
      <c r="I18" s="11"/>
      <c r="J18" s="11"/>
      <c r="K18" s="11"/>
      <c r="L18" s="40"/>
      <c r="M18" s="41"/>
    </row>
    <row r="19" spans="1:13">
      <c r="A19" s="23" t="s">
        <v>25</v>
      </c>
      <c r="B19" s="24">
        <f>B14+B15+B16</f>
        <v>0</v>
      </c>
      <c r="C19" s="24">
        <f>C14+C15+C16</f>
        <v>0</v>
      </c>
      <c r="D19" s="24">
        <f>D14+D15+D16</f>
        <v>0</v>
      </c>
      <c r="E19" s="24">
        <f>E14+E15+E16</f>
        <v>0</v>
      </c>
      <c r="F19" s="24">
        <f t="shared" ref="F19:K19" si="2">F14+F15+F16</f>
        <v>0</v>
      </c>
      <c r="G19" s="24">
        <f t="shared" si="2"/>
        <v>0</v>
      </c>
      <c r="H19" s="24">
        <f t="shared" si="2"/>
        <v>0</v>
      </c>
      <c r="I19" s="24">
        <f t="shared" si="2"/>
        <v>0</v>
      </c>
      <c r="J19" s="24">
        <f t="shared" si="2"/>
        <v>0</v>
      </c>
      <c r="K19" s="24">
        <f t="shared" si="2"/>
        <v>0</v>
      </c>
      <c r="L19" s="40"/>
      <c r="M19" s="41"/>
    </row>
    <row r="20" spans="1:13">
      <c r="A20" s="25"/>
      <c r="B20" s="26">
        <f>IF(ROUND(B19/$M$2*100,2)=0,0,ROUND(B19/$M$2*100,2)&amp;"%")</f>
        <v>0</v>
      </c>
      <c r="C20" s="26">
        <f>IF(ROUND(C19/$M$2*100,2)=0,0,ROUND(C19/$M$2*100,2)&amp;"%")</f>
        <v>0</v>
      </c>
      <c r="D20" s="26">
        <f>IF(ROUND(D19/$M$3*100,2)=0,0,ROUND(D19/$M$3*100,2)&amp;"%")</f>
        <v>0</v>
      </c>
      <c r="E20" s="26">
        <f>IF(ROUND(E19/$M$3*100,2)=0,0,ROUND(E19/$M$3*100,2)&amp;"%")</f>
        <v>0</v>
      </c>
      <c r="F20" s="26">
        <f>IF(ROUND(F19/$M$4*100,2)=0,0,ROUND(F19/$M$4*100,2)&amp;"%")</f>
        <v>0</v>
      </c>
      <c r="G20" s="26"/>
      <c r="H20" s="26">
        <f>IF(ROUND(H19/$M$5*100,2)=0,0,ROUND(H19/$M$5*100,2)&amp;"%")</f>
        <v>0</v>
      </c>
      <c r="I20" s="26"/>
      <c r="J20" s="26">
        <f>IF(ROUND(J19/$M$6*100,2)=0,0,ROUND(J19/$M$6*100,2)&amp;"%")</f>
        <v>0</v>
      </c>
      <c r="K20" s="26"/>
      <c r="L20" s="40"/>
      <c r="M20" s="41"/>
    </row>
    <row r="21" spans="1:13">
      <c r="A21" s="25"/>
      <c r="B21" s="24">
        <f>B19+C19</f>
        <v>0</v>
      </c>
      <c r="C21" s="27"/>
      <c r="D21" s="24">
        <f>D19+E19</f>
        <v>0</v>
      </c>
      <c r="E21" s="27"/>
      <c r="F21" s="28"/>
      <c r="G21" s="28"/>
      <c r="H21" s="28"/>
      <c r="I21" s="28"/>
      <c r="J21" s="42"/>
      <c r="K21" s="28"/>
      <c r="L21" s="40"/>
      <c r="M21" s="41"/>
    </row>
    <row r="22" spans="1:13">
      <c r="A22" s="28"/>
      <c r="B22" s="26" t="str">
        <f>(B20+C20)*100&amp;"%"</f>
        <v>0%</v>
      </c>
      <c r="C22" s="29"/>
      <c r="D22" s="26" t="str">
        <f>(D20+E20)*100&amp;"%"</f>
        <v>0%</v>
      </c>
      <c r="E22" s="29"/>
      <c r="F22" s="30">
        <f>F19/M4</f>
        <v>0</v>
      </c>
      <c r="G22" s="26"/>
      <c r="H22" s="30">
        <f>H19/M5</f>
        <v>0</v>
      </c>
      <c r="I22" s="30"/>
      <c r="J22" s="30">
        <f>J19/M6</f>
        <v>0</v>
      </c>
      <c r="K22" s="26"/>
      <c r="L22" s="40"/>
      <c r="M22" s="41"/>
    </row>
    <row r="23" ht="20" hidden="1" customHeight="1" spans="1:13">
      <c r="A23" s="4" t="s">
        <v>26</v>
      </c>
      <c r="B23" s="3"/>
      <c r="C23" s="3"/>
      <c r="D23" s="3"/>
      <c r="E23" s="3"/>
      <c r="F23" s="3"/>
      <c r="G23" s="3"/>
      <c r="H23" s="3"/>
      <c r="I23" s="3"/>
      <c r="J23" s="3"/>
      <c r="K23" s="6"/>
      <c r="L23" s="40"/>
      <c r="M23" s="41"/>
    </row>
    <row r="24" hidden="1" spans="1:13">
      <c r="A24" s="5" t="s">
        <v>4</v>
      </c>
      <c r="B24" s="5" t="s">
        <v>5</v>
      </c>
      <c r="C24" s="6"/>
      <c r="D24" s="5" t="s">
        <v>6</v>
      </c>
      <c r="E24" s="6"/>
      <c r="F24" s="5" t="s">
        <v>7</v>
      </c>
      <c r="G24" s="7"/>
      <c r="H24" s="5" t="s">
        <v>8</v>
      </c>
      <c r="I24" s="7"/>
      <c r="J24" s="5" t="s">
        <v>9</v>
      </c>
      <c r="K24" s="7"/>
      <c r="L24" s="40"/>
      <c r="M24" s="41"/>
    </row>
    <row r="25" hidden="1" spans="1:13">
      <c r="A25" s="8"/>
      <c r="B25" s="5" t="s">
        <v>11</v>
      </c>
      <c r="C25" s="5" t="s">
        <v>12</v>
      </c>
      <c r="D25" s="5" t="s">
        <v>11</v>
      </c>
      <c r="E25" s="5" t="s">
        <v>12</v>
      </c>
      <c r="F25" s="9"/>
      <c r="G25" s="10"/>
      <c r="H25" s="9"/>
      <c r="I25" s="10"/>
      <c r="J25" s="9"/>
      <c r="K25" s="10"/>
      <c r="L25" s="40"/>
      <c r="M25" s="41"/>
    </row>
    <row r="26" hidden="1" spans="1:13">
      <c r="A26" s="5" t="s">
        <v>14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40"/>
      <c r="M26" s="41"/>
    </row>
    <row r="27" hidden="1" spans="1:13">
      <c r="A27" s="8"/>
      <c r="B27" s="5">
        <f>IF(ROUND(B26/$M$2*100,2)=0,0,ROUND(B26/$M$2*100,2)&amp;"%")</f>
        <v>0</v>
      </c>
      <c r="C27" s="5">
        <f>IF(ROUND(C26/$M$2*100,2)=0,0,ROUND(C26/$M$2*100,2)&amp;"%")</f>
        <v>0</v>
      </c>
      <c r="D27" s="5">
        <f>IF(ROUND(D26/$M$3*100,2)=0,0,ROUND(D26/$M$3*100,2)&amp;"%")</f>
        <v>0</v>
      </c>
      <c r="E27" s="5">
        <f>IF(ROUND(E26/$M$3*100,2)=0,0,ROUND(E26/$M$3*100,2)&amp;"%")</f>
        <v>0</v>
      </c>
      <c r="F27" s="5">
        <f>IF(ROUND(F26/$M$4*100,2)=0,0,ROUND(F26/$M$4*100,2)&amp;"%")</f>
        <v>0</v>
      </c>
      <c r="G27" s="5"/>
      <c r="H27" s="5">
        <f>IF(ROUND(H26/$M$5*100,2)=0,0,ROUND(H26/$M$5*100,2)&amp;"%")</f>
        <v>0</v>
      </c>
      <c r="I27" s="5"/>
      <c r="J27" s="5">
        <f>IF(ROUND(J26/$M$6*100,2)=0,0,ROUND(J26/$M$6*100,2)&amp;"%")</f>
        <v>0</v>
      </c>
      <c r="K27" s="5"/>
      <c r="L27" s="40"/>
      <c r="M27" s="41"/>
    </row>
    <row r="28" hidden="1" spans="1:13">
      <c r="A28" s="5" t="s">
        <v>17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40"/>
      <c r="M28" s="41"/>
    </row>
    <row r="29" hidden="1" spans="1:13">
      <c r="A29" s="8"/>
      <c r="B29" s="5">
        <f>IF(ROUND(B28/$M$2*100,2)=0,0,ROUND(B28/$M$2*100,2)&amp;"%")</f>
        <v>0</v>
      </c>
      <c r="C29" s="5">
        <f>IF(ROUND(C28/$M$2*100,2)=0,0,ROUND(C28/$M$2*100,2)&amp;"%")</f>
        <v>0</v>
      </c>
      <c r="D29" s="5">
        <f>IF(ROUND(D28/$M$3*100,2)=0,0,ROUND(D28/$M$3*100,2)&amp;"%")</f>
        <v>0</v>
      </c>
      <c r="E29" s="5">
        <f>IF(ROUND(E28/$M$3*100,2)=0,0,ROUND(E28/$M$3*100,2)&amp;"%")</f>
        <v>0</v>
      </c>
      <c r="F29" s="5">
        <f>IF(ROUND(F28/$M$4*100,2)=0,0,ROUND(F28/$M$4*100,2)&amp;"%")</f>
        <v>0</v>
      </c>
      <c r="G29" s="5"/>
      <c r="H29" s="5">
        <f>IF(ROUND(H28/$M$5*100,2)=0,0,ROUND(H28/$M$5*100,2)&amp;"%")</f>
        <v>0</v>
      </c>
      <c r="I29" s="5"/>
      <c r="J29" s="5">
        <f>IF(ROUND(J28/$M$6*100,2)=0,0,ROUND(J28/$M$6*100,2)&amp;"%")</f>
        <v>0</v>
      </c>
      <c r="K29" s="5"/>
      <c r="L29" s="40"/>
      <c r="M29" s="41"/>
    </row>
    <row r="30" hidden="1" spans="1:13">
      <c r="A30" s="5" t="s">
        <v>26</v>
      </c>
      <c r="B30" s="5">
        <f t="shared" ref="B30:K30" si="3">B26+B28</f>
        <v>0</v>
      </c>
      <c r="C30" s="5">
        <f t="shared" si="3"/>
        <v>0</v>
      </c>
      <c r="D30" s="5">
        <f t="shared" si="3"/>
        <v>0</v>
      </c>
      <c r="E30" s="5">
        <f t="shared" si="3"/>
        <v>0</v>
      </c>
      <c r="F30" s="5">
        <f t="shared" si="3"/>
        <v>0</v>
      </c>
      <c r="G30" s="5">
        <f t="shared" si="3"/>
        <v>0</v>
      </c>
      <c r="H30" s="5">
        <f t="shared" si="3"/>
        <v>0</v>
      </c>
      <c r="I30" s="5">
        <f t="shared" si="3"/>
        <v>0</v>
      </c>
      <c r="J30" s="5">
        <f t="shared" si="3"/>
        <v>0</v>
      </c>
      <c r="K30" s="5">
        <f t="shared" si="3"/>
        <v>0</v>
      </c>
      <c r="L30" s="39"/>
      <c r="M30" s="43"/>
    </row>
    <row r="31" hidden="1" spans="1:13">
      <c r="A31" s="31"/>
      <c r="B31" s="5">
        <f>B30+C30</f>
        <v>0</v>
      </c>
      <c r="C31" s="6"/>
      <c r="D31" s="5">
        <f>D30+E30</f>
        <v>0</v>
      </c>
      <c r="E31" s="6"/>
      <c r="F31" s="8"/>
      <c r="G31" s="8"/>
      <c r="H31" s="8"/>
      <c r="I31" s="8"/>
      <c r="J31" s="8"/>
      <c r="K31" s="8"/>
      <c r="L31" s="39"/>
      <c r="M31" s="43"/>
    </row>
    <row r="32" hidden="1" spans="1:13">
      <c r="A32" s="8"/>
      <c r="B32" s="32">
        <f>B27+C27+B29+C29</f>
        <v>0</v>
      </c>
      <c r="C32" s="7"/>
      <c r="D32" s="32">
        <f>D27+E27+D29+E29</f>
        <v>0</v>
      </c>
      <c r="E32" s="7"/>
      <c r="F32" s="32">
        <f t="shared" ref="F32:K32" si="4">F27+F29</f>
        <v>0</v>
      </c>
      <c r="G32" s="32">
        <f t="shared" si="4"/>
        <v>0</v>
      </c>
      <c r="H32" s="32">
        <f t="shared" si="4"/>
        <v>0</v>
      </c>
      <c r="I32" s="32">
        <f t="shared" si="4"/>
        <v>0</v>
      </c>
      <c r="J32" s="32">
        <f t="shared" si="4"/>
        <v>0</v>
      </c>
      <c r="K32" s="32">
        <f t="shared" si="4"/>
        <v>0</v>
      </c>
      <c r="L32" s="44"/>
      <c r="M32" s="45"/>
    </row>
    <row r="33" ht="20" hidden="1" customHeight="1" spans="1:13">
      <c r="A33" s="4" t="s">
        <v>27</v>
      </c>
      <c r="B33" s="3"/>
      <c r="C33" s="3"/>
      <c r="D33" s="3"/>
      <c r="E33" s="3"/>
      <c r="F33" s="3"/>
      <c r="G33" s="3"/>
      <c r="H33" s="3"/>
      <c r="I33" s="3"/>
      <c r="J33" s="3"/>
      <c r="K33" s="6"/>
      <c r="L33" s="46"/>
      <c r="M33" s="47"/>
    </row>
    <row r="34" ht="60" hidden="1" customHeight="1" spans="1:13">
      <c r="A34" s="33" t="str">
        <f>"1#梁厂本周完成25mT梁预制"&amp;B5&amp;"片，40mT梁预制"&amp;C5&amp;"片，25mT梁安装"&amp;D5&amp;"片，40mT梁安装"&amp;E5&amp;"片，湿接缝"&amp;F5&amp;"米，防撞护栏"&amp;H5&amp;"米，桥面铺装"&amp;J5&amp;"平米。截至目前1#梁厂累计完成预制25米T梁"&amp;B14&amp;"片，40米T梁"&amp;C14&amp;"片，安装25米T梁"&amp;D14&amp;"片，40米T梁"&amp;E14&amp;"片，湿接缝"&amp;F14&amp;"米，防撞护栏"&amp;H14&amp;"米，桥面铺装"&amp;J14&amp;"平米，1#梁厂厂房全部完成，拌合站全部完成，钢筋房全部完成，预制场全部完成。"</f>
        <v>1#梁厂本周完成25mT梁预制片，40mT梁预制片，25mT梁安装片，40mT梁安装片，湿接缝米，防撞护栏米，桥面铺装平米。截至目前1#梁厂累计完成预制25米T梁片，40米T梁片，安装25米T梁片，40米T梁片，湿接缝米，防撞护栏米，桥面铺装平米，1#梁厂厂房全部完成，拌合站全部完成，钢筋房全部完成，预制场全部完成。</v>
      </c>
      <c r="B34" s="3"/>
      <c r="C34" s="3"/>
      <c r="D34" s="3"/>
      <c r="E34" s="3"/>
      <c r="F34" s="3"/>
      <c r="G34" s="3"/>
      <c r="H34" s="3"/>
      <c r="I34" s="3"/>
      <c r="J34" s="3"/>
      <c r="K34" s="6"/>
      <c r="L34" s="48"/>
      <c r="M34" s="49"/>
    </row>
    <row r="35" s="1" customFormat="1" ht="60" hidden="1" customHeight="1" spans="1:13">
      <c r="A35" s="33" t="str">
        <f>"2#梁厂本周完成25mT梁预制"&amp;B7&amp;"片，40mT梁预制"&amp;C7&amp;"片，25mT梁安装"&amp;D7&amp;"片，40mT梁安装"&amp;E7&amp;"片，湿接缝"&amp;F7&amp;"米，防撞护栏"&amp;H7&amp;"米，桥面铺装"&amp;J7&amp;"平米。截止目前2#梁厂累计完成预制25米T梁"&amp;B15&amp;"片,40mT梁"&amp;C15&amp;"片，安装25mT梁"&amp;D15&amp;"片，安装40mT梁"&amp;E15&amp;"片，湿接缝"&amp;F15&amp;"米，防撞护栏"&amp;H15&amp;"米，桥面铺装"&amp;J15&amp;"平米。2#梁厂厂房全部完成，拌合站全部完成，钢筋房全部完成，预制场全部完成。"</f>
        <v>2#梁厂本周完成25mT梁预制片，40mT梁预制片，25mT梁安装片，40mT梁安装片，湿接缝米，防撞护栏米，桥面铺装平米。截止目前2#梁厂累计完成预制25米T梁片,40mT梁片，安装25mT梁片，安装40mT梁片，湿接缝米，防撞护栏米，桥面铺装平米。2#梁厂厂房全部完成，拌合站全部完成，钢筋房全部完成，预制场全部完成。</v>
      </c>
      <c r="B35" s="3"/>
      <c r="C35" s="3"/>
      <c r="D35" s="3"/>
      <c r="E35" s="3"/>
      <c r="F35" s="3"/>
      <c r="G35" s="3"/>
      <c r="H35" s="3"/>
      <c r="I35" s="3"/>
      <c r="J35" s="3"/>
      <c r="K35" s="6"/>
      <c r="L35" s="50"/>
      <c r="M35" s="51"/>
    </row>
    <row r="36" ht="20" customHeight="1" spans="1:13">
      <c r="A36" s="34" t="s">
        <v>28</v>
      </c>
      <c r="B36" s="35" t="s">
        <v>29</v>
      </c>
      <c r="C36" s="36"/>
      <c r="D36" s="36"/>
      <c r="E36" s="36"/>
      <c r="F36" s="36"/>
      <c r="G36" s="36"/>
      <c r="H36" s="36"/>
      <c r="I36" s="36"/>
      <c r="J36" s="36"/>
      <c r="K36" s="21"/>
      <c r="L36" s="40"/>
      <c r="M36" s="41"/>
    </row>
  </sheetData>
  <mergeCells count="50">
    <mergeCell ref="A1:K1"/>
    <mergeCell ref="L1:M1"/>
    <mergeCell ref="A2:K2"/>
    <mergeCell ref="B3:C3"/>
    <mergeCell ref="D3:E3"/>
    <mergeCell ref="B12:C12"/>
    <mergeCell ref="D12:E12"/>
    <mergeCell ref="B13:C13"/>
    <mergeCell ref="D13:E13"/>
    <mergeCell ref="B17:C17"/>
    <mergeCell ref="D17:E17"/>
    <mergeCell ref="B18:C18"/>
    <mergeCell ref="D18:E18"/>
    <mergeCell ref="B21:C21"/>
    <mergeCell ref="D21:E21"/>
    <mergeCell ref="B22:C22"/>
    <mergeCell ref="D22:E22"/>
    <mergeCell ref="A23:K23"/>
    <mergeCell ref="B24:C24"/>
    <mergeCell ref="D24:E24"/>
    <mergeCell ref="B31:C31"/>
    <mergeCell ref="D31:E31"/>
    <mergeCell ref="B32:C32"/>
    <mergeCell ref="D32:E32"/>
    <mergeCell ref="A33:K33"/>
    <mergeCell ref="A34:K34"/>
    <mergeCell ref="A35:K35"/>
    <mergeCell ref="B36:K36"/>
    <mergeCell ref="A3:A4"/>
    <mergeCell ref="A5:A6"/>
    <mergeCell ref="A7:A8"/>
    <mergeCell ref="A9:A10"/>
    <mergeCell ref="A11:A13"/>
    <mergeCell ref="A19:A22"/>
    <mergeCell ref="A24:A25"/>
    <mergeCell ref="A26:A27"/>
    <mergeCell ref="A28:A29"/>
    <mergeCell ref="A30:A32"/>
    <mergeCell ref="F30:F31"/>
    <mergeCell ref="G30:G31"/>
    <mergeCell ref="H30:H31"/>
    <mergeCell ref="I30:I31"/>
    <mergeCell ref="J30:J31"/>
    <mergeCell ref="K30:K31"/>
    <mergeCell ref="F3:G4"/>
    <mergeCell ref="H3:I4"/>
    <mergeCell ref="J3:K4"/>
    <mergeCell ref="F24:G25"/>
    <mergeCell ref="H24:I25"/>
    <mergeCell ref="J24:K25"/>
  </mergeCells>
  <pageMargins left="0.7" right="0.7" top="0.75" bottom="0.75" header="0.3" footer="0.3"/>
  <pageSetup paperSize="9" scale="5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数据提取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Federal Sadler</dc:creator>
  <cp:lastModifiedBy>FasterThanLight</cp:lastModifiedBy>
  <dcterms:created xsi:type="dcterms:W3CDTF">2015-06-05T18:19:00Z</dcterms:created>
  <dcterms:modified xsi:type="dcterms:W3CDTF">2022-04-03T02:47:52Z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FEC1AEB16ADF464CBD8D7AB2E49BA16E</vt:lpwstr>
  </property>
  <property fmtid="{D5CDD505-2E9C-101B-9397-08002B2CF9AE}" pid="3" name="KSOProductBuildVer">
    <vt:lpwstr>2052-11.8.2.10912</vt:lpwstr>
  </property>
</Properties>
</file>