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27"/>
  </bookViews>
  <sheets>
    <sheet name="浇筑安装总台账" sheetId="1" r:id="rId1"/>
    <sheet name="汇总统计" sheetId="2" r:id="rId2"/>
    <sheet name="位置信息" sheetId="3" r:id="rId3"/>
  </sheets>
  <calcPr calcId="144525"/>
  <pivotCaches>
    <pivotCache cacheId="0" r:id="rId4"/>
  </pivotCaches>
</workbook>
</file>

<file path=xl/sharedStrings.xml><?xml version="1.0" encoding="utf-8"?>
<sst xmlns="http://schemas.openxmlformats.org/spreadsheetml/2006/main" count="10673" uniqueCount="469">
  <si>
    <t>标段</t>
  </si>
  <si>
    <t>桥梁名称</t>
  </si>
  <si>
    <t>梁片</t>
  </si>
  <si>
    <t>梁片长度</t>
  </si>
  <si>
    <t>梁片位置</t>
  </si>
  <si>
    <t>总产值</t>
  </si>
  <si>
    <t>浇筑日期</t>
  </si>
  <si>
    <t>浇筑单位</t>
  </si>
  <si>
    <t>安装日期</t>
  </si>
  <si>
    <t>安装产值</t>
  </si>
  <si>
    <t>光圆钢筋</t>
  </si>
  <si>
    <t>带肋钢筋</t>
  </si>
  <si>
    <t>预制C50预应力砼</t>
  </si>
  <si>
    <t>预应力钢绞线</t>
  </si>
  <si>
    <t>其他钢材</t>
  </si>
  <si>
    <t>梁片编码</t>
  </si>
  <si>
    <t>ZCB1-13</t>
  </si>
  <si>
    <t>K361+335.0_万红2#大桥</t>
  </si>
  <si>
    <t>左幅_第1跨_3号</t>
  </si>
  <si>
    <t>25m</t>
  </si>
  <si>
    <t>中梁</t>
  </si>
  <si>
    <t>1#智慧梁厂</t>
  </si>
  <si>
    <t>左幅_第3跨_4号</t>
  </si>
  <si>
    <t>左幅_第4跨_3号</t>
  </si>
  <si>
    <t>左幅_第1跨_2号</t>
  </si>
  <si>
    <t>左幅_第1跨_4号</t>
  </si>
  <si>
    <t>左幅_第4跨_2号</t>
  </si>
  <si>
    <t>左幅_第4跨_4号</t>
  </si>
  <si>
    <t>左幅_第2跨_2号</t>
  </si>
  <si>
    <t>ZCB1-14</t>
  </si>
  <si>
    <t>会理服务区_K373+868.5_小石桥大桥</t>
  </si>
  <si>
    <t>左幅_第9跨_3号</t>
  </si>
  <si>
    <t>2#智慧梁厂</t>
  </si>
  <si>
    <t>左幅_第2跨_3号</t>
  </si>
  <si>
    <t>左幅_第2跨_4号</t>
  </si>
  <si>
    <t>会理服务区_BK0+611.6_B匝道中桥</t>
  </si>
  <si>
    <t>单幅_第1跨_2号</t>
  </si>
  <si>
    <t>右幅_第9跨_3号</t>
  </si>
  <si>
    <t>左幅_第3跨_2号</t>
  </si>
  <si>
    <t>左幅_第3跨_3号</t>
  </si>
  <si>
    <t>单幅_第1跨_3号</t>
  </si>
  <si>
    <t>右幅_第9跨_2号</t>
  </si>
  <si>
    <t>ZK360+498.5_万红1#左线(幅)大桥</t>
  </si>
  <si>
    <t>左幅_第10跨_3号</t>
  </si>
  <si>
    <t>40m</t>
  </si>
  <si>
    <t>右幅_第9跨_4号</t>
  </si>
  <si>
    <t>右幅_第1跨_2号</t>
  </si>
  <si>
    <t>左幅_第10跨_2号</t>
  </si>
  <si>
    <t>单幅_第1跨_1号</t>
  </si>
  <si>
    <t>边梁</t>
  </si>
  <si>
    <t>左幅_第10跨_4号</t>
  </si>
  <si>
    <t>左幅_第9跨_2号</t>
  </si>
  <si>
    <t>左幅_第1跨_5号</t>
  </si>
  <si>
    <t>左幅_第9跨_1号</t>
  </si>
  <si>
    <t>左幅_第2跨_5号</t>
  </si>
  <si>
    <t>左幅_第1跨_1号</t>
  </si>
  <si>
    <t>右幅_第1跨_4号</t>
  </si>
  <si>
    <t>左幅_第2跨_1号</t>
  </si>
  <si>
    <t>左幅_第8跨_1号</t>
  </si>
  <si>
    <t>左幅_第9跨_4号</t>
  </si>
  <si>
    <t>右幅_第2跨_3号</t>
  </si>
  <si>
    <t>左幅_第8跨_5号</t>
  </si>
  <si>
    <t>右幅_第2跨_2号</t>
  </si>
  <si>
    <t>右幅_第1跨_5号</t>
  </si>
  <si>
    <t>右幅_第2跨_4号</t>
  </si>
  <si>
    <t>左幅_第8跨_4号</t>
  </si>
  <si>
    <t>左幅_第8跨_6号</t>
  </si>
  <si>
    <t>右幅_第1跨_1号</t>
  </si>
  <si>
    <t>左幅_第8跨_7号</t>
  </si>
  <si>
    <t>左幅_第8跨_3号</t>
  </si>
  <si>
    <t>右幅_第2跨_1号</t>
  </si>
  <si>
    <t>左幅_第9跨_5号</t>
  </si>
  <si>
    <t>右幅_第3跨_3号</t>
  </si>
  <si>
    <t>左幅_第10跨_1号</t>
  </si>
  <si>
    <t>左幅_第10跨_5号</t>
  </si>
  <si>
    <t>右幅_第8跨_3号</t>
  </si>
  <si>
    <t>右幅_第2跨_5号</t>
  </si>
  <si>
    <t>左幅_第8跨_2号</t>
  </si>
  <si>
    <t>单幅_第1跨_4号</t>
  </si>
  <si>
    <t>右幅_第1跨_3号</t>
  </si>
  <si>
    <t>右幅_第3跨_4号</t>
  </si>
  <si>
    <t>左幅_第8跨_8号</t>
  </si>
  <si>
    <t>右幅_第3跨_5号</t>
  </si>
  <si>
    <t>左幅_第3跨_5号</t>
  </si>
  <si>
    <t>右幅_第3跨_2号</t>
  </si>
  <si>
    <t>左幅_第3跨_1号</t>
  </si>
  <si>
    <t>左幅_第7跨_2号</t>
  </si>
  <si>
    <t>右幅_第8跨_2号</t>
  </si>
  <si>
    <t>左幅_第7跨_1号</t>
  </si>
  <si>
    <t>左幅_第4跨_1号</t>
  </si>
  <si>
    <t>左幅_第4跨_5号</t>
  </si>
  <si>
    <t>左幅_第7跨_3号</t>
  </si>
  <si>
    <t>右幅_第9跨_5号</t>
  </si>
  <si>
    <t>左幅_第8跨_9号</t>
  </si>
  <si>
    <t>右幅_第9跨_1号</t>
  </si>
  <si>
    <t>右幅_第8跨_4号</t>
  </si>
  <si>
    <t>左幅_第7跨_4号</t>
  </si>
  <si>
    <t>右幅_第8跨_1号</t>
  </si>
  <si>
    <t>右幅_第8跨_5号</t>
  </si>
  <si>
    <t>左幅_第7跨_5号</t>
  </si>
  <si>
    <t>左幅_第6跨_5号</t>
  </si>
  <si>
    <t>左幅_第6跨_1号</t>
  </si>
  <si>
    <t>左幅_第5跨_5号</t>
  </si>
  <si>
    <t>ZCB1-12</t>
  </si>
  <si>
    <t>ZK358+760.0_山北村左线大桥</t>
  </si>
  <si>
    <t>左幅_第21跨_1号</t>
  </si>
  <si>
    <t>左幅_第7跨_6号</t>
  </si>
  <si>
    <t>左幅_第5跨_1号</t>
  </si>
  <si>
    <t>左幅_第7跨_7号</t>
  </si>
  <si>
    <t>左幅_第7跨_9号</t>
  </si>
  <si>
    <t>左幅_第6跨_2号</t>
  </si>
  <si>
    <t>左幅_第6跨_3号</t>
  </si>
  <si>
    <t>左幅_第20跨_1号</t>
  </si>
  <si>
    <t>右幅_第7跨_3号</t>
  </si>
  <si>
    <t>右幅_第7跨_2号</t>
  </si>
  <si>
    <t>左幅_第20跨_2号</t>
  </si>
  <si>
    <t>左幅_第7跨_8号</t>
  </si>
  <si>
    <t>左幅_第6跨_4号</t>
  </si>
  <si>
    <t>右幅_第7跨_1号</t>
  </si>
  <si>
    <t>左幅_第5跨_2号</t>
  </si>
  <si>
    <t>右幅_第6跨_3号</t>
  </si>
  <si>
    <t>左幅_第20跨_3号</t>
  </si>
  <si>
    <t>右幅_第3跨_1号</t>
  </si>
  <si>
    <t>左幅_第5跨_4号</t>
  </si>
  <si>
    <t>左幅_第20跨_4号</t>
  </si>
  <si>
    <t>右幅_第7跨_5号</t>
  </si>
  <si>
    <t>左幅_第5跨_3号</t>
  </si>
  <si>
    <t>右幅_第6跨_1号</t>
  </si>
  <si>
    <t>右幅_第6跨_2号</t>
  </si>
  <si>
    <t>右幅_第6跨_4号</t>
  </si>
  <si>
    <t>左幅_第21跨_2号</t>
  </si>
  <si>
    <t>左幅_第6跨_7号</t>
  </si>
  <si>
    <t>左幅_第6跨_8号</t>
  </si>
  <si>
    <t>左幅_第21跨_3号</t>
  </si>
  <si>
    <t>左幅_第6跨_6号</t>
  </si>
  <si>
    <t>左幅_第5跨_8号</t>
  </si>
  <si>
    <t>左幅_第5跨_6号</t>
  </si>
  <si>
    <t>左幅_第21跨_4号</t>
  </si>
  <si>
    <t>左幅_第5跨_7号</t>
  </si>
  <si>
    <t>右幅_第5跨_5号</t>
  </si>
  <si>
    <t>左幅_第21跨_5号</t>
  </si>
  <si>
    <t>K360+475.0_万红1#右线(幅)大桥</t>
  </si>
  <si>
    <t>左幅_第4跨_6号</t>
  </si>
  <si>
    <t>左幅_第3跨_6号</t>
  </si>
  <si>
    <t>右幅_第6跨_5号</t>
  </si>
  <si>
    <t>右幅_第7跨_4号</t>
  </si>
  <si>
    <t>右幅_第4跨_3号</t>
  </si>
  <si>
    <t>右幅_第5跨_3号</t>
  </si>
  <si>
    <t>左幅_第4跨_7号</t>
  </si>
  <si>
    <t>右幅_第5跨_1号</t>
  </si>
  <si>
    <t>右幅_第4跨_5号</t>
  </si>
  <si>
    <t>右幅_第5跨_2号</t>
  </si>
  <si>
    <t>右幅_第4跨_2号</t>
  </si>
  <si>
    <t>左幅_第3跨_7号</t>
  </si>
  <si>
    <t>右幅_第4跨_4号</t>
  </si>
  <si>
    <t>右幅_第5跨_4号</t>
  </si>
  <si>
    <t>右幅_第4跨_1号</t>
  </si>
  <si>
    <t>K371+140.0_冯家湾大桥</t>
  </si>
  <si>
    <t>左幅_第2跨_7号</t>
  </si>
  <si>
    <t>左幅_第2跨_6号</t>
  </si>
  <si>
    <t>会理南互通式立交_K373+500.0_石榴园大桥</t>
  </si>
  <si>
    <t>左幅_第1跨_6号</t>
  </si>
  <si>
    <t>左幅_第1跨_7号</t>
  </si>
  <si>
    <t>左幅_第20跨_5号</t>
  </si>
  <si>
    <t>右幅_第10跨_1号</t>
  </si>
  <si>
    <t>左幅_第19跨_5号</t>
  </si>
  <si>
    <t>右幅_第11跨_1号</t>
  </si>
  <si>
    <t>左幅_第19跨_3号</t>
  </si>
  <si>
    <t>左幅_第19跨_2号</t>
  </si>
  <si>
    <t>左幅_第18跨_5号</t>
  </si>
  <si>
    <t>左幅_第19跨_1号</t>
  </si>
  <si>
    <t>左幅_第18跨_1号</t>
  </si>
  <si>
    <t>左幅_第18跨_3号</t>
  </si>
  <si>
    <t>左幅_第19跨_4号</t>
  </si>
  <si>
    <t>左幅_第18跨_2号</t>
  </si>
  <si>
    <t>左幅_第17跨_1号</t>
  </si>
  <si>
    <t>左幅_第17跨_3号</t>
  </si>
  <si>
    <t>左幅_第17跨_4号</t>
  </si>
  <si>
    <t>左幅_第17跨_5号</t>
  </si>
  <si>
    <t>左幅_第16跨_1号</t>
  </si>
  <si>
    <t>左幅_第18跨_4号</t>
  </si>
  <si>
    <t>左幅_第16跨_5号</t>
  </si>
  <si>
    <t>左幅_第16跨_3号</t>
  </si>
  <si>
    <t>左幅_第16跨_2号</t>
  </si>
  <si>
    <t>左幅_第17跨_2号</t>
  </si>
  <si>
    <t>左幅_第15跨_3号</t>
  </si>
  <si>
    <t>左幅_第15跨_1号</t>
  </si>
  <si>
    <t>左幅_第15跨_5号</t>
  </si>
  <si>
    <t>左幅_第1跨_8号</t>
  </si>
  <si>
    <t>左幅_第14跨_4号</t>
  </si>
  <si>
    <t>右幅_第10跨_3号</t>
  </si>
  <si>
    <t>左幅_第14跨_5号</t>
  </si>
  <si>
    <t>左幅_第15跨_2号</t>
  </si>
  <si>
    <t>左幅_第16跨_4号</t>
  </si>
  <si>
    <t>左幅_第14跨_1号</t>
  </si>
  <si>
    <t>左幅_第12跨_3号</t>
  </si>
  <si>
    <t>左幅_第14跨_3号</t>
  </si>
  <si>
    <t>左幅_第13跨_1号</t>
  </si>
  <si>
    <t>右幅_第10跨_4号</t>
  </si>
  <si>
    <t>左幅_第13跨_5号</t>
  </si>
  <si>
    <t>左幅_第14跨_2号</t>
  </si>
  <si>
    <t>右幅_第10跨_5号</t>
  </si>
  <si>
    <t>右幅_第10跨_2号</t>
  </si>
  <si>
    <t>右幅_第11跨_2号</t>
  </si>
  <si>
    <t>左幅_第12跨_1号</t>
  </si>
  <si>
    <t>左幅_第11跨_5号</t>
  </si>
  <si>
    <t>左幅_第12跨_2号</t>
  </si>
  <si>
    <t>左幅_第12跨_5号</t>
  </si>
  <si>
    <t>左幅_第13跨_2号</t>
  </si>
  <si>
    <t>左幅_第13跨_4号</t>
  </si>
  <si>
    <t>左幅_第13跨_3号</t>
  </si>
  <si>
    <t>右幅_第11跨_3号</t>
  </si>
  <si>
    <t>左幅_第11跨_1号</t>
  </si>
  <si>
    <t>左幅_第12跨_4号</t>
  </si>
  <si>
    <t>左幅_第11跨_2号</t>
  </si>
  <si>
    <t>左幅_第11跨_3号</t>
  </si>
  <si>
    <t>左幅_第11跨_4号</t>
  </si>
  <si>
    <t>右幅_第11跨_4号</t>
  </si>
  <si>
    <t>右幅_第11跨_5号</t>
  </si>
  <si>
    <t>右幅_第20跨_1号</t>
  </si>
  <si>
    <t>K357+338.5_马许大桥</t>
  </si>
  <si>
    <t>左幅_第2跨_8号</t>
  </si>
  <si>
    <t>右幅_第20跨_2号</t>
  </si>
  <si>
    <t>右幅_第20跨_3号</t>
  </si>
  <si>
    <t>右幅_第20跨_5号</t>
  </si>
  <si>
    <t>右幅_第19跨_1号</t>
  </si>
  <si>
    <t>左幅_第15跨_4号</t>
  </si>
  <si>
    <t>右幅_第19跨_5号</t>
  </si>
  <si>
    <t>右幅_第20跨_4号</t>
  </si>
  <si>
    <t>右幅_第14跨_2号</t>
  </si>
  <si>
    <t>2022/4/21</t>
  </si>
  <si>
    <t>右幅_第18跨_1号</t>
  </si>
  <si>
    <t>右幅_第19跨_4号</t>
  </si>
  <si>
    <t>右幅_第19跨_3号</t>
  </si>
  <si>
    <t>2022/4/22</t>
  </si>
  <si>
    <t>右幅_第18跨_2号</t>
  </si>
  <si>
    <t>右幅_第18跨_3号</t>
  </si>
  <si>
    <t>右幅_第18跨_5号</t>
  </si>
  <si>
    <t>右幅_第18跨_4号</t>
  </si>
  <si>
    <t>2022/4/20</t>
  </si>
  <si>
    <t>右幅_第17跨_1号</t>
  </si>
  <si>
    <t>右幅_第17跨_3号</t>
  </si>
  <si>
    <t>右幅_第17跨_6号</t>
  </si>
  <si>
    <t>右幅_第17跨_5号</t>
  </si>
  <si>
    <t>右幅_第17跨_2号</t>
  </si>
  <si>
    <t>右幅_第17跨_4号</t>
  </si>
  <si>
    <t>2022/4/19</t>
  </si>
  <si>
    <t>右幅_第12跨_5号</t>
  </si>
  <si>
    <t>2022/4/18</t>
  </si>
  <si>
    <t>右幅_第12跨_4号</t>
  </si>
  <si>
    <t>右幅_第12跨_2号</t>
  </si>
  <si>
    <t>右幅_第12跨_3号</t>
  </si>
  <si>
    <t>右幅_第19跨_2号</t>
  </si>
  <si>
    <t>右幅_第16跨_6号</t>
  </si>
  <si>
    <t>右幅_第16跨_4号</t>
  </si>
  <si>
    <t>右幅_第16跨_3号</t>
  </si>
  <si>
    <t>右幅_第16跨_5号</t>
  </si>
  <si>
    <t>右幅_第16跨_2号</t>
  </si>
  <si>
    <t>右幅_第16跨_1号</t>
  </si>
  <si>
    <t>右幅_第15跨_7号</t>
  </si>
  <si>
    <t>右幅_第15跨_1号</t>
  </si>
  <si>
    <t>右幅_第12跨_1号</t>
  </si>
  <si>
    <t>右幅_第15跨_3号</t>
  </si>
  <si>
    <t>右幅_第15跨_6号</t>
  </si>
  <si>
    <t>2022/4/17</t>
  </si>
  <si>
    <t>右幅_第15跨_4号</t>
  </si>
  <si>
    <t>右幅_第15跨_5号</t>
  </si>
  <si>
    <t>右幅_第14跨_7号</t>
  </si>
  <si>
    <t>右幅_第14跨_1号</t>
  </si>
  <si>
    <t>右幅_第15跨_2号</t>
  </si>
  <si>
    <t>右幅_第14跨_4号</t>
  </si>
  <si>
    <t>右幅_第14跨_5号</t>
  </si>
  <si>
    <t>右幅_第14跨_6号</t>
  </si>
  <si>
    <t>右幅_第14跨_3号</t>
  </si>
  <si>
    <t>右幅_第13跨_7号</t>
  </si>
  <si>
    <t>右幅_第13跨_1号</t>
  </si>
  <si>
    <t>右幅_第13跨_5号</t>
  </si>
  <si>
    <t>右幅_第13跨_3号</t>
  </si>
  <si>
    <t>2022/4/16</t>
  </si>
  <si>
    <t>右幅_第13跨_4号</t>
  </si>
  <si>
    <t>右幅_第13跨_2号</t>
  </si>
  <si>
    <t>右幅_第13跨_6号</t>
  </si>
  <si>
    <t>右幅_第12跨_6号</t>
  </si>
  <si>
    <t>右幅_第12跨_7号</t>
  </si>
  <si>
    <t>右幅_第11跨_7号</t>
  </si>
  <si>
    <t>2022/4/14</t>
  </si>
  <si>
    <t>右幅_第11跨_6号</t>
  </si>
  <si>
    <t>右幅_第10跨_8号</t>
  </si>
  <si>
    <t>右幅_第10跨_6号</t>
  </si>
  <si>
    <t>2022/4/12</t>
  </si>
  <si>
    <t>右幅_第9跨_8号</t>
  </si>
  <si>
    <t>右幅_第10跨_7号</t>
  </si>
  <si>
    <t>右幅_第9跨_7号</t>
  </si>
  <si>
    <t>右幅_第9跨_6号</t>
  </si>
  <si>
    <t>右幅_第8跨_8号</t>
  </si>
  <si>
    <t>右幅_第8跨_6号</t>
  </si>
  <si>
    <t>右幅_第8跨_9号</t>
  </si>
  <si>
    <t>K369+630.0_城河3#大桥</t>
  </si>
  <si>
    <t>右幅_第8跨_7号</t>
  </si>
  <si>
    <t>会理南互通式立交_DK0+251.85_D匝道大桥</t>
  </si>
  <si>
    <t>单幅_第6跨_3号</t>
  </si>
  <si>
    <t>单幅_第6跨_4号</t>
  </si>
  <si>
    <t>单幅_第6跨_1号</t>
  </si>
  <si>
    <t>单幅_第5跨_1号</t>
  </si>
  <si>
    <t>单幅_第6跨_2号</t>
  </si>
  <si>
    <t>单幅_第5跨_3号</t>
  </si>
  <si>
    <t>单幅_第4跨_2号</t>
  </si>
  <si>
    <t>单幅_第4跨_3号</t>
  </si>
  <si>
    <t>单幅_第5跨_2号</t>
  </si>
  <si>
    <t>单幅_第5跨_4号</t>
  </si>
  <si>
    <t>单幅_第3跨_1号</t>
  </si>
  <si>
    <t>单幅_第3跨_3号</t>
  </si>
  <si>
    <t>单幅_第4跨_1号</t>
  </si>
  <si>
    <t>单幅_第4跨_4号</t>
  </si>
  <si>
    <t>单幅_第3跨_2号</t>
  </si>
  <si>
    <t>单幅_第2跨_3号</t>
  </si>
  <si>
    <t>单幅_第2跨_2号</t>
  </si>
  <si>
    <t>单幅_第2跨_1号</t>
  </si>
  <si>
    <t>单幅_第3跨_4号</t>
  </si>
  <si>
    <t>单幅_第2跨_4号</t>
  </si>
  <si>
    <t>K358+760.0_山北村右线大桥</t>
  </si>
  <si>
    <t>右幅_第21跨_2号</t>
  </si>
  <si>
    <t>右幅_第21跨_3号</t>
  </si>
  <si>
    <t>K375+519.0_小柳树右线大桥</t>
  </si>
  <si>
    <t>右幅_第21跨_1号</t>
  </si>
  <si>
    <t>K366+292.1_城河1#大桥</t>
  </si>
  <si>
    <t>右幅_第21跨_5号</t>
  </si>
  <si>
    <t>右幅_第1跨_6号</t>
  </si>
  <si>
    <t>右幅_第21跨_4号</t>
  </si>
  <si>
    <t>右幅_第2跨_6号</t>
  </si>
  <si>
    <t>右幅_第3跨_6号</t>
  </si>
  <si>
    <t>右幅_第1跨_7号</t>
  </si>
  <si>
    <t>2022/4/8</t>
  </si>
  <si>
    <t>K363+730.5_梨子园右线大桥</t>
  </si>
  <si>
    <t>2022/4/10</t>
  </si>
  <si>
    <t>右幅_第4跨_6号</t>
  </si>
  <si>
    <t>K368+040.0_城河2#大桥</t>
  </si>
  <si>
    <t>2022/4/9</t>
  </si>
  <si>
    <t>2022/4/11</t>
  </si>
  <si>
    <t>会东姜州互通式立交_K349+129_弯德大桥</t>
  </si>
  <si>
    <t>12标</t>
  </si>
  <si>
    <t>2022/4/4</t>
  </si>
  <si>
    <t>2022/4/13</t>
  </si>
  <si>
    <t>2022/4/5</t>
  </si>
  <si>
    <t>2022/4/6</t>
  </si>
  <si>
    <t>2022/4/7</t>
  </si>
  <si>
    <t>2022/4/15</t>
  </si>
  <si>
    <t>ZK375+519.0_小柳树左线大桥</t>
  </si>
  <si>
    <t>K347+689_姜州大桥</t>
  </si>
  <si>
    <t>左幅_第27跨_1号</t>
  </si>
  <si>
    <t>左幅_第27跨_5号</t>
  </si>
  <si>
    <t>左幅_第27跨_3号</t>
  </si>
  <si>
    <t>右幅_第27跨_5号</t>
  </si>
  <si>
    <t>右幅_第27跨_1号</t>
  </si>
  <si>
    <t>左幅_第27跨_4号</t>
  </si>
  <si>
    <t>左幅_第27跨_2号</t>
  </si>
  <si>
    <t>左幅_第26跨_5号</t>
  </si>
  <si>
    <t>左幅_第26跨_3号</t>
  </si>
  <si>
    <t>左幅_第26跨_1号</t>
  </si>
  <si>
    <t>右幅_第27跨_2号</t>
  </si>
  <si>
    <t>右幅_第26跨_5号</t>
  </si>
  <si>
    <t>右幅_第26跨_1号</t>
  </si>
  <si>
    <t>左幅_第26跨_4号</t>
  </si>
  <si>
    <t>右幅_第27跨_4号</t>
  </si>
  <si>
    <t>右幅_第27跨_3号</t>
  </si>
  <si>
    <t>右幅_第26跨_4号</t>
  </si>
  <si>
    <t>右幅_第25跨_11号</t>
  </si>
  <si>
    <t>左幅_第26跨_2号</t>
  </si>
  <si>
    <t>左幅_第25跨_3号</t>
  </si>
  <si>
    <t>左幅_第25跨_2号</t>
  </si>
  <si>
    <t>左幅_第25跨_1号</t>
  </si>
  <si>
    <t>左幅_第24跨_1号</t>
  </si>
  <si>
    <t>右幅_第26跨_3号</t>
  </si>
  <si>
    <t>右幅_第26跨_2号</t>
  </si>
  <si>
    <t>右幅_第25跨_1号</t>
  </si>
  <si>
    <t>左幅_第25跨_4号</t>
  </si>
  <si>
    <t>右幅_第25跨_9号</t>
  </si>
  <si>
    <t>右幅_第25跨_8号</t>
  </si>
  <si>
    <t>右幅_第25跨_5号</t>
  </si>
  <si>
    <t>右幅_第25跨_10号</t>
  </si>
  <si>
    <t>左幅_第23跨_1号</t>
  </si>
  <si>
    <t>右幅_第24跨_10号</t>
  </si>
  <si>
    <t>右幅_第25跨_6号</t>
  </si>
  <si>
    <t>左幅_第22跨_1号</t>
  </si>
  <si>
    <t>左幅_第23跨_3号</t>
  </si>
  <si>
    <t>左幅_第24跨_3号</t>
  </si>
  <si>
    <t>左幅_第24跨_4号</t>
  </si>
  <si>
    <t>左幅_第25跨_5号</t>
  </si>
  <si>
    <t>右幅_第25跨_7号</t>
  </si>
  <si>
    <t>左幅_第24跨_5号</t>
  </si>
  <si>
    <t>左幅_第23跨_4号</t>
  </si>
  <si>
    <t>左幅_第23跨_2号</t>
  </si>
  <si>
    <t>K355+990.5_大院大桥</t>
  </si>
  <si>
    <t>左幅_第24跨_2号</t>
  </si>
  <si>
    <t>左幅_第22跨_5号</t>
  </si>
  <si>
    <t>左幅_第22跨_4号</t>
  </si>
  <si>
    <t>左幅_第22跨_2号</t>
  </si>
  <si>
    <t>右幅_第25跨_4号</t>
  </si>
  <si>
    <t>左幅_第22跨_3号</t>
  </si>
  <si>
    <t>右幅_第25跨_3号</t>
  </si>
  <si>
    <t>右幅_第25跨_2号</t>
  </si>
  <si>
    <t>左幅_第23跨_5号</t>
  </si>
  <si>
    <t>右幅_第24跨_9号</t>
  </si>
  <si>
    <t>右幅_第23跨_10号</t>
  </si>
  <si>
    <t>右幅_第24跨_1号</t>
  </si>
  <si>
    <t>右幅_第24跨_3号</t>
  </si>
  <si>
    <t>右幅_第24跨_8号</t>
  </si>
  <si>
    <t>右幅_第22跨_9号</t>
  </si>
  <si>
    <t>右幅_第23跨_1号</t>
  </si>
  <si>
    <t>右幅_第24跨_2号</t>
  </si>
  <si>
    <t>右幅_第24跨_4号</t>
  </si>
  <si>
    <t>右幅_第24跨_5号</t>
  </si>
  <si>
    <t>右幅_第24跨_6号</t>
  </si>
  <si>
    <t>右幅_第22跨_1号</t>
  </si>
  <si>
    <t>右幅_第23跨_2号</t>
  </si>
  <si>
    <t>右幅_第23跨_3号</t>
  </si>
  <si>
    <t>右幅_第23跨_9号</t>
  </si>
  <si>
    <t>右幅_第24跨_7号</t>
  </si>
  <si>
    <t>右幅_第21跨_9号</t>
  </si>
  <si>
    <t>右幅_第22跨_2号</t>
  </si>
  <si>
    <t>右幅_第22跨_3号</t>
  </si>
  <si>
    <t>右幅_第23跨_4号</t>
  </si>
  <si>
    <t>右幅_第23跨_5号</t>
  </si>
  <si>
    <t>左幅_第16跨_11号</t>
  </si>
  <si>
    <t>右幅_第23跨_8号</t>
  </si>
  <si>
    <t>浇筑安装统计</t>
  </si>
  <si>
    <t>计数项:梁片</t>
  </si>
  <si>
    <t>长</t>
  </si>
  <si>
    <t>施工单位</t>
  </si>
  <si>
    <t>25浇筑</t>
  </si>
  <si>
    <t>40浇筑</t>
  </si>
  <si>
    <t>25安装</t>
  </si>
  <si>
    <t>40安装</t>
  </si>
  <si>
    <t>(空白)</t>
  </si>
  <si>
    <t>总计</t>
  </si>
  <si>
    <t>日</t>
  </si>
  <si>
    <t>一</t>
  </si>
  <si>
    <t>二</t>
  </si>
  <si>
    <t>三</t>
  </si>
  <si>
    <t>四</t>
  </si>
  <si>
    <t>五</t>
  </si>
  <si>
    <t>六</t>
  </si>
  <si>
    <t>1#梁厂</t>
  </si>
  <si>
    <t>2#梁厂</t>
  </si>
  <si>
    <t>合计</t>
  </si>
  <si>
    <t>昨日完成</t>
  </si>
  <si>
    <t>标段浇筑安装统计</t>
  </si>
  <si>
    <t>1梁厂</t>
  </si>
  <si>
    <t>2梁厂</t>
  </si>
  <si>
    <t>ZCB1-15</t>
  </si>
  <si>
    <t>🚧</t>
  </si>
  <si>
    <t>数据来源</t>
  </si>
  <si>
    <t>"E:\OneDrive - 123\日报、周报、月报、季报\日报系统\19标台账\ZCB1-19 T梁台账（真实数据）.accdb"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</si>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</sst>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numFmts count="10">
    <numFmt numFmtId="176" formatCode="0&quot;年&quot;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d"/>
    <numFmt numFmtId="178" formatCode="0&quot;月&quot;"/>
    <numFmt numFmtId="179" formatCode="yyyy/m/d;@"/>
    <numFmt numFmtId="180" formatCode="0.000_ "/>
    <numFmt numFmtId="181" formatCode="0.00_ "/>
  </numFmts>
  <fonts count="30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rgb="FF7030A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rgb="FF7030A0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72"/>
      <color rgb="FF00B0F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1" fillId="13" borderId="0">
      <alignment vertical="center"/>
    </xf>
    <xf numFmtId="0" fontId="13" fillId="14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11" borderId="0">
      <alignment vertical="center"/>
    </xf>
    <xf numFmtId="0" fontId="14" fillId="15" borderId="0">
      <alignment vertical="center"/>
    </xf>
    <xf numFmtId="43" fontId="0" fillId="0" borderId="0">
      <alignment vertical="center"/>
    </xf>
    <xf numFmtId="0" fontId="12" fillId="21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24" borderId="7">
      <alignment vertical="center"/>
    </xf>
    <xf numFmtId="0" fontId="12" fillId="1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8">
      <alignment vertical="center"/>
    </xf>
    <xf numFmtId="0" fontId="19" fillId="0" borderId="8">
      <alignment vertical="center"/>
    </xf>
    <xf numFmtId="0" fontId="12" fillId="12" borderId="0">
      <alignment vertical="center"/>
    </xf>
    <xf numFmtId="0" fontId="16" fillId="0" borderId="9">
      <alignment vertical="center"/>
    </xf>
    <xf numFmtId="0" fontId="12" fillId="23" borderId="0">
      <alignment vertical="center"/>
    </xf>
    <xf numFmtId="0" fontId="15" fillId="16" borderId="6">
      <alignment vertical="center"/>
    </xf>
    <xf numFmtId="0" fontId="24" fillId="16" borderId="5">
      <alignment vertical="center"/>
    </xf>
    <xf numFmtId="0" fontId="25" fillId="26" borderId="10">
      <alignment vertical="center"/>
    </xf>
    <xf numFmtId="0" fontId="11" fillId="28" borderId="0">
      <alignment vertical="center"/>
    </xf>
    <xf numFmtId="0" fontId="12" fillId="20" borderId="0">
      <alignment vertical="center"/>
    </xf>
    <xf numFmtId="0" fontId="27" fillId="0" borderId="12">
      <alignment vertical="center"/>
    </xf>
    <xf numFmtId="0" fontId="26" fillId="0" borderId="11">
      <alignment vertical="center"/>
    </xf>
    <xf numFmtId="0" fontId="28" fillId="29" borderId="0">
      <alignment vertical="center"/>
    </xf>
    <xf numFmtId="0" fontId="29" fillId="31" borderId="0">
      <alignment vertical="center"/>
    </xf>
    <xf numFmtId="0" fontId="11" fillId="22" borderId="0">
      <alignment vertical="center"/>
    </xf>
    <xf numFmtId="0" fontId="12" fillId="30" borderId="0">
      <alignment vertical="center"/>
    </xf>
    <xf numFmtId="0" fontId="11" fillId="25" borderId="0">
      <alignment vertical="center"/>
    </xf>
    <xf numFmtId="0" fontId="11" fillId="32" borderId="0">
      <alignment vertical="center"/>
    </xf>
    <xf numFmtId="0" fontId="11" fillId="7" borderId="0">
      <alignment vertical="center"/>
    </xf>
    <xf numFmtId="0" fontId="11" fillId="36" borderId="0">
      <alignment vertical="center"/>
    </xf>
    <xf numFmtId="0" fontId="12" fillId="37" borderId="0">
      <alignment vertical="center"/>
    </xf>
    <xf numFmtId="0" fontId="12" fillId="19" borderId="0">
      <alignment vertical="center"/>
    </xf>
    <xf numFmtId="0" fontId="11" fillId="27" borderId="0">
      <alignment vertical="center"/>
    </xf>
    <xf numFmtId="0" fontId="11" fillId="35" borderId="0">
      <alignment vertical="center"/>
    </xf>
    <xf numFmtId="0" fontId="12" fillId="9" borderId="0">
      <alignment vertical="center"/>
    </xf>
    <xf numFmtId="0" fontId="11" fillId="18" borderId="0">
      <alignment vertical="center"/>
    </xf>
    <xf numFmtId="0" fontId="12" fillId="17" borderId="0">
      <alignment vertical="center"/>
    </xf>
    <xf numFmtId="0" fontId="12" fillId="34" borderId="0">
      <alignment vertical="center"/>
    </xf>
    <xf numFmtId="0" fontId="11" fillId="8" borderId="0">
      <alignment vertical="center"/>
    </xf>
    <xf numFmtId="0" fontId="12" fillId="33" borderId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 applyProtection="1">
      <alignment horizontal="center" vertical="center"/>
      <protection locked="0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6" fontId="7" fillId="3" borderId="0" xfId="0" applyNumberFormat="1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178" fontId="7" fillId="3" borderId="0" xfId="0" applyNumberFormat="1" applyFont="1" applyFill="1" applyAlignment="1">
      <alignment horizontal="center" vertical="center"/>
    </xf>
    <xf numFmtId="0" fontId="10" fillId="0" borderId="0" xfId="0" applyFont="1"/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1" fontId="0" fillId="0" borderId="0" xfId="0" applyNumberFormat="1"/>
    <xf numFmtId="0" fontId="8" fillId="6" borderId="2" xfId="0" applyFont="1" applyFill="1" applyBorder="1"/>
    <xf numFmtId="0" fontId="8" fillId="6" borderId="3" xfId="0" applyFont="1" applyFill="1" applyBorder="1"/>
    <xf numFmtId="179" fontId="8" fillId="6" borderId="3" xfId="0" applyNumberFormat="1" applyFont="1" applyFill="1" applyBorder="1" applyAlignment="1">
      <alignment horizontal="center" vertical="center"/>
    </xf>
    <xf numFmtId="180" fontId="8" fillId="6" borderId="3" xfId="0" applyNumberFormat="1" applyFont="1" applyFill="1" applyBorder="1" applyAlignment="1">
      <alignment horizontal="center" vertical="center"/>
    </xf>
    <xf numFmtId="181" fontId="8" fillId="6" borderId="3" xfId="0" applyNumberFormat="1" applyFont="1" applyFill="1" applyBorder="1"/>
    <xf numFmtId="0" fontId="8" fillId="6" borderId="4" xfId="0" applyFont="1" applyFill="1" applyBorder="1"/>
    <xf numFmtId="17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ont>
        <b val="1"/>
        <color theme="0"/>
      </font>
      <fill>
        <patternFill patternType="solid">
          <bgColor rgb="FFFF0000"/>
        </patternFill>
      </fill>
    </dxf>
    <dxf>
      <font>
        <b val="1"/>
        <color theme="0"/>
      </font>
      <fill>
        <patternFill patternType="solid">
          <bgColor rgb="FF00B050"/>
        </patternFill>
      </fill>
    </dxf>
    <dxf>
      <font>
        <b val="1"/>
        <color theme="0"/>
      </font>
      <fill>
        <patternFill patternType="solid">
          <bgColor rgb="FF0070C0"/>
        </patternFill>
      </fill>
    </dxf>
    <dxf>
      <fill>
        <patternFill patternType="solid">
          <bgColor rgb="FFFF0000"/>
        </patternFill>
      </fill>
    </dxf>
    <dxf>
      <font>
        <b val="1"/>
        <color theme="0"/>
      </font>
      <fill>
        <patternFill patternType="solid">
          <bgColor rgb="FF00B0F0"/>
        </patternFill>
      </fill>
    </dxf>
    <dxf>
      <numFmt numFmtId="182" formatCode=";;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673.3341898148" refreshedBy="admin" recordCount="1636">
  <cacheSource type="worksheet">
    <worksheetSource ref="A1:P6000" sheet="浇筑安装总台账"/>
  </cacheSource>
  <cacheFields count="16">
    <cacheField name="标段" numFmtId="0">
      <sharedItems containsBlank="1" count="4">
        <s v="ZCB1-13"/>
        <s v="ZCB1-14"/>
        <s v="ZCB1-12"/>
        <m/>
      </sharedItems>
    </cacheField>
    <cacheField name="桥梁名称" numFmtId="0">
      <sharedItems containsBlank="1" count="21">
        <s v="K361+335.0_万红2#大桥"/>
        <s v="会理服务区_K373+868.5_小石桥大桥"/>
        <s v="会理服务区_BK0+611.6_B匝道中桥"/>
        <s v="ZK360+498.5_万红1#左线(幅)大桥"/>
        <s v="ZK358+760.0_山北村左线大桥"/>
        <s v="K360+475.0_万红1#右线(幅)大桥"/>
        <s v="K371+140.0_冯家湾大桥"/>
        <s v="会理南互通式立交_K373+500.0_石榴园大桥"/>
        <s v="K357+338.5_马许大桥"/>
        <s v="K369+630.0_城河3#大桥"/>
        <s v="会理南互通式立交_DK0+251.85_D匝道大桥"/>
        <s v="K358+760.0_山北村右线大桥"/>
        <s v="K375+519.0_小柳树右线大桥"/>
        <s v="K366+292.1_城河1#大桥"/>
        <s v="K363+730.5_梨子园右线大桥"/>
        <s v="K368+040.0_城河2#大桥"/>
        <s v="会东姜州互通式立交_K349+129_弯德大桥"/>
        <s v="ZK375+519.0_小柳树左线大桥"/>
        <s v="K347+689_姜州大桥"/>
        <s v="K355+990.5_大院大桥"/>
        <m/>
      </sharedItems>
    </cacheField>
    <cacheField name="梁片" numFmtId="0">
      <sharedItems containsBlank="1" count="359">
        <s v="左幅_第1跨_3号"/>
        <s v="左幅_第3跨_4号"/>
        <s v="左幅_第4跨_3号"/>
        <s v="左幅_第1跨_2号"/>
        <s v="左幅_第1跨_4号"/>
        <s v="左幅_第4跨_2号"/>
        <s v="左幅_第4跨_4号"/>
        <s v="左幅_第2跨_2号"/>
        <s v="左幅_第9跨_3号"/>
        <s v="左幅_第2跨_3号"/>
        <s v="左幅_第2跨_4号"/>
        <s v="单幅_第1跨_2号"/>
        <s v="右幅_第9跨_3号"/>
        <s v="左幅_第3跨_2号"/>
        <s v="左幅_第3跨_3号"/>
        <s v="单幅_第1跨_3号"/>
        <s v="右幅_第9跨_2号"/>
        <s v="左幅_第10跨_3号"/>
        <s v="右幅_第9跨_4号"/>
        <s v="右幅_第1跨_2号"/>
        <s v="左幅_第10跨_2号"/>
        <s v="单幅_第1跨_1号"/>
        <s v="左幅_第10跨_4号"/>
        <s v="左幅_第9跨_2号"/>
        <s v="左幅_第1跨_5号"/>
        <s v="左幅_第9跨_1号"/>
        <s v="左幅_第2跨_5号"/>
        <s v="左幅_第1跨_1号"/>
        <s v="右幅_第1跨_4号"/>
        <s v="左幅_第2跨_1号"/>
        <s v="左幅_第8跨_1号"/>
        <s v="左幅_第9跨_4号"/>
        <s v="右幅_第2跨_3号"/>
        <s v="左幅_第8跨_5号"/>
        <s v="右幅_第2跨_2号"/>
        <s v="右幅_第1跨_5号"/>
        <s v="右幅_第2跨_4号"/>
        <s v="左幅_第8跨_4号"/>
        <s v="左幅_第8跨_6号"/>
        <s v="右幅_第1跨_1号"/>
        <s v="左幅_第8跨_7号"/>
        <s v="左幅_第8跨_3号"/>
        <s v="右幅_第2跨_1号"/>
        <s v="左幅_第9跨_5号"/>
        <s v="右幅_第3跨_3号"/>
        <s v="左幅_第10跨_1号"/>
        <s v="左幅_第10跨_5号"/>
        <s v="右幅_第8跨_3号"/>
        <s v="右幅_第2跨_5号"/>
        <s v="左幅_第8跨_2号"/>
        <s v="单幅_第1跨_4号"/>
        <s v="右幅_第1跨_3号"/>
        <s v="右幅_第3跨_4号"/>
        <s v="左幅_第8跨_8号"/>
        <s v="右幅_第3跨_5号"/>
        <s v="左幅_第3跨_5号"/>
        <s v="右幅_第3跨_2号"/>
        <s v="左幅_第3跨_1号"/>
        <s v="左幅_第7跨_2号"/>
        <s v="右幅_第8跨_2号"/>
        <s v="左幅_第7跨_1号"/>
        <s v="左幅_第4跨_1号"/>
        <s v="左幅_第4跨_5号"/>
        <s v="左幅_第7跨_3号"/>
        <s v="右幅_第9跨_5号"/>
        <s v="左幅_第8跨_9号"/>
        <s v="右幅_第9跨_1号"/>
        <s v="右幅_第8跨_4号"/>
        <s v="左幅_第7跨_4号"/>
        <s v="右幅_第8跨_1号"/>
        <s v="右幅_第8跨_5号"/>
        <s v="左幅_第7跨_5号"/>
        <s v="左幅_第6跨_5号"/>
        <s v="左幅_第6跨_1号"/>
        <s v="左幅_第5跨_5号"/>
        <s v="左幅_第21跨_1号"/>
        <s v="左幅_第7跨_6号"/>
        <s v="左幅_第5跨_1号"/>
        <s v="左幅_第7跨_7号"/>
        <s v="左幅_第7跨_9号"/>
        <s v="左幅_第6跨_2号"/>
        <s v="左幅_第6跨_3号"/>
        <s v="左幅_第20跨_1号"/>
        <s v="右幅_第7跨_3号"/>
        <s v="右幅_第7跨_2号"/>
        <s v="左幅_第20跨_2号"/>
        <s v="左幅_第7跨_8号"/>
        <s v="左幅_第6跨_4号"/>
        <s v="右幅_第7跨_1号"/>
        <s v="左幅_第5跨_2号"/>
        <s v="右幅_第6跨_3号"/>
        <s v="左幅_第20跨_3号"/>
        <s v="右幅_第3跨_1号"/>
        <s v="左幅_第5跨_4号"/>
        <s v="左幅_第20跨_4号"/>
        <s v="右幅_第7跨_5号"/>
        <s v="左幅_第5跨_3号"/>
        <s v="右幅_第6跨_1号"/>
        <s v="右幅_第6跨_2号"/>
        <s v="右幅_第6跨_4号"/>
        <s v="左幅_第21跨_2号"/>
        <s v="左幅_第6跨_7号"/>
        <s v="左幅_第6跨_8号"/>
        <s v="左幅_第21跨_3号"/>
        <s v="左幅_第6跨_6号"/>
        <s v="左幅_第5跨_8号"/>
        <s v="左幅_第5跨_6号"/>
        <s v="左幅_第21跨_4号"/>
        <s v="左幅_第5跨_7号"/>
        <s v="右幅_第5跨_5号"/>
        <s v="左幅_第21跨_5号"/>
        <s v="左幅_第4跨_6号"/>
        <s v="左幅_第3跨_6号"/>
        <s v="右幅_第6跨_5号"/>
        <s v="右幅_第7跨_4号"/>
        <s v="右幅_第4跨_3号"/>
        <s v="右幅_第5跨_3号"/>
        <s v="左幅_第4跨_7号"/>
        <s v="右幅_第5跨_1号"/>
        <s v="右幅_第4跨_5号"/>
        <s v="右幅_第5跨_2号"/>
        <s v="右幅_第4跨_2号"/>
        <s v="左幅_第3跨_7号"/>
        <s v="右幅_第4跨_4号"/>
        <s v="右幅_第5跨_4号"/>
        <s v="右幅_第4跨_1号"/>
        <s v="左幅_第2跨_7号"/>
        <s v="左幅_第2跨_6号"/>
        <s v="左幅_第1跨_6号"/>
        <s v="左幅_第1跨_7号"/>
        <s v="左幅_第20跨_5号"/>
        <s v="右幅_第10跨_1号"/>
        <s v="左幅_第19跨_5号"/>
        <s v="右幅_第11跨_1号"/>
        <s v="左幅_第19跨_3号"/>
        <s v="左幅_第19跨_2号"/>
        <s v="左幅_第18跨_5号"/>
        <s v="左幅_第19跨_1号"/>
        <s v="左幅_第18跨_1号"/>
        <s v="左幅_第18跨_3号"/>
        <s v="左幅_第19跨_4号"/>
        <s v="左幅_第18跨_2号"/>
        <s v="左幅_第17跨_1号"/>
        <s v="左幅_第17跨_3号"/>
        <s v="左幅_第17跨_4号"/>
        <s v="左幅_第17跨_5号"/>
        <s v="左幅_第16跨_1号"/>
        <s v="左幅_第18跨_4号"/>
        <s v="左幅_第16跨_5号"/>
        <s v="左幅_第16跨_3号"/>
        <s v="左幅_第16跨_2号"/>
        <s v="左幅_第17跨_2号"/>
        <s v="左幅_第15跨_3号"/>
        <s v="左幅_第15跨_1号"/>
        <s v="左幅_第15跨_5号"/>
        <s v="左幅_第1跨_8号"/>
        <s v="左幅_第14跨_4号"/>
        <s v="右幅_第10跨_3号"/>
        <s v="左幅_第14跨_5号"/>
        <s v="左幅_第15跨_2号"/>
        <s v="左幅_第16跨_4号"/>
        <s v="左幅_第14跨_1号"/>
        <s v="左幅_第12跨_3号"/>
        <s v="左幅_第14跨_3号"/>
        <s v="左幅_第13跨_1号"/>
        <s v="右幅_第10跨_4号"/>
        <s v="左幅_第13跨_5号"/>
        <s v="左幅_第14跨_2号"/>
        <s v="右幅_第10跨_5号"/>
        <s v="右幅_第10跨_2号"/>
        <s v="右幅_第11跨_2号"/>
        <s v="左幅_第12跨_1号"/>
        <s v="左幅_第11跨_5号"/>
        <s v="左幅_第12跨_2号"/>
        <s v="左幅_第12跨_5号"/>
        <s v="左幅_第13跨_2号"/>
        <s v="左幅_第13跨_4号"/>
        <s v="左幅_第13跨_3号"/>
        <s v="右幅_第11跨_3号"/>
        <s v="左幅_第11跨_1号"/>
        <s v="左幅_第12跨_4号"/>
        <s v="左幅_第11跨_2号"/>
        <s v="左幅_第11跨_3号"/>
        <s v="左幅_第11跨_4号"/>
        <s v="右幅_第11跨_4号"/>
        <s v="右幅_第11跨_5号"/>
        <s v="右幅_第20跨_1号"/>
        <s v="左幅_第2跨_8号"/>
        <s v="右幅_第20跨_2号"/>
        <s v="右幅_第20跨_3号"/>
        <s v="右幅_第20跨_5号"/>
        <s v="右幅_第19跨_1号"/>
        <s v="左幅_第15跨_4号"/>
        <s v="右幅_第19跨_5号"/>
        <s v="右幅_第20跨_4号"/>
        <s v="右幅_第14跨_2号"/>
        <s v="右幅_第18跨_1号"/>
        <s v="右幅_第19跨_4号"/>
        <s v="右幅_第19跨_3号"/>
        <s v="右幅_第18跨_2号"/>
        <s v="右幅_第18跨_3号"/>
        <s v="右幅_第18跨_5号"/>
        <s v="右幅_第18跨_4号"/>
        <s v="右幅_第17跨_1号"/>
        <s v="右幅_第17跨_3号"/>
        <s v="右幅_第17跨_6号"/>
        <s v="右幅_第17跨_5号"/>
        <s v="右幅_第17跨_2号"/>
        <s v="右幅_第17跨_4号"/>
        <s v="右幅_第12跨_5号"/>
        <s v="右幅_第12跨_4号"/>
        <s v="右幅_第12跨_2号"/>
        <s v="右幅_第12跨_3号"/>
        <s v="右幅_第19跨_2号"/>
        <s v="右幅_第16跨_6号"/>
        <s v="右幅_第16跨_4号"/>
        <s v="右幅_第16跨_3号"/>
        <s v="右幅_第16跨_5号"/>
        <s v="右幅_第16跨_2号"/>
        <s v="右幅_第16跨_1号"/>
        <s v="右幅_第15跨_7号"/>
        <s v="右幅_第15跨_1号"/>
        <s v="右幅_第12跨_1号"/>
        <s v="右幅_第15跨_3号"/>
        <s v="右幅_第15跨_6号"/>
        <s v="右幅_第15跨_4号"/>
        <s v="右幅_第15跨_5号"/>
        <s v="右幅_第14跨_7号"/>
        <s v="右幅_第14跨_1号"/>
        <s v="右幅_第15跨_2号"/>
        <s v="右幅_第14跨_4号"/>
        <s v="右幅_第14跨_5号"/>
        <s v="右幅_第14跨_6号"/>
        <s v="右幅_第14跨_3号"/>
        <s v="右幅_第13跨_7号"/>
        <s v="右幅_第13跨_1号"/>
        <s v="右幅_第13跨_5号"/>
        <s v="右幅_第13跨_3号"/>
        <s v="右幅_第13跨_4号"/>
        <s v="右幅_第13跨_2号"/>
        <s v="右幅_第13跨_6号"/>
        <s v="右幅_第12跨_6号"/>
        <s v="右幅_第12跨_7号"/>
        <s v="右幅_第11跨_7号"/>
        <s v="右幅_第11跨_6号"/>
        <s v="右幅_第10跨_8号"/>
        <s v="右幅_第10跨_6号"/>
        <s v="右幅_第9跨_8号"/>
        <s v="右幅_第10跨_7号"/>
        <s v="右幅_第9跨_7号"/>
        <s v="右幅_第9跨_6号"/>
        <s v="右幅_第8跨_8号"/>
        <s v="右幅_第8跨_6号"/>
        <s v="右幅_第8跨_9号"/>
        <s v="右幅_第8跨_7号"/>
        <s v="单幅_第6跨_3号"/>
        <s v="单幅_第6跨_4号"/>
        <s v="单幅_第6跨_1号"/>
        <s v="单幅_第5跨_1号"/>
        <s v="单幅_第6跨_2号"/>
        <s v="单幅_第5跨_3号"/>
        <s v="单幅_第4跨_2号"/>
        <s v="单幅_第4跨_3号"/>
        <s v="单幅_第5跨_2号"/>
        <s v="单幅_第5跨_4号"/>
        <s v="单幅_第3跨_1号"/>
        <s v="单幅_第3跨_3号"/>
        <s v="单幅_第4跨_1号"/>
        <s v="单幅_第4跨_4号"/>
        <s v="单幅_第3跨_2号"/>
        <s v="单幅_第2跨_3号"/>
        <s v="单幅_第2跨_2号"/>
        <s v="单幅_第2跨_1号"/>
        <s v="单幅_第3跨_4号"/>
        <s v="单幅_第2跨_4号"/>
        <s v="右幅_第21跨_2号"/>
        <s v="右幅_第21跨_3号"/>
        <s v="右幅_第21跨_1号"/>
        <s v="右幅_第21跨_5号"/>
        <s v="右幅_第1跨_6号"/>
        <s v="右幅_第21跨_4号"/>
        <s v="右幅_第2跨_6号"/>
        <s v="右幅_第3跨_6号"/>
        <s v="右幅_第1跨_7号"/>
        <s v="右幅_第4跨_6号"/>
        <s v="左幅_第27跨_1号"/>
        <s v="左幅_第27跨_5号"/>
        <s v="左幅_第27跨_3号"/>
        <s v="右幅_第27跨_5号"/>
        <s v="右幅_第27跨_1号"/>
        <s v="左幅_第27跨_4号"/>
        <s v="左幅_第27跨_2号"/>
        <s v="左幅_第26跨_5号"/>
        <s v="左幅_第26跨_3号"/>
        <s v="左幅_第26跨_1号"/>
        <s v="右幅_第27跨_2号"/>
        <s v="右幅_第26跨_5号"/>
        <s v="右幅_第26跨_1号"/>
        <s v="左幅_第26跨_4号"/>
        <s v="右幅_第27跨_4号"/>
        <s v="右幅_第27跨_3号"/>
        <s v="右幅_第26跨_4号"/>
        <s v="右幅_第25跨_11号"/>
        <s v="左幅_第26跨_2号"/>
        <s v="左幅_第25跨_3号"/>
        <s v="左幅_第25跨_2号"/>
        <s v="左幅_第25跨_1号"/>
        <s v="左幅_第24跨_1号"/>
        <s v="右幅_第26跨_3号"/>
        <s v="右幅_第26跨_2号"/>
        <s v="右幅_第25跨_1号"/>
        <s v="左幅_第25跨_4号"/>
        <s v="右幅_第25跨_9号"/>
        <s v="右幅_第25跨_8号"/>
        <s v="右幅_第25跨_5号"/>
        <s v="右幅_第25跨_10号"/>
        <s v="左幅_第23跨_1号"/>
        <s v="右幅_第24跨_10号"/>
        <s v="右幅_第25跨_6号"/>
        <s v="左幅_第22跨_1号"/>
        <s v="左幅_第23跨_3号"/>
        <s v="左幅_第24跨_3号"/>
        <s v="左幅_第24跨_4号"/>
        <s v="左幅_第25跨_5号"/>
        <s v="右幅_第25跨_7号"/>
        <s v="左幅_第24跨_5号"/>
        <s v="左幅_第23跨_4号"/>
        <s v="左幅_第23跨_2号"/>
        <s v="左幅_第24跨_2号"/>
        <s v="左幅_第22跨_5号"/>
        <s v="左幅_第22跨_4号"/>
        <s v="左幅_第22跨_2号"/>
        <s v="右幅_第25跨_4号"/>
        <s v="左幅_第22跨_3号"/>
        <s v="右幅_第25跨_3号"/>
        <s v="右幅_第25跨_2号"/>
        <s v="左幅_第23跨_5号"/>
        <s v="右幅_第24跨_9号"/>
        <s v="右幅_第23跨_10号"/>
        <s v="右幅_第24跨_1号"/>
        <s v="右幅_第24跨_3号"/>
        <s v="右幅_第24跨_8号"/>
        <s v="右幅_第22跨_9号"/>
        <s v="右幅_第23跨_1号"/>
        <s v="右幅_第24跨_2号"/>
        <s v="右幅_第24跨_4号"/>
        <s v="右幅_第24跨_5号"/>
        <s v="右幅_第24跨_6号"/>
        <s v="右幅_第22跨_1号"/>
        <s v="右幅_第23跨_2号"/>
        <s v="右幅_第23跨_3号"/>
        <s v="右幅_第23跨_9号"/>
        <s v="右幅_第24跨_7号"/>
        <s v="右幅_第21跨_9号"/>
        <s v="右幅_第22跨_2号"/>
        <s v="右幅_第22跨_3号"/>
        <s v="右幅_第23跨_4号"/>
        <s v="右幅_第23跨_5号"/>
        <m/>
      </sharedItems>
    </cacheField>
    <cacheField name="梁片长度" numFmtId="0">
      <sharedItems containsBlank="1" count="3">
        <s v="25m"/>
        <s v="40m"/>
        <m/>
      </sharedItems>
    </cacheField>
    <cacheField name="梁片位置" numFmtId="0">
      <sharedItems containsBlank="1" count="3">
        <s v="中梁"/>
        <s v="边梁"/>
        <m/>
      </sharedItems>
    </cacheField>
    <cacheField name="总产值" numFmtId="0">
      <sharedItems containsString="0" containsBlank="1" containsNumber="1" minValue="0" maxValue="152905.93" count="9">
        <n v="76378.15"/>
        <n v="152769.7"/>
        <n v="78205.19"/>
        <n v="152905.93"/>
        <n v="77950.3"/>
        <n v="76150.38"/>
        <n v="152415.15"/>
        <n v="152273.15"/>
        <m/>
      </sharedItems>
    </cacheField>
    <cacheField name="浇筑日期" numFmtId="0">
      <sharedItems containsBlank="1" containsDate="1" containsMixedTypes="1" count="201">
        <d v="2021-07-26T00:00:00"/>
        <d v="2021-08-29T00:00:00"/>
        <d v="2021-09-01T00:00:00"/>
        <d v="2021-09-02T00:00:00"/>
        <d v="2021-09-03T00:00:00"/>
        <d v="2021-09-05T00:00:00"/>
        <d v="2021-09-06T00:00:00"/>
        <d v="2021-09-09T00:00:00"/>
        <d v="2021-09-11T00:00:00"/>
        <d v="2021-09-13T00:00:00"/>
        <d v="2021-09-19T00:00:00"/>
        <d v="2021-09-21T00:00:00"/>
        <d v="2021-09-22T00:00:00"/>
        <d v="2021-09-24T00:00:00"/>
        <d v="2021-09-26T00:00:00"/>
        <d v="2021-09-28T00:00:00"/>
        <d v="2021-09-29T00:00:00"/>
        <d v="2021-09-30T00:00:00"/>
        <d v="2021-10-01T00:00:00"/>
        <d v="2021-10-02T00:00:00"/>
        <d v="2021-10-03T00:00:00"/>
        <d v="2021-10-05T00:00:00"/>
        <d v="2021-10-06T00:00:00"/>
        <d v="2021-10-07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s v="2022/4/4"/>
        <s v="2022/4/5"/>
        <s v="2022/4/6"/>
        <s v="2022/4/7"/>
        <s v="2022/4/8"/>
        <s v="2022/4/9"/>
        <s v="2022/4/10"/>
        <s v="2022/4/11"/>
        <s v="2022/4/12"/>
        <s v="2022/4/13"/>
        <s v="2022/4/14"/>
        <s v="2022/4/15"/>
        <s v="2022/4/16"/>
        <s v="2022/4/17"/>
        <s v="2022/4/18"/>
        <s v="2022/4/19"/>
        <s v="2022/4/20"/>
        <s v="2022/4/21"/>
        <m/>
      </sharedItems>
    </cacheField>
    <cacheField name="浇筑单位" numFmtId="0">
      <sharedItems containsBlank="1" count="4">
        <s v="1#智慧梁厂"/>
        <s v="2#智慧梁厂"/>
        <s v="12标"/>
        <m/>
      </sharedItems>
    </cacheField>
    <cacheField name="安装日期" numFmtId="0">
      <sharedItems containsBlank="1" containsDate="1" containsMixedTypes="1" count="153">
        <d v="2021-09-29T00:00:00"/>
        <d v="2021-10-24T00:00:00"/>
        <d v="2021-10-28T00:00:00"/>
        <d v="2021-10-08T00:00:00"/>
        <d v="2021-10-30T00:00:00"/>
        <d v="2021-10-21T00:00:00"/>
        <d v="2021-10-20T00:00:00"/>
        <d v="2021-10-22T00:00:00"/>
        <d v="2021-10-23T00:00:00"/>
        <d v="2021-10-27T00:00:00"/>
        <d v="2021-10-17T00:00:00"/>
        <d v="2021-10-25T00:00:00"/>
        <d v="2021-10-31T00:00:00"/>
        <d v="2021-11-16T00:00:00"/>
        <d v="2021-11-05T00:00:00"/>
        <d v="2021-11-02T00:00:00"/>
        <d v="2021-10-29T00:00:00"/>
        <d v="2021-11-04T00:00:00"/>
        <d v="2021-11-01T00:00:00"/>
        <d v="2021-11-06T00:00:00"/>
        <d v="2021-11-07T00:00:00"/>
        <d v="2021-11-10T00:00:00"/>
        <d v="2021-11-26T00:00:00"/>
        <d v="2021-11-09T00:00:00"/>
        <d v="2021-11-13T00:00:00"/>
        <d v="2021-12-02T00:00:00"/>
        <d v="2021-11-11T00:00:00"/>
        <d v="2021-11-15T00:00:00"/>
        <d v="2021-11-29T00:00:00"/>
        <d v="2021-11-12T00:00:00"/>
        <d v="2021-11-14T00:00:00"/>
        <d v="2021-11-23T00:00:00"/>
        <d v="2021-11-21T00:00:00"/>
        <d v="2021-11-17T00:00:00"/>
        <d v="2021-11-27T00:00:00"/>
        <d v="2021-11-24T00:00:00"/>
        <d v="2021-11-25T00:00:00"/>
        <d v="2021-11-22T00:00:00"/>
        <d v="2021-11-28T00:00:00"/>
        <d v="2021-12-03T00:00:00"/>
        <d v="2021-12-05T00:00:00"/>
        <d v="2021-11-30T00:00:00"/>
        <d v="2021-12-06T00:00:00"/>
        <d v="2022-02-27T00:00:00"/>
        <d v="2021-12-08T00:00:00"/>
        <d v="2021-12-28T00:00:00"/>
        <d v="2021-12-10T00:00:00"/>
        <d v="2021-12-26T00:00:00"/>
        <d v="2021-12-07T00:00:00"/>
        <d v="2021-12-01T00:00:00"/>
        <d v="2022-01-04T00:00:00"/>
        <d v="2021-12-16T00:00:00"/>
        <d v="2021-12-19T00:00:00"/>
        <d v="2021-12-25T00:00:00"/>
        <d v="2022-02-25T00:00:00"/>
        <d v="2021-12-09T00:00:00"/>
        <d v="2021-12-12T00:00:00"/>
        <d v="2022-02-14T00:00:00"/>
        <d v="2021-12-17T00:00:00"/>
        <d v="2021-12-11T00:00:00"/>
        <d v="2022-01-05T00:00:00"/>
        <d v="2021-12-15T00:00:00"/>
        <d v="2021-12-18T00:00:00"/>
        <d v="2022-02-15T00:00:00"/>
        <d v="2021-12-13T00:00:00"/>
        <d v="2022-02-20T00:00:00"/>
        <d v="2021-12-14T00:00:00"/>
        <d v="2021-12-31T00:00:00"/>
        <m/>
        <d v="2022-01-03T00:00:00"/>
        <d v="2021-12-29T00:00:00"/>
        <d v="2021-12-21T00:00:00"/>
        <s v="2022/4/21"/>
        <d v="2021-12-23T00:00:00"/>
        <d v="2021-12-20T00:00:00"/>
        <d v="2021-12-30T00:00:00"/>
        <d v="2021-12-22T00:00:00"/>
        <s v="2022/4/20"/>
        <s v="2022/4/19"/>
        <d v="2021-12-24T00:00:00"/>
        <s v="2022/4/18"/>
        <d v="2022-01-02T00:00:00"/>
        <s v="2022/4/17"/>
        <d v="2022-02-23T00:00:00"/>
        <d v="2022-02-16T00:00:00"/>
        <d v="2022-02-28T00:00:00"/>
        <d v="2022-02-26T00:00:00"/>
        <s v="2022/4/16"/>
        <d v="2022-02-11T00:00:00"/>
        <d v="2022-01-06T00:00:00"/>
        <d v="2022-01-07T00:00:00"/>
        <d v="2022-01-09T00:00:00"/>
        <s v="2022/4/14"/>
        <d v="2022-01-08T00:00:00"/>
        <d v="2022-01-10T00:00:00"/>
        <d v="2022-02-19T00:00:00"/>
        <s v="2022/4/12"/>
        <d v="2022-01-12T00:00:00"/>
        <d v="2022-01-11T00:00:00"/>
        <d v="2022-03-24T00:00:00"/>
        <d v="2022-01-13T00:00:00"/>
        <d v="2022-01-15T00:00:00"/>
        <d v="2022-03-07T00:00:00"/>
        <d v="2022-03-26T00:00:00"/>
        <d v="2022-01-14T00:00:00"/>
        <d v="2022-03-27T00:00:00"/>
        <d v="2022-01-16T00:00:00"/>
        <d v="2022-03-17T00:00:00"/>
        <d v="2022-03-18T00:00:00"/>
        <d v="2022-01-17T00:00:00"/>
        <d v="2022-03-16T00:00:00"/>
        <d v="2022-01-19T00:00:00"/>
        <d v="2022-03-15T00:00:00"/>
        <d v="2022-03-10T00:00:00"/>
        <d v="2022-01-18T00:00:00"/>
        <d v="2022-03-08T00:00:00"/>
        <d v="2022-02-17T00:00:00"/>
        <d v="2022-03-11T00:00:00"/>
        <d v="2022-03-03T00:00:00"/>
        <d v="2022-02-18T00:00:00"/>
        <d v="2022-03-02T00:00:00"/>
        <d v="2022-01-20T00:00:00"/>
        <d v="2022-01-21T00:00:00"/>
        <d v="2022-03-14T00:00:00"/>
        <d v="2022-03-13T00:00:00"/>
        <d v="2022-03-12T00:00:00"/>
        <d v="2022-03-06T00:00:00"/>
        <d v="2022-03-04T00:00:00"/>
        <d v="2022-03-05T00:00:00"/>
        <d v="2022-03-09T00:00:00"/>
        <s v="2022/4/8"/>
        <s v="2022/4/10"/>
        <d v="2022-03-21T00:00:00"/>
        <d v="2022-04-01T00:00:00"/>
        <d v="2022-04-03T00:00:00"/>
        <d v="2022-03-22T00:00:00"/>
        <d v="2022-03-19T00:00:00"/>
        <d v="2022-04-02T00:00:00"/>
        <s v="2022/4/9"/>
        <d v="2022-03-20T00:00:00"/>
        <d v="2022-03-25T00:00:00"/>
        <d v="2022-03-23T00:00:00"/>
        <s v="2022/4/11"/>
        <s v="2022/4/4"/>
        <d v="2022-03-29T00:00:00"/>
        <s v="2022/4/13"/>
        <s v="2022/4/5"/>
        <d v="2022-03-28T00:00:00"/>
        <s v="2022/4/6"/>
        <s v="2022/4/7"/>
        <s v="2022/4/15"/>
        <d v="2022-03-30T00:00:00"/>
        <d v="2022-03-31T00:00:00"/>
      </sharedItems>
    </cacheField>
    <cacheField name="安装产值" numFmtId="0">
      <sharedItems containsString="0" containsBlank="1" containsNumber="1" minValue="0" maxValue="0.255" count="7">
        <n v="0.163"/>
        <n v="0.081"/>
        <n v="0.0815"/>
        <n v="0.252"/>
        <n v="0.255"/>
        <n v="0.162"/>
        <m/>
      </sharedItems>
    </cacheField>
    <cacheField name="光圆钢筋" numFmtId="0">
      <sharedItems containsString="0" containsBlank="1" containsNumber="1" minValue="0" maxValue="1198.46" count="17">
        <n v="670"/>
        <n v="1198.46"/>
        <n v="537.61"/>
        <n v="918.16"/>
        <n v="384.04"/>
        <n v="429.08"/>
        <n v="579.03"/>
        <n v="674.81"/>
        <n v="669.9956"/>
        <n v="537.6069"/>
        <n v="674.8125"/>
        <n v="1198.4594"/>
        <n v="579.0274"/>
        <n v="918.1571"/>
        <n v="384.0432"/>
        <n v="429.0793"/>
        <m/>
      </sharedItems>
    </cacheField>
    <cacheField name="带肋钢筋" numFmtId="0">
      <sharedItems containsString="0" containsBlank="1" containsNumber="1" minValue="0" maxValue="8866.58" count="17">
        <n v="4336.79"/>
        <n v="7822.4"/>
        <n v="4820.54"/>
        <n v="8560.99"/>
        <n v="4961.85"/>
        <n v="4590.86"/>
        <n v="8866.58"/>
        <n v="8338.07"/>
        <n v="4336.7935"/>
        <n v="4820.5392"/>
        <n v="8338.0703"/>
        <n v="7822.3987"/>
        <n v="8866.5779"/>
        <n v="8560.9896"/>
        <n v="4961.8474"/>
        <n v="4590.8563"/>
        <m/>
      </sharedItems>
    </cacheField>
    <cacheField name="预制C50预应力砼" numFmtId="0">
      <sharedItems containsString="0" containsBlank="1" containsNumber="1" minValue="0" maxValue="49.8117" count="16">
        <n v="26.2"/>
        <n v="49.81"/>
        <n v="25.37"/>
        <n v="47.78"/>
        <n v="25.29"/>
        <n v="26.04"/>
        <n v="47.69"/>
        <n v="49.66"/>
        <n v="26.1964"/>
        <n v="25.3732"/>
        <n v="49.8117"/>
        <n v="47.685"/>
        <n v="47.7758"/>
        <n v="25.2923"/>
        <n v="26.0447"/>
        <m/>
      </sharedItems>
    </cacheField>
    <cacheField name="预应力钢绞线" numFmtId="0">
      <sharedItems containsString="0" containsBlank="1" containsNumber="1" minValue="0" maxValue="2351.31" count="7">
        <n v="774.86"/>
        <n v="2351.31"/>
        <n v="832.32"/>
        <n v="774.8555"/>
        <n v="832.3199"/>
        <n v="2351.3066"/>
        <m/>
      </sharedItems>
    </cacheField>
    <cacheField name="其他钢材" numFmtId="0">
      <sharedItems containsString="0" containsBlank="1" containsNumber="1" minValue="0" maxValue="185.76" count="3">
        <n v="136.6"/>
        <n v="185.76"/>
        <m/>
      </sharedItems>
    </cacheField>
    <cacheField name="梁片编码" numFmtId="0">
      <sharedItems containsString="0" containsBlank="1" containsNumber="1" containsInteger="1" minValue="0" maxValue="4459" count="1636">
        <n v="1722"/>
        <n v="1733"/>
        <n v="1737"/>
        <n v="1721"/>
        <n v="1723"/>
        <n v="1736"/>
        <n v="1738"/>
        <n v="1726"/>
        <n v="4457"/>
        <n v="1727"/>
        <n v="1728"/>
        <n v="4345"/>
        <n v="4390"/>
        <n v="1731"/>
        <n v="1732"/>
        <n v="4346"/>
        <n v="4389"/>
        <n v="2867"/>
        <n v="4391"/>
        <n v="1706"/>
        <n v="2866"/>
        <n v="4344"/>
        <n v="2868"/>
        <n v="4456"/>
        <n v="1724"/>
        <n v="4455"/>
        <n v="1729"/>
        <n v="2912"/>
        <n v="1720"/>
        <n v="1708"/>
        <n v="1725"/>
        <n v="4446"/>
        <n v="4458"/>
        <n v="2911"/>
        <n v="1712"/>
        <n v="4450"/>
        <n v="2913"/>
        <n v="1711"/>
        <n v="1709"/>
        <n v="1713"/>
        <n v="4449"/>
        <n v="2874"/>
        <n v="4451"/>
        <n v="1705"/>
        <n v="4452"/>
        <n v="4448"/>
        <n v="1710"/>
        <n v="4459"/>
        <n v="1717"/>
        <n v="2865"/>
        <n v="2869"/>
        <n v="4385"/>
        <n v="1714"/>
        <n v="4447"/>
        <n v="4347"/>
        <n v="1707"/>
        <n v="1718"/>
        <n v="4453"/>
        <n v="1719"/>
        <n v="1734"/>
        <n v="1716"/>
        <n v="1730"/>
        <n v="4438"/>
        <n v="4384"/>
        <n v="4437"/>
        <n v="1735"/>
        <n v="1739"/>
        <n v="4439"/>
        <n v="4392"/>
        <n v="2910"/>
        <n v="2909"/>
        <n v="4454"/>
        <n v="4388"/>
        <n v="4386"/>
        <n v="4440"/>
        <n v="2906"/>
        <n v="4383"/>
        <n v="4387"/>
        <n v="2907"/>
        <n v="2905"/>
        <n v="2904"/>
        <n v="4441"/>
        <n v="2908"/>
        <n v="2900"/>
        <n v="2899"/>
        <n v="2895"/>
        <n v="2894"/>
        <n v="2901"/>
        <n v="1501"/>
        <n v="4442"/>
        <n v="2902"/>
        <n v="2890"/>
        <n v="4443"/>
        <n v="2903"/>
        <n v="4445"/>
        <n v="2896"/>
        <n v="2897"/>
        <n v="1496"/>
        <n v="2889"/>
        <n v="4380"/>
        <n v="4379"/>
        <n v="1497"/>
        <n v="4444"/>
        <n v="2914"/>
        <n v="2898"/>
        <n v="4378"/>
        <n v="2891"/>
        <n v="2884"/>
        <n v="4375"/>
        <n v="1498"/>
        <n v="1715"/>
        <n v="2879"/>
        <n v="2893"/>
        <n v="1499"/>
        <n v="4382"/>
        <n v="2892"/>
        <n v="2888"/>
        <n v="2886"/>
        <n v="4373"/>
        <n v="4374"/>
        <n v="4376"/>
        <n v="2885"/>
        <n v="4429"/>
        <n v="4430"/>
        <n v="4431"/>
        <n v="4433"/>
        <n v="2887"/>
        <n v="2881"/>
        <n v="1502"/>
        <n v="2882"/>
        <n v="4435"/>
        <n v="4436"/>
        <n v="4432"/>
        <n v="2880"/>
        <n v="4424"/>
        <n v="4423"/>
        <n v="1503"/>
        <n v="2877"/>
        <n v="4434"/>
        <n v="4422"/>
        <n v="4428"/>
        <n v="2878"/>
        <n v="2876"/>
        <n v="4415"/>
        <n v="4426"/>
        <n v="1504"/>
        <n v="4416"/>
        <n v="2875"/>
        <n v="4417"/>
        <n v="2871"/>
        <n v="2872"/>
        <n v="4427"/>
        <n v="4418"/>
        <n v="4414"/>
        <n v="2883"/>
        <n v="4409"/>
        <n v="4372"/>
        <n v="1505"/>
        <n v="1661"/>
        <n v="2873"/>
        <n v="4419"/>
        <n v="4407"/>
        <n v="4410"/>
        <n v="1666"/>
        <n v="1663"/>
        <n v="4412"/>
        <n v="1664"/>
        <n v="4408"/>
        <n v="1668"/>
        <n v="4358"/>
        <n v="1662"/>
        <n v="1669"/>
        <n v="4360"/>
        <n v="4359"/>
        <n v="1667"/>
        <n v="2870"/>
        <n v="4377"/>
        <n v="4381"/>
        <n v="1671"/>
        <n v="4361"/>
        <n v="4365"/>
        <n v="4370"/>
        <n v="4420"/>
        <n v="1672"/>
        <n v="1673"/>
        <n v="1674"/>
        <n v="4368"/>
        <n v="4421"/>
        <n v="1679"/>
        <n v="4411"/>
        <n v="1660"/>
        <n v="4369"/>
        <n v="4425"/>
        <n v="4355"/>
        <n v="1676"/>
        <n v="4413"/>
        <n v="4367"/>
        <n v="4364"/>
        <n v="1665"/>
        <n v="1677"/>
        <n v="1684"/>
        <n v="4403"/>
        <n v="1670"/>
        <n v="1678"/>
        <n v="4371"/>
        <n v="4354"/>
        <n v="4366"/>
        <n v="4363"/>
        <n v="4357"/>
        <n v="4362"/>
        <n v="4402"/>
        <n v="4353"/>
        <n v="4401"/>
        <n v="1682"/>
        <n v="4350"/>
        <n v="1689"/>
        <n v="1675"/>
        <n v="2822"/>
        <n v="1681"/>
        <n v="4404"/>
        <n v="1680"/>
        <n v="4406"/>
        <n v="4349"/>
        <n v="4400"/>
        <n v="4405"/>
        <n v="4352"/>
        <n v="1694"/>
        <n v="4348"/>
        <n v="4351"/>
        <n v="1683"/>
        <n v="4397"/>
        <n v="4395"/>
        <n v="4394"/>
        <n v="1685"/>
        <n v="4356"/>
        <n v="1687"/>
        <n v="1686"/>
        <n v="3226"/>
        <n v="1699"/>
        <n v="4398"/>
        <n v="4396"/>
        <n v="4393"/>
        <n v="2823"/>
        <n v="1688"/>
        <n v="3225"/>
        <n v="3224"/>
        <n v="4399"/>
        <n v="3227"/>
        <n v="1690"/>
        <n v="1692"/>
        <n v="1500"/>
        <n v="3319"/>
        <n v="3228"/>
        <n v="1645"/>
        <n v="1691"/>
        <n v="3320"/>
        <n v="3317"/>
        <n v="3316"/>
        <n v="1490"/>
        <n v="1650"/>
        <n v="1488"/>
        <n v="3322"/>
        <n v="3342"/>
        <n v="3341"/>
        <n v="1693"/>
        <n v="3337"/>
        <n v="2826"/>
        <n v="1695"/>
        <n v="3339"/>
        <n v="3325"/>
        <n v="3340"/>
        <n v="2821"/>
        <n v="1487"/>
        <n v="3328"/>
        <n v="3324"/>
        <n v="3343"/>
        <n v="2828"/>
        <n v="2827"/>
        <n v="2820"/>
        <n v="1697"/>
        <n v="1485"/>
        <n v="3338"/>
        <n v="3315"/>
        <n v="1696"/>
        <n v="1700"/>
        <n v="3311"/>
        <n v="3312"/>
        <n v="3313"/>
        <n v="3327"/>
        <n v="3326"/>
        <n v="1486"/>
        <n v="3310"/>
        <n v="1702"/>
        <n v="3306"/>
        <n v="3308"/>
        <n v="3321"/>
        <n v="1481"/>
        <n v="1489"/>
        <n v="2825"/>
        <n v="3307"/>
        <n v="3301"/>
        <n v="3303"/>
        <n v="3304"/>
        <n v="1482"/>
        <n v="3314"/>
        <n v="1483"/>
        <n v="3305"/>
        <n v="2842"/>
        <n v="3296"/>
        <n v="3309"/>
        <n v="3300"/>
        <n v="3298"/>
        <n v="3297"/>
        <n v="3302"/>
        <n v="1484"/>
        <n v="1701"/>
        <n v="3293"/>
        <n v="3291"/>
        <n v="1704"/>
        <n v="1703"/>
        <n v="2841"/>
        <n v="3295"/>
        <n v="1476"/>
        <n v="1478"/>
        <n v="3323"/>
        <n v="1471"/>
        <n v="3289"/>
        <n v="1647"/>
        <n v="3290"/>
        <n v="2840"/>
        <n v="3292"/>
        <n v="2843"/>
        <n v="3318"/>
        <n v="3299"/>
        <n v="3286"/>
        <n v="3278"/>
        <n v="3288"/>
        <n v="1698"/>
        <n v="2835"/>
        <n v="3281"/>
        <n v="1648"/>
        <n v="1479"/>
        <n v="3285"/>
        <n v="3287"/>
        <n v="1649"/>
        <n v="2831"/>
        <n v="1646"/>
        <n v="1651"/>
        <n v="1477"/>
        <n v="3276"/>
        <n v="3275"/>
        <n v="3277"/>
        <n v="3280"/>
        <n v="3282"/>
        <n v="3284"/>
        <n v="2832"/>
        <n v="3283"/>
        <n v="1652"/>
        <n v="3271"/>
        <n v="3266"/>
        <n v="3279"/>
        <n v="1480"/>
        <n v="3272"/>
        <n v="3273"/>
        <n v="3274"/>
        <n v="3270"/>
        <n v="1653"/>
        <n v="1474"/>
        <n v="1473"/>
        <n v="1654"/>
        <n v="3334"/>
        <n v="1475"/>
        <n v="3214"/>
        <n v="3268"/>
        <n v="1468"/>
        <n v="933"/>
        <n v="3335"/>
        <n v="3336"/>
        <n v="3215"/>
        <n v="3216"/>
        <n v="3377"/>
        <n v="3218"/>
        <n v="3269"/>
        <n v="3267"/>
        <n v="1467"/>
        <n v="934"/>
        <n v="1466"/>
        <n v="932"/>
        <n v="3204"/>
        <n v="3329"/>
        <n v="931"/>
        <n v="3374"/>
        <n v="939"/>
        <n v="1469"/>
        <n v="3208"/>
        <n v="3375"/>
        <n v="3373"/>
        <n v="1461"/>
        <n v="3333"/>
        <n v="1470"/>
        <n v="943"/>
        <n v="3217"/>
        <n v="3372"/>
        <n v="3376"/>
        <n v="3223"/>
        <n v="937"/>
        <n v="3174"/>
        <n v="3370"/>
        <n v="3371"/>
        <n v="948"/>
        <n v="944"/>
        <n v="1456"/>
        <n v="3368"/>
        <n v="3199"/>
        <n v="3207"/>
        <n v="3206"/>
        <n v="1465"/>
        <n v="947"/>
        <n v="3200"/>
        <n v="3201"/>
        <n v="3219"/>
        <n v="3203"/>
        <n v="3363"/>
        <n v="942"/>
        <n v="3332"/>
        <n v="1463"/>
        <n v="3367"/>
        <n v="1460"/>
        <n v="3369"/>
        <n v="3202"/>
        <n v="953"/>
        <n v="1464"/>
        <n v="1472"/>
        <n v="3331"/>
        <n v="3366"/>
        <n v="3193"/>
        <n v="1462"/>
        <n v="3364"/>
        <n v="3365"/>
        <n v="3195"/>
        <n v="952"/>
        <n v="3198"/>
        <n v="1451"/>
        <n v="3357"/>
        <n v="1458"/>
        <n v="3197"/>
        <n v="3330"/>
        <n v="3194"/>
        <n v="3196"/>
        <n v="949"/>
        <n v="3294"/>
        <n v="954"/>
        <n v="936"/>
        <n v="938"/>
        <n v="3361"/>
        <n v="957"/>
        <n v="3355"/>
        <n v="1659"/>
        <n v="3354"/>
        <n v="3353"/>
        <n v="3362"/>
        <n v="3356"/>
        <n v="3351"/>
        <n v="1459"/>
        <n v="3344"/>
        <n v="1457"/>
        <n v="3346"/>
        <n v="3347"/>
        <n v="3221"/>
        <n v="941"/>
        <n v="3352"/>
        <n v="958"/>
        <n v="3220"/>
        <n v="1658"/>
        <n v="1656"/>
        <n v="2824"/>
        <n v="1446"/>
        <n v="3348"/>
        <n v="3359"/>
        <n v="3350"/>
        <n v="3349"/>
        <n v="3345"/>
        <n v="1657"/>
        <n v="3360"/>
        <n v="3205"/>
        <n v="959"/>
        <n v="3192"/>
        <n v="3190"/>
        <n v="3189"/>
        <n v="946"/>
        <n v="3191"/>
        <n v="3358"/>
        <n v="3188"/>
        <n v="3187"/>
        <n v="3186"/>
        <n v="1453"/>
        <n v="3180"/>
        <n v="1655"/>
        <n v="2829"/>
        <n v="3182"/>
        <n v="3185"/>
        <n v="3222"/>
        <n v="962"/>
        <n v="963"/>
        <n v="1455"/>
        <n v="3183"/>
        <n v="2833"/>
        <n v="3184"/>
        <n v="3179"/>
        <n v="3173"/>
        <n v="2834"/>
        <n v="1454"/>
        <n v="2836"/>
        <n v="3181"/>
        <n v="3176"/>
        <n v="3177"/>
        <n v="964"/>
        <n v="1441"/>
        <n v="1448"/>
        <n v="3178"/>
        <n v="3175"/>
        <n v="3172"/>
        <n v="3166"/>
        <n v="2839"/>
        <n v="2837"/>
        <n v="3170"/>
        <n v="3168"/>
        <n v="968"/>
        <n v="3169"/>
        <n v="3167"/>
        <n v="3171"/>
        <n v="2838"/>
        <n v="2846"/>
        <n v="3159"/>
        <n v="1447"/>
        <n v="1450"/>
        <n v="969"/>
        <n v="1452"/>
        <n v="1445"/>
        <n v="3152"/>
        <n v="3164"/>
        <n v="3163"/>
        <n v="1541"/>
        <n v="3162"/>
        <n v="3161"/>
        <n v="951"/>
        <n v="3165"/>
        <n v="3158"/>
        <n v="3155"/>
        <n v="3160"/>
        <n v="3154"/>
        <n v="2818"/>
        <n v="3153"/>
        <n v="973"/>
        <n v="956"/>
        <n v="1449"/>
        <n v="967"/>
        <n v="2844"/>
        <n v="3147"/>
        <n v="3157"/>
        <n v="3156"/>
        <n v="3148"/>
        <n v="1545"/>
        <n v="1536"/>
        <n v="2817"/>
        <n v="972"/>
        <n v="974"/>
        <n v="3151"/>
        <n v="2816"/>
        <n v="2812"/>
        <n v="1443"/>
        <n v="1442"/>
        <n v="3261"/>
        <n v="3149"/>
        <n v="2830"/>
        <n v="903"/>
        <n v="3144"/>
        <n v="902"/>
        <n v="3265"/>
        <n v="3258"/>
        <n v="904"/>
        <n v="3262"/>
        <n v="2811"/>
        <n v="1540"/>
        <n v="961"/>
        <n v="3150"/>
        <n v="1444"/>
        <n v="3146"/>
        <n v="3145"/>
        <n v="3243"/>
        <n v="1543"/>
        <n v="1542"/>
        <n v="2813"/>
        <n v="928"/>
        <n v="3260"/>
        <n v="3248"/>
        <n v="966"/>
        <n v="1544"/>
        <n v="3251"/>
        <n v="3252"/>
        <n v="1538"/>
        <n v="3249"/>
        <n v="3264"/>
        <n v="3263"/>
        <n v="2810"/>
        <n v="1537"/>
        <n v="2815"/>
        <n v="927"/>
        <n v="3238"/>
        <n v="3256"/>
        <n v="3233"/>
        <n v="1539"/>
        <n v="2807"/>
        <n v="3250"/>
        <n v="2806"/>
        <n v="3254"/>
        <n v="1533"/>
        <n v="3257"/>
        <n v="3259"/>
        <n v="1531"/>
        <n v="3253"/>
        <n v="2808"/>
        <n v="2805"/>
        <n v="3246"/>
        <n v="1532"/>
        <n v="3213"/>
        <n v="2624"/>
        <n v="929"/>
        <n v="922"/>
        <n v="3241"/>
        <n v="1534"/>
        <n v="3236"/>
        <n v="2802"/>
        <n v="3245"/>
        <n v="3255"/>
        <n v="1528"/>
        <n v="923"/>
        <n v="3247"/>
        <n v="924"/>
        <n v="2803"/>
        <n v="3244"/>
        <n v="1535"/>
        <n v="3242"/>
        <n v="1526"/>
        <n v="3237"/>
        <n v="917"/>
        <n v="3231"/>
        <n v="3235"/>
        <n v="3240"/>
        <n v="2800"/>
        <n v="1527"/>
        <n v="1529"/>
        <n v="2639"/>
        <n v="2634"/>
        <n v="3232"/>
        <n v="3230"/>
        <n v="918"/>
        <n v="2801"/>
        <n v="1530"/>
        <n v="1523"/>
        <n v="3239"/>
        <n v="2644"/>
        <n v="2632"/>
        <n v="3234"/>
        <n v="1522"/>
        <n v="1525"/>
        <n v="3210"/>
        <n v="3211"/>
        <n v="3212"/>
        <n v="2649"/>
        <n v="2819"/>
        <n v="2637"/>
        <n v="1521"/>
        <n v="2674"/>
        <n v="1524"/>
        <n v="2631"/>
        <n v="2862"/>
        <n v="2861"/>
        <n v="2633"/>
        <n v="1520"/>
        <n v="2643"/>
        <n v="1518"/>
        <n v="2619"/>
        <n v="2638"/>
        <n v="3229"/>
        <n v="2636"/>
        <n v="1516"/>
        <n v="2641"/>
        <n v="2863"/>
        <n v="2814"/>
        <n v="1517"/>
        <n v="2647"/>
        <n v="1511"/>
        <n v="2857"/>
        <n v="1519"/>
        <n v="2669"/>
        <n v="2648"/>
        <n v="3209"/>
        <n v="2642"/>
        <n v="3142"/>
        <n v="2646"/>
        <n v="2809"/>
        <n v="1513"/>
        <n v="3143"/>
        <n v="1506"/>
        <n v="3140"/>
        <n v="2856"/>
        <n v="1514"/>
        <n v="3136"/>
        <n v="3141"/>
        <n v="1512"/>
        <n v="3138"/>
        <n v="2858"/>
        <n v="1491"/>
        <n v="3133"/>
        <n v="3134"/>
        <n v="3137"/>
        <n v="3139"/>
        <n v="1508"/>
        <n v="3128"/>
        <n v="3130"/>
        <n v="3132"/>
        <n v="3135"/>
        <n v="1507"/>
        <n v="1515"/>
        <n v="925"/>
        <n v="3129"/>
        <n v="3126"/>
        <n v="3125"/>
        <n v="3124"/>
        <n v="3121"/>
        <n v="1509"/>
        <n v="1510"/>
        <n v="1493"/>
        <n v="920"/>
        <n v="3131"/>
        <n v="3122"/>
        <n v="3120"/>
        <n v="1492"/>
        <n v="1494"/>
        <n v="3127"/>
        <n v="1495"/>
        <n v="2850"/>
        <n v="2851"/>
        <n v="2852"/>
        <n v="2804"/>
        <n v="2651"/>
        <n v="2652"/>
        <n v="2853"/>
        <n v="2864"/>
        <n v="2653"/>
        <n v="2656"/>
        <n v="3123"/>
        <n v="2658"/>
        <n v="2860"/>
        <n v="2657"/>
        <n v="2847"/>
        <n v="2661"/>
        <n v="2859"/>
        <n v="2630"/>
        <n v="2662"/>
        <n v="2854"/>
        <n v="2659"/>
        <n v="2668"/>
        <n v="2667"/>
        <n v="2635"/>
        <n v="2663"/>
        <n v="2672"/>
        <n v="2664"/>
        <n v="2849"/>
        <n v="2666"/>
        <n v="2855"/>
        <n v="2640"/>
        <n v="2671"/>
        <n v="2848"/>
        <n v="2673"/>
        <n v="2654"/>
        <n v="2645"/>
        <n v="2616"/>
        <n v="1037"/>
        <n v="2845"/>
        <n v="2622"/>
        <n v="930"/>
        <n v="1038"/>
        <n v="2617"/>
        <n v="2655"/>
        <n v="2629"/>
        <n v="2623"/>
        <n v="2618"/>
        <n v="3410"/>
        <n v="1036"/>
        <n v="2628"/>
        <n v="2627"/>
        <n v="2626"/>
        <n v="2131"/>
        <n v="2621"/>
        <n v="1040"/>
        <n v="2205"/>
        <n v="2206"/>
        <n v="2660"/>
        <n v="2133"/>
        <n v="2670"/>
        <n v="2132"/>
        <n v="2219"/>
        <n v="2212"/>
        <n v="2207"/>
        <n v="2136"/>
        <n v="2135"/>
        <n v="2134"/>
        <n v="1035"/>
        <n v="3412"/>
        <n v="3411"/>
        <n v="1031"/>
        <n v="2226"/>
        <n v="2253"/>
        <n v="1039"/>
        <n v="2750"/>
        <n v="2209"/>
        <n v="2210"/>
        <n v="2213"/>
        <n v="2215"/>
        <n v="2665"/>
        <n v="2615"/>
        <n v="2214"/>
        <n v="2066"/>
        <n v="3408"/>
        <n v="2260"/>
        <n v="2217"/>
        <n v="2620"/>
        <n v="3409"/>
        <n v="2650"/>
        <n v="2625"/>
        <n v="2751"/>
        <n v="2223"/>
        <n v="2220"/>
        <n v="2216"/>
        <n v="2222"/>
        <n v="2221"/>
        <n v="2745"/>
        <n v="2685"/>
        <n v="2754"/>
        <n v="2689"/>
        <n v="2137"/>
        <n v="2073"/>
        <n v="2687"/>
        <n v="2683"/>
        <n v="2686"/>
        <n v="2688"/>
        <n v="2749"/>
        <n v="2675"/>
        <n v="2744"/>
        <n v="2752"/>
        <n v="2679"/>
        <n v="2680"/>
        <n v="2681"/>
        <n v="2684"/>
        <n v="2734"/>
        <n v="2682"/>
        <n v="1034"/>
        <n v="2677"/>
        <n v="1033"/>
        <n v="2676"/>
        <n v="2732"/>
        <n v="926"/>
        <n v="915"/>
        <n v="914"/>
        <n v="913"/>
        <n v="2740"/>
        <n v="2678"/>
        <n v="1023"/>
        <n v="2725"/>
        <n v="2729"/>
        <n v="2733"/>
        <n v="2747"/>
        <n v="2753"/>
        <n v="1032"/>
        <n v="912"/>
        <n v="1906"/>
        <n v="1907"/>
        <n v="1909"/>
        <n v="2735"/>
        <n v="1022"/>
        <n v="2748"/>
        <n v="1908"/>
        <n v="1024"/>
        <n v="921"/>
        <n v="2731"/>
        <n v="2208"/>
        <n v="1944"/>
        <n v="1934"/>
        <n v="2742"/>
        <n v="2730"/>
        <n v="2746"/>
        <n v="2726"/>
        <n v="908"/>
        <n v="2741"/>
        <n v="916"/>
        <n v="1931"/>
        <n v="1905"/>
        <n v="1932"/>
        <n v="1933"/>
        <n v="919"/>
        <n v="1018"/>
        <n v="1017"/>
        <n v="2728"/>
        <n v="2715"/>
        <n v="2722"/>
        <n v="2724"/>
        <n v="911"/>
        <n v="2743"/>
        <n v="1021"/>
        <n v="1019"/>
        <n v="2247"/>
        <n v="2737"/>
        <n v="2720"/>
        <n v="910"/>
        <n v="2739"/>
        <n v="2723"/>
        <n v="1013"/>
        <n v="2721"/>
        <n v="907"/>
        <n v="2718"/>
        <n v="1016"/>
        <n v="2717"/>
        <n v="2719"/>
        <n v="1012"/>
        <n v="2224"/>
        <n v="909"/>
        <n v="2738"/>
        <n v="1025"/>
        <n v="2716"/>
        <n v="2529"/>
        <n v="2713"/>
        <n v="2710"/>
        <n v="2711"/>
        <n v="2707"/>
        <n v="2705"/>
        <n v="905"/>
        <n v="2706"/>
        <n v="1014"/>
        <n v="2795"/>
        <n v="2799"/>
        <n v="2708"/>
        <n v="2709"/>
        <n v="2714"/>
        <n v="1011"/>
        <n v="1006"/>
        <n v="2704"/>
        <n v="2227"/>
        <n v="2798"/>
        <n v="2702"/>
        <n v="2700"/>
        <n v="2699"/>
        <n v="975"/>
        <n v="2701"/>
        <n v="2695"/>
        <n v="2797"/>
        <n v="1020"/>
        <n v="853"/>
        <n v="2703"/>
        <n v="2490"/>
        <n v="2228"/>
        <n v="2697"/>
        <n v="2696"/>
        <n v="851"/>
        <n v="2692"/>
        <n v="1008"/>
        <n v="2796"/>
        <n v="2794"/>
        <n v="2694"/>
        <n v="2494"/>
        <n v="2495"/>
        <n v="2793"/>
        <n v="1015"/>
        <n v="2790"/>
        <n v="2493"/>
        <n v="2492"/>
        <n v="2792"/>
        <n v="852"/>
        <n v="854"/>
        <n v="855"/>
        <n v="2690"/>
        <n v="2499"/>
        <n v="850"/>
        <n v="2791"/>
        <n v="848"/>
        <n v="2785"/>
        <n v="847"/>
        <n v="2736"/>
        <n v="2488"/>
        <n v="2489"/>
        <n v="2497"/>
        <n v="2487"/>
        <n v="2698"/>
        <n v="849"/>
        <n v="2491"/>
        <n v="845"/>
        <n v="843"/>
        <n v="2498"/>
        <n v="1010"/>
        <n v="2569"/>
        <n v="2727"/>
        <n v="2566"/>
        <n v="2787"/>
        <n v="1009"/>
        <n v="2485"/>
        <n v="2712"/>
        <n v="2789"/>
        <n v="2567"/>
        <n v="2788"/>
        <n v="2565"/>
        <n v="2483"/>
        <n v="2562"/>
        <n v="2480"/>
        <n v="2486"/>
        <n v="2484"/>
        <n v="2568"/>
        <n v="844"/>
        <n v="846"/>
        <n v="842"/>
        <n v="2693"/>
        <n v="2784"/>
        <n v="2786"/>
        <n v="1007"/>
        <n v="1005"/>
        <n v="838"/>
        <n v="2481"/>
        <n v="2561"/>
        <n v="841"/>
        <n v="840"/>
        <n v="1003"/>
        <n v="1001"/>
        <n v="837"/>
        <n v="836"/>
        <n v="1004"/>
        <n v="996"/>
        <n v="1002"/>
        <n v="998"/>
        <n v="831"/>
        <n v="839"/>
        <n v="2782"/>
        <n v="2691"/>
        <n v="1546"/>
        <n v="2477"/>
        <n v="2482"/>
        <n v="1548"/>
        <n v="1553"/>
        <n v="1552"/>
        <n v="1547"/>
        <n v="999"/>
        <n v="2780"/>
        <n v="833"/>
        <n v="991"/>
        <n v="2496"/>
        <n v="2564"/>
        <n v="985"/>
        <n v="2783"/>
        <n v="2555"/>
        <n v="2781"/>
        <n v="2560"/>
        <n v="2559"/>
        <n v="2558"/>
        <n v="2563"/>
        <n v="2557"/>
        <n v="2474"/>
        <n v="2475"/>
        <n v="2479"/>
        <n v="2556"/>
        <n v="2470"/>
        <n v="2478"/>
        <n v="2777"/>
        <n v="2776"/>
        <n v="2775"/>
        <n v="1549"/>
        <n v="1550"/>
        <n v="1551"/>
        <n v="1554"/>
        <n v="1556"/>
        <n v="997"/>
        <n v="2545"/>
        <n v="2549"/>
        <n v="2550"/>
        <n v="2554"/>
        <n v="832"/>
        <n v="993"/>
        <n v="1561"/>
        <n v="1560"/>
        <n v="1557"/>
        <n v="1565"/>
        <n v="1555"/>
        <n v="834"/>
        <n v="2778"/>
        <n v="2473"/>
        <n v="2779"/>
        <n v="2471"/>
        <n v="2476"/>
        <n v="986"/>
        <n v="827"/>
        <n v="2552"/>
        <n v="2546"/>
        <n v="828"/>
        <n v="2773"/>
        <n v="2772"/>
        <n v="2548"/>
        <n v="981"/>
        <n v="1000"/>
        <n v="2547"/>
        <n v="1559"/>
        <n v="2460"/>
        <n v="1558"/>
        <n v="2472"/>
        <n v="1564"/>
        <n v="2469"/>
        <n v="2465"/>
        <n v="1562"/>
        <n v="1563"/>
        <n v="2770"/>
        <n v="1575"/>
        <n v="2466"/>
        <n v="1577"/>
        <n v="2464"/>
        <n v="2467"/>
        <n v="2468"/>
        <n v="829"/>
        <n v="2771"/>
        <n v="995"/>
        <n v="2462"/>
        <n v="826"/>
        <n v="898"/>
        <n v="2551"/>
        <n v="1573"/>
        <n v="1572"/>
        <n v="1571"/>
        <n v="994"/>
        <n v="2544"/>
        <n v="2769"/>
        <n v="896"/>
        <n v="897"/>
        <n v="1580"/>
        <n v="992"/>
        <n v="1574"/>
        <n v="1578"/>
        <n v="1576"/>
        <n v="2540"/>
        <n v="830"/>
        <n v="1579"/>
        <n v="2461"/>
        <n v="2463"/>
        <n v="2535"/>
        <n v="990"/>
        <n v="2455"/>
        <n v="893"/>
        <n v="891"/>
        <n v="2766"/>
        <n v="2767"/>
        <n v="2768"/>
        <n v="1584"/>
        <n v="2459"/>
        <n v="1567"/>
        <n v="2543"/>
        <n v="2541"/>
        <n v="2539"/>
        <n v="2538"/>
        <n v="1581"/>
        <n v="2534"/>
        <n v="2537"/>
        <n v="989"/>
        <n v="899"/>
        <n v="1585"/>
        <n v="1586"/>
        <n v="988"/>
        <n v="900"/>
        <n v="886"/>
        <n v="892"/>
        <n v="895"/>
        <n v="987"/>
        <n v="835"/>
        <n v="2762"/>
        <n v="2536"/>
        <n v="2533"/>
        <n v="1568"/>
        <n v="1569"/>
        <n v="2530"/>
        <n v="1570"/>
        <n v="2610"/>
        <n v="1608"/>
        <n v="2761"/>
        <n v="2765"/>
        <n v="2605"/>
        <n v="2458"/>
        <n v="2457"/>
        <n v="2456"/>
        <n v="2614"/>
        <n v="1593"/>
        <n v="2609"/>
        <n v="890"/>
        <n v="1591"/>
        <n v="1590"/>
        <n v="2612"/>
        <n v="894"/>
        <n v="982"/>
        <n v="1566"/>
        <n v="2613"/>
        <n v="983"/>
        <n v="980"/>
        <n v="2611"/>
        <n v="1587"/>
        <n v="2763"/>
        <n v="2532"/>
        <n v="2531"/>
        <n v="2760"/>
        <n v="2525"/>
        <n v="970"/>
        <n v="2607"/>
        <n v="1592"/>
        <n v="2520"/>
        <n v="1614"/>
        <n v="2526"/>
        <n v="2764"/>
        <n v="889"/>
        <n v="1598"/>
        <n v="906"/>
        <n v="2608"/>
        <n v="1588"/>
        <n v="887"/>
        <n v="2527"/>
        <n v="2604"/>
        <n v="2600"/>
        <n v="2757"/>
        <n v="2774"/>
        <n v="2606"/>
        <n v="1582"/>
        <n v="2595"/>
        <n v="2515"/>
        <n v="2524"/>
        <n v="2602"/>
        <n v="1612"/>
        <n v="901"/>
        <n v="2603"/>
        <n v="2521"/>
        <n v="2755"/>
        <n v="2756"/>
        <n v="1589"/>
        <n v="2759"/>
        <n v="1080"/>
        <n v="883"/>
        <n v="1597"/>
        <n v="1594"/>
        <n v="1600"/>
        <n v="2522"/>
        <n v="984"/>
        <n v="965"/>
        <n v="882"/>
        <n v="2528"/>
        <n v="3870"/>
        <n v="3872"/>
        <n v="884"/>
        <n v="878"/>
        <n v="2510"/>
        <n v="2590"/>
        <n v="2597"/>
        <n v="960"/>
        <n v="2519"/>
        <n v="2599"/>
        <n v="2758"/>
        <n v="2523"/>
        <n v="978"/>
        <n v="1607"/>
        <n v="2517"/>
        <n v="1601"/>
        <n v="971"/>
        <n v="1611"/>
        <n v="1613"/>
        <n v="2598"/>
        <n v="1599"/>
        <n v="877"/>
        <n v="1596"/>
        <n v="955"/>
        <n v="2592"/>
        <n v="2512"/>
        <n v="1595"/>
        <n v="3869"/>
        <n v="880"/>
        <n v="1610"/>
        <n v="1609"/>
        <n v="879"/>
        <n v="2596"/>
        <n v="2514"/>
        <n v="3868"/>
        <n v="2518"/>
        <n v="3871"/>
        <n v="2516"/>
        <n v="1606"/>
        <n v="2594"/>
        <n v="2585"/>
        <n v="979"/>
        <n v="187"/>
        <n v="191"/>
        <n v="976"/>
        <n v="186"/>
        <n v="2511"/>
        <n v="881"/>
        <n v="2513"/>
        <n v="1621"/>
        <n v="2505"/>
        <n v="192"/>
        <n v="3873"/>
        <n v="3874"/>
        <n v="1603"/>
        <n v="2591"/>
        <n v="1620"/>
        <n v="2587"/>
        <n v="1602"/>
        <n v="3875"/>
        <n v="872"/>
        <n v="873"/>
        <n v="874"/>
        <n v="193"/>
        <n v="876"/>
        <n v="2584"/>
        <n v="1604"/>
        <n v="1615"/>
        <n v="2507"/>
        <n v="1617"/>
        <n v="2580"/>
        <n v="194"/>
        <n v="2506"/>
        <n v="2593"/>
        <n v="2500"/>
        <n v="2508"/>
        <n v="2509"/>
        <n v="2586"/>
        <n v="2588"/>
        <n v="2589"/>
        <n v="3876"/>
        <n v="3877"/>
        <n v="2581"/>
        <n v="2579"/>
        <n v="2575"/>
        <n v="2582"/>
        <n v="3415"/>
        <n v="181"/>
        <n v="977"/>
        <n v="1605"/>
        <n v="1616"/>
        <n v="1619"/>
        <n v="2502"/>
        <n v="2503"/>
        <n v="2504"/>
        <n v="3420"/>
        <n v="3414"/>
        <n v="867"/>
        <n v="1622"/>
        <n v="1624"/>
        <n v="885"/>
        <n v="875"/>
        <n v="871"/>
        <n v="868"/>
        <n v="3413"/>
        <n v="1623"/>
        <n v="1625"/>
        <n v="1626"/>
        <n v="1627"/>
        <n v="1628"/>
        <n v="2577"/>
        <n v="866"/>
        <n v="869"/>
        <n v="870"/>
        <n v="1078"/>
        <n v="2386"/>
        <n v="2390"/>
        <n v="2501"/>
        <n v="2570"/>
        <n v="863"/>
        <n v="2576"/>
        <n v="2583"/>
        <n v="3416"/>
        <n v="1583"/>
        <n v="1618"/>
        <n v="2574"/>
        <n v="3418"/>
        <n v="3417"/>
        <n v="2578"/>
        <n v="2573"/>
        <n v="2572"/>
        <n v="2571"/>
        <n v="2388"/>
        <n v="2204"/>
        <n v="2200"/>
        <n v="1079"/>
        <n v="865"/>
        <n v="862"/>
        <n v="861"/>
        <n v="3422"/>
        <n v="3421"/>
        <n v="3419"/>
        <n v="2389"/>
        <n v="2387"/>
        <n v="2385"/>
        <n v="2383"/>
        <n v="2381"/>
        <n v="2201"/>
        <n v="2199"/>
        <n v="2195"/>
        <n v="864"/>
        <n v="858"/>
        <n v="3882"/>
        <n v="3881"/>
        <n v="3880"/>
        <n v="2384"/>
        <n v="2203"/>
        <n v="2202"/>
        <n v="2198"/>
        <n v="2185"/>
        <n v="3879"/>
        <n v="3878"/>
        <n v="3425"/>
        <n v="2601"/>
        <n v="2553"/>
        <n v="2542"/>
        <n v="2382"/>
        <n v="2378"/>
        <n v="2377"/>
        <n v="2376"/>
        <n v="2371"/>
        <n v="2197"/>
        <n v="2196"/>
        <n v="2186"/>
        <n v="3424"/>
        <n v="3423"/>
        <n v="2379"/>
        <n v="2194"/>
        <n v="2193"/>
        <n v="2190"/>
        <n v="2184"/>
        <n v="2366"/>
        <n v="857"/>
        <n v="859"/>
        <n v="860"/>
        <n v="1077"/>
        <n v="2174"/>
        <n v="2191"/>
        <n v="856"/>
        <n v="2361"/>
        <n v="3430"/>
        <n v="2368"/>
        <n v="2373"/>
        <n v="2374"/>
        <n v="2380"/>
        <n v="3426"/>
        <n v="3427"/>
        <n v="2192"/>
        <n v="3432"/>
        <n v="3431"/>
        <n v="3429"/>
        <n v="2375"/>
        <n v="2369"/>
        <n v="2367"/>
        <n v="1076"/>
        <n v="1073"/>
        <n v="950"/>
        <n v="694"/>
        <n v="693"/>
        <n v="691"/>
        <n v="3435"/>
        <n v="3428"/>
        <n v="2372"/>
        <n v="2365"/>
        <n v="2364"/>
        <n v="2351"/>
        <n v="1072"/>
        <n v="1071"/>
        <n v="945"/>
        <n v="692"/>
        <n v="686"/>
        <n v="3437"/>
        <n v="3436"/>
        <n v="3433"/>
        <n v="2362"/>
        <n v="2360"/>
        <n v="2359"/>
        <n v="2356"/>
        <n v="2189"/>
        <n v="1075"/>
        <n v="1074"/>
        <n v="940"/>
        <n v="688"/>
        <n v="687"/>
        <n v="681"/>
        <n v="3434"/>
        <n v="2363"/>
        <n v="2357"/>
        <n v="2339"/>
        <n v="1070"/>
        <n v="1068"/>
        <n v="1066"/>
        <n v="935"/>
        <n v="736"/>
        <n v="689"/>
        <n v="195"/>
        <n v="190"/>
        <n v="189"/>
        <n v="188"/>
        <n v="2188"/>
        <n v="183"/>
        <n v="184"/>
        <n v="185"/>
        <n v="683"/>
        <n v="695"/>
        <n v="731"/>
        <n v="1061"/>
        <n v="182"/>
        <n v="2187"/>
        <n v="3899"/>
        <n v="2352"/>
        <n v="2354"/>
        <n v="2355"/>
        <n v="2358"/>
        <n v="2370"/>
        <n v="3438"/>
        <n v="3440"/>
        <n v="1065"/>
        <n v="2336"/>
        <n v="684"/>
        <n v="690"/>
        <n v="726"/>
        <n v="1067"/>
        <n v="1069"/>
        <n v="682"/>
        <n v="2334"/>
        <n v="3442"/>
        <n v="2340"/>
        <n v="2341"/>
        <n v="2342"/>
        <n v="2343"/>
        <n v="2353"/>
        <n v="3439"/>
        <n v="2329"/>
        <n v="2183"/>
        <n v="177"/>
        <n v="178"/>
        <n v="179"/>
        <n v="180"/>
        <n v="685"/>
        <n v="721"/>
        <n v="737"/>
        <n v="738"/>
        <n v="176"/>
        <n v="1063"/>
        <n v="3445"/>
        <n v="2331"/>
        <n v="2332"/>
        <n v="2333"/>
        <n v="2335"/>
        <n v="2337"/>
        <n v="2338"/>
        <n v="3441"/>
        <n v="3443"/>
        <n v="1060"/>
        <n v="1064"/>
        <n v="172"/>
        <n v="173"/>
        <n v="174"/>
        <n v="175"/>
        <n v="733"/>
        <n v="739"/>
        <n v="171"/>
        <n v="1062"/>
        <n v="3450"/>
        <n v="2164"/>
        <n v="2175"/>
        <n v="2177"/>
        <n v="2182"/>
        <n v="2330"/>
        <n v="3446"/>
        <n v="3447"/>
        <n v="740"/>
        <n v="1059"/>
        <n v="167"/>
        <n v="168"/>
        <n v="169"/>
        <n v="170"/>
        <n v="732"/>
        <n v="734"/>
        <n v="735"/>
        <n v="166"/>
        <n v="1058"/>
        <n v="3452"/>
        <n v="2163"/>
        <n v="2165"/>
        <n v="2176"/>
        <n v="2178"/>
        <n v="2179"/>
        <n v="2180"/>
        <n v="3448"/>
        <n v="3451"/>
        <n v="888"/>
        <n v="1053"/>
        <n v="162"/>
        <n v="163"/>
        <n v="164"/>
        <n v="165"/>
        <n v="635"/>
        <n v="727"/>
        <n v="161"/>
        <n v="730"/>
        <n v="3449"/>
        <n v="1057"/>
        <n v="2155"/>
        <n v="2166"/>
        <n v="2167"/>
        <n v="2173"/>
        <n v="2181"/>
        <n v="3378"/>
        <n v="728"/>
        <n v="1054"/>
        <n v="157"/>
        <n v="158"/>
        <n v="159"/>
        <n v="160"/>
        <n v="630"/>
        <n v="667"/>
        <n v="723"/>
        <n v="156"/>
        <n v="1052"/>
        <n v="3382"/>
        <n v="2146"/>
        <n v="2154"/>
        <n v="2156"/>
        <n v="2157"/>
        <n v="2168"/>
        <n v="2169"/>
        <n v="3379"/>
        <n v="3380"/>
        <n v="725"/>
        <m/>
      </sharedItems>
    </cacheField>
  </cacheFields>
</pivotCacheDefinition>
</file>

<file path=xl/pivotCache/pivotCacheRecords1.xml><?xml version="1.0" encoding="utf-8"?>
<pivotCacheRecords xmlns="http://schemas.openxmlformats.org/spreadsheetml/2006/main" count="1636">
  <r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1"/>
    <x v="0"/>
    <x v="0"/>
    <x v="0"/>
    <x v="1"/>
    <x v="0"/>
    <x v="1"/>
    <x v="0"/>
    <x v="0"/>
    <x v="0"/>
    <x v="0"/>
    <x v="0"/>
    <x v="0"/>
    <x v="1"/>
  </r>
  <r>
    <x v="0"/>
    <x v="0"/>
    <x v="2"/>
    <x v="0"/>
    <x v="0"/>
    <x v="0"/>
    <x v="1"/>
    <x v="0"/>
    <x v="2"/>
    <x v="0"/>
    <x v="0"/>
    <x v="0"/>
    <x v="0"/>
    <x v="0"/>
    <x v="0"/>
    <x v="2"/>
  </r>
  <r>
    <x v="0"/>
    <x v="0"/>
    <x v="3"/>
    <x v="0"/>
    <x v="0"/>
    <x v="0"/>
    <x v="2"/>
    <x v="0"/>
    <x v="3"/>
    <x v="0"/>
    <x v="0"/>
    <x v="0"/>
    <x v="0"/>
    <x v="0"/>
    <x v="0"/>
    <x v="3"/>
  </r>
  <r>
    <x v="0"/>
    <x v="0"/>
    <x v="4"/>
    <x v="0"/>
    <x v="0"/>
    <x v="0"/>
    <x v="3"/>
    <x v="0"/>
    <x v="3"/>
    <x v="0"/>
    <x v="0"/>
    <x v="0"/>
    <x v="0"/>
    <x v="0"/>
    <x v="0"/>
    <x v="4"/>
  </r>
  <r>
    <x v="0"/>
    <x v="0"/>
    <x v="5"/>
    <x v="0"/>
    <x v="0"/>
    <x v="0"/>
    <x v="4"/>
    <x v="0"/>
    <x v="4"/>
    <x v="0"/>
    <x v="0"/>
    <x v="0"/>
    <x v="0"/>
    <x v="0"/>
    <x v="0"/>
    <x v="5"/>
  </r>
  <r>
    <x v="0"/>
    <x v="0"/>
    <x v="6"/>
    <x v="0"/>
    <x v="0"/>
    <x v="0"/>
    <x v="4"/>
    <x v="0"/>
    <x v="2"/>
    <x v="0"/>
    <x v="0"/>
    <x v="0"/>
    <x v="0"/>
    <x v="0"/>
    <x v="0"/>
    <x v="6"/>
  </r>
  <r>
    <x v="0"/>
    <x v="0"/>
    <x v="7"/>
    <x v="0"/>
    <x v="0"/>
    <x v="0"/>
    <x v="5"/>
    <x v="0"/>
    <x v="5"/>
    <x v="0"/>
    <x v="0"/>
    <x v="0"/>
    <x v="0"/>
    <x v="0"/>
    <x v="0"/>
    <x v="7"/>
  </r>
  <r>
    <x v="1"/>
    <x v="1"/>
    <x v="8"/>
    <x v="0"/>
    <x v="0"/>
    <x v="0"/>
    <x v="5"/>
    <x v="1"/>
    <x v="6"/>
    <x v="0"/>
    <x v="0"/>
    <x v="0"/>
    <x v="0"/>
    <x v="0"/>
    <x v="0"/>
    <x v="8"/>
  </r>
  <r>
    <x v="0"/>
    <x v="0"/>
    <x v="9"/>
    <x v="0"/>
    <x v="0"/>
    <x v="0"/>
    <x v="5"/>
    <x v="0"/>
    <x v="5"/>
    <x v="0"/>
    <x v="0"/>
    <x v="0"/>
    <x v="0"/>
    <x v="0"/>
    <x v="0"/>
    <x v="9"/>
  </r>
  <r>
    <x v="0"/>
    <x v="0"/>
    <x v="10"/>
    <x v="0"/>
    <x v="0"/>
    <x v="0"/>
    <x v="6"/>
    <x v="0"/>
    <x v="7"/>
    <x v="0"/>
    <x v="0"/>
    <x v="0"/>
    <x v="0"/>
    <x v="0"/>
    <x v="0"/>
    <x v="10"/>
  </r>
  <r>
    <x v="1"/>
    <x v="2"/>
    <x v="11"/>
    <x v="0"/>
    <x v="0"/>
    <x v="0"/>
    <x v="7"/>
    <x v="1"/>
    <x v="6"/>
    <x v="1"/>
    <x v="0"/>
    <x v="0"/>
    <x v="0"/>
    <x v="0"/>
    <x v="0"/>
    <x v="11"/>
  </r>
  <r>
    <x v="1"/>
    <x v="1"/>
    <x v="12"/>
    <x v="0"/>
    <x v="0"/>
    <x v="0"/>
    <x v="7"/>
    <x v="1"/>
    <x v="1"/>
    <x v="0"/>
    <x v="0"/>
    <x v="0"/>
    <x v="0"/>
    <x v="0"/>
    <x v="0"/>
    <x v="12"/>
  </r>
  <r>
    <x v="0"/>
    <x v="0"/>
    <x v="13"/>
    <x v="0"/>
    <x v="0"/>
    <x v="0"/>
    <x v="8"/>
    <x v="0"/>
    <x v="1"/>
    <x v="0"/>
    <x v="0"/>
    <x v="0"/>
    <x v="0"/>
    <x v="0"/>
    <x v="0"/>
    <x v="13"/>
  </r>
  <r>
    <x v="0"/>
    <x v="0"/>
    <x v="14"/>
    <x v="0"/>
    <x v="0"/>
    <x v="0"/>
    <x v="8"/>
    <x v="0"/>
    <x v="1"/>
    <x v="0"/>
    <x v="0"/>
    <x v="0"/>
    <x v="0"/>
    <x v="0"/>
    <x v="0"/>
    <x v="14"/>
  </r>
  <r>
    <x v="1"/>
    <x v="2"/>
    <x v="15"/>
    <x v="0"/>
    <x v="0"/>
    <x v="0"/>
    <x v="9"/>
    <x v="1"/>
    <x v="8"/>
    <x v="2"/>
    <x v="0"/>
    <x v="0"/>
    <x v="0"/>
    <x v="0"/>
    <x v="0"/>
    <x v="15"/>
  </r>
  <r>
    <x v="1"/>
    <x v="1"/>
    <x v="16"/>
    <x v="0"/>
    <x v="0"/>
    <x v="0"/>
    <x v="10"/>
    <x v="1"/>
    <x v="1"/>
    <x v="0"/>
    <x v="0"/>
    <x v="0"/>
    <x v="0"/>
    <x v="0"/>
    <x v="0"/>
    <x v="16"/>
  </r>
  <r>
    <x v="0"/>
    <x v="3"/>
    <x v="17"/>
    <x v="1"/>
    <x v="0"/>
    <x v="1"/>
    <x v="10"/>
    <x v="0"/>
    <x v="9"/>
    <x v="3"/>
    <x v="1"/>
    <x v="1"/>
    <x v="1"/>
    <x v="1"/>
    <x v="1"/>
    <x v="17"/>
  </r>
  <r>
    <x v="1"/>
    <x v="1"/>
    <x v="18"/>
    <x v="0"/>
    <x v="0"/>
    <x v="0"/>
    <x v="11"/>
    <x v="1"/>
    <x v="2"/>
    <x v="0"/>
    <x v="0"/>
    <x v="0"/>
    <x v="0"/>
    <x v="0"/>
    <x v="0"/>
    <x v="18"/>
  </r>
  <r>
    <x v="0"/>
    <x v="0"/>
    <x v="19"/>
    <x v="0"/>
    <x v="0"/>
    <x v="0"/>
    <x v="12"/>
    <x v="0"/>
    <x v="10"/>
    <x v="0"/>
    <x v="0"/>
    <x v="0"/>
    <x v="0"/>
    <x v="0"/>
    <x v="0"/>
    <x v="19"/>
  </r>
  <r>
    <x v="0"/>
    <x v="3"/>
    <x v="20"/>
    <x v="1"/>
    <x v="0"/>
    <x v="1"/>
    <x v="13"/>
    <x v="0"/>
    <x v="9"/>
    <x v="3"/>
    <x v="1"/>
    <x v="1"/>
    <x v="1"/>
    <x v="1"/>
    <x v="1"/>
    <x v="20"/>
  </r>
  <r>
    <x v="1"/>
    <x v="2"/>
    <x v="21"/>
    <x v="0"/>
    <x v="1"/>
    <x v="2"/>
    <x v="14"/>
    <x v="1"/>
    <x v="6"/>
    <x v="1"/>
    <x v="2"/>
    <x v="2"/>
    <x v="2"/>
    <x v="2"/>
    <x v="0"/>
    <x v="21"/>
  </r>
  <r>
    <x v="0"/>
    <x v="3"/>
    <x v="22"/>
    <x v="1"/>
    <x v="0"/>
    <x v="1"/>
    <x v="15"/>
    <x v="0"/>
    <x v="11"/>
    <x v="3"/>
    <x v="1"/>
    <x v="1"/>
    <x v="1"/>
    <x v="1"/>
    <x v="1"/>
    <x v="22"/>
  </r>
  <r>
    <x v="1"/>
    <x v="1"/>
    <x v="23"/>
    <x v="0"/>
    <x v="0"/>
    <x v="0"/>
    <x v="16"/>
    <x v="1"/>
    <x v="6"/>
    <x v="0"/>
    <x v="0"/>
    <x v="0"/>
    <x v="0"/>
    <x v="0"/>
    <x v="0"/>
    <x v="23"/>
  </r>
  <r>
    <x v="0"/>
    <x v="0"/>
    <x v="24"/>
    <x v="0"/>
    <x v="1"/>
    <x v="2"/>
    <x v="16"/>
    <x v="0"/>
    <x v="3"/>
    <x v="0"/>
    <x v="2"/>
    <x v="2"/>
    <x v="2"/>
    <x v="2"/>
    <x v="0"/>
    <x v="24"/>
  </r>
  <r>
    <x v="1"/>
    <x v="1"/>
    <x v="25"/>
    <x v="0"/>
    <x v="1"/>
    <x v="2"/>
    <x v="16"/>
    <x v="1"/>
    <x v="6"/>
    <x v="0"/>
    <x v="2"/>
    <x v="2"/>
    <x v="2"/>
    <x v="2"/>
    <x v="0"/>
    <x v="25"/>
  </r>
  <r>
    <x v="0"/>
    <x v="0"/>
    <x v="26"/>
    <x v="0"/>
    <x v="1"/>
    <x v="2"/>
    <x v="17"/>
    <x v="0"/>
    <x v="7"/>
    <x v="0"/>
    <x v="2"/>
    <x v="2"/>
    <x v="2"/>
    <x v="2"/>
    <x v="0"/>
    <x v="26"/>
  </r>
  <r>
    <x v="0"/>
    <x v="3"/>
    <x v="8"/>
    <x v="1"/>
    <x v="0"/>
    <x v="1"/>
    <x v="18"/>
    <x v="0"/>
    <x v="12"/>
    <x v="3"/>
    <x v="1"/>
    <x v="1"/>
    <x v="1"/>
    <x v="1"/>
    <x v="1"/>
    <x v="27"/>
  </r>
  <r>
    <x v="0"/>
    <x v="0"/>
    <x v="27"/>
    <x v="0"/>
    <x v="1"/>
    <x v="2"/>
    <x v="18"/>
    <x v="0"/>
    <x v="10"/>
    <x v="0"/>
    <x v="2"/>
    <x v="2"/>
    <x v="2"/>
    <x v="2"/>
    <x v="0"/>
    <x v="28"/>
  </r>
  <r>
    <x v="0"/>
    <x v="0"/>
    <x v="28"/>
    <x v="0"/>
    <x v="0"/>
    <x v="0"/>
    <x v="19"/>
    <x v="0"/>
    <x v="10"/>
    <x v="0"/>
    <x v="0"/>
    <x v="0"/>
    <x v="0"/>
    <x v="0"/>
    <x v="0"/>
    <x v="29"/>
  </r>
  <r>
    <x v="0"/>
    <x v="0"/>
    <x v="29"/>
    <x v="0"/>
    <x v="1"/>
    <x v="2"/>
    <x v="19"/>
    <x v="0"/>
    <x v="5"/>
    <x v="0"/>
    <x v="2"/>
    <x v="2"/>
    <x v="2"/>
    <x v="2"/>
    <x v="0"/>
    <x v="30"/>
  </r>
  <r>
    <x v="1"/>
    <x v="1"/>
    <x v="30"/>
    <x v="0"/>
    <x v="1"/>
    <x v="2"/>
    <x v="20"/>
    <x v="1"/>
    <x v="2"/>
    <x v="0"/>
    <x v="2"/>
    <x v="2"/>
    <x v="2"/>
    <x v="2"/>
    <x v="0"/>
    <x v="31"/>
  </r>
  <r>
    <x v="1"/>
    <x v="1"/>
    <x v="31"/>
    <x v="0"/>
    <x v="0"/>
    <x v="0"/>
    <x v="20"/>
    <x v="1"/>
    <x v="6"/>
    <x v="0"/>
    <x v="0"/>
    <x v="0"/>
    <x v="0"/>
    <x v="0"/>
    <x v="0"/>
    <x v="32"/>
  </r>
  <r>
    <x v="0"/>
    <x v="3"/>
    <x v="23"/>
    <x v="1"/>
    <x v="0"/>
    <x v="1"/>
    <x v="20"/>
    <x v="0"/>
    <x v="12"/>
    <x v="3"/>
    <x v="1"/>
    <x v="1"/>
    <x v="1"/>
    <x v="1"/>
    <x v="1"/>
    <x v="33"/>
  </r>
  <r>
    <x v="0"/>
    <x v="0"/>
    <x v="32"/>
    <x v="0"/>
    <x v="0"/>
    <x v="0"/>
    <x v="21"/>
    <x v="0"/>
    <x v="1"/>
    <x v="0"/>
    <x v="0"/>
    <x v="0"/>
    <x v="0"/>
    <x v="0"/>
    <x v="0"/>
    <x v="34"/>
  </r>
  <r>
    <x v="1"/>
    <x v="1"/>
    <x v="33"/>
    <x v="0"/>
    <x v="0"/>
    <x v="0"/>
    <x v="21"/>
    <x v="1"/>
    <x v="2"/>
    <x v="0"/>
    <x v="0"/>
    <x v="0"/>
    <x v="0"/>
    <x v="0"/>
    <x v="0"/>
    <x v="35"/>
  </r>
  <r>
    <x v="0"/>
    <x v="3"/>
    <x v="31"/>
    <x v="1"/>
    <x v="0"/>
    <x v="1"/>
    <x v="21"/>
    <x v="0"/>
    <x v="12"/>
    <x v="3"/>
    <x v="1"/>
    <x v="1"/>
    <x v="1"/>
    <x v="1"/>
    <x v="1"/>
    <x v="36"/>
  </r>
  <r>
    <x v="0"/>
    <x v="0"/>
    <x v="34"/>
    <x v="0"/>
    <x v="0"/>
    <x v="0"/>
    <x v="22"/>
    <x v="0"/>
    <x v="1"/>
    <x v="0"/>
    <x v="0"/>
    <x v="0"/>
    <x v="0"/>
    <x v="0"/>
    <x v="0"/>
    <x v="37"/>
  </r>
  <r>
    <x v="0"/>
    <x v="0"/>
    <x v="35"/>
    <x v="0"/>
    <x v="1"/>
    <x v="2"/>
    <x v="22"/>
    <x v="0"/>
    <x v="10"/>
    <x v="0"/>
    <x v="2"/>
    <x v="2"/>
    <x v="2"/>
    <x v="2"/>
    <x v="0"/>
    <x v="38"/>
  </r>
  <r>
    <x v="0"/>
    <x v="0"/>
    <x v="36"/>
    <x v="0"/>
    <x v="0"/>
    <x v="0"/>
    <x v="22"/>
    <x v="0"/>
    <x v="1"/>
    <x v="0"/>
    <x v="0"/>
    <x v="0"/>
    <x v="0"/>
    <x v="0"/>
    <x v="0"/>
    <x v="39"/>
  </r>
  <r>
    <x v="1"/>
    <x v="1"/>
    <x v="37"/>
    <x v="0"/>
    <x v="0"/>
    <x v="0"/>
    <x v="23"/>
    <x v="1"/>
    <x v="12"/>
    <x v="0"/>
    <x v="0"/>
    <x v="0"/>
    <x v="0"/>
    <x v="0"/>
    <x v="0"/>
    <x v="40"/>
  </r>
  <r>
    <x v="0"/>
    <x v="3"/>
    <x v="24"/>
    <x v="0"/>
    <x v="1"/>
    <x v="2"/>
    <x v="24"/>
    <x v="0"/>
    <x v="13"/>
    <x v="0"/>
    <x v="2"/>
    <x v="2"/>
    <x v="2"/>
    <x v="2"/>
    <x v="0"/>
    <x v="41"/>
  </r>
  <r>
    <x v="1"/>
    <x v="1"/>
    <x v="38"/>
    <x v="0"/>
    <x v="0"/>
    <x v="0"/>
    <x v="24"/>
    <x v="1"/>
    <x v="14"/>
    <x v="0"/>
    <x v="0"/>
    <x v="0"/>
    <x v="0"/>
    <x v="0"/>
    <x v="0"/>
    <x v="42"/>
  </r>
  <r>
    <x v="0"/>
    <x v="0"/>
    <x v="39"/>
    <x v="0"/>
    <x v="1"/>
    <x v="2"/>
    <x v="25"/>
    <x v="0"/>
    <x v="10"/>
    <x v="0"/>
    <x v="2"/>
    <x v="2"/>
    <x v="2"/>
    <x v="2"/>
    <x v="0"/>
    <x v="43"/>
  </r>
  <r>
    <x v="1"/>
    <x v="1"/>
    <x v="40"/>
    <x v="0"/>
    <x v="0"/>
    <x v="0"/>
    <x v="26"/>
    <x v="1"/>
    <x v="14"/>
    <x v="0"/>
    <x v="0"/>
    <x v="0"/>
    <x v="0"/>
    <x v="0"/>
    <x v="0"/>
    <x v="44"/>
  </r>
  <r>
    <x v="1"/>
    <x v="1"/>
    <x v="41"/>
    <x v="0"/>
    <x v="0"/>
    <x v="0"/>
    <x v="26"/>
    <x v="1"/>
    <x v="12"/>
    <x v="0"/>
    <x v="0"/>
    <x v="0"/>
    <x v="0"/>
    <x v="0"/>
    <x v="0"/>
    <x v="45"/>
  </r>
  <r>
    <x v="0"/>
    <x v="0"/>
    <x v="42"/>
    <x v="0"/>
    <x v="1"/>
    <x v="2"/>
    <x v="26"/>
    <x v="0"/>
    <x v="7"/>
    <x v="0"/>
    <x v="2"/>
    <x v="2"/>
    <x v="2"/>
    <x v="2"/>
    <x v="0"/>
    <x v="46"/>
  </r>
  <r>
    <x v="1"/>
    <x v="1"/>
    <x v="43"/>
    <x v="0"/>
    <x v="1"/>
    <x v="2"/>
    <x v="27"/>
    <x v="1"/>
    <x v="6"/>
    <x v="0"/>
    <x v="2"/>
    <x v="2"/>
    <x v="2"/>
    <x v="2"/>
    <x v="0"/>
    <x v="47"/>
  </r>
  <r>
    <x v="0"/>
    <x v="0"/>
    <x v="44"/>
    <x v="0"/>
    <x v="0"/>
    <x v="0"/>
    <x v="27"/>
    <x v="0"/>
    <x v="15"/>
    <x v="0"/>
    <x v="0"/>
    <x v="0"/>
    <x v="0"/>
    <x v="0"/>
    <x v="0"/>
    <x v="48"/>
  </r>
  <r>
    <x v="0"/>
    <x v="3"/>
    <x v="45"/>
    <x v="1"/>
    <x v="1"/>
    <x v="3"/>
    <x v="27"/>
    <x v="0"/>
    <x v="9"/>
    <x v="3"/>
    <x v="3"/>
    <x v="3"/>
    <x v="3"/>
    <x v="1"/>
    <x v="1"/>
    <x v="49"/>
  </r>
  <r>
    <x v="0"/>
    <x v="3"/>
    <x v="46"/>
    <x v="1"/>
    <x v="1"/>
    <x v="3"/>
    <x v="28"/>
    <x v="0"/>
    <x v="11"/>
    <x v="3"/>
    <x v="3"/>
    <x v="3"/>
    <x v="3"/>
    <x v="1"/>
    <x v="1"/>
    <x v="50"/>
  </r>
  <r>
    <x v="1"/>
    <x v="1"/>
    <x v="47"/>
    <x v="0"/>
    <x v="0"/>
    <x v="0"/>
    <x v="28"/>
    <x v="1"/>
    <x v="12"/>
    <x v="0"/>
    <x v="0"/>
    <x v="0"/>
    <x v="0"/>
    <x v="0"/>
    <x v="0"/>
    <x v="51"/>
  </r>
  <r>
    <x v="0"/>
    <x v="0"/>
    <x v="48"/>
    <x v="0"/>
    <x v="1"/>
    <x v="2"/>
    <x v="29"/>
    <x v="0"/>
    <x v="1"/>
    <x v="0"/>
    <x v="2"/>
    <x v="2"/>
    <x v="2"/>
    <x v="2"/>
    <x v="0"/>
    <x v="52"/>
  </r>
  <r>
    <x v="1"/>
    <x v="1"/>
    <x v="49"/>
    <x v="0"/>
    <x v="0"/>
    <x v="0"/>
    <x v="29"/>
    <x v="1"/>
    <x v="2"/>
    <x v="0"/>
    <x v="0"/>
    <x v="0"/>
    <x v="0"/>
    <x v="0"/>
    <x v="0"/>
    <x v="53"/>
  </r>
  <r>
    <x v="1"/>
    <x v="2"/>
    <x v="50"/>
    <x v="0"/>
    <x v="1"/>
    <x v="2"/>
    <x v="29"/>
    <x v="1"/>
    <x v="8"/>
    <x v="2"/>
    <x v="2"/>
    <x v="2"/>
    <x v="2"/>
    <x v="2"/>
    <x v="0"/>
    <x v="54"/>
  </r>
  <r>
    <x v="0"/>
    <x v="0"/>
    <x v="51"/>
    <x v="0"/>
    <x v="0"/>
    <x v="0"/>
    <x v="29"/>
    <x v="0"/>
    <x v="10"/>
    <x v="0"/>
    <x v="0"/>
    <x v="0"/>
    <x v="0"/>
    <x v="0"/>
    <x v="0"/>
    <x v="55"/>
  </r>
  <r>
    <x v="0"/>
    <x v="0"/>
    <x v="52"/>
    <x v="0"/>
    <x v="0"/>
    <x v="0"/>
    <x v="30"/>
    <x v="0"/>
    <x v="15"/>
    <x v="0"/>
    <x v="0"/>
    <x v="0"/>
    <x v="0"/>
    <x v="0"/>
    <x v="0"/>
    <x v="56"/>
  </r>
  <r>
    <x v="1"/>
    <x v="1"/>
    <x v="53"/>
    <x v="0"/>
    <x v="0"/>
    <x v="0"/>
    <x v="30"/>
    <x v="1"/>
    <x v="14"/>
    <x v="0"/>
    <x v="0"/>
    <x v="0"/>
    <x v="0"/>
    <x v="0"/>
    <x v="0"/>
    <x v="57"/>
  </r>
  <r>
    <x v="0"/>
    <x v="0"/>
    <x v="54"/>
    <x v="0"/>
    <x v="1"/>
    <x v="2"/>
    <x v="30"/>
    <x v="0"/>
    <x v="15"/>
    <x v="0"/>
    <x v="2"/>
    <x v="2"/>
    <x v="2"/>
    <x v="2"/>
    <x v="0"/>
    <x v="58"/>
  </r>
  <r>
    <x v="0"/>
    <x v="0"/>
    <x v="55"/>
    <x v="0"/>
    <x v="1"/>
    <x v="2"/>
    <x v="30"/>
    <x v="0"/>
    <x v="1"/>
    <x v="0"/>
    <x v="2"/>
    <x v="2"/>
    <x v="2"/>
    <x v="2"/>
    <x v="0"/>
    <x v="59"/>
  </r>
  <r>
    <x v="0"/>
    <x v="0"/>
    <x v="56"/>
    <x v="0"/>
    <x v="0"/>
    <x v="0"/>
    <x v="31"/>
    <x v="0"/>
    <x v="15"/>
    <x v="0"/>
    <x v="0"/>
    <x v="0"/>
    <x v="0"/>
    <x v="0"/>
    <x v="0"/>
    <x v="60"/>
  </r>
  <r>
    <x v="0"/>
    <x v="0"/>
    <x v="57"/>
    <x v="0"/>
    <x v="1"/>
    <x v="2"/>
    <x v="31"/>
    <x v="0"/>
    <x v="1"/>
    <x v="0"/>
    <x v="2"/>
    <x v="2"/>
    <x v="2"/>
    <x v="2"/>
    <x v="0"/>
    <x v="61"/>
  </r>
  <r>
    <x v="1"/>
    <x v="1"/>
    <x v="58"/>
    <x v="0"/>
    <x v="0"/>
    <x v="0"/>
    <x v="32"/>
    <x v="1"/>
    <x v="15"/>
    <x v="0"/>
    <x v="0"/>
    <x v="0"/>
    <x v="0"/>
    <x v="0"/>
    <x v="0"/>
    <x v="62"/>
  </r>
  <r>
    <x v="1"/>
    <x v="1"/>
    <x v="59"/>
    <x v="0"/>
    <x v="0"/>
    <x v="0"/>
    <x v="32"/>
    <x v="1"/>
    <x v="12"/>
    <x v="0"/>
    <x v="0"/>
    <x v="0"/>
    <x v="0"/>
    <x v="0"/>
    <x v="0"/>
    <x v="63"/>
  </r>
  <r>
    <x v="1"/>
    <x v="1"/>
    <x v="60"/>
    <x v="0"/>
    <x v="1"/>
    <x v="2"/>
    <x v="32"/>
    <x v="1"/>
    <x v="15"/>
    <x v="0"/>
    <x v="2"/>
    <x v="2"/>
    <x v="2"/>
    <x v="2"/>
    <x v="0"/>
    <x v="64"/>
  </r>
  <r>
    <x v="0"/>
    <x v="0"/>
    <x v="61"/>
    <x v="0"/>
    <x v="1"/>
    <x v="2"/>
    <x v="32"/>
    <x v="0"/>
    <x v="16"/>
    <x v="0"/>
    <x v="2"/>
    <x v="2"/>
    <x v="2"/>
    <x v="2"/>
    <x v="0"/>
    <x v="65"/>
  </r>
  <r>
    <x v="0"/>
    <x v="0"/>
    <x v="62"/>
    <x v="0"/>
    <x v="1"/>
    <x v="2"/>
    <x v="33"/>
    <x v="0"/>
    <x v="2"/>
    <x v="0"/>
    <x v="2"/>
    <x v="2"/>
    <x v="2"/>
    <x v="2"/>
    <x v="0"/>
    <x v="66"/>
  </r>
  <r>
    <x v="1"/>
    <x v="1"/>
    <x v="63"/>
    <x v="0"/>
    <x v="0"/>
    <x v="0"/>
    <x v="33"/>
    <x v="1"/>
    <x v="14"/>
    <x v="0"/>
    <x v="0"/>
    <x v="0"/>
    <x v="0"/>
    <x v="0"/>
    <x v="0"/>
    <x v="67"/>
  </r>
  <r>
    <x v="1"/>
    <x v="1"/>
    <x v="64"/>
    <x v="0"/>
    <x v="1"/>
    <x v="2"/>
    <x v="34"/>
    <x v="1"/>
    <x v="2"/>
    <x v="0"/>
    <x v="2"/>
    <x v="2"/>
    <x v="2"/>
    <x v="2"/>
    <x v="0"/>
    <x v="68"/>
  </r>
  <r>
    <x v="0"/>
    <x v="3"/>
    <x v="25"/>
    <x v="1"/>
    <x v="1"/>
    <x v="3"/>
    <x v="35"/>
    <x v="0"/>
    <x v="12"/>
    <x v="3"/>
    <x v="3"/>
    <x v="3"/>
    <x v="3"/>
    <x v="1"/>
    <x v="1"/>
    <x v="69"/>
  </r>
  <r>
    <x v="0"/>
    <x v="3"/>
    <x v="33"/>
    <x v="0"/>
    <x v="1"/>
    <x v="2"/>
    <x v="35"/>
    <x v="0"/>
    <x v="17"/>
    <x v="4"/>
    <x v="2"/>
    <x v="2"/>
    <x v="2"/>
    <x v="2"/>
    <x v="0"/>
    <x v="70"/>
  </r>
  <r>
    <x v="1"/>
    <x v="1"/>
    <x v="65"/>
    <x v="0"/>
    <x v="1"/>
    <x v="2"/>
    <x v="36"/>
    <x v="1"/>
    <x v="14"/>
    <x v="0"/>
    <x v="2"/>
    <x v="2"/>
    <x v="2"/>
    <x v="2"/>
    <x v="0"/>
    <x v="71"/>
  </r>
  <r>
    <x v="1"/>
    <x v="1"/>
    <x v="66"/>
    <x v="0"/>
    <x v="1"/>
    <x v="2"/>
    <x v="36"/>
    <x v="1"/>
    <x v="2"/>
    <x v="0"/>
    <x v="2"/>
    <x v="2"/>
    <x v="2"/>
    <x v="2"/>
    <x v="0"/>
    <x v="72"/>
  </r>
  <r>
    <x v="1"/>
    <x v="1"/>
    <x v="67"/>
    <x v="0"/>
    <x v="0"/>
    <x v="0"/>
    <x v="36"/>
    <x v="1"/>
    <x v="18"/>
    <x v="0"/>
    <x v="0"/>
    <x v="0"/>
    <x v="0"/>
    <x v="0"/>
    <x v="0"/>
    <x v="73"/>
  </r>
  <r>
    <x v="1"/>
    <x v="1"/>
    <x v="68"/>
    <x v="0"/>
    <x v="0"/>
    <x v="0"/>
    <x v="37"/>
    <x v="1"/>
    <x v="14"/>
    <x v="0"/>
    <x v="0"/>
    <x v="0"/>
    <x v="0"/>
    <x v="0"/>
    <x v="0"/>
    <x v="74"/>
  </r>
  <r>
    <x v="0"/>
    <x v="3"/>
    <x v="49"/>
    <x v="0"/>
    <x v="0"/>
    <x v="0"/>
    <x v="38"/>
    <x v="0"/>
    <x v="17"/>
    <x v="4"/>
    <x v="0"/>
    <x v="0"/>
    <x v="0"/>
    <x v="0"/>
    <x v="0"/>
    <x v="75"/>
  </r>
  <r>
    <x v="1"/>
    <x v="1"/>
    <x v="69"/>
    <x v="0"/>
    <x v="1"/>
    <x v="2"/>
    <x v="38"/>
    <x v="1"/>
    <x v="12"/>
    <x v="0"/>
    <x v="2"/>
    <x v="2"/>
    <x v="2"/>
    <x v="2"/>
    <x v="0"/>
    <x v="76"/>
  </r>
  <r>
    <x v="1"/>
    <x v="1"/>
    <x v="70"/>
    <x v="0"/>
    <x v="1"/>
    <x v="2"/>
    <x v="39"/>
    <x v="1"/>
    <x v="18"/>
    <x v="0"/>
    <x v="2"/>
    <x v="2"/>
    <x v="2"/>
    <x v="2"/>
    <x v="0"/>
    <x v="77"/>
  </r>
  <r>
    <x v="0"/>
    <x v="3"/>
    <x v="41"/>
    <x v="0"/>
    <x v="0"/>
    <x v="0"/>
    <x v="39"/>
    <x v="0"/>
    <x v="17"/>
    <x v="4"/>
    <x v="0"/>
    <x v="0"/>
    <x v="0"/>
    <x v="0"/>
    <x v="0"/>
    <x v="78"/>
  </r>
  <r>
    <x v="0"/>
    <x v="3"/>
    <x v="30"/>
    <x v="0"/>
    <x v="1"/>
    <x v="2"/>
    <x v="39"/>
    <x v="0"/>
    <x v="17"/>
    <x v="4"/>
    <x v="2"/>
    <x v="2"/>
    <x v="2"/>
    <x v="2"/>
    <x v="0"/>
    <x v="79"/>
  </r>
  <r>
    <x v="0"/>
    <x v="3"/>
    <x v="71"/>
    <x v="0"/>
    <x v="1"/>
    <x v="2"/>
    <x v="39"/>
    <x v="0"/>
    <x v="19"/>
    <x v="0"/>
    <x v="2"/>
    <x v="2"/>
    <x v="2"/>
    <x v="2"/>
    <x v="0"/>
    <x v="80"/>
  </r>
  <r>
    <x v="1"/>
    <x v="1"/>
    <x v="71"/>
    <x v="0"/>
    <x v="0"/>
    <x v="0"/>
    <x v="40"/>
    <x v="1"/>
    <x v="14"/>
    <x v="0"/>
    <x v="0"/>
    <x v="0"/>
    <x v="0"/>
    <x v="0"/>
    <x v="0"/>
    <x v="81"/>
  </r>
  <r>
    <x v="0"/>
    <x v="3"/>
    <x v="37"/>
    <x v="0"/>
    <x v="0"/>
    <x v="0"/>
    <x v="40"/>
    <x v="0"/>
    <x v="17"/>
    <x v="4"/>
    <x v="0"/>
    <x v="0"/>
    <x v="0"/>
    <x v="0"/>
    <x v="0"/>
    <x v="82"/>
  </r>
  <r>
    <x v="0"/>
    <x v="3"/>
    <x v="60"/>
    <x v="0"/>
    <x v="1"/>
    <x v="2"/>
    <x v="40"/>
    <x v="0"/>
    <x v="14"/>
    <x v="0"/>
    <x v="2"/>
    <x v="2"/>
    <x v="2"/>
    <x v="2"/>
    <x v="0"/>
    <x v="83"/>
  </r>
  <r>
    <x v="0"/>
    <x v="3"/>
    <x v="72"/>
    <x v="0"/>
    <x v="1"/>
    <x v="2"/>
    <x v="40"/>
    <x v="0"/>
    <x v="20"/>
    <x v="0"/>
    <x v="2"/>
    <x v="2"/>
    <x v="2"/>
    <x v="2"/>
    <x v="0"/>
    <x v="84"/>
  </r>
  <r>
    <x v="0"/>
    <x v="3"/>
    <x v="73"/>
    <x v="0"/>
    <x v="1"/>
    <x v="2"/>
    <x v="41"/>
    <x v="0"/>
    <x v="20"/>
    <x v="0"/>
    <x v="2"/>
    <x v="2"/>
    <x v="2"/>
    <x v="2"/>
    <x v="0"/>
    <x v="85"/>
  </r>
  <r>
    <x v="0"/>
    <x v="3"/>
    <x v="74"/>
    <x v="0"/>
    <x v="1"/>
    <x v="2"/>
    <x v="41"/>
    <x v="0"/>
    <x v="21"/>
    <x v="0"/>
    <x v="2"/>
    <x v="2"/>
    <x v="2"/>
    <x v="2"/>
    <x v="0"/>
    <x v="86"/>
  </r>
  <r>
    <x v="0"/>
    <x v="3"/>
    <x v="58"/>
    <x v="0"/>
    <x v="0"/>
    <x v="0"/>
    <x v="41"/>
    <x v="0"/>
    <x v="14"/>
    <x v="0"/>
    <x v="0"/>
    <x v="0"/>
    <x v="0"/>
    <x v="0"/>
    <x v="0"/>
    <x v="87"/>
  </r>
  <r>
    <x v="2"/>
    <x v="4"/>
    <x v="75"/>
    <x v="1"/>
    <x v="1"/>
    <x v="3"/>
    <x v="42"/>
    <x v="0"/>
    <x v="22"/>
    <x v="3"/>
    <x v="3"/>
    <x v="3"/>
    <x v="3"/>
    <x v="1"/>
    <x v="1"/>
    <x v="88"/>
  </r>
  <r>
    <x v="1"/>
    <x v="1"/>
    <x v="76"/>
    <x v="0"/>
    <x v="0"/>
    <x v="0"/>
    <x v="42"/>
    <x v="1"/>
    <x v="14"/>
    <x v="0"/>
    <x v="0"/>
    <x v="0"/>
    <x v="0"/>
    <x v="0"/>
    <x v="0"/>
    <x v="89"/>
  </r>
  <r>
    <x v="0"/>
    <x v="3"/>
    <x v="63"/>
    <x v="0"/>
    <x v="0"/>
    <x v="0"/>
    <x v="42"/>
    <x v="0"/>
    <x v="14"/>
    <x v="0"/>
    <x v="0"/>
    <x v="0"/>
    <x v="0"/>
    <x v="0"/>
    <x v="0"/>
    <x v="90"/>
  </r>
  <r>
    <x v="0"/>
    <x v="3"/>
    <x v="77"/>
    <x v="0"/>
    <x v="1"/>
    <x v="2"/>
    <x v="42"/>
    <x v="0"/>
    <x v="23"/>
    <x v="0"/>
    <x v="2"/>
    <x v="2"/>
    <x v="2"/>
    <x v="2"/>
    <x v="0"/>
    <x v="91"/>
  </r>
  <r>
    <x v="1"/>
    <x v="1"/>
    <x v="78"/>
    <x v="0"/>
    <x v="0"/>
    <x v="0"/>
    <x v="43"/>
    <x v="1"/>
    <x v="14"/>
    <x v="0"/>
    <x v="0"/>
    <x v="0"/>
    <x v="0"/>
    <x v="0"/>
    <x v="0"/>
    <x v="92"/>
  </r>
  <r>
    <x v="0"/>
    <x v="3"/>
    <x v="68"/>
    <x v="0"/>
    <x v="0"/>
    <x v="0"/>
    <x v="43"/>
    <x v="0"/>
    <x v="19"/>
    <x v="0"/>
    <x v="0"/>
    <x v="0"/>
    <x v="0"/>
    <x v="0"/>
    <x v="0"/>
    <x v="93"/>
  </r>
  <r>
    <x v="1"/>
    <x v="1"/>
    <x v="79"/>
    <x v="0"/>
    <x v="1"/>
    <x v="2"/>
    <x v="44"/>
    <x v="1"/>
    <x v="24"/>
    <x v="0"/>
    <x v="2"/>
    <x v="2"/>
    <x v="2"/>
    <x v="2"/>
    <x v="0"/>
    <x v="94"/>
  </r>
  <r>
    <x v="0"/>
    <x v="3"/>
    <x v="80"/>
    <x v="0"/>
    <x v="0"/>
    <x v="0"/>
    <x v="44"/>
    <x v="0"/>
    <x v="20"/>
    <x v="0"/>
    <x v="0"/>
    <x v="0"/>
    <x v="0"/>
    <x v="0"/>
    <x v="0"/>
    <x v="95"/>
  </r>
  <r>
    <x v="0"/>
    <x v="3"/>
    <x v="81"/>
    <x v="0"/>
    <x v="0"/>
    <x v="0"/>
    <x v="45"/>
    <x v="0"/>
    <x v="20"/>
    <x v="0"/>
    <x v="0"/>
    <x v="0"/>
    <x v="0"/>
    <x v="0"/>
    <x v="0"/>
    <x v="96"/>
  </r>
  <r>
    <x v="2"/>
    <x v="4"/>
    <x v="82"/>
    <x v="1"/>
    <x v="1"/>
    <x v="3"/>
    <x v="45"/>
    <x v="0"/>
    <x v="25"/>
    <x v="3"/>
    <x v="3"/>
    <x v="3"/>
    <x v="3"/>
    <x v="1"/>
    <x v="1"/>
    <x v="97"/>
  </r>
  <r>
    <x v="0"/>
    <x v="3"/>
    <x v="62"/>
    <x v="0"/>
    <x v="1"/>
    <x v="2"/>
    <x v="45"/>
    <x v="0"/>
    <x v="26"/>
    <x v="0"/>
    <x v="2"/>
    <x v="2"/>
    <x v="2"/>
    <x v="2"/>
    <x v="0"/>
    <x v="98"/>
  </r>
  <r>
    <x v="1"/>
    <x v="1"/>
    <x v="83"/>
    <x v="0"/>
    <x v="0"/>
    <x v="0"/>
    <x v="45"/>
    <x v="1"/>
    <x v="24"/>
    <x v="0"/>
    <x v="0"/>
    <x v="0"/>
    <x v="0"/>
    <x v="0"/>
    <x v="0"/>
    <x v="99"/>
  </r>
  <r>
    <x v="1"/>
    <x v="1"/>
    <x v="84"/>
    <x v="0"/>
    <x v="0"/>
    <x v="0"/>
    <x v="46"/>
    <x v="1"/>
    <x v="24"/>
    <x v="0"/>
    <x v="0"/>
    <x v="0"/>
    <x v="0"/>
    <x v="0"/>
    <x v="0"/>
    <x v="100"/>
  </r>
  <r>
    <x v="2"/>
    <x v="4"/>
    <x v="85"/>
    <x v="1"/>
    <x v="0"/>
    <x v="1"/>
    <x v="46"/>
    <x v="0"/>
    <x v="25"/>
    <x v="3"/>
    <x v="1"/>
    <x v="1"/>
    <x v="1"/>
    <x v="1"/>
    <x v="1"/>
    <x v="101"/>
  </r>
  <r>
    <x v="1"/>
    <x v="1"/>
    <x v="86"/>
    <x v="0"/>
    <x v="0"/>
    <x v="0"/>
    <x v="46"/>
    <x v="1"/>
    <x v="24"/>
    <x v="0"/>
    <x v="0"/>
    <x v="0"/>
    <x v="0"/>
    <x v="0"/>
    <x v="0"/>
    <x v="102"/>
  </r>
  <r>
    <x v="0"/>
    <x v="3"/>
    <x v="43"/>
    <x v="1"/>
    <x v="1"/>
    <x v="3"/>
    <x v="46"/>
    <x v="0"/>
    <x v="12"/>
    <x v="3"/>
    <x v="3"/>
    <x v="3"/>
    <x v="3"/>
    <x v="1"/>
    <x v="1"/>
    <x v="103"/>
  </r>
  <r>
    <x v="0"/>
    <x v="3"/>
    <x v="87"/>
    <x v="0"/>
    <x v="0"/>
    <x v="0"/>
    <x v="47"/>
    <x v="0"/>
    <x v="20"/>
    <x v="0"/>
    <x v="0"/>
    <x v="0"/>
    <x v="0"/>
    <x v="0"/>
    <x v="0"/>
    <x v="104"/>
  </r>
  <r>
    <x v="1"/>
    <x v="1"/>
    <x v="88"/>
    <x v="0"/>
    <x v="1"/>
    <x v="2"/>
    <x v="47"/>
    <x v="1"/>
    <x v="24"/>
    <x v="0"/>
    <x v="2"/>
    <x v="2"/>
    <x v="2"/>
    <x v="2"/>
    <x v="0"/>
    <x v="105"/>
  </r>
  <r>
    <x v="0"/>
    <x v="3"/>
    <x v="89"/>
    <x v="0"/>
    <x v="0"/>
    <x v="0"/>
    <x v="47"/>
    <x v="0"/>
    <x v="23"/>
    <x v="0"/>
    <x v="0"/>
    <x v="0"/>
    <x v="0"/>
    <x v="0"/>
    <x v="0"/>
    <x v="106"/>
  </r>
  <r>
    <x v="0"/>
    <x v="3"/>
    <x v="55"/>
    <x v="0"/>
    <x v="1"/>
    <x v="2"/>
    <x v="47"/>
    <x v="0"/>
    <x v="27"/>
    <x v="0"/>
    <x v="2"/>
    <x v="2"/>
    <x v="2"/>
    <x v="2"/>
    <x v="0"/>
    <x v="107"/>
  </r>
  <r>
    <x v="1"/>
    <x v="1"/>
    <x v="90"/>
    <x v="0"/>
    <x v="0"/>
    <x v="0"/>
    <x v="48"/>
    <x v="1"/>
    <x v="24"/>
    <x v="0"/>
    <x v="0"/>
    <x v="0"/>
    <x v="0"/>
    <x v="0"/>
    <x v="0"/>
    <x v="108"/>
  </r>
  <r>
    <x v="2"/>
    <x v="4"/>
    <x v="91"/>
    <x v="1"/>
    <x v="0"/>
    <x v="1"/>
    <x v="48"/>
    <x v="0"/>
    <x v="28"/>
    <x v="3"/>
    <x v="1"/>
    <x v="1"/>
    <x v="1"/>
    <x v="1"/>
    <x v="1"/>
    <x v="109"/>
  </r>
  <r>
    <x v="0"/>
    <x v="0"/>
    <x v="92"/>
    <x v="0"/>
    <x v="1"/>
    <x v="2"/>
    <x v="48"/>
    <x v="0"/>
    <x v="15"/>
    <x v="0"/>
    <x v="2"/>
    <x v="2"/>
    <x v="2"/>
    <x v="2"/>
    <x v="0"/>
    <x v="110"/>
  </r>
  <r>
    <x v="0"/>
    <x v="3"/>
    <x v="26"/>
    <x v="0"/>
    <x v="1"/>
    <x v="2"/>
    <x v="49"/>
    <x v="0"/>
    <x v="27"/>
    <x v="0"/>
    <x v="2"/>
    <x v="2"/>
    <x v="2"/>
    <x v="2"/>
    <x v="0"/>
    <x v="111"/>
  </r>
  <r>
    <x v="0"/>
    <x v="3"/>
    <x v="93"/>
    <x v="0"/>
    <x v="0"/>
    <x v="0"/>
    <x v="49"/>
    <x v="0"/>
    <x v="21"/>
    <x v="0"/>
    <x v="0"/>
    <x v="0"/>
    <x v="0"/>
    <x v="0"/>
    <x v="0"/>
    <x v="112"/>
  </r>
  <r>
    <x v="2"/>
    <x v="4"/>
    <x v="94"/>
    <x v="1"/>
    <x v="0"/>
    <x v="1"/>
    <x v="49"/>
    <x v="0"/>
    <x v="25"/>
    <x v="3"/>
    <x v="1"/>
    <x v="1"/>
    <x v="1"/>
    <x v="1"/>
    <x v="1"/>
    <x v="113"/>
  </r>
  <r>
    <x v="1"/>
    <x v="1"/>
    <x v="95"/>
    <x v="0"/>
    <x v="1"/>
    <x v="2"/>
    <x v="49"/>
    <x v="1"/>
    <x v="24"/>
    <x v="0"/>
    <x v="2"/>
    <x v="2"/>
    <x v="2"/>
    <x v="2"/>
    <x v="0"/>
    <x v="114"/>
  </r>
  <r>
    <x v="0"/>
    <x v="3"/>
    <x v="96"/>
    <x v="0"/>
    <x v="0"/>
    <x v="0"/>
    <x v="49"/>
    <x v="0"/>
    <x v="23"/>
    <x v="0"/>
    <x v="0"/>
    <x v="0"/>
    <x v="0"/>
    <x v="0"/>
    <x v="0"/>
    <x v="115"/>
  </r>
  <r>
    <x v="0"/>
    <x v="3"/>
    <x v="6"/>
    <x v="0"/>
    <x v="0"/>
    <x v="0"/>
    <x v="50"/>
    <x v="0"/>
    <x v="26"/>
    <x v="0"/>
    <x v="0"/>
    <x v="0"/>
    <x v="0"/>
    <x v="0"/>
    <x v="0"/>
    <x v="116"/>
  </r>
  <r>
    <x v="0"/>
    <x v="3"/>
    <x v="5"/>
    <x v="0"/>
    <x v="0"/>
    <x v="0"/>
    <x v="50"/>
    <x v="0"/>
    <x v="29"/>
    <x v="0"/>
    <x v="0"/>
    <x v="0"/>
    <x v="0"/>
    <x v="0"/>
    <x v="0"/>
    <x v="117"/>
  </r>
  <r>
    <x v="1"/>
    <x v="1"/>
    <x v="97"/>
    <x v="0"/>
    <x v="1"/>
    <x v="2"/>
    <x v="50"/>
    <x v="1"/>
    <x v="24"/>
    <x v="0"/>
    <x v="2"/>
    <x v="2"/>
    <x v="2"/>
    <x v="2"/>
    <x v="0"/>
    <x v="118"/>
  </r>
  <r>
    <x v="1"/>
    <x v="1"/>
    <x v="98"/>
    <x v="0"/>
    <x v="0"/>
    <x v="0"/>
    <x v="50"/>
    <x v="1"/>
    <x v="24"/>
    <x v="0"/>
    <x v="0"/>
    <x v="0"/>
    <x v="0"/>
    <x v="0"/>
    <x v="0"/>
    <x v="119"/>
  </r>
  <r>
    <x v="1"/>
    <x v="1"/>
    <x v="99"/>
    <x v="0"/>
    <x v="0"/>
    <x v="0"/>
    <x v="50"/>
    <x v="1"/>
    <x v="24"/>
    <x v="0"/>
    <x v="0"/>
    <x v="0"/>
    <x v="0"/>
    <x v="0"/>
    <x v="0"/>
    <x v="120"/>
  </r>
  <r>
    <x v="0"/>
    <x v="3"/>
    <x v="61"/>
    <x v="0"/>
    <x v="1"/>
    <x v="2"/>
    <x v="51"/>
    <x v="0"/>
    <x v="29"/>
    <x v="0"/>
    <x v="2"/>
    <x v="2"/>
    <x v="2"/>
    <x v="2"/>
    <x v="0"/>
    <x v="121"/>
  </r>
  <r>
    <x v="1"/>
    <x v="1"/>
    <x v="73"/>
    <x v="0"/>
    <x v="1"/>
    <x v="2"/>
    <x v="51"/>
    <x v="1"/>
    <x v="24"/>
    <x v="0"/>
    <x v="2"/>
    <x v="2"/>
    <x v="2"/>
    <x v="2"/>
    <x v="0"/>
    <x v="122"/>
  </r>
  <r>
    <x v="1"/>
    <x v="1"/>
    <x v="80"/>
    <x v="0"/>
    <x v="0"/>
    <x v="0"/>
    <x v="51"/>
    <x v="1"/>
    <x v="24"/>
    <x v="0"/>
    <x v="0"/>
    <x v="0"/>
    <x v="0"/>
    <x v="0"/>
    <x v="0"/>
    <x v="123"/>
  </r>
  <r>
    <x v="1"/>
    <x v="1"/>
    <x v="81"/>
    <x v="0"/>
    <x v="0"/>
    <x v="0"/>
    <x v="51"/>
    <x v="1"/>
    <x v="24"/>
    <x v="0"/>
    <x v="0"/>
    <x v="0"/>
    <x v="0"/>
    <x v="0"/>
    <x v="0"/>
    <x v="124"/>
  </r>
  <r>
    <x v="1"/>
    <x v="1"/>
    <x v="72"/>
    <x v="0"/>
    <x v="0"/>
    <x v="0"/>
    <x v="51"/>
    <x v="1"/>
    <x v="24"/>
    <x v="0"/>
    <x v="0"/>
    <x v="0"/>
    <x v="0"/>
    <x v="0"/>
    <x v="0"/>
    <x v="125"/>
  </r>
  <r>
    <x v="0"/>
    <x v="3"/>
    <x v="2"/>
    <x v="0"/>
    <x v="0"/>
    <x v="0"/>
    <x v="51"/>
    <x v="0"/>
    <x v="21"/>
    <x v="0"/>
    <x v="0"/>
    <x v="0"/>
    <x v="0"/>
    <x v="0"/>
    <x v="0"/>
    <x v="126"/>
  </r>
  <r>
    <x v="0"/>
    <x v="3"/>
    <x v="13"/>
    <x v="0"/>
    <x v="0"/>
    <x v="0"/>
    <x v="51"/>
    <x v="0"/>
    <x v="24"/>
    <x v="0"/>
    <x v="0"/>
    <x v="0"/>
    <x v="0"/>
    <x v="0"/>
    <x v="0"/>
    <x v="127"/>
  </r>
  <r>
    <x v="2"/>
    <x v="4"/>
    <x v="100"/>
    <x v="1"/>
    <x v="0"/>
    <x v="1"/>
    <x v="51"/>
    <x v="0"/>
    <x v="22"/>
    <x v="3"/>
    <x v="1"/>
    <x v="1"/>
    <x v="1"/>
    <x v="1"/>
    <x v="1"/>
    <x v="128"/>
  </r>
  <r>
    <x v="0"/>
    <x v="3"/>
    <x v="14"/>
    <x v="0"/>
    <x v="0"/>
    <x v="0"/>
    <x v="52"/>
    <x v="0"/>
    <x v="24"/>
    <x v="0"/>
    <x v="0"/>
    <x v="0"/>
    <x v="0"/>
    <x v="0"/>
    <x v="0"/>
    <x v="129"/>
  </r>
  <r>
    <x v="1"/>
    <x v="1"/>
    <x v="101"/>
    <x v="0"/>
    <x v="0"/>
    <x v="0"/>
    <x v="52"/>
    <x v="1"/>
    <x v="24"/>
    <x v="0"/>
    <x v="0"/>
    <x v="0"/>
    <x v="0"/>
    <x v="0"/>
    <x v="0"/>
    <x v="130"/>
  </r>
  <r>
    <x v="1"/>
    <x v="1"/>
    <x v="102"/>
    <x v="0"/>
    <x v="1"/>
    <x v="2"/>
    <x v="52"/>
    <x v="1"/>
    <x v="24"/>
    <x v="0"/>
    <x v="2"/>
    <x v="2"/>
    <x v="2"/>
    <x v="2"/>
    <x v="0"/>
    <x v="131"/>
  </r>
  <r>
    <x v="1"/>
    <x v="1"/>
    <x v="87"/>
    <x v="0"/>
    <x v="0"/>
    <x v="0"/>
    <x v="52"/>
    <x v="1"/>
    <x v="24"/>
    <x v="0"/>
    <x v="0"/>
    <x v="0"/>
    <x v="0"/>
    <x v="0"/>
    <x v="0"/>
    <x v="132"/>
  </r>
  <r>
    <x v="0"/>
    <x v="3"/>
    <x v="57"/>
    <x v="0"/>
    <x v="1"/>
    <x v="2"/>
    <x v="53"/>
    <x v="0"/>
    <x v="24"/>
    <x v="0"/>
    <x v="2"/>
    <x v="2"/>
    <x v="2"/>
    <x v="2"/>
    <x v="0"/>
    <x v="133"/>
  </r>
  <r>
    <x v="1"/>
    <x v="1"/>
    <x v="93"/>
    <x v="0"/>
    <x v="0"/>
    <x v="0"/>
    <x v="53"/>
    <x v="1"/>
    <x v="30"/>
    <x v="0"/>
    <x v="0"/>
    <x v="0"/>
    <x v="0"/>
    <x v="0"/>
    <x v="0"/>
    <x v="134"/>
  </r>
  <r>
    <x v="1"/>
    <x v="1"/>
    <x v="96"/>
    <x v="0"/>
    <x v="0"/>
    <x v="0"/>
    <x v="53"/>
    <x v="1"/>
    <x v="30"/>
    <x v="0"/>
    <x v="0"/>
    <x v="0"/>
    <x v="0"/>
    <x v="0"/>
    <x v="0"/>
    <x v="135"/>
  </r>
  <r>
    <x v="2"/>
    <x v="4"/>
    <x v="103"/>
    <x v="1"/>
    <x v="0"/>
    <x v="1"/>
    <x v="53"/>
    <x v="0"/>
    <x v="31"/>
    <x v="3"/>
    <x v="1"/>
    <x v="1"/>
    <x v="1"/>
    <x v="1"/>
    <x v="1"/>
    <x v="136"/>
  </r>
  <r>
    <x v="0"/>
    <x v="3"/>
    <x v="9"/>
    <x v="0"/>
    <x v="0"/>
    <x v="0"/>
    <x v="53"/>
    <x v="0"/>
    <x v="27"/>
    <x v="0"/>
    <x v="0"/>
    <x v="0"/>
    <x v="0"/>
    <x v="0"/>
    <x v="0"/>
    <x v="137"/>
  </r>
  <r>
    <x v="1"/>
    <x v="1"/>
    <x v="104"/>
    <x v="0"/>
    <x v="0"/>
    <x v="0"/>
    <x v="53"/>
    <x v="1"/>
    <x v="24"/>
    <x v="0"/>
    <x v="0"/>
    <x v="0"/>
    <x v="0"/>
    <x v="0"/>
    <x v="0"/>
    <x v="138"/>
  </r>
  <r>
    <x v="1"/>
    <x v="1"/>
    <x v="89"/>
    <x v="0"/>
    <x v="0"/>
    <x v="0"/>
    <x v="53"/>
    <x v="1"/>
    <x v="30"/>
    <x v="0"/>
    <x v="0"/>
    <x v="0"/>
    <x v="0"/>
    <x v="0"/>
    <x v="0"/>
    <x v="139"/>
  </r>
  <r>
    <x v="1"/>
    <x v="1"/>
    <x v="105"/>
    <x v="0"/>
    <x v="1"/>
    <x v="2"/>
    <x v="54"/>
    <x v="1"/>
    <x v="30"/>
    <x v="0"/>
    <x v="2"/>
    <x v="2"/>
    <x v="2"/>
    <x v="2"/>
    <x v="0"/>
    <x v="140"/>
  </r>
  <r>
    <x v="0"/>
    <x v="3"/>
    <x v="10"/>
    <x v="0"/>
    <x v="0"/>
    <x v="0"/>
    <x v="54"/>
    <x v="0"/>
    <x v="27"/>
    <x v="0"/>
    <x v="0"/>
    <x v="0"/>
    <x v="0"/>
    <x v="0"/>
    <x v="0"/>
    <x v="141"/>
  </r>
  <r>
    <x v="0"/>
    <x v="3"/>
    <x v="7"/>
    <x v="0"/>
    <x v="0"/>
    <x v="0"/>
    <x v="54"/>
    <x v="0"/>
    <x v="27"/>
    <x v="0"/>
    <x v="0"/>
    <x v="0"/>
    <x v="0"/>
    <x v="0"/>
    <x v="0"/>
    <x v="142"/>
  </r>
  <r>
    <x v="1"/>
    <x v="1"/>
    <x v="5"/>
    <x v="0"/>
    <x v="0"/>
    <x v="0"/>
    <x v="54"/>
    <x v="1"/>
    <x v="32"/>
    <x v="0"/>
    <x v="0"/>
    <x v="0"/>
    <x v="0"/>
    <x v="0"/>
    <x v="0"/>
    <x v="143"/>
  </r>
  <r>
    <x v="1"/>
    <x v="1"/>
    <x v="106"/>
    <x v="0"/>
    <x v="0"/>
    <x v="0"/>
    <x v="54"/>
    <x v="1"/>
    <x v="30"/>
    <x v="0"/>
    <x v="0"/>
    <x v="0"/>
    <x v="0"/>
    <x v="0"/>
    <x v="0"/>
    <x v="144"/>
  </r>
  <r>
    <x v="2"/>
    <x v="4"/>
    <x v="107"/>
    <x v="1"/>
    <x v="0"/>
    <x v="1"/>
    <x v="54"/>
    <x v="0"/>
    <x v="22"/>
    <x v="3"/>
    <x v="1"/>
    <x v="1"/>
    <x v="1"/>
    <x v="1"/>
    <x v="1"/>
    <x v="145"/>
  </r>
  <r>
    <x v="1"/>
    <x v="1"/>
    <x v="2"/>
    <x v="0"/>
    <x v="0"/>
    <x v="0"/>
    <x v="54"/>
    <x v="1"/>
    <x v="13"/>
    <x v="0"/>
    <x v="0"/>
    <x v="0"/>
    <x v="0"/>
    <x v="0"/>
    <x v="0"/>
    <x v="146"/>
  </r>
  <r>
    <x v="0"/>
    <x v="3"/>
    <x v="29"/>
    <x v="0"/>
    <x v="1"/>
    <x v="2"/>
    <x v="55"/>
    <x v="0"/>
    <x v="27"/>
    <x v="0"/>
    <x v="2"/>
    <x v="2"/>
    <x v="2"/>
    <x v="2"/>
    <x v="0"/>
    <x v="147"/>
  </r>
  <r>
    <x v="1"/>
    <x v="1"/>
    <x v="6"/>
    <x v="0"/>
    <x v="0"/>
    <x v="0"/>
    <x v="55"/>
    <x v="1"/>
    <x v="32"/>
    <x v="0"/>
    <x v="0"/>
    <x v="0"/>
    <x v="0"/>
    <x v="0"/>
    <x v="0"/>
    <x v="148"/>
  </r>
  <r>
    <x v="0"/>
    <x v="3"/>
    <x v="3"/>
    <x v="0"/>
    <x v="0"/>
    <x v="0"/>
    <x v="55"/>
    <x v="0"/>
    <x v="33"/>
    <x v="0"/>
    <x v="0"/>
    <x v="0"/>
    <x v="0"/>
    <x v="0"/>
    <x v="0"/>
    <x v="149"/>
  </r>
  <r>
    <x v="0"/>
    <x v="3"/>
    <x v="0"/>
    <x v="0"/>
    <x v="0"/>
    <x v="0"/>
    <x v="55"/>
    <x v="0"/>
    <x v="13"/>
    <x v="0"/>
    <x v="0"/>
    <x v="0"/>
    <x v="0"/>
    <x v="0"/>
    <x v="0"/>
    <x v="150"/>
  </r>
  <r>
    <x v="1"/>
    <x v="1"/>
    <x v="108"/>
    <x v="0"/>
    <x v="0"/>
    <x v="0"/>
    <x v="55"/>
    <x v="1"/>
    <x v="30"/>
    <x v="0"/>
    <x v="0"/>
    <x v="0"/>
    <x v="0"/>
    <x v="0"/>
    <x v="0"/>
    <x v="151"/>
  </r>
  <r>
    <x v="1"/>
    <x v="1"/>
    <x v="62"/>
    <x v="0"/>
    <x v="0"/>
    <x v="0"/>
    <x v="55"/>
    <x v="1"/>
    <x v="13"/>
    <x v="0"/>
    <x v="0"/>
    <x v="0"/>
    <x v="0"/>
    <x v="0"/>
    <x v="0"/>
    <x v="152"/>
  </r>
  <r>
    <x v="1"/>
    <x v="1"/>
    <x v="61"/>
    <x v="0"/>
    <x v="1"/>
    <x v="2"/>
    <x v="55"/>
    <x v="1"/>
    <x v="13"/>
    <x v="0"/>
    <x v="2"/>
    <x v="2"/>
    <x v="2"/>
    <x v="2"/>
    <x v="0"/>
    <x v="153"/>
  </r>
  <r>
    <x v="0"/>
    <x v="3"/>
    <x v="1"/>
    <x v="0"/>
    <x v="0"/>
    <x v="0"/>
    <x v="55"/>
    <x v="0"/>
    <x v="27"/>
    <x v="0"/>
    <x v="0"/>
    <x v="0"/>
    <x v="0"/>
    <x v="0"/>
    <x v="0"/>
    <x v="154"/>
  </r>
  <r>
    <x v="1"/>
    <x v="1"/>
    <x v="14"/>
    <x v="0"/>
    <x v="0"/>
    <x v="0"/>
    <x v="56"/>
    <x v="1"/>
    <x v="32"/>
    <x v="0"/>
    <x v="0"/>
    <x v="0"/>
    <x v="0"/>
    <x v="0"/>
    <x v="0"/>
    <x v="155"/>
  </r>
  <r>
    <x v="1"/>
    <x v="1"/>
    <x v="109"/>
    <x v="0"/>
    <x v="1"/>
    <x v="4"/>
    <x v="56"/>
    <x v="1"/>
    <x v="34"/>
    <x v="5"/>
    <x v="4"/>
    <x v="4"/>
    <x v="4"/>
    <x v="2"/>
    <x v="0"/>
    <x v="156"/>
  </r>
  <r>
    <x v="2"/>
    <x v="4"/>
    <x v="110"/>
    <x v="1"/>
    <x v="1"/>
    <x v="3"/>
    <x v="56"/>
    <x v="0"/>
    <x v="35"/>
    <x v="3"/>
    <x v="3"/>
    <x v="3"/>
    <x v="3"/>
    <x v="1"/>
    <x v="1"/>
    <x v="157"/>
  </r>
  <r>
    <x v="0"/>
    <x v="5"/>
    <x v="19"/>
    <x v="0"/>
    <x v="0"/>
    <x v="0"/>
    <x v="56"/>
    <x v="0"/>
    <x v="35"/>
    <x v="3"/>
    <x v="0"/>
    <x v="0"/>
    <x v="0"/>
    <x v="0"/>
    <x v="0"/>
    <x v="158"/>
  </r>
  <r>
    <x v="0"/>
    <x v="3"/>
    <x v="4"/>
    <x v="0"/>
    <x v="0"/>
    <x v="0"/>
    <x v="56"/>
    <x v="0"/>
    <x v="13"/>
    <x v="0"/>
    <x v="0"/>
    <x v="0"/>
    <x v="0"/>
    <x v="0"/>
    <x v="0"/>
    <x v="159"/>
  </r>
  <r>
    <x v="1"/>
    <x v="1"/>
    <x v="111"/>
    <x v="0"/>
    <x v="0"/>
    <x v="0"/>
    <x v="56"/>
    <x v="1"/>
    <x v="32"/>
    <x v="0"/>
    <x v="0"/>
    <x v="0"/>
    <x v="0"/>
    <x v="0"/>
    <x v="0"/>
    <x v="160"/>
  </r>
  <r>
    <x v="1"/>
    <x v="1"/>
    <x v="57"/>
    <x v="0"/>
    <x v="1"/>
    <x v="2"/>
    <x v="57"/>
    <x v="1"/>
    <x v="32"/>
    <x v="0"/>
    <x v="2"/>
    <x v="2"/>
    <x v="2"/>
    <x v="2"/>
    <x v="0"/>
    <x v="161"/>
  </r>
  <r>
    <x v="1"/>
    <x v="1"/>
    <x v="1"/>
    <x v="0"/>
    <x v="0"/>
    <x v="0"/>
    <x v="57"/>
    <x v="1"/>
    <x v="32"/>
    <x v="0"/>
    <x v="0"/>
    <x v="0"/>
    <x v="0"/>
    <x v="0"/>
    <x v="0"/>
    <x v="162"/>
  </r>
  <r>
    <x v="0"/>
    <x v="5"/>
    <x v="34"/>
    <x v="0"/>
    <x v="0"/>
    <x v="0"/>
    <x v="57"/>
    <x v="0"/>
    <x v="36"/>
    <x v="5"/>
    <x v="0"/>
    <x v="0"/>
    <x v="0"/>
    <x v="0"/>
    <x v="0"/>
    <x v="163"/>
  </r>
  <r>
    <x v="0"/>
    <x v="5"/>
    <x v="28"/>
    <x v="0"/>
    <x v="0"/>
    <x v="0"/>
    <x v="57"/>
    <x v="0"/>
    <x v="31"/>
    <x v="0"/>
    <x v="0"/>
    <x v="0"/>
    <x v="0"/>
    <x v="0"/>
    <x v="0"/>
    <x v="164"/>
  </r>
  <r>
    <x v="1"/>
    <x v="1"/>
    <x v="112"/>
    <x v="0"/>
    <x v="0"/>
    <x v="0"/>
    <x v="57"/>
    <x v="1"/>
    <x v="32"/>
    <x v="0"/>
    <x v="0"/>
    <x v="0"/>
    <x v="0"/>
    <x v="0"/>
    <x v="0"/>
    <x v="165"/>
  </r>
  <r>
    <x v="0"/>
    <x v="5"/>
    <x v="35"/>
    <x v="0"/>
    <x v="1"/>
    <x v="2"/>
    <x v="57"/>
    <x v="0"/>
    <x v="31"/>
    <x v="0"/>
    <x v="2"/>
    <x v="2"/>
    <x v="2"/>
    <x v="2"/>
    <x v="0"/>
    <x v="166"/>
  </r>
  <r>
    <x v="1"/>
    <x v="1"/>
    <x v="13"/>
    <x v="0"/>
    <x v="0"/>
    <x v="0"/>
    <x v="57"/>
    <x v="1"/>
    <x v="32"/>
    <x v="0"/>
    <x v="0"/>
    <x v="0"/>
    <x v="0"/>
    <x v="0"/>
    <x v="0"/>
    <x v="167"/>
  </r>
  <r>
    <x v="0"/>
    <x v="5"/>
    <x v="36"/>
    <x v="0"/>
    <x v="0"/>
    <x v="0"/>
    <x v="58"/>
    <x v="0"/>
    <x v="36"/>
    <x v="5"/>
    <x v="0"/>
    <x v="0"/>
    <x v="0"/>
    <x v="0"/>
    <x v="0"/>
    <x v="168"/>
  </r>
  <r>
    <x v="1"/>
    <x v="1"/>
    <x v="92"/>
    <x v="0"/>
    <x v="1"/>
    <x v="2"/>
    <x v="58"/>
    <x v="1"/>
    <x v="34"/>
    <x v="5"/>
    <x v="2"/>
    <x v="2"/>
    <x v="2"/>
    <x v="2"/>
    <x v="0"/>
    <x v="169"/>
  </r>
  <r>
    <x v="0"/>
    <x v="5"/>
    <x v="51"/>
    <x v="0"/>
    <x v="0"/>
    <x v="0"/>
    <x v="58"/>
    <x v="0"/>
    <x v="37"/>
    <x v="5"/>
    <x v="0"/>
    <x v="0"/>
    <x v="0"/>
    <x v="0"/>
    <x v="0"/>
    <x v="170"/>
  </r>
  <r>
    <x v="0"/>
    <x v="5"/>
    <x v="48"/>
    <x v="0"/>
    <x v="1"/>
    <x v="2"/>
    <x v="58"/>
    <x v="0"/>
    <x v="36"/>
    <x v="5"/>
    <x v="2"/>
    <x v="2"/>
    <x v="2"/>
    <x v="2"/>
    <x v="0"/>
    <x v="171"/>
  </r>
  <r>
    <x v="1"/>
    <x v="1"/>
    <x v="44"/>
    <x v="0"/>
    <x v="0"/>
    <x v="0"/>
    <x v="58"/>
    <x v="1"/>
    <x v="34"/>
    <x v="5"/>
    <x v="0"/>
    <x v="0"/>
    <x v="0"/>
    <x v="0"/>
    <x v="0"/>
    <x v="172"/>
  </r>
  <r>
    <x v="1"/>
    <x v="1"/>
    <x v="56"/>
    <x v="0"/>
    <x v="0"/>
    <x v="0"/>
    <x v="58"/>
    <x v="1"/>
    <x v="34"/>
    <x v="5"/>
    <x v="0"/>
    <x v="0"/>
    <x v="0"/>
    <x v="0"/>
    <x v="0"/>
    <x v="173"/>
  </r>
  <r>
    <x v="0"/>
    <x v="5"/>
    <x v="32"/>
    <x v="0"/>
    <x v="0"/>
    <x v="0"/>
    <x v="59"/>
    <x v="0"/>
    <x v="36"/>
    <x v="5"/>
    <x v="0"/>
    <x v="0"/>
    <x v="0"/>
    <x v="0"/>
    <x v="0"/>
    <x v="174"/>
  </r>
  <r>
    <x v="0"/>
    <x v="3"/>
    <x v="27"/>
    <x v="0"/>
    <x v="1"/>
    <x v="2"/>
    <x v="59"/>
    <x v="0"/>
    <x v="13"/>
    <x v="0"/>
    <x v="2"/>
    <x v="2"/>
    <x v="2"/>
    <x v="2"/>
    <x v="0"/>
    <x v="175"/>
  </r>
  <r>
    <x v="1"/>
    <x v="1"/>
    <x v="113"/>
    <x v="0"/>
    <x v="1"/>
    <x v="2"/>
    <x v="59"/>
    <x v="1"/>
    <x v="24"/>
    <x v="0"/>
    <x v="2"/>
    <x v="2"/>
    <x v="2"/>
    <x v="2"/>
    <x v="0"/>
    <x v="176"/>
  </r>
  <r>
    <x v="1"/>
    <x v="1"/>
    <x v="114"/>
    <x v="0"/>
    <x v="0"/>
    <x v="0"/>
    <x v="59"/>
    <x v="1"/>
    <x v="24"/>
    <x v="0"/>
    <x v="0"/>
    <x v="0"/>
    <x v="0"/>
    <x v="0"/>
    <x v="0"/>
    <x v="177"/>
  </r>
  <r>
    <x v="0"/>
    <x v="5"/>
    <x v="56"/>
    <x v="0"/>
    <x v="0"/>
    <x v="0"/>
    <x v="59"/>
    <x v="0"/>
    <x v="38"/>
    <x v="5"/>
    <x v="0"/>
    <x v="0"/>
    <x v="0"/>
    <x v="0"/>
    <x v="0"/>
    <x v="178"/>
  </r>
  <r>
    <x v="1"/>
    <x v="1"/>
    <x v="52"/>
    <x v="0"/>
    <x v="0"/>
    <x v="0"/>
    <x v="59"/>
    <x v="1"/>
    <x v="34"/>
    <x v="5"/>
    <x v="0"/>
    <x v="0"/>
    <x v="0"/>
    <x v="0"/>
    <x v="0"/>
    <x v="179"/>
  </r>
  <r>
    <x v="1"/>
    <x v="1"/>
    <x v="115"/>
    <x v="0"/>
    <x v="0"/>
    <x v="5"/>
    <x v="60"/>
    <x v="1"/>
    <x v="34"/>
    <x v="5"/>
    <x v="5"/>
    <x v="5"/>
    <x v="5"/>
    <x v="0"/>
    <x v="0"/>
    <x v="180"/>
  </r>
  <r>
    <x v="1"/>
    <x v="1"/>
    <x v="116"/>
    <x v="0"/>
    <x v="0"/>
    <x v="5"/>
    <x v="60"/>
    <x v="1"/>
    <x v="34"/>
    <x v="5"/>
    <x v="5"/>
    <x v="5"/>
    <x v="5"/>
    <x v="0"/>
    <x v="0"/>
    <x v="181"/>
  </r>
  <r>
    <x v="1"/>
    <x v="1"/>
    <x v="117"/>
    <x v="0"/>
    <x v="1"/>
    <x v="2"/>
    <x v="60"/>
    <x v="1"/>
    <x v="32"/>
    <x v="0"/>
    <x v="2"/>
    <x v="2"/>
    <x v="2"/>
    <x v="2"/>
    <x v="0"/>
    <x v="182"/>
  </r>
  <r>
    <x v="0"/>
    <x v="5"/>
    <x v="44"/>
    <x v="0"/>
    <x v="0"/>
    <x v="0"/>
    <x v="60"/>
    <x v="0"/>
    <x v="38"/>
    <x v="5"/>
    <x v="0"/>
    <x v="0"/>
    <x v="0"/>
    <x v="0"/>
    <x v="0"/>
    <x v="183"/>
  </r>
  <r>
    <x v="0"/>
    <x v="5"/>
    <x v="52"/>
    <x v="0"/>
    <x v="0"/>
    <x v="0"/>
    <x v="60"/>
    <x v="0"/>
    <x v="38"/>
    <x v="5"/>
    <x v="0"/>
    <x v="0"/>
    <x v="0"/>
    <x v="0"/>
    <x v="0"/>
    <x v="184"/>
  </r>
  <r>
    <x v="0"/>
    <x v="5"/>
    <x v="54"/>
    <x v="0"/>
    <x v="1"/>
    <x v="2"/>
    <x v="61"/>
    <x v="0"/>
    <x v="38"/>
    <x v="5"/>
    <x v="2"/>
    <x v="2"/>
    <x v="2"/>
    <x v="2"/>
    <x v="0"/>
    <x v="185"/>
  </r>
  <r>
    <x v="1"/>
    <x v="1"/>
    <x v="118"/>
    <x v="0"/>
    <x v="1"/>
    <x v="4"/>
    <x v="61"/>
    <x v="1"/>
    <x v="34"/>
    <x v="5"/>
    <x v="4"/>
    <x v="4"/>
    <x v="4"/>
    <x v="2"/>
    <x v="0"/>
    <x v="186"/>
  </r>
  <r>
    <x v="1"/>
    <x v="1"/>
    <x v="77"/>
    <x v="0"/>
    <x v="1"/>
    <x v="2"/>
    <x v="61"/>
    <x v="1"/>
    <x v="27"/>
    <x v="0"/>
    <x v="2"/>
    <x v="2"/>
    <x v="2"/>
    <x v="2"/>
    <x v="0"/>
    <x v="187"/>
  </r>
  <r>
    <x v="0"/>
    <x v="5"/>
    <x v="119"/>
    <x v="0"/>
    <x v="1"/>
    <x v="2"/>
    <x v="61"/>
    <x v="0"/>
    <x v="39"/>
    <x v="5"/>
    <x v="2"/>
    <x v="2"/>
    <x v="2"/>
    <x v="2"/>
    <x v="0"/>
    <x v="188"/>
  </r>
  <r>
    <x v="1"/>
    <x v="1"/>
    <x v="55"/>
    <x v="0"/>
    <x v="0"/>
    <x v="0"/>
    <x v="61"/>
    <x v="1"/>
    <x v="32"/>
    <x v="0"/>
    <x v="0"/>
    <x v="0"/>
    <x v="0"/>
    <x v="0"/>
    <x v="0"/>
    <x v="189"/>
  </r>
  <r>
    <x v="0"/>
    <x v="5"/>
    <x v="39"/>
    <x v="0"/>
    <x v="1"/>
    <x v="2"/>
    <x v="61"/>
    <x v="0"/>
    <x v="31"/>
    <x v="0"/>
    <x v="2"/>
    <x v="2"/>
    <x v="2"/>
    <x v="2"/>
    <x v="0"/>
    <x v="190"/>
  </r>
  <r>
    <x v="1"/>
    <x v="1"/>
    <x v="120"/>
    <x v="0"/>
    <x v="0"/>
    <x v="5"/>
    <x v="61"/>
    <x v="1"/>
    <x v="34"/>
    <x v="5"/>
    <x v="5"/>
    <x v="5"/>
    <x v="5"/>
    <x v="0"/>
    <x v="0"/>
    <x v="191"/>
  </r>
  <r>
    <x v="1"/>
    <x v="1"/>
    <x v="74"/>
    <x v="0"/>
    <x v="0"/>
    <x v="0"/>
    <x v="61"/>
    <x v="1"/>
    <x v="27"/>
    <x v="0"/>
    <x v="0"/>
    <x v="0"/>
    <x v="0"/>
    <x v="0"/>
    <x v="0"/>
    <x v="192"/>
  </r>
  <r>
    <x v="1"/>
    <x v="1"/>
    <x v="32"/>
    <x v="0"/>
    <x v="0"/>
    <x v="0"/>
    <x v="61"/>
    <x v="1"/>
    <x v="34"/>
    <x v="5"/>
    <x v="0"/>
    <x v="0"/>
    <x v="0"/>
    <x v="0"/>
    <x v="0"/>
    <x v="193"/>
  </r>
  <r>
    <x v="0"/>
    <x v="5"/>
    <x v="121"/>
    <x v="0"/>
    <x v="0"/>
    <x v="0"/>
    <x v="61"/>
    <x v="0"/>
    <x v="39"/>
    <x v="5"/>
    <x v="0"/>
    <x v="0"/>
    <x v="0"/>
    <x v="0"/>
    <x v="0"/>
    <x v="194"/>
  </r>
  <r>
    <x v="1"/>
    <x v="1"/>
    <x v="122"/>
    <x v="0"/>
    <x v="1"/>
    <x v="2"/>
    <x v="62"/>
    <x v="1"/>
    <x v="32"/>
    <x v="0"/>
    <x v="2"/>
    <x v="2"/>
    <x v="2"/>
    <x v="2"/>
    <x v="0"/>
    <x v="195"/>
  </r>
  <r>
    <x v="1"/>
    <x v="1"/>
    <x v="119"/>
    <x v="0"/>
    <x v="1"/>
    <x v="4"/>
    <x v="62"/>
    <x v="1"/>
    <x v="34"/>
    <x v="5"/>
    <x v="4"/>
    <x v="4"/>
    <x v="4"/>
    <x v="2"/>
    <x v="0"/>
    <x v="196"/>
  </r>
  <r>
    <x v="1"/>
    <x v="1"/>
    <x v="121"/>
    <x v="0"/>
    <x v="0"/>
    <x v="5"/>
    <x v="62"/>
    <x v="1"/>
    <x v="34"/>
    <x v="5"/>
    <x v="5"/>
    <x v="5"/>
    <x v="5"/>
    <x v="0"/>
    <x v="0"/>
    <x v="197"/>
  </r>
  <r>
    <x v="0"/>
    <x v="5"/>
    <x v="42"/>
    <x v="0"/>
    <x v="1"/>
    <x v="2"/>
    <x v="62"/>
    <x v="0"/>
    <x v="36"/>
    <x v="5"/>
    <x v="2"/>
    <x v="2"/>
    <x v="2"/>
    <x v="2"/>
    <x v="0"/>
    <x v="198"/>
  </r>
  <r>
    <x v="0"/>
    <x v="5"/>
    <x v="115"/>
    <x v="0"/>
    <x v="0"/>
    <x v="0"/>
    <x v="62"/>
    <x v="0"/>
    <x v="39"/>
    <x v="5"/>
    <x v="0"/>
    <x v="0"/>
    <x v="0"/>
    <x v="0"/>
    <x v="0"/>
    <x v="199"/>
  </r>
  <r>
    <x v="0"/>
    <x v="5"/>
    <x v="109"/>
    <x v="0"/>
    <x v="1"/>
    <x v="2"/>
    <x v="63"/>
    <x v="0"/>
    <x v="40"/>
    <x v="5"/>
    <x v="2"/>
    <x v="2"/>
    <x v="2"/>
    <x v="2"/>
    <x v="0"/>
    <x v="200"/>
  </r>
  <r>
    <x v="1"/>
    <x v="1"/>
    <x v="10"/>
    <x v="0"/>
    <x v="0"/>
    <x v="0"/>
    <x v="63"/>
    <x v="1"/>
    <x v="34"/>
    <x v="5"/>
    <x v="0"/>
    <x v="0"/>
    <x v="0"/>
    <x v="0"/>
    <x v="0"/>
    <x v="201"/>
  </r>
  <r>
    <x v="0"/>
    <x v="5"/>
    <x v="92"/>
    <x v="0"/>
    <x v="1"/>
    <x v="2"/>
    <x v="63"/>
    <x v="0"/>
    <x v="38"/>
    <x v="5"/>
    <x v="2"/>
    <x v="2"/>
    <x v="2"/>
    <x v="2"/>
    <x v="0"/>
    <x v="202"/>
  </r>
  <r>
    <x v="0"/>
    <x v="5"/>
    <x v="123"/>
    <x v="0"/>
    <x v="0"/>
    <x v="0"/>
    <x v="63"/>
    <x v="0"/>
    <x v="39"/>
    <x v="5"/>
    <x v="0"/>
    <x v="0"/>
    <x v="0"/>
    <x v="0"/>
    <x v="0"/>
    <x v="203"/>
  </r>
  <r>
    <x v="1"/>
    <x v="1"/>
    <x v="124"/>
    <x v="0"/>
    <x v="0"/>
    <x v="5"/>
    <x v="63"/>
    <x v="1"/>
    <x v="34"/>
    <x v="5"/>
    <x v="5"/>
    <x v="5"/>
    <x v="5"/>
    <x v="0"/>
    <x v="0"/>
    <x v="204"/>
  </r>
  <r>
    <x v="1"/>
    <x v="1"/>
    <x v="34"/>
    <x v="0"/>
    <x v="0"/>
    <x v="0"/>
    <x v="63"/>
    <x v="1"/>
    <x v="34"/>
    <x v="5"/>
    <x v="0"/>
    <x v="0"/>
    <x v="0"/>
    <x v="0"/>
    <x v="0"/>
    <x v="205"/>
  </r>
  <r>
    <x v="1"/>
    <x v="1"/>
    <x v="123"/>
    <x v="0"/>
    <x v="0"/>
    <x v="5"/>
    <x v="64"/>
    <x v="1"/>
    <x v="34"/>
    <x v="5"/>
    <x v="5"/>
    <x v="5"/>
    <x v="5"/>
    <x v="0"/>
    <x v="0"/>
    <x v="206"/>
  </r>
  <r>
    <x v="1"/>
    <x v="1"/>
    <x v="125"/>
    <x v="0"/>
    <x v="1"/>
    <x v="4"/>
    <x v="64"/>
    <x v="1"/>
    <x v="34"/>
    <x v="5"/>
    <x v="4"/>
    <x v="4"/>
    <x v="4"/>
    <x v="2"/>
    <x v="0"/>
    <x v="207"/>
  </r>
  <r>
    <x v="1"/>
    <x v="1"/>
    <x v="48"/>
    <x v="0"/>
    <x v="1"/>
    <x v="2"/>
    <x v="64"/>
    <x v="1"/>
    <x v="34"/>
    <x v="5"/>
    <x v="2"/>
    <x v="2"/>
    <x v="2"/>
    <x v="2"/>
    <x v="0"/>
    <x v="208"/>
  </r>
  <r>
    <x v="1"/>
    <x v="1"/>
    <x v="54"/>
    <x v="0"/>
    <x v="1"/>
    <x v="2"/>
    <x v="64"/>
    <x v="1"/>
    <x v="34"/>
    <x v="5"/>
    <x v="2"/>
    <x v="2"/>
    <x v="2"/>
    <x v="2"/>
    <x v="0"/>
    <x v="209"/>
  </r>
  <r>
    <x v="1"/>
    <x v="1"/>
    <x v="9"/>
    <x v="0"/>
    <x v="0"/>
    <x v="0"/>
    <x v="64"/>
    <x v="1"/>
    <x v="34"/>
    <x v="5"/>
    <x v="0"/>
    <x v="0"/>
    <x v="0"/>
    <x v="0"/>
    <x v="0"/>
    <x v="210"/>
  </r>
  <r>
    <x v="1"/>
    <x v="1"/>
    <x v="42"/>
    <x v="0"/>
    <x v="1"/>
    <x v="2"/>
    <x v="64"/>
    <x v="1"/>
    <x v="34"/>
    <x v="5"/>
    <x v="2"/>
    <x v="2"/>
    <x v="2"/>
    <x v="2"/>
    <x v="0"/>
    <x v="211"/>
  </r>
  <r>
    <x v="1"/>
    <x v="1"/>
    <x v="7"/>
    <x v="0"/>
    <x v="0"/>
    <x v="0"/>
    <x v="64"/>
    <x v="1"/>
    <x v="34"/>
    <x v="5"/>
    <x v="0"/>
    <x v="0"/>
    <x v="0"/>
    <x v="0"/>
    <x v="0"/>
    <x v="212"/>
  </r>
  <r>
    <x v="0"/>
    <x v="5"/>
    <x v="116"/>
    <x v="0"/>
    <x v="0"/>
    <x v="0"/>
    <x v="64"/>
    <x v="0"/>
    <x v="40"/>
    <x v="5"/>
    <x v="0"/>
    <x v="0"/>
    <x v="0"/>
    <x v="0"/>
    <x v="0"/>
    <x v="213"/>
  </r>
  <r>
    <x v="1"/>
    <x v="1"/>
    <x v="51"/>
    <x v="0"/>
    <x v="0"/>
    <x v="0"/>
    <x v="64"/>
    <x v="1"/>
    <x v="41"/>
    <x v="5"/>
    <x v="0"/>
    <x v="0"/>
    <x v="0"/>
    <x v="0"/>
    <x v="0"/>
    <x v="214"/>
  </r>
  <r>
    <x v="0"/>
    <x v="5"/>
    <x v="113"/>
    <x v="0"/>
    <x v="1"/>
    <x v="2"/>
    <x v="64"/>
    <x v="0"/>
    <x v="42"/>
    <x v="5"/>
    <x v="2"/>
    <x v="2"/>
    <x v="2"/>
    <x v="2"/>
    <x v="0"/>
    <x v="215"/>
  </r>
  <r>
    <x v="0"/>
    <x v="5"/>
    <x v="125"/>
    <x v="0"/>
    <x v="1"/>
    <x v="2"/>
    <x v="64"/>
    <x v="0"/>
    <x v="39"/>
    <x v="5"/>
    <x v="2"/>
    <x v="2"/>
    <x v="2"/>
    <x v="2"/>
    <x v="0"/>
    <x v="216"/>
  </r>
  <r>
    <x v="0"/>
    <x v="6"/>
    <x v="0"/>
    <x v="1"/>
    <x v="0"/>
    <x v="1"/>
    <x v="65"/>
    <x v="1"/>
    <x v="43"/>
    <x v="3"/>
    <x v="1"/>
    <x v="1"/>
    <x v="1"/>
    <x v="1"/>
    <x v="1"/>
    <x v="217"/>
  </r>
  <r>
    <x v="0"/>
    <x v="5"/>
    <x v="120"/>
    <x v="0"/>
    <x v="0"/>
    <x v="0"/>
    <x v="65"/>
    <x v="0"/>
    <x v="40"/>
    <x v="5"/>
    <x v="0"/>
    <x v="0"/>
    <x v="0"/>
    <x v="0"/>
    <x v="0"/>
    <x v="218"/>
  </r>
  <r>
    <x v="1"/>
    <x v="1"/>
    <x v="26"/>
    <x v="0"/>
    <x v="0"/>
    <x v="0"/>
    <x v="65"/>
    <x v="1"/>
    <x v="34"/>
    <x v="5"/>
    <x v="0"/>
    <x v="0"/>
    <x v="0"/>
    <x v="0"/>
    <x v="0"/>
    <x v="219"/>
  </r>
  <r>
    <x v="0"/>
    <x v="5"/>
    <x v="118"/>
    <x v="0"/>
    <x v="1"/>
    <x v="2"/>
    <x v="65"/>
    <x v="0"/>
    <x v="40"/>
    <x v="5"/>
    <x v="2"/>
    <x v="2"/>
    <x v="2"/>
    <x v="2"/>
    <x v="0"/>
    <x v="220"/>
  </r>
  <r>
    <x v="1"/>
    <x v="1"/>
    <x v="126"/>
    <x v="0"/>
    <x v="1"/>
    <x v="2"/>
    <x v="65"/>
    <x v="1"/>
    <x v="34"/>
    <x v="5"/>
    <x v="2"/>
    <x v="2"/>
    <x v="2"/>
    <x v="2"/>
    <x v="0"/>
    <x v="221"/>
  </r>
  <r>
    <x v="1"/>
    <x v="1"/>
    <x v="19"/>
    <x v="0"/>
    <x v="0"/>
    <x v="0"/>
    <x v="65"/>
    <x v="1"/>
    <x v="41"/>
    <x v="5"/>
    <x v="0"/>
    <x v="0"/>
    <x v="0"/>
    <x v="0"/>
    <x v="0"/>
    <x v="222"/>
  </r>
  <r>
    <x v="1"/>
    <x v="1"/>
    <x v="29"/>
    <x v="0"/>
    <x v="1"/>
    <x v="2"/>
    <x v="65"/>
    <x v="1"/>
    <x v="34"/>
    <x v="5"/>
    <x v="2"/>
    <x v="2"/>
    <x v="2"/>
    <x v="2"/>
    <x v="0"/>
    <x v="223"/>
  </r>
  <r>
    <x v="1"/>
    <x v="1"/>
    <x v="127"/>
    <x v="0"/>
    <x v="0"/>
    <x v="0"/>
    <x v="66"/>
    <x v="1"/>
    <x v="34"/>
    <x v="5"/>
    <x v="0"/>
    <x v="0"/>
    <x v="0"/>
    <x v="0"/>
    <x v="0"/>
    <x v="224"/>
  </r>
  <r>
    <x v="1"/>
    <x v="1"/>
    <x v="35"/>
    <x v="0"/>
    <x v="1"/>
    <x v="2"/>
    <x v="66"/>
    <x v="1"/>
    <x v="41"/>
    <x v="5"/>
    <x v="2"/>
    <x v="2"/>
    <x v="2"/>
    <x v="2"/>
    <x v="0"/>
    <x v="225"/>
  </r>
  <r>
    <x v="0"/>
    <x v="5"/>
    <x v="95"/>
    <x v="0"/>
    <x v="1"/>
    <x v="2"/>
    <x v="66"/>
    <x v="0"/>
    <x v="44"/>
    <x v="5"/>
    <x v="2"/>
    <x v="2"/>
    <x v="2"/>
    <x v="2"/>
    <x v="0"/>
    <x v="226"/>
  </r>
  <r>
    <x v="1"/>
    <x v="1"/>
    <x v="39"/>
    <x v="0"/>
    <x v="1"/>
    <x v="2"/>
    <x v="66"/>
    <x v="1"/>
    <x v="41"/>
    <x v="5"/>
    <x v="2"/>
    <x v="2"/>
    <x v="2"/>
    <x v="2"/>
    <x v="0"/>
    <x v="227"/>
  </r>
  <r>
    <x v="1"/>
    <x v="1"/>
    <x v="28"/>
    <x v="0"/>
    <x v="0"/>
    <x v="0"/>
    <x v="66"/>
    <x v="1"/>
    <x v="41"/>
    <x v="5"/>
    <x v="0"/>
    <x v="0"/>
    <x v="0"/>
    <x v="0"/>
    <x v="0"/>
    <x v="228"/>
  </r>
  <r>
    <x v="0"/>
    <x v="5"/>
    <x v="124"/>
    <x v="0"/>
    <x v="0"/>
    <x v="0"/>
    <x v="66"/>
    <x v="0"/>
    <x v="40"/>
    <x v="5"/>
    <x v="0"/>
    <x v="0"/>
    <x v="0"/>
    <x v="0"/>
    <x v="0"/>
    <x v="229"/>
  </r>
  <r>
    <x v="1"/>
    <x v="1"/>
    <x v="24"/>
    <x v="0"/>
    <x v="0"/>
    <x v="0"/>
    <x v="67"/>
    <x v="1"/>
    <x v="41"/>
    <x v="5"/>
    <x v="0"/>
    <x v="0"/>
    <x v="0"/>
    <x v="0"/>
    <x v="0"/>
    <x v="230"/>
  </r>
  <r>
    <x v="1"/>
    <x v="1"/>
    <x v="0"/>
    <x v="0"/>
    <x v="0"/>
    <x v="0"/>
    <x v="67"/>
    <x v="1"/>
    <x v="41"/>
    <x v="5"/>
    <x v="0"/>
    <x v="0"/>
    <x v="0"/>
    <x v="0"/>
    <x v="0"/>
    <x v="231"/>
  </r>
  <r>
    <x v="1"/>
    <x v="1"/>
    <x v="3"/>
    <x v="0"/>
    <x v="0"/>
    <x v="0"/>
    <x v="67"/>
    <x v="1"/>
    <x v="41"/>
    <x v="5"/>
    <x v="0"/>
    <x v="0"/>
    <x v="0"/>
    <x v="0"/>
    <x v="0"/>
    <x v="232"/>
  </r>
  <r>
    <x v="0"/>
    <x v="5"/>
    <x v="97"/>
    <x v="0"/>
    <x v="1"/>
    <x v="2"/>
    <x v="67"/>
    <x v="0"/>
    <x v="42"/>
    <x v="5"/>
    <x v="2"/>
    <x v="2"/>
    <x v="2"/>
    <x v="2"/>
    <x v="0"/>
    <x v="233"/>
  </r>
  <r>
    <x v="1"/>
    <x v="1"/>
    <x v="36"/>
    <x v="0"/>
    <x v="0"/>
    <x v="0"/>
    <x v="67"/>
    <x v="1"/>
    <x v="34"/>
    <x v="5"/>
    <x v="0"/>
    <x v="0"/>
    <x v="0"/>
    <x v="0"/>
    <x v="0"/>
    <x v="234"/>
  </r>
  <r>
    <x v="0"/>
    <x v="5"/>
    <x v="90"/>
    <x v="0"/>
    <x v="0"/>
    <x v="0"/>
    <x v="67"/>
    <x v="0"/>
    <x v="42"/>
    <x v="5"/>
    <x v="0"/>
    <x v="0"/>
    <x v="0"/>
    <x v="0"/>
    <x v="0"/>
    <x v="235"/>
  </r>
  <r>
    <x v="0"/>
    <x v="5"/>
    <x v="98"/>
    <x v="0"/>
    <x v="0"/>
    <x v="0"/>
    <x v="68"/>
    <x v="0"/>
    <x v="42"/>
    <x v="5"/>
    <x v="0"/>
    <x v="0"/>
    <x v="0"/>
    <x v="0"/>
    <x v="0"/>
    <x v="236"/>
  </r>
  <r>
    <x v="0"/>
    <x v="7"/>
    <x v="44"/>
    <x v="0"/>
    <x v="0"/>
    <x v="0"/>
    <x v="68"/>
    <x v="1"/>
    <x v="45"/>
    <x v="5"/>
    <x v="0"/>
    <x v="0"/>
    <x v="0"/>
    <x v="0"/>
    <x v="0"/>
    <x v="237"/>
  </r>
  <r>
    <x v="0"/>
    <x v="5"/>
    <x v="70"/>
    <x v="0"/>
    <x v="1"/>
    <x v="4"/>
    <x v="68"/>
    <x v="0"/>
    <x v="46"/>
    <x v="5"/>
    <x v="4"/>
    <x v="4"/>
    <x v="4"/>
    <x v="2"/>
    <x v="0"/>
    <x v="238"/>
  </r>
  <r>
    <x v="1"/>
    <x v="1"/>
    <x v="128"/>
    <x v="0"/>
    <x v="0"/>
    <x v="0"/>
    <x v="68"/>
    <x v="1"/>
    <x v="41"/>
    <x v="5"/>
    <x v="0"/>
    <x v="0"/>
    <x v="0"/>
    <x v="0"/>
    <x v="0"/>
    <x v="239"/>
  </r>
  <r>
    <x v="1"/>
    <x v="1"/>
    <x v="4"/>
    <x v="0"/>
    <x v="0"/>
    <x v="0"/>
    <x v="68"/>
    <x v="1"/>
    <x v="41"/>
    <x v="5"/>
    <x v="0"/>
    <x v="0"/>
    <x v="0"/>
    <x v="0"/>
    <x v="0"/>
    <x v="240"/>
  </r>
  <r>
    <x v="1"/>
    <x v="1"/>
    <x v="27"/>
    <x v="0"/>
    <x v="1"/>
    <x v="2"/>
    <x v="68"/>
    <x v="1"/>
    <x v="41"/>
    <x v="5"/>
    <x v="2"/>
    <x v="2"/>
    <x v="2"/>
    <x v="2"/>
    <x v="0"/>
    <x v="241"/>
  </r>
  <r>
    <x v="0"/>
    <x v="6"/>
    <x v="4"/>
    <x v="1"/>
    <x v="0"/>
    <x v="1"/>
    <x v="68"/>
    <x v="1"/>
    <x v="43"/>
    <x v="3"/>
    <x v="1"/>
    <x v="1"/>
    <x v="1"/>
    <x v="1"/>
    <x v="1"/>
    <x v="242"/>
  </r>
  <r>
    <x v="0"/>
    <x v="5"/>
    <x v="99"/>
    <x v="0"/>
    <x v="0"/>
    <x v="0"/>
    <x v="69"/>
    <x v="0"/>
    <x v="42"/>
    <x v="5"/>
    <x v="0"/>
    <x v="0"/>
    <x v="0"/>
    <x v="0"/>
    <x v="0"/>
    <x v="243"/>
  </r>
  <r>
    <x v="0"/>
    <x v="7"/>
    <x v="56"/>
    <x v="0"/>
    <x v="0"/>
    <x v="0"/>
    <x v="69"/>
    <x v="1"/>
    <x v="47"/>
    <x v="5"/>
    <x v="0"/>
    <x v="0"/>
    <x v="0"/>
    <x v="0"/>
    <x v="0"/>
    <x v="244"/>
  </r>
  <r>
    <x v="0"/>
    <x v="7"/>
    <x v="92"/>
    <x v="0"/>
    <x v="1"/>
    <x v="2"/>
    <x v="69"/>
    <x v="1"/>
    <x v="47"/>
    <x v="5"/>
    <x v="2"/>
    <x v="2"/>
    <x v="2"/>
    <x v="2"/>
    <x v="0"/>
    <x v="245"/>
  </r>
  <r>
    <x v="1"/>
    <x v="1"/>
    <x v="129"/>
    <x v="0"/>
    <x v="1"/>
    <x v="2"/>
    <x v="69"/>
    <x v="1"/>
    <x v="41"/>
    <x v="5"/>
    <x v="2"/>
    <x v="2"/>
    <x v="2"/>
    <x v="2"/>
    <x v="0"/>
    <x v="246"/>
  </r>
  <r>
    <x v="0"/>
    <x v="7"/>
    <x v="52"/>
    <x v="0"/>
    <x v="0"/>
    <x v="0"/>
    <x v="69"/>
    <x v="1"/>
    <x v="45"/>
    <x v="5"/>
    <x v="0"/>
    <x v="0"/>
    <x v="0"/>
    <x v="0"/>
    <x v="0"/>
    <x v="247"/>
  </r>
  <r>
    <x v="0"/>
    <x v="5"/>
    <x v="88"/>
    <x v="0"/>
    <x v="1"/>
    <x v="2"/>
    <x v="70"/>
    <x v="0"/>
    <x v="44"/>
    <x v="5"/>
    <x v="2"/>
    <x v="2"/>
    <x v="2"/>
    <x v="2"/>
    <x v="0"/>
    <x v="248"/>
  </r>
  <r>
    <x v="0"/>
    <x v="5"/>
    <x v="83"/>
    <x v="0"/>
    <x v="0"/>
    <x v="0"/>
    <x v="70"/>
    <x v="0"/>
    <x v="48"/>
    <x v="5"/>
    <x v="0"/>
    <x v="0"/>
    <x v="0"/>
    <x v="0"/>
    <x v="0"/>
    <x v="249"/>
  </r>
  <r>
    <x v="2"/>
    <x v="4"/>
    <x v="130"/>
    <x v="1"/>
    <x v="1"/>
    <x v="3"/>
    <x v="70"/>
    <x v="0"/>
    <x v="49"/>
    <x v="3"/>
    <x v="3"/>
    <x v="3"/>
    <x v="3"/>
    <x v="1"/>
    <x v="1"/>
    <x v="250"/>
  </r>
  <r>
    <x v="0"/>
    <x v="7"/>
    <x v="4"/>
    <x v="0"/>
    <x v="0"/>
    <x v="0"/>
    <x v="70"/>
    <x v="1"/>
    <x v="50"/>
    <x v="5"/>
    <x v="0"/>
    <x v="0"/>
    <x v="0"/>
    <x v="0"/>
    <x v="0"/>
    <x v="251"/>
  </r>
  <r>
    <x v="0"/>
    <x v="7"/>
    <x v="54"/>
    <x v="0"/>
    <x v="1"/>
    <x v="2"/>
    <x v="71"/>
    <x v="1"/>
    <x v="45"/>
    <x v="5"/>
    <x v="2"/>
    <x v="2"/>
    <x v="2"/>
    <x v="2"/>
    <x v="0"/>
    <x v="252"/>
  </r>
  <r>
    <x v="0"/>
    <x v="5"/>
    <x v="131"/>
    <x v="0"/>
    <x v="1"/>
    <x v="2"/>
    <x v="71"/>
    <x v="0"/>
    <x v="51"/>
    <x v="5"/>
    <x v="2"/>
    <x v="2"/>
    <x v="2"/>
    <x v="2"/>
    <x v="0"/>
    <x v="253"/>
  </r>
  <r>
    <x v="0"/>
    <x v="5"/>
    <x v="84"/>
    <x v="0"/>
    <x v="0"/>
    <x v="0"/>
    <x v="71"/>
    <x v="0"/>
    <x v="44"/>
    <x v="5"/>
    <x v="0"/>
    <x v="0"/>
    <x v="0"/>
    <x v="0"/>
    <x v="0"/>
    <x v="254"/>
  </r>
  <r>
    <x v="0"/>
    <x v="7"/>
    <x v="24"/>
    <x v="0"/>
    <x v="0"/>
    <x v="0"/>
    <x v="71"/>
    <x v="1"/>
    <x v="50"/>
    <x v="5"/>
    <x v="0"/>
    <x v="0"/>
    <x v="0"/>
    <x v="0"/>
    <x v="0"/>
    <x v="255"/>
  </r>
  <r>
    <x v="0"/>
    <x v="7"/>
    <x v="3"/>
    <x v="0"/>
    <x v="0"/>
    <x v="0"/>
    <x v="71"/>
    <x v="1"/>
    <x v="50"/>
    <x v="5"/>
    <x v="0"/>
    <x v="0"/>
    <x v="0"/>
    <x v="0"/>
    <x v="0"/>
    <x v="256"/>
  </r>
  <r>
    <x v="0"/>
    <x v="7"/>
    <x v="27"/>
    <x v="0"/>
    <x v="1"/>
    <x v="2"/>
    <x v="71"/>
    <x v="1"/>
    <x v="50"/>
    <x v="5"/>
    <x v="2"/>
    <x v="2"/>
    <x v="2"/>
    <x v="2"/>
    <x v="0"/>
    <x v="257"/>
  </r>
  <r>
    <x v="2"/>
    <x v="4"/>
    <x v="132"/>
    <x v="1"/>
    <x v="1"/>
    <x v="3"/>
    <x v="71"/>
    <x v="0"/>
    <x v="48"/>
    <x v="3"/>
    <x v="3"/>
    <x v="3"/>
    <x v="3"/>
    <x v="1"/>
    <x v="1"/>
    <x v="258"/>
  </r>
  <r>
    <x v="0"/>
    <x v="5"/>
    <x v="133"/>
    <x v="0"/>
    <x v="1"/>
    <x v="2"/>
    <x v="72"/>
    <x v="0"/>
    <x v="52"/>
    <x v="5"/>
    <x v="2"/>
    <x v="2"/>
    <x v="2"/>
    <x v="2"/>
    <x v="0"/>
    <x v="259"/>
  </r>
  <r>
    <x v="2"/>
    <x v="4"/>
    <x v="134"/>
    <x v="1"/>
    <x v="0"/>
    <x v="1"/>
    <x v="72"/>
    <x v="0"/>
    <x v="40"/>
    <x v="3"/>
    <x v="1"/>
    <x v="1"/>
    <x v="1"/>
    <x v="1"/>
    <x v="1"/>
    <x v="260"/>
  </r>
  <r>
    <x v="0"/>
    <x v="7"/>
    <x v="129"/>
    <x v="0"/>
    <x v="0"/>
    <x v="0"/>
    <x v="72"/>
    <x v="1"/>
    <x v="50"/>
    <x v="5"/>
    <x v="0"/>
    <x v="0"/>
    <x v="0"/>
    <x v="0"/>
    <x v="0"/>
    <x v="261"/>
  </r>
  <r>
    <x v="0"/>
    <x v="7"/>
    <x v="112"/>
    <x v="0"/>
    <x v="0"/>
    <x v="0"/>
    <x v="72"/>
    <x v="1"/>
    <x v="47"/>
    <x v="5"/>
    <x v="0"/>
    <x v="0"/>
    <x v="0"/>
    <x v="0"/>
    <x v="0"/>
    <x v="262"/>
  </r>
  <r>
    <x v="0"/>
    <x v="7"/>
    <x v="55"/>
    <x v="0"/>
    <x v="0"/>
    <x v="0"/>
    <x v="72"/>
    <x v="1"/>
    <x v="47"/>
    <x v="5"/>
    <x v="0"/>
    <x v="0"/>
    <x v="0"/>
    <x v="0"/>
    <x v="0"/>
    <x v="263"/>
  </r>
  <r>
    <x v="0"/>
    <x v="5"/>
    <x v="114"/>
    <x v="0"/>
    <x v="0"/>
    <x v="0"/>
    <x v="72"/>
    <x v="0"/>
    <x v="44"/>
    <x v="5"/>
    <x v="0"/>
    <x v="0"/>
    <x v="0"/>
    <x v="0"/>
    <x v="0"/>
    <x v="264"/>
  </r>
  <r>
    <x v="0"/>
    <x v="7"/>
    <x v="57"/>
    <x v="0"/>
    <x v="1"/>
    <x v="2"/>
    <x v="72"/>
    <x v="1"/>
    <x v="53"/>
    <x v="5"/>
    <x v="2"/>
    <x v="2"/>
    <x v="2"/>
    <x v="2"/>
    <x v="0"/>
    <x v="265"/>
  </r>
  <r>
    <x v="0"/>
    <x v="6"/>
    <x v="7"/>
    <x v="1"/>
    <x v="0"/>
    <x v="1"/>
    <x v="72"/>
    <x v="1"/>
    <x v="54"/>
    <x v="3"/>
    <x v="1"/>
    <x v="1"/>
    <x v="1"/>
    <x v="1"/>
    <x v="1"/>
    <x v="266"/>
  </r>
  <r>
    <x v="0"/>
    <x v="5"/>
    <x v="69"/>
    <x v="0"/>
    <x v="1"/>
    <x v="4"/>
    <x v="73"/>
    <x v="0"/>
    <x v="46"/>
    <x v="5"/>
    <x v="4"/>
    <x v="4"/>
    <x v="4"/>
    <x v="2"/>
    <x v="0"/>
    <x v="267"/>
  </r>
  <r>
    <x v="0"/>
    <x v="7"/>
    <x v="14"/>
    <x v="0"/>
    <x v="0"/>
    <x v="0"/>
    <x v="73"/>
    <x v="1"/>
    <x v="47"/>
    <x v="5"/>
    <x v="0"/>
    <x v="0"/>
    <x v="0"/>
    <x v="0"/>
    <x v="0"/>
    <x v="268"/>
  </r>
  <r>
    <x v="0"/>
    <x v="7"/>
    <x v="85"/>
    <x v="0"/>
    <x v="0"/>
    <x v="0"/>
    <x v="73"/>
    <x v="1"/>
    <x v="44"/>
    <x v="5"/>
    <x v="0"/>
    <x v="0"/>
    <x v="0"/>
    <x v="0"/>
    <x v="0"/>
    <x v="269"/>
  </r>
  <r>
    <x v="0"/>
    <x v="7"/>
    <x v="1"/>
    <x v="0"/>
    <x v="0"/>
    <x v="0"/>
    <x v="73"/>
    <x v="1"/>
    <x v="47"/>
    <x v="5"/>
    <x v="0"/>
    <x v="0"/>
    <x v="0"/>
    <x v="0"/>
    <x v="0"/>
    <x v="270"/>
  </r>
  <r>
    <x v="0"/>
    <x v="6"/>
    <x v="3"/>
    <x v="1"/>
    <x v="0"/>
    <x v="1"/>
    <x v="73"/>
    <x v="1"/>
    <x v="43"/>
    <x v="3"/>
    <x v="1"/>
    <x v="1"/>
    <x v="1"/>
    <x v="1"/>
    <x v="1"/>
    <x v="271"/>
  </r>
  <r>
    <x v="2"/>
    <x v="4"/>
    <x v="135"/>
    <x v="1"/>
    <x v="0"/>
    <x v="1"/>
    <x v="73"/>
    <x v="0"/>
    <x v="48"/>
    <x v="3"/>
    <x v="1"/>
    <x v="1"/>
    <x v="1"/>
    <x v="1"/>
    <x v="1"/>
    <x v="272"/>
  </r>
  <r>
    <x v="0"/>
    <x v="7"/>
    <x v="130"/>
    <x v="0"/>
    <x v="1"/>
    <x v="2"/>
    <x v="74"/>
    <x v="1"/>
    <x v="44"/>
    <x v="5"/>
    <x v="2"/>
    <x v="2"/>
    <x v="2"/>
    <x v="2"/>
    <x v="0"/>
    <x v="273"/>
  </r>
  <r>
    <x v="0"/>
    <x v="7"/>
    <x v="82"/>
    <x v="0"/>
    <x v="1"/>
    <x v="2"/>
    <x v="74"/>
    <x v="1"/>
    <x v="44"/>
    <x v="5"/>
    <x v="2"/>
    <x v="2"/>
    <x v="2"/>
    <x v="2"/>
    <x v="0"/>
    <x v="274"/>
  </r>
  <r>
    <x v="0"/>
    <x v="7"/>
    <x v="122"/>
    <x v="0"/>
    <x v="1"/>
    <x v="2"/>
    <x v="74"/>
    <x v="1"/>
    <x v="47"/>
    <x v="5"/>
    <x v="2"/>
    <x v="2"/>
    <x v="2"/>
    <x v="2"/>
    <x v="0"/>
    <x v="275"/>
  </r>
  <r>
    <x v="0"/>
    <x v="6"/>
    <x v="10"/>
    <x v="1"/>
    <x v="0"/>
    <x v="1"/>
    <x v="74"/>
    <x v="1"/>
    <x v="54"/>
    <x v="3"/>
    <x v="1"/>
    <x v="1"/>
    <x v="1"/>
    <x v="1"/>
    <x v="1"/>
    <x v="276"/>
  </r>
  <r>
    <x v="0"/>
    <x v="6"/>
    <x v="9"/>
    <x v="1"/>
    <x v="0"/>
    <x v="1"/>
    <x v="74"/>
    <x v="1"/>
    <x v="54"/>
    <x v="3"/>
    <x v="1"/>
    <x v="1"/>
    <x v="1"/>
    <x v="1"/>
    <x v="1"/>
    <x v="277"/>
  </r>
  <r>
    <x v="0"/>
    <x v="6"/>
    <x v="27"/>
    <x v="1"/>
    <x v="1"/>
    <x v="3"/>
    <x v="74"/>
    <x v="1"/>
    <x v="43"/>
    <x v="3"/>
    <x v="3"/>
    <x v="3"/>
    <x v="3"/>
    <x v="1"/>
    <x v="1"/>
    <x v="278"/>
  </r>
  <r>
    <x v="0"/>
    <x v="5"/>
    <x v="47"/>
    <x v="0"/>
    <x v="0"/>
    <x v="5"/>
    <x v="74"/>
    <x v="0"/>
    <x v="46"/>
    <x v="5"/>
    <x v="5"/>
    <x v="5"/>
    <x v="5"/>
    <x v="0"/>
    <x v="0"/>
    <x v="279"/>
  </r>
  <r>
    <x v="2"/>
    <x v="4"/>
    <x v="136"/>
    <x v="1"/>
    <x v="1"/>
    <x v="3"/>
    <x v="74"/>
    <x v="0"/>
    <x v="55"/>
    <x v="3"/>
    <x v="3"/>
    <x v="3"/>
    <x v="3"/>
    <x v="1"/>
    <x v="1"/>
    <x v="280"/>
  </r>
  <r>
    <x v="0"/>
    <x v="7"/>
    <x v="13"/>
    <x v="0"/>
    <x v="0"/>
    <x v="0"/>
    <x v="74"/>
    <x v="1"/>
    <x v="47"/>
    <x v="5"/>
    <x v="0"/>
    <x v="0"/>
    <x v="0"/>
    <x v="0"/>
    <x v="0"/>
    <x v="281"/>
  </r>
  <r>
    <x v="0"/>
    <x v="7"/>
    <x v="132"/>
    <x v="0"/>
    <x v="1"/>
    <x v="2"/>
    <x v="75"/>
    <x v="1"/>
    <x v="44"/>
    <x v="5"/>
    <x v="2"/>
    <x v="2"/>
    <x v="2"/>
    <x v="2"/>
    <x v="0"/>
    <x v="282"/>
  </r>
  <r>
    <x v="0"/>
    <x v="5"/>
    <x v="59"/>
    <x v="0"/>
    <x v="0"/>
    <x v="5"/>
    <x v="75"/>
    <x v="0"/>
    <x v="46"/>
    <x v="5"/>
    <x v="5"/>
    <x v="5"/>
    <x v="5"/>
    <x v="0"/>
    <x v="0"/>
    <x v="283"/>
  </r>
  <r>
    <x v="0"/>
    <x v="5"/>
    <x v="66"/>
    <x v="0"/>
    <x v="1"/>
    <x v="4"/>
    <x v="75"/>
    <x v="0"/>
    <x v="56"/>
    <x v="5"/>
    <x v="4"/>
    <x v="4"/>
    <x v="4"/>
    <x v="2"/>
    <x v="0"/>
    <x v="284"/>
  </r>
  <r>
    <x v="0"/>
    <x v="7"/>
    <x v="137"/>
    <x v="0"/>
    <x v="1"/>
    <x v="2"/>
    <x v="75"/>
    <x v="1"/>
    <x v="44"/>
    <x v="5"/>
    <x v="2"/>
    <x v="2"/>
    <x v="2"/>
    <x v="2"/>
    <x v="0"/>
    <x v="285"/>
  </r>
  <r>
    <x v="0"/>
    <x v="7"/>
    <x v="135"/>
    <x v="0"/>
    <x v="0"/>
    <x v="0"/>
    <x v="75"/>
    <x v="1"/>
    <x v="44"/>
    <x v="5"/>
    <x v="0"/>
    <x v="0"/>
    <x v="0"/>
    <x v="0"/>
    <x v="0"/>
    <x v="286"/>
  </r>
  <r>
    <x v="0"/>
    <x v="7"/>
    <x v="134"/>
    <x v="0"/>
    <x v="0"/>
    <x v="0"/>
    <x v="75"/>
    <x v="1"/>
    <x v="44"/>
    <x v="5"/>
    <x v="0"/>
    <x v="0"/>
    <x v="0"/>
    <x v="0"/>
    <x v="0"/>
    <x v="287"/>
  </r>
  <r>
    <x v="0"/>
    <x v="7"/>
    <x v="94"/>
    <x v="0"/>
    <x v="0"/>
    <x v="0"/>
    <x v="75"/>
    <x v="1"/>
    <x v="44"/>
    <x v="5"/>
    <x v="0"/>
    <x v="0"/>
    <x v="0"/>
    <x v="0"/>
    <x v="0"/>
    <x v="288"/>
  </r>
  <r>
    <x v="0"/>
    <x v="7"/>
    <x v="91"/>
    <x v="0"/>
    <x v="0"/>
    <x v="0"/>
    <x v="75"/>
    <x v="1"/>
    <x v="44"/>
    <x v="5"/>
    <x v="0"/>
    <x v="0"/>
    <x v="0"/>
    <x v="0"/>
    <x v="0"/>
    <x v="289"/>
  </r>
  <r>
    <x v="2"/>
    <x v="4"/>
    <x v="137"/>
    <x v="1"/>
    <x v="1"/>
    <x v="3"/>
    <x v="75"/>
    <x v="0"/>
    <x v="48"/>
    <x v="3"/>
    <x v="3"/>
    <x v="3"/>
    <x v="3"/>
    <x v="1"/>
    <x v="1"/>
    <x v="290"/>
  </r>
  <r>
    <x v="0"/>
    <x v="7"/>
    <x v="136"/>
    <x v="0"/>
    <x v="1"/>
    <x v="2"/>
    <x v="76"/>
    <x v="1"/>
    <x v="52"/>
    <x v="5"/>
    <x v="2"/>
    <x v="2"/>
    <x v="2"/>
    <x v="2"/>
    <x v="0"/>
    <x v="291"/>
  </r>
  <r>
    <x v="0"/>
    <x v="5"/>
    <x v="12"/>
    <x v="0"/>
    <x v="0"/>
    <x v="5"/>
    <x v="76"/>
    <x v="0"/>
    <x v="56"/>
    <x v="5"/>
    <x v="5"/>
    <x v="5"/>
    <x v="5"/>
    <x v="0"/>
    <x v="0"/>
    <x v="292"/>
  </r>
  <r>
    <x v="0"/>
    <x v="7"/>
    <x v="138"/>
    <x v="0"/>
    <x v="1"/>
    <x v="2"/>
    <x v="76"/>
    <x v="1"/>
    <x v="44"/>
    <x v="5"/>
    <x v="2"/>
    <x v="2"/>
    <x v="2"/>
    <x v="2"/>
    <x v="0"/>
    <x v="293"/>
  </r>
  <r>
    <x v="0"/>
    <x v="7"/>
    <x v="139"/>
    <x v="0"/>
    <x v="0"/>
    <x v="0"/>
    <x v="76"/>
    <x v="1"/>
    <x v="44"/>
    <x v="5"/>
    <x v="0"/>
    <x v="0"/>
    <x v="0"/>
    <x v="0"/>
    <x v="0"/>
    <x v="294"/>
  </r>
  <r>
    <x v="0"/>
    <x v="7"/>
    <x v="128"/>
    <x v="0"/>
    <x v="0"/>
    <x v="0"/>
    <x v="76"/>
    <x v="1"/>
    <x v="50"/>
    <x v="5"/>
    <x v="0"/>
    <x v="0"/>
    <x v="0"/>
    <x v="0"/>
    <x v="0"/>
    <x v="295"/>
  </r>
  <r>
    <x v="2"/>
    <x v="4"/>
    <x v="138"/>
    <x v="1"/>
    <x v="1"/>
    <x v="3"/>
    <x v="76"/>
    <x v="0"/>
    <x v="55"/>
    <x v="3"/>
    <x v="3"/>
    <x v="3"/>
    <x v="3"/>
    <x v="1"/>
    <x v="1"/>
    <x v="296"/>
  </r>
  <r>
    <x v="2"/>
    <x v="4"/>
    <x v="140"/>
    <x v="1"/>
    <x v="0"/>
    <x v="1"/>
    <x v="76"/>
    <x v="0"/>
    <x v="42"/>
    <x v="3"/>
    <x v="1"/>
    <x v="1"/>
    <x v="1"/>
    <x v="1"/>
    <x v="1"/>
    <x v="297"/>
  </r>
  <r>
    <x v="0"/>
    <x v="6"/>
    <x v="29"/>
    <x v="1"/>
    <x v="1"/>
    <x v="3"/>
    <x v="76"/>
    <x v="1"/>
    <x v="54"/>
    <x v="3"/>
    <x v="3"/>
    <x v="3"/>
    <x v="3"/>
    <x v="1"/>
    <x v="1"/>
    <x v="298"/>
  </r>
  <r>
    <x v="0"/>
    <x v="7"/>
    <x v="141"/>
    <x v="0"/>
    <x v="0"/>
    <x v="0"/>
    <x v="77"/>
    <x v="1"/>
    <x v="44"/>
    <x v="5"/>
    <x v="0"/>
    <x v="0"/>
    <x v="0"/>
    <x v="0"/>
    <x v="0"/>
    <x v="299"/>
  </r>
  <r>
    <x v="0"/>
    <x v="7"/>
    <x v="142"/>
    <x v="0"/>
    <x v="1"/>
    <x v="2"/>
    <x v="77"/>
    <x v="1"/>
    <x v="52"/>
    <x v="5"/>
    <x v="2"/>
    <x v="2"/>
    <x v="2"/>
    <x v="2"/>
    <x v="0"/>
    <x v="300"/>
  </r>
  <r>
    <x v="0"/>
    <x v="7"/>
    <x v="143"/>
    <x v="0"/>
    <x v="0"/>
    <x v="0"/>
    <x v="77"/>
    <x v="1"/>
    <x v="52"/>
    <x v="5"/>
    <x v="0"/>
    <x v="0"/>
    <x v="0"/>
    <x v="0"/>
    <x v="0"/>
    <x v="301"/>
  </r>
  <r>
    <x v="0"/>
    <x v="7"/>
    <x v="144"/>
    <x v="0"/>
    <x v="0"/>
    <x v="0"/>
    <x v="77"/>
    <x v="1"/>
    <x v="52"/>
    <x v="5"/>
    <x v="0"/>
    <x v="0"/>
    <x v="0"/>
    <x v="0"/>
    <x v="0"/>
    <x v="302"/>
  </r>
  <r>
    <x v="2"/>
    <x v="4"/>
    <x v="141"/>
    <x v="1"/>
    <x v="0"/>
    <x v="1"/>
    <x v="77"/>
    <x v="0"/>
    <x v="55"/>
    <x v="3"/>
    <x v="1"/>
    <x v="1"/>
    <x v="1"/>
    <x v="1"/>
    <x v="1"/>
    <x v="303"/>
  </r>
  <r>
    <x v="0"/>
    <x v="7"/>
    <x v="140"/>
    <x v="0"/>
    <x v="0"/>
    <x v="0"/>
    <x v="77"/>
    <x v="1"/>
    <x v="44"/>
    <x v="5"/>
    <x v="0"/>
    <x v="0"/>
    <x v="0"/>
    <x v="0"/>
    <x v="0"/>
    <x v="304"/>
  </r>
  <r>
    <x v="2"/>
    <x v="4"/>
    <x v="139"/>
    <x v="1"/>
    <x v="0"/>
    <x v="1"/>
    <x v="77"/>
    <x v="0"/>
    <x v="55"/>
    <x v="3"/>
    <x v="1"/>
    <x v="1"/>
    <x v="1"/>
    <x v="1"/>
    <x v="1"/>
    <x v="305"/>
  </r>
  <r>
    <x v="0"/>
    <x v="7"/>
    <x v="145"/>
    <x v="0"/>
    <x v="1"/>
    <x v="2"/>
    <x v="77"/>
    <x v="1"/>
    <x v="52"/>
    <x v="5"/>
    <x v="2"/>
    <x v="2"/>
    <x v="2"/>
    <x v="2"/>
    <x v="0"/>
    <x v="306"/>
  </r>
  <r>
    <x v="0"/>
    <x v="6"/>
    <x v="96"/>
    <x v="1"/>
    <x v="0"/>
    <x v="1"/>
    <x v="77"/>
    <x v="1"/>
    <x v="57"/>
    <x v="3"/>
    <x v="1"/>
    <x v="1"/>
    <x v="1"/>
    <x v="1"/>
    <x v="1"/>
    <x v="307"/>
  </r>
  <r>
    <x v="0"/>
    <x v="7"/>
    <x v="146"/>
    <x v="0"/>
    <x v="1"/>
    <x v="4"/>
    <x v="78"/>
    <x v="1"/>
    <x v="58"/>
    <x v="5"/>
    <x v="4"/>
    <x v="4"/>
    <x v="4"/>
    <x v="2"/>
    <x v="0"/>
    <x v="308"/>
  </r>
  <r>
    <x v="0"/>
    <x v="7"/>
    <x v="147"/>
    <x v="0"/>
    <x v="0"/>
    <x v="0"/>
    <x v="78"/>
    <x v="1"/>
    <x v="52"/>
    <x v="5"/>
    <x v="0"/>
    <x v="0"/>
    <x v="0"/>
    <x v="0"/>
    <x v="0"/>
    <x v="309"/>
  </r>
  <r>
    <x v="0"/>
    <x v="7"/>
    <x v="148"/>
    <x v="0"/>
    <x v="1"/>
    <x v="4"/>
    <x v="78"/>
    <x v="1"/>
    <x v="58"/>
    <x v="5"/>
    <x v="4"/>
    <x v="4"/>
    <x v="4"/>
    <x v="2"/>
    <x v="0"/>
    <x v="310"/>
  </r>
  <r>
    <x v="0"/>
    <x v="7"/>
    <x v="149"/>
    <x v="0"/>
    <x v="0"/>
    <x v="5"/>
    <x v="78"/>
    <x v="1"/>
    <x v="58"/>
    <x v="5"/>
    <x v="5"/>
    <x v="5"/>
    <x v="5"/>
    <x v="0"/>
    <x v="0"/>
    <x v="311"/>
  </r>
  <r>
    <x v="0"/>
    <x v="7"/>
    <x v="150"/>
    <x v="0"/>
    <x v="0"/>
    <x v="5"/>
    <x v="78"/>
    <x v="1"/>
    <x v="58"/>
    <x v="5"/>
    <x v="5"/>
    <x v="5"/>
    <x v="5"/>
    <x v="0"/>
    <x v="0"/>
    <x v="312"/>
  </r>
  <r>
    <x v="0"/>
    <x v="7"/>
    <x v="151"/>
    <x v="0"/>
    <x v="0"/>
    <x v="0"/>
    <x v="78"/>
    <x v="1"/>
    <x v="52"/>
    <x v="5"/>
    <x v="0"/>
    <x v="0"/>
    <x v="0"/>
    <x v="0"/>
    <x v="0"/>
    <x v="313"/>
  </r>
  <r>
    <x v="2"/>
    <x v="4"/>
    <x v="147"/>
    <x v="1"/>
    <x v="0"/>
    <x v="1"/>
    <x v="78"/>
    <x v="0"/>
    <x v="55"/>
    <x v="3"/>
    <x v="1"/>
    <x v="1"/>
    <x v="1"/>
    <x v="1"/>
    <x v="1"/>
    <x v="314"/>
  </r>
  <r>
    <x v="0"/>
    <x v="5"/>
    <x v="16"/>
    <x v="0"/>
    <x v="0"/>
    <x v="5"/>
    <x v="78"/>
    <x v="0"/>
    <x v="56"/>
    <x v="5"/>
    <x v="5"/>
    <x v="5"/>
    <x v="5"/>
    <x v="0"/>
    <x v="0"/>
    <x v="315"/>
  </r>
  <r>
    <x v="0"/>
    <x v="7"/>
    <x v="152"/>
    <x v="0"/>
    <x v="0"/>
    <x v="5"/>
    <x v="79"/>
    <x v="1"/>
    <x v="52"/>
    <x v="5"/>
    <x v="5"/>
    <x v="5"/>
    <x v="5"/>
    <x v="0"/>
    <x v="0"/>
    <x v="316"/>
  </r>
  <r>
    <x v="0"/>
    <x v="7"/>
    <x v="153"/>
    <x v="0"/>
    <x v="1"/>
    <x v="4"/>
    <x v="79"/>
    <x v="1"/>
    <x v="52"/>
    <x v="5"/>
    <x v="4"/>
    <x v="4"/>
    <x v="4"/>
    <x v="2"/>
    <x v="0"/>
    <x v="317"/>
  </r>
  <r>
    <x v="0"/>
    <x v="5"/>
    <x v="64"/>
    <x v="0"/>
    <x v="1"/>
    <x v="4"/>
    <x v="79"/>
    <x v="0"/>
    <x v="56"/>
    <x v="5"/>
    <x v="4"/>
    <x v="4"/>
    <x v="4"/>
    <x v="2"/>
    <x v="0"/>
    <x v="318"/>
  </r>
  <r>
    <x v="0"/>
    <x v="5"/>
    <x v="18"/>
    <x v="0"/>
    <x v="0"/>
    <x v="5"/>
    <x v="79"/>
    <x v="0"/>
    <x v="56"/>
    <x v="5"/>
    <x v="5"/>
    <x v="5"/>
    <x v="5"/>
    <x v="0"/>
    <x v="0"/>
    <x v="319"/>
  </r>
  <r>
    <x v="0"/>
    <x v="6"/>
    <x v="89"/>
    <x v="1"/>
    <x v="0"/>
    <x v="1"/>
    <x v="79"/>
    <x v="1"/>
    <x v="57"/>
    <x v="3"/>
    <x v="1"/>
    <x v="1"/>
    <x v="1"/>
    <x v="1"/>
    <x v="1"/>
    <x v="320"/>
  </r>
  <r>
    <x v="0"/>
    <x v="7"/>
    <x v="154"/>
    <x v="0"/>
    <x v="1"/>
    <x v="4"/>
    <x v="79"/>
    <x v="1"/>
    <x v="52"/>
    <x v="5"/>
    <x v="4"/>
    <x v="4"/>
    <x v="4"/>
    <x v="2"/>
    <x v="0"/>
    <x v="321"/>
  </r>
  <r>
    <x v="2"/>
    <x v="4"/>
    <x v="142"/>
    <x v="1"/>
    <x v="1"/>
    <x v="6"/>
    <x v="79"/>
    <x v="0"/>
    <x v="59"/>
    <x v="3"/>
    <x v="6"/>
    <x v="6"/>
    <x v="6"/>
    <x v="1"/>
    <x v="1"/>
    <x v="322"/>
  </r>
  <r>
    <x v="2"/>
    <x v="4"/>
    <x v="143"/>
    <x v="1"/>
    <x v="0"/>
    <x v="7"/>
    <x v="79"/>
    <x v="0"/>
    <x v="59"/>
    <x v="3"/>
    <x v="7"/>
    <x v="7"/>
    <x v="7"/>
    <x v="1"/>
    <x v="1"/>
    <x v="323"/>
  </r>
  <r>
    <x v="0"/>
    <x v="7"/>
    <x v="155"/>
    <x v="0"/>
    <x v="1"/>
    <x v="2"/>
    <x v="80"/>
    <x v="1"/>
    <x v="60"/>
    <x v="5"/>
    <x v="2"/>
    <x v="2"/>
    <x v="2"/>
    <x v="2"/>
    <x v="0"/>
    <x v="324"/>
  </r>
  <r>
    <x v="2"/>
    <x v="4"/>
    <x v="146"/>
    <x v="1"/>
    <x v="1"/>
    <x v="6"/>
    <x v="80"/>
    <x v="0"/>
    <x v="61"/>
    <x v="3"/>
    <x v="6"/>
    <x v="6"/>
    <x v="6"/>
    <x v="1"/>
    <x v="1"/>
    <x v="325"/>
  </r>
  <r>
    <x v="0"/>
    <x v="7"/>
    <x v="156"/>
    <x v="0"/>
    <x v="0"/>
    <x v="0"/>
    <x v="80"/>
    <x v="1"/>
    <x v="62"/>
    <x v="5"/>
    <x v="0"/>
    <x v="0"/>
    <x v="0"/>
    <x v="0"/>
    <x v="0"/>
    <x v="326"/>
  </r>
  <r>
    <x v="0"/>
    <x v="5"/>
    <x v="157"/>
    <x v="0"/>
    <x v="0"/>
    <x v="0"/>
    <x v="80"/>
    <x v="0"/>
    <x v="51"/>
    <x v="5"/>
    <x v="0"/>
    <x v="0"/>
    <x v="0"/>
    <x v="0"/>
    <x v="0"/>
    <x v="327"/>
  </r>
  <r>
    <x v="0"/>
    <x v="7"/>
    <x v="158"/>
    <x v="0"/>
    <x v="1"/>
    <x v="2"/>
    <x v="80"/>
    <x v="1"/>
    <x v="62"/>
    <x v="5"/>
    <x v="2"/>
    <x v="2"/>
    <x v="2"/>
    <x v="2"/>
    <x v="0"/>
    <x v="328"/>
  </r>
  <r>
    <x v="0"/>
    <x v="6"/>
    <x v="77"/>
    <x v="1"/>
    <x v="1"/>
    <x v="3"/>
    <x v="80"/>
    <x v="1"/>
    <x v="57"/>
    <x v="3"/>
    <x v="3"/>
    <x v="3"/>
    <x v="3"/>
    <x v="1"/>
    <x v="1"/>
    <x v="329"/>
  </r>
  <r>
    <x v="0"/>
    <x v="7"/>
    <x v="159"/>
    <x v="0"/>
    <x v="0"/>
    <x v="5"/>
    <x v="80"/>
    <x v="1"/>
    <x v="52"/>
    <x v="5"/>
    <x v="5"/>
    <x v="5"/>
    <x v="5"/>
    <x v="0"/>
    <x v="0"/>
    <x v="330"/>
  </r>
  <r>
    <x v="0"/>
    <x v="6"/>
    <x v="93"/>
    <x v="1"/>
    <x v="0"/>
    <x v="1"/>
    <x v="80"/>
    <x v="1"/>
    <x v="57"/>
    <x v="3"/>
    <x v="1"/>
    <x v="1"/>
    <x v="1"/>
    <x v="1"/>
    <x v="1"/>
    <x v="331"/>
  </r>
  <r>
    <x v="0"/>
    <x v="7"/>
    <x v="0"/>
    <x v="0"/>
    <x v="0"/>
    <x v="0"/>
    <x v="80"/>
    <x v="1"/>
    <x v="50"/>
    <x v="5"/>
    <x v="0"/>
    <x v="0"/>
    <x v="0"/>
    <x v="0"/>
    <x v="0"/>
    <x v="332"/>
  </r>
  <r>
    <x v="0"/>
    <x v="7"/>
    <x v="160"/>
    <x v="0"/>
    <x v="0"/>
    <x v="5"/>
    <x v="80"/>
    <x v="1"/>
    <x v="58"/>
    <x v="5"/>
    <x v="5"/>
    <x v="5"/>
    <x v="5"/>
    <x v="0"/>
    <x v="0"/>
    <x v="333"/>
  </r>
  <r>
    <x v="0"/>
    <x v="7"/>
    <x v="161"/>
    <x v="0"/>
    <x v="1"/>
    <x v="2"/>
    <x v="80"/>
    <x v="1"/>
    <x v="62"/>
    <x v="5"/>
    <x v="2"/>
    <x v="2"/>
    <x v="2"/>
    <x v="2"/>
    <x v="0"/>
    <x v="334"/>
  </r>
  <r>
    <x v="0"/>
    <x v="7"/>
    <x v="162"/>
    <x v="0"/>
    <x v="0"/>
    <x v="0"/>
    <x v="81"/>
    <x v="1"/>
    <x v="62"/>
    <x v="5"/>
    <x v="0"/>
    <x v="0"/>
    <x v="0"/>
    <x v="0"/>
    <x v="0"/>
    <x v="335"/>
  </r>
  <r>
    <x v="0"/>
    <x v="7"/>
    <x v="163"/>
    <x v="0"/>
    <x v="0"/>
    <x v="0"/>
    <x v="81"/>
    <x v="1"/>
    <x v="62"/>
    <x v="5"/>
    <x v="0"/>
    <x v="0"/>
    <x v="0"/>
    <x v="0"/>
    <x v="0"/>
    <x v="336"/>
  </r>
  <r>
    <x v="0"/>
    <x v="5"/>
    <x v="67"/>
    <x v="0"/>
    <x v="0"/>
    <x v="5"/>
    <x v="81"/>
    <x v="0"/>
    <x v="46"/>
    <x v="5"/>
    <x v="5"/>
    <x v="5"/>
    <x v="5"/>
    <x v="0"/>
    <x v="0"/>
    <x v="337"/>
  </r>
  <r>
    <x v="0"/>
    <x v="6"/>
    <x v="61"/>
    <x v="1"/>
    <x v="1"/>
    <x v="6"/>
    <x v="81"/>
    <x v="1"/>
    <x v="63"/>
    <x v="3"/>
    <x v="6"/>
    <x v="6"/>
    <x v="6"/>
    <x v="1"/>
    <x v="1"/>
    <x v="338"/>
  </r>
  <r>
    <x v="0"/>
    <x v="7"/>
    <x v="164"/>
    <x v="0"/>
    <x v="1"/>
    <x v="2"/>
    <x v="81"/>
    <x v="1"/>
    <x v="62"/>
    <x v="5"/>
    <x v="2"/>
    <x v="2"/>
    <x v="2"/>
    <x v="2"/>
    <x v="0"/>
    <x v="339"/>
  </r>
  <r>
    <x v="0"/>
    <x v="5"/>
    <x v="165"/>
    <x v="0"/>
    <x v="0"/>
    <x v="0"/>
    <x v="81"/>
    <x v="0"/>
    <x v="51"/>
    <x v="5"/>
    <x v="0"/>
    <x v="0"/>
    <x v="0"/>
    <x v="0"/>
    <x v="0"/>
    <x v="340"/>
  </r>
  <r>
    <x v="2"/>
    <x v="4"/>
    <x v="144"/>
    <x v="1"/>
    <x v="0"/>
    <x v="7"/>
    <x v="81"/>
    <x v="0"/>
    <x v="64"/>
    <x v="3"/>
    <x v="7"/>
    <x v="7"/>
    <x v="7"/>
    <x v="1"/>
    <x v="1"/>
    <x v="341"/>
  </r>
  <r>
    <x v="0"/>
    <x v="7"/>
    <x v="166"/>
    <x v="0"/>
    <x v="1"/>
    <x v="2"/>
    <x v="81"/>
    <x v="1"/>
    <x v="62"/>
    <x v="5"/>
    <x v="2"/>
    <x v="2"/>
    <x v="2"/>
    <x v="2"/>
    <x v="0"/>
    <x v="342"/>
  </r>
  <r>
    <x v="0"/>
    <x v="7"/>
    <x v="167"/>
    <x v="0"/>
    <x v="0"/>
    <x v="0"/>
    <x v="81"/>
    <x v="1"/>
    <x v="62"/>
    <x v="5"/>
    <x v="0"/>
    <x v="0"/>
    <x v="0"/>
    <x v="0"/>
    <x v="0"/>
    <x v="343"/>
  </r>
  <r>
    <x v="0"/>
    <x v="5"/>
    <x v="168"/>
    <x v="0"/>
    <x v="1"/>
    <x v="2"/>
    <x v="82"/>
    <x v="0"/>
    <x v="51"/>
    <x v="5"/>
    <x v="2"/>
    <x v="2"/>
    <x v="2"/>
    <x v="2"/>
    <x v="0"/>
    <x v="344"/>
  </r>
  <r>
    <x v="0"/>
    <x v="6"/>
    <x v="13"/>
    <x v="1"/>
    <x v="0"/>
    <x v="7"/>
    <x v="82"/>
    <x v="1"/>
    <x v="65"/>
    <x v="3"/>
    <x v="7"/>
    <x v="7"/>
    <x v="7"/>
    <x v="1"/>
    <x v="1"/>
    <x v="345"/>
  </r>
  <r>
    <x v="0"/>
    <x v="5"/>
    <x v="169"/>
    <x v="0"/>
    <x v="0"/>
    <x v="0"/>
    <x v="82"/>
    <x v="0"/>
    <x v="51"/>
    <x v="5"/>
    <x v="0"/>
    <x v="0"/>
    <x v="0"/>
    <x v="0"/>
    <x v="0"/>
    <x v="346"/>
  </r>
  <r>
    <x v="0"/>
    <x v="5"/>
    <x v="170"/>
    <x v="0"/>
    <x v="0"/>
    <x v="0"/>
    <x v="82"/>
    <x v="0"/>
    <x v="52"/>
    <x v="5"/>
    <x v="0"/>
    <x v="0"/>
    <x v="0"/>
    <x v="0"/>
    <x v="0"/>
    <x v="347"/>
  </r>
  <r>
    <x v="2"/>
    <x v="4"/>
    <x v="151"/>
    <x v="1"/>
    <x v="0"/>
    <x v="7"/>
    <x v="82"/>
    <x v="0"/>
    <x v="56"/>
    <x v="3"/>
    <x v="7"/>
    <x v="7"/>
    <x v="7"/>
    <x v="1"/>
    <x v="1"/>
    <x v="348"/>
  </r>
  <r>
    <x v="0"/>
    <x v="7"/>
    <x v="171"/>
    <x v="0"/>
    <x v="1"/>
    <x v="2"/>
    <x v="82"/>
    <x v="1"/>
    <x v="62"/>
    <x v="5"/>
    <x v="2"/>
    <x v="2"/>
    <x v="2"/>
    <x v="2"/>
    <x v="0"/>
    <x v="349"/>
  </r>
  <r>
    <x v="0"/>
    <x v="7"/>
    <x v="172"/>
    <x v="0"/>
    <x v="1"/>
    <x v="2"/>
    <x v="82"/>
    <x v="1"/>
    <x v="58"/>
    <x v="5"/>
    <x v="2"/>
    <x v="2"/>
    <x v="2"/>
    <x v="2"/>
    <x v="0"/>
    <x v="350"/>
  </r>
  <r>
    <x v="0"/>
    <x v="7"/>
    <x v="173"/>
    <x v="0"/>
    <x v="0"/>
    <x v="0"/>
    <x v="82"/>
    <x v="1"/>
    <x v="62"/>
    <x v="5"/>
    <x v="0"/>
    <x v="0"/>
    <x v="0"/>
    <x v="0"/>
    <x v="0"/>
    <x v="351"/>
  </r>
  <r>
    <x v="0"/>
    <x v="7"/>
    <x v="174"/>
    <x v="0"/>
    <x v="1"/>
    <x v="2"/>
    <x v="82"/>
    <x v="1"/>
    <x v="62"/>
    <x v="5"/>
    <x v="2"/>
    <x v="2"/>
    <x v="2"/>
    <x v="2"/>
    <x v="0"/>
    <x v="352"/>
  </r>
  <r>
    <x v="0"/>
    <x v="7"/>
    <x v="175"/>
    <x v="0"/>
    <x v="0"/>
    <x v="0"/>
    <x v="82"/>
    <x v="1"/>
    <x v="62"/>
    <x v="5"/>
    <x v="0"/>
    <x v="0"/>
    <x v="0"/>
    <x v="0"/>
    <x v="0"/>
    <x v="353"/>
  </r>
  <r>
    <x v="0"/>
    <x v="7"/>
    <x v="176"/>
    <x v="0"/>
    <x v="0"/>
    <x v="0"/>
    <x v="82"/>
    <x v="1"/>
    <x v="62"/>
    <x v="5"/>
    <x v="0"/>
    <x v="0"/>
    <x v="0"/>
    <x v="0"/>
    <x v="0"/>
    <x v="354"/>
  </r>
  <r>
    <x v="0"/>
    <x v="6"/>
    <x v="14"/>
    <x v="1"/>
    <x v="0"/>
    <x v="7"/>
    <x v="83"/>
    <x v="1"/>
    <x v="65"/>
    <x v="3"/>
    <x v="7"/>
    <x v="7"/>
    <x v="7"/>
    <x v="1"/>
    <x v="1"/>
    <x v="355"/>
  </r>
  <r>
    <x v="0"/>
    <x v="7"/>
    <x v="177"/>
    <x v="0"/>
    <x v="0"/>
    <x v="0"/>
    <x v="83"/>
    <x v="1"/>
    <x v="62"/>
    <x v="5"/>
    <x v="0"/>
    <x v="0"/>
    <x v="0"/>
    <x v="0"/>
    <x v="0"/>
    <x v="356"/>
  </r>
  <r>
    <x v="0"/>
    <x v="5"/>
    <x v="178"/>
    <x v="0"/>
    <x v="0"/>
    <x v="0"/>
    <x v="83"/>
    <x v="0"/>
    <x v="52"/>
    <x v="5"/>
    <x v="0"/>
    <x v="0"/>
    <x v="0"/>
    <x v="0"/>
    <x v="0"/>
    <x v="357"/>
  </r>
  <r>
    <x v="0"/>
    <x v="7"/>
    <x v="179"/>
    <x v="0"/>
    <x v="1"/>
    <x v="2"/>
    <x v="83"/>
    <x v="1"/>
    <x v="58"/>
    <x v="5"/>
    <x v="2"/>
    <x v="2"/>
    <x v="2"/>
    <x v="2"/>
    <x v="0"/>
    <x v="358"/>
  </r>
  <r>
    <x v="0"/>
    <x v="7"/>
    <x v="45"/>
    <x v="0"/>
    <x v="1"/>
    <x v="4"/>
    <x v="84"/>
    <x v="1"/>
    <x v="58"/>
    <x v="5"/>
    <x v="4"/>
    <x v="4"/>
    <x v="4"/>
    <x v="2"/>
    <x v="0"/>
    <x v="359"/>
  </r>
  <r>
    <x v="0"/>
    <x v="7"/>
    <x v="180"/>
    <x v="0"/>
    <x v="0"/>
    <x v="0"/>
    <x v="84"/>
    <x v="1"/>
    <x v="62"/>
    <x v="5"/>
    <x v="0"/>
    <x v="0"/>
    <x v="0"/>
    <x v="0"/>
    <x v="0"/>
    <x v="360"/>
  </r>
  <r>
    <x v="2"/>
    <x v="4"/>
    <x v="145"/>
    <x v="1"/>
    <x v="1"/>
    <x v="6"/>
    <x v="84"/>
    <x v="0"/>
    <x v="64"/>
    <x v="3"/>
    <x v="6"/>
    <x v="6"/>
    <x v="6"/>
    <x v="1"/>
    <x v="1"/>
    <x v="361"/>
  </r>
  <r>
    <x v="0"/>
    <x v="7"/>
    <x v="181"/>
    <x v="0"/>
    <x v="0"/>
    <x v="0"/>
    <x v="84"/>
    <x v="1"/>
    <x v="58"/>
    <x v="5"/>
    <x v="0"/>
    <x v="0"/>
    <x v="0"/>
    <x v="0"/>
    <x v="0"/>
    <x v="362"/>
  </r>
  <r>
    <x v="0"/>
    <x v="7"/>
    <x v="182"/>
    <x v="0"/>
    <x v="0"/>
    <x v="0"/>
    <x v="84"/>
    <x v="1"/>
    <x v="58"/>
    <x v="5"/>
    <x v="0"/>
    <x v="0"/>
    <x v="0"/>
    <x v="0"/>
    <x v="0"/>
    <x v="363"/>
  </r>
  <r>
    <x v="0"/>
    <x v="7"/>
    <x v="183"/>
    <x v="0"/>
    <x v="0"/>
    <x v="0"/>
    <x v="84"/>
    <x v="1"/>
    <x v="58"/>
    <x v="5"/>
    <x v="0"/>
    <x v="0"/>
    <x v="0"/>
    <x v="0"/>
    <x v="0"/>
    <x v="364"/>
  </r>
  <r>
    <x v="0"/>
    <x v="7"/>
    <x v="46"/>
    <x v="0"/>
    <x v="1"/>
    <x v="4"/>
    <x v="84"/>
    <x v="1"/>
    <x v="58"/>
    <x v="5"/>
    <x v="4"/>
    <x v="4"/>
    <x v="4"/>
    <x v="2"/>
    <x v="0"/>
    <x v="365"/>
  </r>
  <r>
    <x v="0"/>
    <x v="5"/>
    <x v="184"/>
    <x v="0"/>
    <x v="0"/>
    <x v="0"/>
    <x v="84"/>
    <x v="0"/>
    <x v="52"/>
    <x v="5"/>
    <x v="0"/>
    <x v="0"/>
    <x v="0"/>
    <x v="0"/>
    <x v="0"/>
    <x v="366"/>
  </r>
  <r>
    <x v="2"/>
    <x v="4"/>
    <x v="160"/>
    <x v="1"/>
    <x v="0"/>
    <x v="7"/>
    <x v="84"/>
    <x v="0"/>
    <x v="61"/>
    <x v="3"/>
    <x v="7"/>
    <x v="7"/>
    <x v="7"/>
    <x v="1"/>
    <x v="1"/>
    <x v="367"/>
  </r>
  <r>
    <x v="2"/>
    <x v="4"/>
    <x v="149"/>
    <x v="1"/>
    <x v="0"/>
    <x v="7"/>
    <x v="84"/>
    <x v="0"/>
    <x v="66"/>
    <x v="3"/>
    <x v="7"/>
    <x v="7"/>
    <x v="7"/>
    <x v="1"/>
    <x v="1"/>
    <x v="368"/>
  </r>
  <r>
    <x v="0"/>
    <x v="5"/>
    <x v="185"/>
    <x v="0"/>
    <x v="1"/>
    <x v="2"/>
    <x v="85"/>
    <x v="0"/>
    <x v="52"/>
    <x v="5"/>
    <x v="2"/>
    <x v="2"/>
    <x v="2"/>
    <x v="2"/>
    <x v="0"/>
    <x v="369"/>
  </r>
  <r>
    <x v="0"/>
    <x v="7"/>
    <x v="127"/>
    <x v="1"/>
    <x v="0"/>
    <x v="1"/>
    <x v="85"/>
    <x v="1"/>
    <x v="67"/>
    <x v="3"/>
    <x v="1"/>
    <x v="1"/>
    <x v="1"/>
    <x v="1"/>
    <x v="1"/>
    <x v="370"/>
  </r>
  <r>
    <x v="2"/>
    <x v="4"/>
    <x v="148"/>
    <x v="1"/>
    <x v="1"/>
    <x v="6"/>
    <x v="85"/>
    <x v="0"/>
    <x v="61"/>
    <x v="3"/>
    <x v="6"/>
    <x v="6"/>
    <x v="6"/>
    <x v="1"/>
    <x v="1"/>
    <x v="371"/>
  </r>
  <r>
    <x v="0"/>
    <x v="7"/>
    <x v="186"/>
    <x v="0"/>
    <x v="1"/>
    <x v="2"/>
    <x v="85"/>
    <x v="1"/>
    <x v="52"/>
    <x v="5"/>
    <x v="2"/>
    <x v="2"/>
    <x v="2"/>
    <x v="2"/>
    <x v="0"/>
    <x v="372"/>
  </r>
  <r>
    <x v="0"/>
    <x v="7"/>
    <x v="17"/>
    <x v="0"/>
    <x v="0"/>
    <x v="5"/>
    <x v="85"/>
    <x v="1"/>
    <x v="58"/>
    <x v="5"/>
    <x v="5"/>
    <x v="5"/>
    <x v="5"/>
    <x v="0"/>
    <x v="0"/>
    <x v="373"/>
  </r>
  <r>
    <x v="2"/>
    <x v="4"/>
    <x v="152"/>
    <x v="1"/>
    <x v="0"/>
    <x v="1"/>
    <x v="85"/>
    <x v="0"/>
    <x v="58"/>
    <x v="3"/>
    <x v="1"/>
    <x v="1"/>
    <x v="1"/>
    <x v="1"/>
    <x v="1"/>
    <x v="374"/>
  </r>
  <r>
    <x v="2"/>
    <x v="8"/>
    <x v="0"/>
    <x v="0"/>
    <x v="0"/>
    <x v="0"/>
    <x v="85"/>
    <x v="0"/>
    <x v="68"/>
    <x v="6"/>
    <x v="0"/>
    <x v="0"/>
    <x v="0"/>
    <x v="0"/>
    <x v="0"/>
    <x v="375"/>
  </r>
  <r>
    <x v="0"/>
    <x v="7"/>
    <x v="126"/>
    <x v="1"/>
    <x v="0"/>
    <x v="1"/>
    <x v="86"/>
    <x v="1"/>
    <x v="69"/>
    <x v="3"/>
    <x v="1"/>
    <x v="1"/>
    <x v="1"/>
    <x v="1"/>
    <x v="1"/>
    <x v="376"/>
  </r>
  <r>
    <x v="0"/>
    <x v="7"/>
    <x v="187"/>
    <x v="1"/>
    <x v="1"/>
    <x v="3"/>
    <x v="86"/>
    <x v="1"/>
    <x v="69"/>
    <x v="3"/>
    <x v="3"/>
    <x v="3"/>
    <x v="3"/>
    <x v="1"/>
    <x v="1"/>
    <x v="377"/>
  </r>
  <r>
    <x v="0"/>
    <x v="7"/>
    <x v="188"/>
    <x v="0"/>
    <x v="0"/>
    <x v="0"/>
    <x v="86"/>
    <x v="1"/>
    <x v="52"/>
    <x v="5"/>
    <x v="0"/>
    <x v="0"/>
    <x v="0"/>
    <x v="0"/>
    <x v="0"/>
    <x v="378"/>
  </r>
  <r>
    <x v="0"/>
    <x v="7"/>
    <x v="189"/>
    <x v="0"/>
    <x v="0"/>
    <x v="0"/>
    <x v="86"/>
    <x v="1"/>
    <x v="52"/>
    <x v="5"/>
    <x v="0"/>
    <x v="0"/>
    <x v="0"/>
    <x v="0"/>
    <x v="0"/>
    <x v="379"/>
  </r>
  <r>
    <x v="0"/>
    <x v="7"/>
    <x v="43"/>
    <x v="0"/>
    <x v="1"/>
    <x v="4"/>
    <x v="86"/>
    <x v="1"/>
    <x v="62"/>
    <x v="5"/>
    <x v="4"/>
    <x v="4"/>
    <x v="4"/>
    <x v="2"/>
    <x v="0"/>
    <x v="380"/>
  </r>
  <r>
    <x v="0"/>
    <x v="7"/>
    <x v="190"/>
    <x v="0"/>
    <x v="1"/>
    <x v="2"/>
    <x v="86"/>
    <x v="1"/>
    <x v="52"/>
    <x v="5"/>
    <x v="2"/>
    <x v="2"/>
    <x v="2"/>
    <x v="2"/>
    <x v="0"/>
    <x v="381"/>
  </r>
  <r>
    <x v="0"/>
    <x v="7"/>
    <x v="22"/>
    <x v="0"/>
    <x v="0"/>
    <x v="5"/>
    <x v="86"/>
    <x v="1"/>
    <x v="58"/>
    <x v="5"/>
    <x v="5"/>
    <x v="5"/>
    <x v="5"/>
    <x v="0"/>
    <x v="0"/>
    <x v="382"/>
  </r>
  <r>
    <x v="0"/>
    <x v="7"/>
    <x v="20"/>
    <x v="0"/>
    <x v="0"/>
    <x v="5"/>
    <x v="86"/>
    <x v="1"/>
    <x v="58"/>
    <x v="5"/>
    <x v="5"/>
    <x v="5"/>
    <x v="5"/>
    <x v="0"/>
    <x v="0"/>
    <x v="383"/>
  </r>
  <r>
    <x v="2"/>
    <x v="4"/>
    <x v="159"/>
    <x v="1"/>
    <x v="0"/>
    <x v="1"/>
    <x v="86"/>
    <x v="0"/>
    <x v="58"/>
    <x v="3"/>
    <x v="1"/>
    <x v="1"/>
    <x v="1"/>
    <x v="1"/>
    <x v="1"/>
    <x v="384"/>
  </r>
  <r>
    <x v="2"/>
    <x v="8"/>
    <x v="4"/>
    <x v="0"/>
    <x v="0"/>
    <x v="0"/>
    <x v="86"/>
    <x v="0"/>
    <x v="68"/>
    <x v="6"/>
    <x v="0"/>
    <x v="0"/>
    <x v="0"/>
    <x v="0"/>
    <x v="0"/>
    <x v="385"/>
  </r>
  <r>
    <x v="2"/>
    <x v="4"/>
    <x v="153"/>
    <x v="1"/>
    <x v="1"/>
    <x v="3"/>
    <x v="87"/>
    <x v="0"/>
    <x v="58"/>
    <x v="3"/>
    <x v="3"/>
    <x v="3"/>
    <x v="3"/>
    <x v="1"/>
    <x v="1"/>
    <x v="386"/>
  </r>
  <r>
    <x v="2"/>
    <x v="8"/>
    <x v="3"/>
    <x v="0"/>
    <x v="0"/>
    <x v="0"/>
    <x v="87"/>
    <x v="0"/>
    <x v="68"/>
    <x v="6"/>
    <x v="0"/>
    <x v="0"/>
    <x v="0"/>
    <x v="0"/>
    <x v="0"/>
    <x v="387"/>
  </r>
  <r>
    <x v="0"/>
    <x v="7"/>
    <x v="191"/>
    <x v="0"/>
    <x v="1"/>
    <x v="2"/>
    <x v="87"/>
    <x v="1"/>
    <x v="62"/>
    <x v="5"/>
    <x v="2"/>
    <x v="2"/>
    <x v="2"/>
    <x v="2"/>
    <x v="0"/>
    <x v="388"/>
  </r>
  <r>
    <x v="0"/>
    <x v="7"/>
    <x v="29"/>
    <x v="1"/>
    <x v="1"/>
    <x v="3"/>
    <x v="87"/>
    <x v="1"/>
    <x v="70"/>
    <x v="3"/>
    <x v="3"/>
    <x v="3"/>
    <x v="3"/>
    <x v="1"/>
    <x v="1"/>
    <x v="389"/>
  </r>
  <r>
    <x v="2"/>
    <x v="8"/>
    <x v="27"/>
    <x v="0"/>
    <x v="1"/>
    <x v="2"/>
    <x v="87"/>
    <x v="0"/>
    <x v="68"/>
    <x v="6"/>
    <x v="2"/>
    <x v="2"/>
    <x v="2"/>
    <x v="2"/>
    <x v="0"/>
    <x v="390"/>
  </r>
  <r>
    <x v="0"/>
    <x v="7"/>
    <x v="23"/>
    <x v="0"/>
    <x v="0"/>
    <x v="5"/>
    <x v="87"/>
    <x v="1"/>
    <x v="62"/>
    <x v="5"/>
    <x v="5"/>
    <x v="5"/>
    <x v="5"/>
    <x v="0"/>
    <x v="0"/>
    <x v="391"/>
  </r>
  <r>
    <x v="2"/>
    <x v="8"/>
    <x v="10"/>
    <x v="0"/>
    <x v="0"/>
    <x v="0"/>
    <x v="87"/>
    <x v="0"/>
    <x v="68"/>
    <x v="6"/>
    <x v="0"/>
    <x v="0"/>
    <x v="0"/>
    <x v="0"/>
    <x v="0"/>
    <x v="392"/>
  </r>
  <r>
    <x v="2"/>
    <x v="4"/>
    <x v="192"/>
    <x v="1"/>
    <x v="0"/>
    <x v="1"/>
    <x v="87"/>
    <x v="0"/>
    <x v="62"/>
    <x v="3"/>
    <x v="1"/>
    <x v="1"/>
    <x v="1"/>
    <x v="1"/>
    <x v="1"/>
    <x v="393"/>
  </r>
  <r>
    <x v="0"/>
    <x v="7"/>
    <x v="193"/>
    <x v="0"/>
    <x v="1"/>
    <x v="2"/>
    <x v="87"/>
    <x v="1"/>
    <x v="62"/>
    <x v="5"/>
    <x v="2"/>
    <x v="2"/>
    <x v="2"/>
    <x v="2"/>
    <x v="0"/>
    <x v="394"/>
  </r>
  <r>
    <x v="0"/>
    <x v="7"/>
    <x v="8"/>
    <x v="0"/>
    <x v="0"/>
    <x v="5"/>
    <x v="87"/>
    <x v="1"/>
    <x v="62"/>
    <x v="5"/>
    <x v="5"/>
    <x v="5"/>
    <x v="5"/>
    <x v="0"/>
    <x v="0"/>
    <x v="395"/>
  </r>
  <r>
    <x v="0"/>
    <x v="7"/>
    <x v="25"/>
    <x v="0"/>
    <x v="1"/>
    <x v="4"/>
    <x v="87"/>
    <x v="1"/>
    <x v="62"/>
    <x v="5"/>
    <x v="4"/>
    <x v="4"/>
    <x v="4"/>
    <x v="2"/>
    <x v="0"/>
    <x v="396"/>
  </r>
  <r>
    <x v="2"/>
    <x v="4"/>
    <x v="161"/>
    <x v="1"/>
    <x v="1"/>
    <x v="3"/>
    <x v="88"/>
    <x v="0"/>
    <x v="71"/>
    <x v="3"/>
    <x v="3"/>
    <x v="3"/>
    <x v="3"/>
    <x v="1"/>
    <x v="1"/>
    <x v="397"/>
  </r>
  <r>
    <x v="0"/>
    <x v="7"/>
    <x v="26"/>
    <x v="1"/>
    <x v="0"/>
    <x v="1"/>
    <x v="88"/>
    <x v="1"/>
    <x v="67"/>
    <x v="3"/>
    <x v="1"/>
    <x v="1"/>
    <x v="1"/>
    <x v="1"/>
    <x v="1"/>
    <x v="398"/>
  </r>
  <r>
    <x v="2"/>
    <x v="4"/>
    <x v="154"/>
    <x v="1"/>
    <x v="1"/>
    <x v="3"/>
    <x v="88"/>
    <x v="0"/>
    <x v="62"/>
    <x v="3"/>
    <x v="3"/>
    <x v="3"/>
    <x v="3"/>
    <x v="1"/>
    <x v="1"/>
    <x v="399"/>
  </r>
  <r>
    <x v="2"/>
    <x v="8"/>
    <x v="14"/>
    <x v="0"/>
    <x v="0"/>
    <x v="0"/>
    <x v="88"/>
    <x v="0"/>
    <x v="68"/>
    <x v="6"/>
    <x v="0"/>
    <x v="0"/>
    <x v="0"/>
    <x v="0"/>
    <x v="0"/>
    <x v="400"/>
  </r>
  <r>
    <x v="0"/>
    <x v="7"/>
    <x v="194"/>
    <x v="0"/>
    <x v="0"/>
    <x v="0"/>
    <x v="88"/>
    <x v="1"/>
    <x v="52"/>
    <x v="5"/>
    <x v="0"/>
    <x v="0"/>
    <x v="0"/>
    <x v="0"/>
    <x v="0"/>
    <x v="401"/>
  </r>
  <r>
    <x v="0"/>
    <x v="7"/>
    <x v="33"/>
    <x v="0"/>
    <x v="1"/>
    <x v="2"/>
    <x v="88"/>
    <x v="1"/>
    <x v="52"/>
    <x v="5"/>
    <x v="2"/>
    <x v="2"/>
    <x v="2"/>
    <x v="2"/>
    <x v="0"/>
    <x v="402"/>
  </r>
  <r>
    <x v="0"/>
    <x v="7"/>
    <x v="31"/>
    <x v="0"/>
    <x v="0"/>
    <x v="5"/>
    <x v="88"/>
    <x v="1"/>
    <x v="62"/>
    <x v="5"/>
    <x v="5"/>
    <x v="5"/>
    <x v="5"/>
    <x v="0"/>
    <x v="0"/>
    <x v="403"/>
  </r>
  <r>
    <x v="0"/>
    <x v="7"/>
    <x v="48"/>
    <x v="1"/>
    <x v="1"/>
    <x v="3"/>
    <x v="88"/>
    <x v="1"/>
    <x v="69"/>
    <x v="3"/>
    <x v="3"/>
    <x v="3"/>
    <x v="3"/>
    <x v="1"/>
    <x v="1"/>
    <x v="404"/>
  </r>
  <r>
    <x v="2"/>
    <x v="8"/>
    <x v="7"/>
    <x v="0"/>
    <x v="0"/>
    <x v="0"/>
    <x v="88"/>
    <x v="0"/>
    <x v="68"/>
    <x v="6"/>
    <x v="0"/>
    <x v="0"/>
    <x v="0"/>
    <x v="0"/>
    <x v="0"/>
    <x v="405"/>
  </r>
  <r>
    <x v="0"/>
    <x v="7"/>
    <x v="195"/>
    <x v="0"/>
    <x v="0"/>
    <x v="0"/>
    <x v="88"/>
    <x v="1"/>
    <x v="70"/>
    <x v="5"/>
    <x v="0"/>
    <x v="0"/>
    <x v="0"/>
    <x v="0"/>
    <x v="0"/>
    <x v="406"/>
  </r>
  <r>
    <x v="0"/>
    <x v="7"/>
    <x v="41"/>
    <x v="0"/>
    <x v="0"/>
    <x v="0"/>
    <x v="89"/>
    <x v="1"/>
    <x v="52"/>
    <x v="5"/>
    <x v="0"/>
    <x v="0"/>
    <x v="0"/>
    <x v="0"/>
    <x v="0"/>
    <x v="407"/>
  </r>
  <r>
    <x v="0"/>
    <x v="7"/>
    <x v="37"/>
    <x v="0"/>
    <x v="0"/>
    <x v="0"/>
    <x v="89"/>
    <x v="1"/>
    <x v="52"/>
    <x v="5"/>
    <x v="0"/>
    <x v="0"/>
    <x v="0"/>
    <x v="0"/>
    <x v="0"/>
    <x v="408"/>
  </r>
  <r>
    <x v="2"/>
    <x v="8"/>
    <x v="2"/>
    <x v="0"/>
    <x v="0"/>
    <x v="0"/>
    <x v="89"/>
    <x v="0"/>
    <x v="72"/>
    <x v="5"/>
    <x v="0"/>
    <x v="0"/>
    <x v="0"/>
    <x v="0"/>
    <x v="0"/>
    <x v="409"/>
  </r>
  <r>
    <x v="2"/>
    <x v="8"/>
    <x v="1"/>
    <x v="0"/>
    <x v="0"/>
    <x v="0"/>
    <x v="89"/>
    <x v="0"/>
    <x v="68"/>
    <x v="6"/>
    <x v="0"/>
    <x v="0"/>
    <x v="0"/>
    <x v="0"/>
    <x v="0"/>
    <x v="410"/>
  </r>
  <r>
    <x v="2"/>
    <x v="4"/>
    <x v="164"/>
    <x v="1"/>
    <x v="1"/>
    <x v="6"/>
    <x v="89"/>
    <x v="0"/>
    <x v="73"/>
    <x v="3"/>
    <x v="6"/>
    <x v="6"/>
    <x v="6"/>
    <x v="1"/>
    <x v="1"/>
    <x v="411"/>
  </r>
  <r>
    <x v="0"/>
    <x v="7"/>
    <x v="30"/>
    <x v="0"/>
    <x v="1"/>
    <x v="2"/>
    <x v="89"/>
    <x v="1"/>
    <x v="52"/>
    <x v="5"/>
    <x v="2"/>
    <x v="2"/>
    <x v="2"/>
    <x v="2"/>
    <x v="0"/>
    <x v="412"/>
  </r>
  <r>
    <x v="0"/>
    <x v="7"/>
    <x v="196"/>
    <x v="0"/>
    <x v="1"/>
    <x v="2"/>
    <x v="89"/>
    <x v="1"/>
    <x v="52"/>
    <x v="5"/>
    <x v="2"/>
    <x v="2"/>
    <x v="2"/>
    <x v="2"/>
    <x v="0"/>
    <x v="413"/>
  </r>
  <r>
    <x v="0"/>
    <x v="7"/>
    <x v="197"/>
    <x v="0"/>
    <x v="0"/>
    <x v="0"/>
    <x v="89"/>
    <x v="1"/>
    <x v="62"/>
    <x v="5"/>
    <x v="0"/>
    <x v="0"/>
    <x v="0"/>
    <x v="0"/>
    <x v="0"/>
    <x v="414"/>
  </r>
  <r>
    <x v="0"/>
    <x v="7"/>
    <x v="198"/>
    <x v="0"/>
    <x v="0"/>
    <x v="0"/>
    <x v="89"/>
    <x v="1"/>
    <x v="62"/>
    <x v="5"/>
    <x v="0"/>
    <x v="0"/>
    <x v="0"/>
    <x v="0"/>
    <x v="0"/>
    <x v="415"/>
  </r>
  <r>
    <x v="2"/>
    <x v="4"/>
    <x v="158"/>
    <x v="1"/>
    <x v="1"/>
    <x v="3"/>
    <x v="89"/>
    <x v="0"/>
    <x v="71"/>
    <x v="3"/>
    <x v="3"/>
    <x v="3"/>
    <x v="3"/>
    <x v="1"/>
    <x v="1"/>
    <x v="416"/>
  </r>
  <r>
    <x v="2"/>
    <x v="8"/>
    <x v="5"/>
    <x v="0"/>
    <x v="0"/>
    <x v="0"/>
    <x v="90"/>
    <x v="0"/>
    <x v="68"/>
    <x v="6"/>
    <x v="0"/>
    <x v="0"/>
    <x v="0"/>
    <x v="0"/>
    <x v="0"/>
    <x v="417"/>
  </r>
  <r>
    <x v="0"/>
    <x v="7"/>
    <x v="199"/>
    <x v="0"/>
    <x v="0"/>
    <x v="0"/>
    <x v="90"/>
    <x v="1"/>
    <x v="74"/>
    <x v="5"/>
    <x v="0"/>
    <x v="0"/>
    <x v="0"/>
    <x v="0"/>
    <x v="0"/>
    <x v="418"/>
  </r>
  <r>
    <x v="0"/>
    <x v="7"/>
    <x v="200"/>
    <x v="0"/>
    <x v="0"/>
    <x v="0"/>
    <x v="90"/>
    <x v="1"/>
    <x v="74"/>
    <x v="5"/>
    <x v="0"/>
    <x v="0"/>
    <x v="0"/>
    <x v="0"/>
    <x v="0"/>
    <x v="419"/>
  </r>
  <r>
    <x v="0"/>
    <x v="7"/>
    <x v="42"/>
    <x v="1"/>
    <x v="1"/>
    <x v="3"/>
    <x v="90"/>
    <x v="1"/>
    <x v="67"/>
    <x v="3"/>
    <x v="3"/>
    <x v="3"/>
    <x v="3"/>
    <x v="1"/>
    <x v="1"/>
    <x v="420"/>
  </r>
  <r>
    <x v="0"/>
    <x v="7"/>
    <x v="201"/>
    <x v="0"/>
    <x v="1"/>
    <x v="2"/>
    <x v="90"/>
    <x v="1"/>
    <x v="74"/>
    <x v="5"/>
    <x v="2"/>
    <x v="2"/>
    <x v="2"/>
    <x v="2"/>
    <x v="0"/>
    <x v="421"/>
  </r>
  <r>
    <x v="0"/>
    <x v="7"/>
    <x v="60"/>
    <x v="0"/>
    <x v="1"/>
    <x v="2"/>
    <x v="90"/>
    <x v="1"/>
    <x v="74"/>
    <x v="5"/>
    <x v="2"/>
    <x v="2"/>
    <x v="2"/>
    <x v="2"/>
    <x v="0"/>
    <x v="422"/>
  </r>
  <r>
    <x v="2"/>
    <x v="8"/>
    <x v="13"/>
    <x v="0"/>
    <x v="0"/>
    <x v="0"/>
    <x v="90"/>
    <x v="0"/>
    <x v="68"/>
    <x v="6"/>
    <x v="0"/>
    <x v="0"/>
    <x v="0"/>
    <x v="0"/>
    <x v="0"/>
    <x v="423"/>
  </r>
  <r>
    <x v="0"/>
    <x v="7"/>
    <x v="10"/>
    <x v="1"/>
    <x v="0"/>
    <x v="1"/>
    <x v="90"/>
    <x v="1"/>
    <x v="75"/>
    <x v="3"/>
    <x v="1"/>
    <x v="1"/>
    <x v="1"/>
    <x v="1"/>
    <x v="1"/>
    <x v="424"/>
  </r>
  <r>
    <x v="2"/>
    <x v="4"/>
    <x v="163"/>
    <x v="1"/>
    <x v="0"/>
    <x v="1"/>
    <x v="90"/>
    <x v="0"/>
    <x v="74"/>
    <x v="3"/>
    <x v="1"/>
    <x v="1"/>
    <x v="1"/>
    <x v="1"/>
    <x v="1"/>
    <x v="425"/>
  </r>
  <r>
    <x v="0"/>
    <x v="7"/>
    <x v="71"/>
    <x v="0"/>
    <x v="1"/>
    <x v="2"/>
    <x v="90"/>
    <x v="1"/>
    <x v="74"/>
    <x v="5"/>
    <x v="2"/>
    <x v="2"/>
    <x v="2"/>
    <x v="2"/>
    <x v="0"/>
    <x v="426"/>
  </r>
  <r>
    <x v="2"/>
    <x v="4"/>
    <x v="166"/>
    <x v="1"/>
    <x v="1"/>
    <x v="6"/>
    <x v="90"/>
    <x v="0"/>
    <x v="76"/>
    <x v="3"/>
    <x v="6"/>
    <x v="6"/>
    <x v="6"/>
    <x v="1"/>
    <x v="1"/>
    <x v="427"/>
  </r>
  <r>
    <x v="0"/>
    <x v="7"/>
    <x v="49"/>
    <x v="0"/>
    <x v="0"/>
    <x v="0"/>
    <x v="90"/>
    <x v="1"/>
    <x v="52"/>
    <x v="5"/>
    <x v="0"/>
    <x v="0"/>
    <x v="0"/>
    <x v="0"/>
    <x v="0"/>
    <x v="428"/>
  </r>
  <r>
    <x v="0"/>
    <x v="7"/>
    <x v="202"/>
    <x v="0"/>
    <x v="0"/>
    <x v="0"/>
    <x v="91"/>
    <x v="1"/>
    <x v="74"/>
    <x v="5"/>
    <x v="0"/>
    <x v="0"/>
    <x v="0"/>
    <x v="0"/>
    <x v="0"/>
    <x v="429"/>
  </r>
  <r>
    <x v="2"/>
    <x v="8"/>
    <x v="96"/>
    <x v="0"/>
    <x v="0"/>
    <x v="5"/>
    <x v="91"/>
    <x v="0"/>
    <x v="77"/>
    <x v="5"/>
    <x v="5"/>
    <x v="5"/>
    <x v="5"/>
    <x v="0"/>
    <x v="0"/>
    <x v="430"/>
  </r>
  <r>
    <x v="2"/>
    <x v="4"/>
    <x v="156"/>
    <x v="1"/>
    <x v="0"/>
    <x v="1"/>
    <x v="91"/>
    <x v="0"/>
    <x v="71"/>
    <x v="3"/>
    <x v="1"/>
    <x v="1"/>
    <x v="1"/>
    <x v="1"/>
    <x v="1"/>
    <x v="431"/>
  </r>
  <r>
    <x v="2"/>
    <x v="4"/>
    <x v="150"/>
    <x v="1"/>
    <x v="0"/>
    <x v="7"/>
    <x v="91"/>
    <x v="0"/>
    <x v="61"/>
    <x v="3"/>
    <x v="7"/>
    <x v="7"/>
    <x v="7"/>
    <x v="1"/>
    <x v="1"/>
    <x v="432"/>
  </r>
  <r>
    <x v="0"/>
    <x v="7"/>
    <x v="9"/>
    <x v="1"/>
    <x v="0"/>
    <x v="1"/>
    <x v="91"/>
    <x v="1"/>
    <x v="75"/>
    <x v="3"/>
    <x v="1"/>
    <x v="1"/>
    <x v="1"/>
    <x v="1"/>
    <x v="1"/>
    <x v="433"/>
  </r>
  <r>
    <x v="0"/>
    <x v="7"/>
    <x v="68"/>
    <x v="0"/>
    <x v="0"/>
    <x v="0"/>
    <x v="91"/>
    <x v="1"/>
    <x v="74"/>
    <x v="5"/>
    <x v="0"/>
    <x v="0"/>
    <x v="0"/>
    <x v="0"/>
    <x v="0"/>
    <x v="434"/>
  </r>
  <r>
    <x v="0"/>
    <x v="7"/>
    <x v="203"/>
    <x v="0"/>
    <x v="1"/>
    <x v="2"/>
    <x v="91"/>
    <x v="1"/>
    <x v="74"/>
    <x v="5"/>
    <x v="2"/>
    <x v="2"/>
    <x v="2"/>
    <x v="2"/>
    <x v="0"/>
    <x v="435"/>
  </r>
  <r>
    <x v="2"/>
    <x v="4"/>
    <x v="167"/>
    <x v="1"/>
    <x v="0"/>
    <x v="1"/>
    <x v="91"/>
    <x v="0"/>
    <x v="71"/>
    <x v="3"/>
    <x v="1"/>
    <x v="1"/>
    <x v="1"/>
    <x v="1"/>
    <x v="1"/>
    <x v="436"/>
  </r>
  <r>
    <x v="0"/>
    <x v="7"/>
    <x v="58"/>
    <x v="0"/>
    <x v="0"/>
    <x v="0"/>
    <x v="91"/>
    <x v="1"/>
    <x v="74"/>
    <x v="5"/>
    <x v="0"/>
    <x v="0"/>
    <x v="0"/>
    <x v="0"/>
    <x v="0"/>
    <x v="437"/>
  </r>
  <r>
    <x v="0"/>
    <x v="7"/>
    <x v="63"/>
    <x v="0"/>
    <x v="0"/>
    <x v="0"/>
    <x v="91"/>
    <x v="1"/>
    <x v="74"/>
    <x v="5"/>
    <x v="0"/>
    <x v="0"/>
    <x v="0"/>
    <x v="0"/>
    <x v="0"/>
    <x v="438"/>
  </r>
  <r>
    <x v="0"/>
    <x v="7"/>
    <x v="204"/>
    <x v="0"/>
    <x v="0"/>
    <x v="0"/>
    <x v="91"/>
    <x v="1"/>
    <x v="74"/>
    <x v="5"/>
    <x v="0"/>
    <x v="0"/>
    <x v="0"/>
    <x v="0"/>
    <x v="0"/>
    <x v="439"/>
  </r>
  <r>
    <x v="2"/>
    <x v="8"/>
    <x v="89"/>
    <x v="0"/>
    <x v="0"/>
    <x v="5"/>
    <x v="92"/>
    <x v="0"/>
    <x v="77"/>
    <x v="5"/>
    <x v="5"/>
    <x v="5"/>
    <x v="5"/>
    <x v="0"/>
    <x v="0"/>
    <x v="440"/>
  </r>
  <r>
    <x v="0"/>
    <x v="7"/>
    <x v="205"/>
    <x v="0"/>
    <x v="1"/>
    <x v="2"/>
    <x v="92"/>
    <x v="1"/>
    <x v="74"/>
    <x v="5"/>
    <x v="2"/>
    <x v="2"/>
    <x v="2"/>
    <x v="2"/>
    <x v="0"/>
    <x v="441"/>
  </r>
  <r>
    <x v="2"/>
    <x v="4"/>
    <x v="171"/>
    <x v="1"/>
    <x v="1"/>
    <x v="6"/>
    <x v="92"/>
    <x v="0"/>
    <x v="70"/>
    <x v="3"/>
    <x v="6"/>
    <x v="6"/>
    <x v="6"/>
    <x v="1"/>
    <x v="1"/>
    <x v="442"/>
  </r>
  <r>
    <x v="0"/>
    <x v="7"/>
    <x v="73"/>
    <x v="0"/>
    <x v="1"/>
    <x v="2"/>
    <x v="92"/>
    <x v="1"/>
    <x v="74"/>
    <x v="5"/>
    <x v="2"/>
    <x v="2"/>
    <x v="2"/>
    <x v="2"/>
    <x v="0"/>
    <x v="443"/>
  </r>
  <r>
    <x v="2"/>
    <x v="4"/>
    <x v="177"/>
    <x v="1"/>
    <x v="0"/>
    <x v="7"/>
    <x v="92"/>
    <x v="0"/>
    <x v="76"/>
    <x v="3"/>
    <x v="7"/>
    <x v="7"/>
    <x v="7"/>
    <x v="1"/>
    <x v="1"/>
    <x v="444"/>
  </r>
  <r>
    <x v="0"/>
    <x v="7"/>
    <x v="206"/>
    <x v="0"/>
    <x v="0"/>
    <x v="0"/>
    <x v="92"/>
    <x v="1"/>
    <x v="74"/>
    <x v="5"/>
    <x v="0"/>
    <x v="0"/>
    <x v="0"/>
    <x v="0"/>
    <x v="0"/>
    <x v="445"/>
  </r>
  <r>
    <x v="0"/>
    <x v="7"/>
    <x v="7"/>
    <x v="1"/>
    <x v="0"/>
    <x v="1"/>
    <x v="92"/>
    <x v="1"/>
    <x v="75"/>
    <x v="3"/>
    <x v="1"/>
    <x v="1"/>
    <x v="1"/>
    <x v="1"/>
    <x v="1"/>
    <x v="446"/>
  </r>
  <r>
    <x v="0"/>
    <x v="7"/>
    <x v="207"/>
    <x v="0"/>
    <x v="0"/>
    <x v="0"/>
    <x v="92"/>
    <x v="1"/>
    <x v="74"/>
    <x v="5"/>
    <x v="0"/>
    <x v="0"/>
    <x v="0"/>
    <x v="0"/>
    <x v="0"/>
    <x v="447"/>
  </r>
  <r>
    <x v="0"/>
    <x v="7"/>
    <x v="208"/>
    <x v="0"/>
    <x v="0"/>
    <x v="0"/>
    <x v="92"/>
    <x v="1"/>
    <x v="74"/>
    <x v="5"/>
    <x v="0"/>
    <x v="0"/>
    <x v="0"/>
    <x v="0"/>
    <x v="0"/>
    <x v="448"/>
  </r>
  <r>
    <x v="2"/>
    <x v="8"/>
    <x v="6"/>
    <x v="0"/>
    <x v="0"/>
    <x v="0"/>
    <x v="93"/>
    <x v="0"/>
    <x v="68"/>
    <x v="6"/>
    <x v="0"/>
    <x v="0"/>
    <x v="0"/>
    <x v="0"/>
    <x v="0"/>
    <x v="449"/>
  </r>
  <r>
    <x v="0"/>
    <x v="7"/>
    <x v="192"/>
    <x v="0"/>
    <x v="0"/>
    <x v="5"/>
    <x v="93"/>
    <x v="1"/>
    <x v="58"/>
    <x v="5"/>
    <x v="5"/>
    <x v="5"/>
    <x v="5"/>
    <x v="0"/>
    <x v="0"/>
    <x v="450"/>
  </r>
  <r>
    <x v="2"/>
    <x v="8"/>
    <x v="93"/>
    <x v="0"/>
    <x v="0"/>
    <x v="5"/>
    <x v="93"/>
    <x v="0"/>
    <x v="77"/>
    <x v="5"/>
    <x v="5"/>
    <x v="5"/>
    <x v="5"/>
    <x v="0"/>
    <x v="0"/>
    <x v="451"/>
  </r>
  <r>
    <x v="2"/>
    <x v="8"/>
    <x v="29"/>
    <x v="0"/>
    <x v="1"/>
    <x v="2"/>
    <x v="93"/>
    <x v="0"/>
    <x v="68"/>
    <x v="6"/>
    <x v="2"/>
    <x v="2"/>
    <x v="2"/>
    <x v="2"/>
    <x v="0"/>
    <x v="452"/>
  </r>
  <r>
    <x v="2"/>
    <x v="8"/>
    <x v="9"/>
    <x v="0"/>
    <x v="0"/>
    <x v="0"/>
    <x v="93"/>
    <x v="0"/>
    <x v="68"/>
    <x v="6"/>
    <x v="0"/>
    <x v="0"/>
    <x v="0"/>
    <x v="0"/>
    <x v="0"/>
    <x v="453"/>
  </r>
  <r>
    <x v="0"/>
    <x v="7"/>
    <x v="72"/>
    <x v="0"/>
    <x v="0"/>
    <x v="0"/>
    <x v="93"/>
    <x v="1"/>
    <x v="60"/>
    <x v="5"/>
    <x v="0"/>
    <x v="0"/>
    <x v="0"/>
    <x v="0"/>
    <x v="0"/>
    <x v="454"/>
  </r>
  <r>
    <x v="2"/>
    <x v="8"/>
    <x v="80"/>
    <x v="0"/>
    <x v="0"/>
    <x v="5"/>
    <x v="93"/>
    <x v="0"/>
    <x v="78"/>
    <x v="5"/>
    <x v="5"/>
    <x v="5"/>
    <x v="5"/>
    <x v="0"/>
    <x v="0"/>
    <x v="455"/>
  </r>
  <r>
    <x v="0"/>
    <x v="7"/>
    <x v="74"/>
    <x v="0"/>
    <x v="0"/>
    <x v="5"/>
    <x v="93"/>
    <x v="1"/>
    <x v="76"/>
    <x v="5"/>
    <x v="5"/>
    <x v="5"/>
    <x v="5"/>
    <x v="0"/>
    <x v="0"/>
    <x v="456"/>
  </r>
  <r>
    <x v="0"/>
    <x v="5"/>
    <x v="209"/>
    <x v="1"/>
    <x v="1"/>
    <x v="3"/>
    <x v="93"/>
    <x v="0"/>
    <x v="45"/>
    <x v="3"/>
    <x v="3"/>
    <x v="3"/>
    <x v="3"/>
    <x v="1"/>
    <x v="1"/>
    <x v="457"/>
  </r>
  <r>
    <x v="0"/>
    <x v="7"/>
    <x v="93"/>
    <x v="0"/>
    <x v="0"/>
    <x v="5"/>
    <x v="93"/>
    <x v="1"/>
    <x v="76"/>
    <x v="5"/>
    <x v="5"/>
    <x v="5"/>
    <x v="5"/>
    <x v="0"/>
    <x v="0"/>
    <x v="458"/>
  </r>
  <r>
    <x v="0"/>
    <x v="7"/>
    <x v="96"/>
    <x v="0"/>
    <x v="0"/>
    <x v="5"/>
    <x v="93"/>
    <x v="1"/>
    <x v="76"/>
    <x v="5"/>
    <x v="5"/>
    <x v="5"/>
    <x v="5"/>
    <x v="0"/>
    <x v="0"/>
    <x v="459"/>
  </r>
  <r>
    <x v="0"/>
    <x v="7"/>
    <x v="104"/>
    <x v="0"/>
    <x v="1"/>
    <x v="2"/>
    <x v="93"/>
    <x v="1"/>
    <x v="60"/>
    <x v="5"/>
    <x v="2"/>
    <x v="2"/>
    <x v="2"/>
    <x v="2"/>
    <x v="0"/>
    <x v="460"/>
  </r>
  <r>
    <x v="0"/>
    <x v="7"/>
    <x v="106"/>
    <x v="0"/>
    <x v="1"/>
    <x v="4"/>
    <x v="93"/>
    <x v="1"/>
    <x v="76"/>
    <x v="5"/>
    <x v="4"/>
    <x v="4"/>
    <x v="4"/>
    <x v="2"/>
    <x v="0"/>
    <x v="461"/>
  </r>
  <r>
    <x v="0"/>
    <x v="7"/>
    <x v="77"/>
    <x v="0"/>
    <x v="1"/>
    <x v="4"/>
    <x v="94"/>
    <x v="1"/>
    <x v="76"/>
    <x v="5"/>
    <x v="4"/>
    <x v="4"/>
    <x v="4"/>
    <x v="2"/>
    <x v="0"/>
    <x v="462"/>
  </r>
  <r>
    <x v="2"/>
    <x v="4"/>
    <x v="176"/>
    <x v="1"/>
    <x v="0"/>
    <x v="7"/>
    <x v="94"/>
    <x v="0"/>
    <x v="73"/>
    <x v="3"/>
    <x v="7"/>
    <x v="7"/>
    <x v="7"/>
    <x v="1"/>
    <x v="1"/>
    <x v="463"/>
  </r>
  <r>
    <x v="0"/>
    <x v="7"/>
    <x v="61"/>
    <x v="0"/>
    <x v="1"/>
    <x v="4"/>
    <x v="94"/>
    <x v="1"/>
    <x v="79"/>
    <x v="5"/>
    <x v="4"/>
    <x v="4"/>
    <x v="4"/>
    <x v="2"/>
    <x v="0"/>
    <x v="464"/>
  </r>
  <r>
    <x v="2"/>
    <x v="4"/>
    <x v="175"/>
    <x v="1"/>
    <x v="0"/>
    <x v="7"/>
    <x v="94"/>
    <x v="0"/>
    <x v="73"/>
    <x v="3"/>
    <x v="7"/>
    <x v="7"/>
    <x v="7"/>
    <x v="1"/>
    <x v="1"/>
    <x v="465"/>
  </r>
  <r>
    <x v="0"/>
    <x v="7"/>
    <x v="2"/>
    <x v="0"/>
    <x v="0"/>
    <x v="5"/>
    <x v="94"/>
    <x v="1"/>
    <x v="79"/>
    <x v="5"/>
    <x v="5"/>
    <x v="5"/>
    <x v="5"/>
    <x v="0"/>
    <x v="0"/>
    <x v="466"/>
  </r>
  <r>
    <x v="0"/>
    <x v="7"/>
    <x v="6"/>
    <x v="0"/>
    <x v="0"/>
    <x v="5"/>
    <x v="94"/>
    <x v="1"/>
    <x v="79"/>
    <x v="5"/>
    <x v="5"/>
    <x v="5"/>
    <x v="5"/>
    <x v="0"/>
    <x v="0"/>
    <x v="467"/>
  </r>
  <r>
    <x v="0"/>
    <x v="7"/>
    <x v="32"/>
    <x v="1"/>
    <x v="0"/>
    <x v="1"/>
    <x v="94"/>
    <x v="1"/>
    <x v="69"/>
    <x v="3"/>
    <x v="1"/>
    <x v="1"/>
    <x v="1"/>
    <x v="1"/>
    <x v="1"/>
    <x v="468"/>
  </r>
  <r>
    <x v="2"/>
    <x v="8"/>
    <x v="57"/>
    <x v="0"/>
    <x v="1"/>
    <x v="2"/>
    <x v="94"/>
    <x v="0"/>
    <x v="68"/>
    <x v="6"/>
    <x v="2"/>
    <x v="2"/>
    <x v="2"/>
    <x v="2"/>
    <x v="0"/>
    <x v="469"/>
  </r>
  <r>
    <x v="0"/>
    <x v="7"/>
    <x v="89"/>
    <x v="0"/>
    <x v="0"/>
    <x v="5"/>
    <x v="94"/>
    <x v="1"/>
    <x v="76"/>
    <x v="5"/>
    <x v="5"/>
    <x v="5"/>
    <x v="5"/>
    <x v="0"/>
    <x v="0"/>
    <x v="470"/>
  </r>
  <r>
    <x v="2"/>
    <x v="8"/>
    <x v="81"/>
    <x v="0"/>
    <x v="0"/>
    <x v="5"/>
    <x v="94"/>
    <x v="0"/>
    <x v="80"/>
    <x v="5"/>
    <x v="5"/>
    <x v="5"/>
    <x v="5"/>
    <x v="0"/>
    <x v="0"/>
    <x v="471"/>
  </r>
  <r>
    <x v="0"/>
    <x v="7"/>
    <x v="34"/>
    <x v="1"/>
    <x v="0"/>
    <x v="1"/>
    <x v="95"/>
    <x v="1"/>
    <x v="69"/>
    <x v="3"/>
    <x v="1"/>
    <x v="1"/>
    <x v="1"/>
    <x v="1"/>
    <x v="1"/>
    <x v="472"/>
  </r>
  <r>
    <x v="0"/>
    <x v="5"/>
    <x v="210"/>
    <x v="1"/>
    <x v="0"/>
    <x v="1"/>
    <x v="95"/>
    <x v="0"/>
    <x v="45"/>
    <x v="3"/>
    <x v="1"/>
    <x v="1"/>
    <x v="1"/>
    <x v="1"/>
    <x v="1"/>
    <x v="473"/>
  </r>
  <r>
    <x v="0"/>
    <x v="5"/>
    <x v="211"/>
    <x v="1"/>
    <x v="0"/>
    <x v="1"/>
    <x v="95"/>
    <x v="0"/>
    <x v="45"/>
    <x v="3"/>
    <x v="1"/>
    <x v="1"/>
    <x v="1"/>
    <x v="1"/>
    <x v="1"/>
    <x v="474"/>
  </r>
  <r>
    <x v="0"/>
    <x v="6"/>
    <x v="24"/>
    <x v="1"/>
    <x v="1"/>
    <x v="3"/>
    <x v="95"/>
    <x v="1"/>
    <x v="43"/>
    <x v="3"/>
    <x v="3"/>
    <x v="3"/>
    <x v="3"/>
    <x v="1"/>
    <x v="1"/>
    <x v="475"/>
  </r>
  <r>
    <x v="2"/>
    <x v="4"/>
    <x v="179"/>
    <x v="1"/>
    <x v="1"/>
    <x v="3"/>
    <x v="95"/>
    <x v="0"/>
    <x v="81"/>
    <x v="3"/>
    <x v="3"/>
    <x v="3"/>
    <x v="3"/>
    <x v="1"/>
    <x v="1"/>
    <x v="476"/>
  </r>
  <r>
    <x v="0"/>
    <x v="7"/>
    <x v="62"/>
    <x v="0"/>
    <x v="0"/>
    <x v="5"/>
    <x v="95"/>
    <x v="1"/>
    <x v="79"/>
    <x v="5"/>
    <x v="5"/>
    <x v="5"/>
    <x v="5"/>
    <x v="0"/>
    <x v="0"/>
    <x v="477"/>
  </r>
  <r>
    <x v="0"/>
    <x v="7"/>
    <x v="81"/>
    <x v="0"/>
    <x v="0"/>
    <x v="0"/>
    <x v="95"/>
    <x v="1"/>
    <x v="60"/>
    <x v="5"/>
    <x v="0"/>
    <x v="0"/>
    <x v="0"/>
    <x v="0"/>
    <x v="0"/>
    <x v="478"/>
  </r>
  <r>
    <x v="0"/>
    <x v="7"/>
    <x v="117"/>
    <x v="0"/>
    <x v="1"/>
    <x v="4"/>
    <x v="95"/>
    <x v="1"/>
    <x v="79"/>
    <x v="5"/>
    <x v="4"/>
    <x v="4"/>
    <x v="4"/>
    <x v="2"/>
    <x v="0"/>
    <x v="479"/>
  </r>
  <r>
    <x v="0"/>
    <x v="7"/>
    <x v="111"/>
    <x v="0"/>
    <x v="0"/>
    <x v="5"/>
    <x v="95"/>
    <x v="1"/>
    <x v="79"/>
    <x v="5"/>
    <x v="5"/>
    <x v="5"/>
    <x v="5"/>
    <x v="0"/>
    <x v="0"/>
    <x v="480"/>
  </r>
  <r>
    <x v="0"/>
    <x v="7"/>
    <x v="5"/>
    <x v="0"/>
    <x v="0"/>
    <x v="5"/>
    <x v="95"/>
    <x v="1"/>
    <x v="79"/>
    <x v="5"/>
    <x v="5"/>
    <x v="5"/>
    <x v="5"/>
    <x v="0"/>
    <x v="0"/>
    <x v="481"/>
  </r>
  <r>
    <x v="0"/>
    <x v="5"/>
    <x v="212"/>
    <x v="1"/>
    <x v="0"/>
    <x v="1"/>
    <x v="96"/>
    <x v="0"/>
    <x v="45"/>
    <x v="3"/>
    <x v="1"/>
    <x v="1"/>
    <x v="1"/>
    <x v="1"/>
    <x v="1"/>
    <x v="482"/>
  </r>
  <r>
    <x v="0"/>
    <x v="7"/>
    <x v="87"/>
    <x v="0"/>
    <x v="0"/>
    <x v="0"/>
    <x v="96"/>
    <x v="1"/>
    <x v="60"/>
    <x v="5"/>
    <x v="0"/>
    <x v="0"/>
    <x v="0"/>
    <x v="0"/>
    <x v="0"/>
    <x v="483"/>
  </r>
  <r>
    <x v="0"/>
    <x v="7"/>
    <x v="213"/>
    <x v="0"/>
    <x v="0"/>
    <x v="0"/>
    <x v="96"/>
    <x v="1"/>
    <x v="74"/>
    <x v="5"/>
    <x v="0"/>
    <x v="0"/>
    <x v="0"/>
    <x v="0"/>
    <x v="0"/>
    <x v="484"/>
  </r>
  <r>
    <x v="2"/>
    <x v="8"/>
    <x v="87"/>
    <x v="0"/>
    <x v="0"/>
    <x v="5"/>
    <x v="96"/>
    <x v="0"/>
    <x v="78"/>
    <x v="5"/>
    <x v="5"/>
    <x v="5"/>
    <x v="5"/>
    <x v="0"/>
    <x v="0"/>
    <x v="485"/>
  </r>
  <r>
    <x v="0"/>
    <x v="7"/>
    <x v="214"/>
    <x v="0"/>
    <x v="1"/>
    <x v="4"/>
    <x v="96"/>
    <x v="1"/>
    <x v="47"/>
    <x v="5"/>
    <x v="4"/>
    <x v="4"/>
    <x v="4"/>
    <x v="2"/>
    <x v="0"/>
    <x v="486"/>
  </r>
  <r>
    <x v="0"/>
    <x v="7"/>
    <x v="215"/>
    <x v="0"/>
    <x v="0"/>
    <x v="5"/>
    <x v="97"/>
    <x v="1"/>
    <x v="47"/>
    <x v="5"/>
    <x v="5"/>
    <x v="5"/>
    <x v="5"/>
    <x v="0"/>
    <x v="0"/>
    <x v="487"/>
  </r>
  <r>
    <x v="0"/>
    <x v="7"/>
    <x v="216"/>
    <x v="0"/>
    <x v="0"/>
    <x v="5"/>
    <x v="97"/>
    <x v="1"/>
    <x v="47"/>
    <x v="5"/>
    <x v="5"/>
    <x v="5"/>
    <x v="5"/>
    <x v="0"/>
    <x v="0"/>
    <x v="488"/>
  </r>
  <r>
    <x v="2"/>
    <x v="8"/>
    <x v="61"/>
    <x v="0"/>
    <x v="1"/>
    <x v="2"/>
    <x v="97"/>
    <x v="0"/>
    <x v="72"/>
    <x v="5"/>
    <x v="2"/>
    <x v="2"/>
    <x v="2"/>
    <x v="2"/>
    <x v="0"/>
    <x v="489"/>
  </r>
  <r>
    <x v="0"/>
    <x v="7"/>
    <x v="217"/>
    <x v="0"/>
    <x v="0"/>
    <x v="5"/>
    <x v="97"/>
    <x v="1"/>
    <x v="47"/>
    <x v="5"/>
    <x v="5"/>
    <x v="5"/>
    <x v="5"/>
    <x v="0"/>
    <x v="0"/>
    <x v="490"/>
  </r>
  <r>
    <x v="0"/>
    <x v="7"/>
    <x v="80"/>
    <x v="0"/>
    <x v="0"/>
    <x v="0"/>
    <x v="97"/>
    <x v="1"/>
    <x v="60"/>
    <x v="5"/>
    <x v="0"/>
    <x v="0"/>
    <x v="0"/>
    <x v="0"/>
    <x v="0"/>
    <x v="491"/>
  </r>
  <r>
    <x v="0"/>
    <x v="7"/>
    <x v="218"/>
    <x v="0"/>
    <x v="0"/>
    <x v="5"/>
    <x v="97"/>
    <x v="1"/>
    <x v="47"/>
    <x v="5"/>
    <x v="5"/>
    <x v="5"/>
    <x v="5"/>
    <x v="0"/>
    <x v="0"/>
    <x v="492"/>
  </r>
  <r>
    <x v="0"/>
    <x v="7"/>
    <x v="219"/>
    <x v="0"/>
    <x v="1"/>
    <x v="4"/>
    <x v="97"/>
    <x v="1"/>
    <x v="79"/>
    <x v="5"/>
    <x v="4"/>
    <x v="4"/>
    <x v="4"/>
    <x v="2"/>
    <x v="0"/>
    <x v="493"/>
  </r>
  <r>
    <x v="0"/>
    <x v="7"/>
    <x v="220"/>
    <x v="0"/>
    <x v="1"/>
    <x v="4"/>
    <x v="97"/>
    <x v="1"/>
    <x v="75"/>
    <x v="5"/>
    <x v="4"/>
    <x v="4"/>
    <x v="4"/>
    <x v="2"/>
    <x v="0"/>
    <x v="494"/>
  </r>
  <r>
    <x v="2"/>
    <x v="4"/>
    <x v="162"/>
    <x v="1"/>
    <x v="0"/>
    <x v="7"/>
    <x v="97"/>
    <x v="0"/>
    <x v="70"/>
    <x v="3"/>
    <x v="7"/>
    <x v="7"/>
    <x v="7"/>
    <x v="1"/>
    <x v="1"/>
    <x v="495"/>
  </r>
  <r>
    <x v="0"/>
    <x v="7"/>
    <x v="221"/>
    <x v="0"/>
    <x v="1"/>
    <x v="4"/>
    <x v="97"/>
    <x v="1"/>
    <x v="45"/>
    <x v="5"/>
    <x v="4"/>
    <x v="4"/>
    <x v="4"/>
    <x v="2"/>
    <x v="0"/>
    <x v="496"/>
  </r>
  <r>
    <x v="0"/>
    <x v="5"/>
    <x v="222"/>
    <x v="1"/>
    <x v="1"/>
    <x v="3"/>
    <x v="97"/>
    <x v="0"/>
    <x v="45"/>
    <x v="3"/>
    <x v="3"/>
    <x v="3"/>
    <x v="3"/>
    <x v="1"/>
    <x v="1"/>
    <x v="497"/>
  </r>
  <r>
    <x v="0"/>
    <x v="6"/>
    <x v="26"/>
    <x v="1"/>
    <x v="1"/>
    <x v="3"/>
    <x v="97"/>
    <x v="1"/>
    <x v="54"/>
    <x v="3"/>
    <x v="3"/>
    <x v="3"/>
    <x v="3"/>
    <x v="1"/>
    <x v="1"/>
    <x v="498"/>
  </r>
  <r>
    <x v="0"/>
    <x v="7"/>
    <x v="223"/>
    <x v="0"/>
    <x v="0"/>
    <x v="5"/>
    <x v="98"/>
    <x v="1"/>
    <x v="45"/>
    <x v="5"/>
    <x v="5"/>
    <x v="5"/>
    <x v="5"/>
    <x v="0"/>
    <x v="0"/>
    <x v="499"/>
  </r>
  <r>
    <x v="0"/>
    <x v="7"/>
    <x v="224"/>
    <x v="0"/>
    <x v="0"/>
    <x v="5"/>
    <x v="98"/>
    <x v="1"/>
    <x v="75"/>
    <x v="5"/>
    <x v="5"/>
    <x v="5"/>
    <x v="5"/>
    <x v="0"/>
    <x v="0"/>
    <x v="500"/>
  </r>
  <r>
    <x v="0"/>
    <x v="7"/>
    <x v="36"/>
    <x v="1"/>
    <x v="0"/>
    <x v="1"/>
    <x v="98"/>
    <x v="1"/>
    <x v="69"/>
    <x v="3"/>
    <x v="1"/>
    <x v="1"/>
    <x v="1"/>
    <x v="1"/>
    <x v="1"/>
    <x v="501"/>
  </r>
  <r>
    <x v="2"/>
    <x v="8"/>
    <x v="58"/>
    <x v="0"/>
    <x v="0"/>
    <x v="0"/>
    <x v="98"/>
    <x v="0"/>
    <x v="82"/>
    <x v="5"/>
    <x v="0"/>
    <x v="0"/>
    <x v="0"/>
    <x v="0"/>
    <x v="0"/>
    <x v="502"/>
  </r>
  <r>
    <x v="2"/>
    <x v="8"/>
    <x v="63"/>
    <x v="0"/>
    <x v="0"/>
    <x v="0"/>
    <x v="98"/>
    <x v="0"/>
    <x v="82"/>
    <x v="5"/>
    <x v="0"/>
    <x v="0"/>
    <x v="0"/>
    <x v="0"/>
    <x v="0"/>
    <x v="503"/>
  </r>
  <r>
    <x v="2"/>
    <x v="4"/>
    <x v="174"/>
    <x v="1"/>
    <x v="1"/>
    <x v="6"/>
    <x v="98"/>
    <x v="0"/>
    <x v="75"/>
    <x v="3"/>
    <x v="6"/>
    <x v="6"/>
    <x v="6"/>
    <x v="1"/>
    <x v="1"/>
    <x v="504"/>
  </r>
  <r>
    <x v="0"/>
    <x v="7"/>
    <x v="225"/>
    <x v="0"/>
    <x v="0"/>
    <x v="5"/>
    <x v="98"/>
    <x v="1"/>
    <x v="45"/>
    <x v="5"/>
    <x v="5"/>
    <x v="5"/>
    <x v="5"/>
    <x v="0"/>
    <x v="0"/>
    <x v="505"/>
  </r>
  <r>
    <x v="0"/>
    <x v="6"/>
    <x v="1"/>
    <x v="1"/>
    <x v="0"/>
    <x v="7"/>
    <x v="98"/>
    <x v="1"/>
    <x v="65"/>
    <x v="3"/>
    <x v="7"/>
    <x v="7"/>
    <x v="7"/>
    <x v="1"/>
    <x v="1"/>
    <x v="506"/>
  </r>
  <r>
    <x v="0"/>
    <x v="7"/>
    <x v="226"/>
    <x v="0"/>
    <x v="0"/>
    <x v="5"/>
    <x v="99"/>
    <x v="1"/>
    <x v="45"/>
    <x v="5"/>
    <x v="5"/>
    <x v="5"/>
    <x v="5"/>
    <x v="0"/>
    <x v="0"/>
    <x v="507"/>
  </r>
  <r>
    <x v="0"/>
    <x v="7"/>
    <x v="227"/>
    <x v="0"/>
    <x v="1"/>
    <x v="2"/>
    <x v="99"/>
    <x v="1"/>
    <x v="70"/>
    <x v="5"/>
    <x v="2"/>
    <x v="2"/>
    <x v="2"/>
    <x v="2"/>
    <x v="0"/>
    <x v="508"/>
  </r>
  <r>
    <x v="0"/>
    <x v="7"/>
    <x v="228"/>
    <x v="0"/>
    <x v="1"/>
    <x v="2"/>
    <x v="99"/>
    <x v="1"/>
    <x v="45"/>
    <x v="5"/>
    <x v="2"/>
    <x v="2"/>
    <x v="2"/>
    <x v="2"/>
    <x v="0"/>
    <x v="509"/>
  </r>
  <r>
    <x v="0"/>
    <x v="6"/>
    <x v="55"/>
    <x v="1"/>
    <x v="1"/>
    <x v="6"/>
    <x v="99"/>
    <x v="1"/>
    <x v="83"/>
    <x v="3"/>
    <x v="6"/>
    <x v="6"/>
    <x v="6"/>
    <x v="1"/>
    <x v="1"/>
    <x v="510"/>
  </r>
  <r>
    <x v="2"/>
    <x v="4"/>
    <x v="180"/>
    <x v="1"/>
    <x v="0"/>
    <x v="7"/>
    <x v="99"/>
    <x v="0"/>
    <x v="67"/>
    <x v="3"/>
    <x v="7"/>
    <x v="7"/>
    <x v="7"/>
    <x v="1"/>
    <x v="1"/>
    <x v="511"/>
  </r>
  <r>
    <x v="0"/>
    <x v="6"/>
    <x v="5"/>
    <x v="1"/>
    <x v="0"/>
    <x v="7"/>
    <x v="99"/>
    <x v="1"/>
    <x v="84"/>
    <x v="3"/>
    <x v="7"/>
    <x v="7"/>
    <x v="7"/>
    <x v="1"/>
    <x v="1"/>
    <x v="512"/>
  </r>
  <r>
    <x v="0"/>
    <x v="7"/>
    <x v="229"/>
    <x v="0"/>
    <x v="0"/>
    <x v="5"/>
    <x v="99"/>
    <x v="1"/>
    <x v="45"/>
    <x v="5"/>
    <x v="5"/>
    <x v="5"/>
    <x v="5"/>
    <x v="0"/>
    <x v="0"/>
    <x v="513"/>
  </r>
  <r>
    <x v="0"/>
    <x v="7"/>
    <x v="230"/>
    <x v="0"/>
    <x v="0"/>
    <x v="0"/>
    <x v="99"/>
    <x v="1"/>
    <x v="70"/>
    <x v="5"/>
    <x v="0"/>
    <x v="0"/>
    <x v="0"/>
    <x v="0"/>
    <x v="0"/>
    <x v="514"/>
  </r>
  <r>
    <x v="0"/>
    <x v="7"/>
    <x v="231"/>
    <x v="0"/>
    <x v="0"/>
    <x v="0"/>
    <x v="100"/>
    <x v="1"/>
    <x v="70"/>
    <x v="5"/>
    <x v="0"/>
    <x v="0"/>
    <x v="0"/>
    <x v="0"/>
    <x v="0"/>
    <x v="515"/>
  </r>
  <r>
    <x v="2"/>
    <x v="8"/>
    <x v="68"/>
    <x v="0"/>
    <x v="0"/>
    <x v="0"/>
    <x v="100"/>
    <x v="0"/>
    <x v="80"/>
    <x v="5"/>
    <x v="0"/>
    <x v="0"/>
    <x v="0"/>
    <x v="0"/>
    <x v="0"/>
    <x v="516"/>
  </r>
  <r>
    <x v="2"/>
    <x v="4"/>
    <x v="45"/>
    <x v="1"/>
    <x v="1"/>
    <x v="3"/>
    <x v="100"/>
    <x v="0"/>
    <x v="60"/>
    <x v="3"/>
    <x v="3"/>
    <x v="3"/>
    <x v="3"/>
    <x v="1"/>
    <x v="1"/>
    <x v="517"/>
  </r>
  <r>
    <x v="2"/>
    <x v="4"/>
    <x v="182"/>
    <x v="1"/>
    <x v="0"/>
    <x v="1"/>
    <x v="100"/>
    <x v="0"/>
    <x v="81"/>
    <x v="3"/>
    <x v="1"/>
    <x v="1"/>
    <x v="1"/>
    <x v="1"/>
    <x v="1"/>
    <x v="518"/>
  </r>
  <r>
    <x v="0"/>
    <x v="7"/>
    <x v="232"/>
    <x v="0"/>
    <x v="0"/>
    <x v="0"/>
    <x v="100"/>
    <x v="1"/>
    <x v="70"/>
    <x v="5"/>
    <x v="0"/>
    <x v="0"/>
    <x v="0"/>
    <x v="0"/>
    <x v="0"/>
    <x v="519"/>
  </r>
  <r>
    <x v="0"/>
    <x v="7"/>
    <x v="233"/>
    <x v="0"/>
    <x v="0"/>
    <x v="0"/>
    <x v="100"/>
    <x v="1"/>
    <x v="70"/>
    <x v="5"/>
    <x v="0"/>
    <x v="0"/>
    <x v="0"/>
    <x v="0"/>
    <x v="0"/>
    <x v="520"/>
  </r>
  <r>
    <x v="0"/>
    <x v="7"/>
    <x v="234"/>
    <x v="0"/>
    <x v="1"/>
    <x v="2"/>
    <x v="100"/>
    <x v="1"/>
    <x v="85"/>
    <x v="5"/>
    <x v="2"/>
    <x v="2"/>
    <x v="2"/>
    <x v="2"/>
    <x v="0"/>
    <x v="521"/>
  </r>
  <r>
    <x v="0"/>
    <x v="7"/>
    <x v="235"/>
    <x v="0"/>
    <x v="1"/>
    <x v="2"/>
    <x v="100"/>
    <x v="1"/>
    <x v="75"/>
    <x v="5"/>
    <x v="2"/>
    <x v="2"/>
    <x v="2"/>
    <x v="2"/>
    <x v="0"/>
    <x v="522"/>
  </r>
  <r>
    <x v="0"/>
    <x v="6"/>
    <x v="62"/>
    <x v="1"/>
    <x v="1"/>
    <x v="6"/>
    <x v="100"/>
    <x v="1"/>
    <x v="86"/>
    <x v="3"/>
    <x v="6"/>
    <x v="6"/>
    <x v="6"/>
    <x v="1"/>
    <x v="1"/>
    <x v="523"/>
  </r>
  <r>
    <x v="0"/>
    <x v="6"/>
    <x v="2"/>
    <x v="1"/>
    <x v="0"/>
    <x v="7"/>
    <x v="100"/>
    <x v="1"/>
    <x v="84"/>
    <x v="3"/>
    <x v="7"/>
    <x v="7"/>
    <x v="7"/>
    <x v="1"/>
    <x v="1"/>
    <x v="524"/>
  </r>
  <r>
    <x v="0"/>
    <x v="7"/>
    <x v="236"/>
    <x v="0"/>
    <x v="0"/>
    <x v="0"/>
    <x v="101"/>
    <x v="1"/>
    <x v="85"/>
    <x v="5"/>
    <x v="0"/>
    <x v="0"/>
    <x v="0"/>
    <x v="0"/>
    <x v="0"/>
    <x v="525"/>
  </r>
  <r>
    <x v="0"/>
    <x v="7"/>
    <x v="237"/>
    <x v="0"/>
    <x v="0"/>
    <x v="0"/>
    <x v="101"/>
    <x v="1"/>
    <x v="75"/>
    <x v="5"/>
    <x v="0"/>
    <x v="0"/>
    <x v="0"/>
    <x v="0"/>
    <x v="0"/>
    <x v="526"/>
  </r>
  <r>
    <x v="2"/>
    <x v="8"/>
    <x v="41"/>
    <x v="0"/>
    <x v="0"/>
    <x v="0"/>
    <x v="101"/>
    <x v="0"/>
    <x v="87"/>
    <x v="5"/>
    <x v="0"/>
    <x v="0"/>
    <x v="0"/>
    <x v="0"/>
    <x v="0"/>
    <x v="527"/>
  </r>
  <r>
    <x v="0"/>
    <x v="7"/>
    <x v="238"/>
    <x v="0"/>
    <x v="0"/>
    <x v="0"/>
    <x v="101"/>
    <x v="1"/>
    <x v="85"/>
    <x v="5"/>
    <x v="0"/>
    <x v="0"/>
    <x v="0"/>
    <x v="0"/>
    <x v="0"/>
    <x v="528"/>
  </r>
  <r>
    <x v="0"/>
    <x v="7"/>
    <x v="239"/>
    <x v="0"/>
    <x v="0"/>
    <x v="0"/>
    <x v="101"/>
    <x v="1"/>
    <x v="75"/>
    <x v="5"/>
    <x v="0"/>
    <x v="0"/>
    <x v="0"/>
    <x v="0"/>
    <x v="0"/>
    <x v="529"/>
  </r>
  <r>
    <x v="0"/>
    <x v="7"/>
    <x v="240"/>
    <x v="0"/>
    <x v="0"/>
    <x v="0"/>
    <x v="101"/>
    <x v="1"/>
    <x v="85"/>
    <x v="5"/>
    <x v="0"/>
    <x v="0"/>
    <x v="0"/>
    <x v="0"/>
    <x v="0"/>
    <x v="530"/>
  </r>
  <r>
    <x v="0"/>
    <x v="6"/>
    <x v="6"/>
    <x v="1"/>
    <x v="0"/>
    <x v="7"/>
    <x v="101"/>
    <x v="1"/>
    <x v="84"/>
    <x v="3"/>
    <x v="7"/>
    <x v="7"/>
    <x v="7"/>
    <x v="1"/>
    <x v="1"/>
    <x v="531"/>
  </r>
  <r>
    <x v="0"/>
    <x v="6"/>
    <x v="80"/>
    <x v="1"/>
    <x v="0"/>
    <x v="7"/>
    <x v="101"/>
    <x v="1"/>
    <x v="88"/>
    <x v="3"/>
    <x v="7"/>
    <x v="7"/>
    <x v="7"/>
    <x v="1"/>
    <x v="1"/>
    <x v="532"/>
  </r>
  <r>
    <x v="0"/>
    <x v="7"/>
    <x v="222"/>
    <x v="0"/>
    <x v="1"/>
    <x v="2"/>
    <x v="101"/>
    <x v="1"/>
    <x v="67"/>
    <x v="5"/>
    <x v="2"/>
    <x v="2"/>
    <x v="2"/>
    <x v="2"/>
    <x v="0"/>
    <x v="533"/>
  </r>
  <r>
    <x v="2"/>
    <x v="4"/>
    <x v="181"/>
    <x v="1"/>
    <x v="0"/>
    <x v="1"/>
    <x v="101"/>
    <x v="0"/>
    <x v="81"/>
    <x v="3"/>
    <x v="1"/>
    <x v="1"/>
    <x v="1"/>
    <x v="1"/>
    <x v="1"/>
    <x v="534"/>
  </r>
  <r>
    <x v="2"/>
    <x v="4"/>
    <x v="172"/>
    <x v="1"/>
    <x v="1"/>
    <x v="3"/>
    <x v="101"/>
    <x v="0"/>
    <x v="69"/>
    <x v="3"/>
    <x v="3"/>
    <x v="3"/>
    <x v="3"/>
    <x v="1"/>
    <x v="1"/>
    <x v="535"/>
  </r>
  <r>
    <x v="2"/>
    <x v="8"/>
    <x v="37"/>
    <x v="0"/>
    <x v="0"/>
    <x v="0"/>
    <x v="102"/>
    <x v="0"/>
    <x v="87"/>
    <x v="5"/>
    <x v="0"/>
    <x v="0"/>
    <x v="0"/>
    <x v="0"/>
    <x v="0"/>
    <x v="536"/>
  </r>
  <r>
    <x v="2"/>
    <x v="4"/>
    <x v="173"/>
    <x v="1"/>
    <x v="0"/>
    <x v="7"/>
    <x v="102"/>
    <x v="0"/>
    <x v="70"/>
    <x v="3"/>
    <x v="7"/>
    <x v="7"/>
    <x v="7"/>
    <x v="1"/>
    <x v="1"/>
    <x v="537"/>
  </r>
  <r>
    <x v="2"/>
    <x v="4"/>
    <x v="46"/>
    <x v="1"/>
    <x v="1"/>
    <x v="3"/>
    <x v="102"/>
    <x v="0"/>
    <x v="89"/>
    <x v="3"/>
    <x v="3"/>
    <x v="3"/>
    <x v="3"/>
    <x v="1"/>
    <x v="1"/>
    <x v="538"/>
  </r>
  <r>
    <x v="0"/>
    <x v="7"/>
    <x v="133"/>
    <x v="0"/>
    <x v="1"/>
    <x v="2"/>
    <x v="102"/>
    <x v="1"/>
    <x v="69"/>
    <x v="5"/>
    <x v="2"/>
    <x v="2"/>
    <x v="2"/>
    <x v="2"/>
    <x v="0"/>
    <x v="539"/>
  </r>
  <r>
    <x v="0"/>
    <x v="7"/>
    <x v="241"/>
    <x v="0"/>
    <x v="0"/>
    <x v="0"/>
    <x v="102"/>
    <x v="1"/>
    <x v="69"/>
    <x v="3"/>
    <x v="0"/>
    <x v="0"/>
    <x v="0"/>
    <x v="0"/>
    <x v="0"/>
    <x v="540"/>
  </r>
  <r>
    <x v="0"/>
    <x v="7"/>
    <x v="209"/>
    <x v="0"/>
    <x v="0"/>
    <x v="0"/>
    <x v="102"/>
    <x v="1"/>
    <x v="69"/>
    <x v="3"/>
    <x v="0"/>
    <x v="0"/>
    <x v="0"/>
    <x v="0"/>
    <x v="0"/>
    <x v="541"/>
  </r>
  <r>
    <x v="2"/>
    <x v="4"/>
    <x v="25"/>
    <x v="1"/>
    <x v="1"/>
    <x v="6"/>
    <x v="102"/>
    <x v="0"/>
    <x v="90"/>
    <x v="3"/>
    <x v="6"/>
    <x v="6"/>
    <x v="6"/>
    <x v="1"/>
    <x v="1"/>
    <x v="542"/>
  </r>
  <r>
    <x v="0"/>
    <x v="7"/>
    <x v="210"/>
    <x v="0"/>
    <x v="0"/>
    <x v="0"/>
    <x v="102"/>
    <x v="1"/>
    <x v="69"/>
    <x v="3"/>
    <x v="0"/>
    <x v="0"/>
    <x v="0"/>
    <x v="0"/>
    <x v="0"/>
    <x v="543"/>
  </r>
  <r>
    <x v="0"/>
    <x v="7"/>
    <x v="212"/>
    <x v="0"/>
    <x v="0"/>
    <x v="0"/>
    <x v="102"/>
    <x v="1"/>
    <x v="69"/>
    <x v="3"/>
    <x v="0"/>
    <x v="0"/>
    <x v="0"/>
    <x v="0"/>
    <x v="0"/>
    <x v="544"/>
  </r>
  <r>
    <x v="2"/>
    <x v="8"/>
    <x v="77"/>
    <x v="0"/>
    <x v="1"/>
    <x v="4"/>
    <x v="102"/>
    <x v="0"/>
    <x v="77"/>
    <x v="5"/>
    <x v="4"/>
    <x v="4"/>
    <x v="4"/>
    <x v="2"/>
    <x v="0"/>
    <x v="545"/>
  </r>
  <r>
    <x v="0"/>
    <x v="7"/>
    <x v="242"/>
    <x v="0"/>
    <x v="1"/>
    <x v="2"/>
    <x v="102"/>
    <x v="1"/>
    <x v="69"/>
    <x v="3"/>
    <x v="2"/>
    <x v="2"/>
    <x v="2"/>
    <x v="2"/>
    <x v="0"/>
    <x v="546"/>
  </r>
  <r>
    <x v="0"/>
    <x v="7"/>
    <x v="243"/>
    <x v="0"/>
    <x v="1"/>
    <x v="2"/>
    <x v="103"/>
    <x v="1"/>
    <x v="85"/>
    <x v="5"/>
    <x v="2"/>
    <x v="2"/>
    <x v="2"/>
    <x v="2"/>
    <x v="0"/>
    <x v="547"/>
  </r>
  <r>
    <x v="0"/>
    <x v="7"/>
    <x v="184"/>
    <x v="0"/>
    <x v="0"/>
    <x v="0"/>
    <x v="103"/>
    <x v="1"/>
    <x v="69"/>
    <x v="5"/>
    <x v="0"/>
    <x v="0"/>
    <x v="0"/>
    <x v="0"/>
    <x v="0"/>
    <x v="548"/>
  </r>
  <r>
    <x v="0"/>
    <x v="7"/>
    <x v="211"/>
    <x v="0"/>
    <x v="0"/>
    <x v="0"/>
    <x v="103"/>
    <x v="1"/>
    <x v="67"/>
    <x v="5"/>
    <x v="0"/>
    <x v="0"/>
    <x v="0"/>
    <x v="0"/>
    <x v="0"/>
    <x v="549"/>
  </r>
  <r>
    <x v="0"/>
    <x v="7"/>
    <x v="178"/>
    <x v="0"/>
    <x v="0"/>
    <x v="0"/>
    <x v="103"/>
    <x v="1"/>
    <x v="69"/>
    <x v="5"/>
    <x v="0"/>
    <x v="0"/>
    <x v="0"/>
    <x v="0"/>
    <x v="0"/>
    <x v="550"/>
  </r>
  <r>
    <x v="0"/>
    <x v="6"/>
    <x v="176"/>
    <x v="1"/>
    <x v="0"/>
    <x v="1"/>
    <x v="103"/>
    <x v="1"/>
    <x v="91"/>
    <x v="3"/>
    <x v="1"/>
    <x v="1"/>
    <x v="1"/>
    <x v="1"/>
    <x v="1"/>
    <x v="551"/>
  </r>
  <r>
    <x v="0"/>
    <x v="7"/>
    <x v="170"/>
    <x v="0"/>
    <x v="0"/>
    <x v="0"/>
    <x v="103"/>
    <x v="1"/>
    <x v="69"/>
    <x v="5"/>
    <x v="0"/>
    <x v="0"/>
    <x v="0"/>
    <x v="0"/>
    <x v="0"/>
    <x v="552"/>
  </r>
  <r>
    <x v="2"/>
    <x v="8"/>
    <x v="8"/>
    <x v="0"/>
    <x v="0"/>
    <x v="0"/>
    <x v="103"/>
    <x v="0"/>
    <x v="92"/>
    <x v="5"/>
    <x v="0"/>
    <x v="0"/>
    <x v="0"/>
    <x v="0"/>
    <x v="0"/>
    <x v="553"/>
  </r>
  <r>
    <x v="2"/>
    <x v="8"/>
    <x v="73"/>
    <x v="0"/>
    <x v="1"/>
    <x v="4"/>
    <x v="103"/>
    <x v="0"/>
    <x v="78"/>
    <x v="5"/>
    <x v="4"/>
    <x v="4"/>
    <x v="4"/>
    <x v="2"/>
    <x v="0"/>
    <x v="554"/>
  </r>
  <r>
    <x v="2"/>
    <x v="4"/>
    <x v="183"/>
    <x v="1"/>
    <x v="0"/>
    <x v="1"/>
    <x v="103"/>
    <x v="0"/>
    <x v="69"/>
    <x v="3"/>
    <x v="1"/>
    <x v="1"/>
    <x v="1"/>
    <x v="1"/>
    <x v="1"/>
    <x v="555"/>
  </r>
  <r>
    <x v="2"/>
    <x v="8"/>
    <x v="49"/>
    <x v="0"/>
    <x v="0"/>
    <x v="0"/>
    <x v="103"/>
    <x v="0"/>
    <x v="87"/>
    <x v="5"/>
    <x v="0"/>
    <x v="0"/>
    <x v="0"/>
    <x v="0"/>
    <x v="0"/>
    <x v="556"/>
  </r>
  <r>
    <x v="0"/>
    <x v="6"/>
    <x v="74"/>
    <x v="1"/>
    <x v="1"/>
    <x v="3"/>
    <x v="103"/>
    <x v="1"/>
    <x v="57"/>
    <x v="3"/>
    <x v="3"/>
    <x v="3"/>
    <x v="3"/>
    <x v="1"/>
    <x v="1"/>
    <x v="557"/>
  </r>
  <r>
    <x v="0"/>
    <x v="7"/>
    <x v="165"/>
    <x v="0"/>
    <x v="0"/>
    <x v="0"/>
    <x v="104"/>
    <x v="1"/>
    <x v="50"/>
    <x v="5"/>
    <x v="0"/>
    <x v="0"/>
    <x v="0"/>
    <x v="0"/>
    <x v="0"/>
    <x v="558"/>
  </r>
  <r>
    <x v="0"/>
    <x v="7"/>
    <x v="244"/>
    <x v="0"/>
    <x v="0"/>
    <x v="0"/>
    <x v="104"/>
    <x v="1"/>
    <x v="69"/>
    <x v="5"/>
    <x v="0"/>
    <x v="0"/>
    <x v="0"/>
    <x v="0"/>
    <x v="0"/>
    <x v="559"/>
  </r>
  <r>
    <x v="0"/>
    <x v="7"/>
    <x v="185"/>
    <x v="0"/>
    <x v="0"/>
    <x v="0"/>
    <x v="104"/>
    <x v="1"/>
    <x v="69"/>
    <x v="5"/>
    <x v="0"/>
    <x v="0"/>
    <x v="0"/>
    <x v="0"/>
    <x v="0"/>
    <x v="560"/>
  </r>
  <r>
    <x v="0"/>
    <x v="7"/>
    <x v="168"/>
    <x v="0"/>
    <x v="0"/>
    <x v="0"/>
    <x v="104"/>
    <x v="1"/>
    <x v="50"/>
    <x v="5"/>
    <x v="0"/>
    <x v="0"/>
    <x v="0"/>
    <x v="0"/>
    <x v="0"/>
    <x v="561"/>
  </r>
  <r>
    <x v="2"/>
    <x v="4"/>
    <x v="43"/>
    <x v="1"/>
    <x v="1"/>
    <x v="6"/>
    <x v="104"/>
    <x v="0"/>
    <x v="93"/>
    <x v="3"/>
    <x v="6"/>
    <x v="6"/>
    <x v="6"/>
    <x v="1"/>
    <x v="1"/>
    <x v="562"/>
  </r>
  <r>
    <x v="2"/>
    <x v="4"/>
    <x v="30"/>
    <x v="1"/>
    <x v="1"/>
    <x v="6"/>
    <x v="104"/>
    <x v="0"/>
    <x v="91"/>
    <x v="3"/>
    <x v="6"/>
    <x v="6"/>
    <x v="6"/>
    <x v="1"/>
    <x v="1"/>
    <x v="563"/>
  </r>
  <r>
    <x v="0"/>
    <x v="6"/>
    <x v="177"/>
    <x v="1"/>
    <x v="0"/>
    <x v="1"/>
    <x v="104"/>
    <x v="1"/>
    <x v="93"/>
    <x v="3"/>
    <x v="1"/>
    <x v="1"/>
    <x v="1"/>
    <x v="1"/>
    <x v="1"/>
    <x v="564"/>
  </r>
  <r>
    <x v="2"/>
    <x v="8"/>
    <x v="23"/>
    <x v="0"/>
    <x v="0"/>
    <x v="0"/>
    <x v="104"/>
    <x v="0"/>
    <x v="92"/>
    <x v="5"/>
    <x v="0"/>
    <x v="0"/>
    <x v="0"/>
    <x v="0"/>
    <x v="0"/>
    <x v="565"/>
  </r>
  <r>
    <x v="2"/>
    <x v="8"/>
    <x v="31"/>
    <x v="0"/>
    <x v="0"/>
    <x v="0"/>
    <x v="104"/>
    <x v="0"/>
    <x v="92"/>
    <x v="5"/>
    <x v="0"/>
    <x v="0"/>
    <x v="0"/>
    <x v="0"/>
    <x v="0"/>
    <x v="566"/>
  </r>
  <r>
    <x v="0"/>
    <x v="7"/>
    <x v="245"/>
    <x v="0"/>
    <x v="1"/>
    <x v="2"/>
    <x v="104"/>
    <x v="1"/>
    <x v="50"/>
    <x v="5"/>
    <x v="2"/>
    <x v="2"/>
    <x v="2"/>
    <x v="2"/>
    <x v="0"/>
    <x v="567"/>
  </r>
  <r>
    <x v="0"/>
    <x v="6"/>
    <x v="175"/>
    <x v="1"/>
    <x v="0"/>
    <x v="1"/>
    <x v="104"/>
    <x v="1"/>
    <x v="93"/>
    <x v="3"/>
    <x v="1"/>
    <x v="1"/>
    <x v="1"/>
    <x v="1"/>
    <x v="1"/>
    <x v="568"/>
  </r>
  <r>
    <x v="0"/>
    <x v="6"/>
    <x v="162"/>
    <x v="1"/>
    <x v="0"/>
    <x v="1"/>
    <x v="105"/>
    <x v="1"/>
    <x v="94"/>
    <x v="3"/>
    <x v="1"/>
    <x v="1"/>
    <x v="1"/>
    <x v="1"/>
    <x v="1"/>
    <x v="569"/>
  </r>
  <r>
    <x v="2"/>
    <x v="4"/>
    <x v="17"/>
    <x v="1"/>
    <x v="0"/>
    <x v="1"/>
    <x v="105"/>
    <x v="0"/>
    <x v="60"/>
    <x v="3"/>
    <x v="1"/>
    <x v="1"/>
    <x v="1"/>
    <x v="1"/>
    <x v="1"/>
    <x v="570"/>
  </r>
  <r>
    <x v="2"/>
    <x v="4"/>
    <x v="20"/>
    <x v="1"/>
    <x v="0"/>
    <x v="1"/>
    <x v="105"/>
    <x v="0"/>
    <x v="60"/>
    <x v="3"/>
    <x v="1"/>
    <x v="1"/>
    <x v="1"/>
    <x v="1"/>
    <x v="1"/>
    <x v="571"/>
  </r>
  <r>
    <x v="0"/>
    <x v="7"/>
    <x v="18"/>
    <x v="0"/>
    <x v="0"/>
    <x v="0"/>
    <x v="105"/>
    <x v="1"/>
    <x v="90"/>
    <x v="5"/>
    <x v="0"/>
    <x v="0"/>
    <x v="0"/>
    <x v="0"/>
    <x v="0"/>
    <x v="572"/>
  </r>
  <r>
    <x v="0"/>
    <x v="7"/>
    <x v="246"/>
    <x v="0"/>
    <x v="0"/>
    <x v="0"/>
    <x v="105"/>
    <x v="1"/>
    <x v="50"/>
    <x v="5"/>
    <x v="0"/>
    <x v="0"/>
    <x v="0"/>
    <x v="0"/>
    <x v="0"/>
    <x v="573"/>
  </r>
  <r>
    <x v="0"/>
    <x v="6"/>
    <x v="57"/>
    <x v="1"/>
    <x v="1"/>
    <x v="6"/>
    <x v="105"/>
    <x v="1"/>
    <x v="95"/>
    <x v="3"/>
    <x v="6"/>
    <x v="6"/>
    <x v="6"/>
    <x v="1"/>
    <x v="1"/>
    <x v="574"/>
  </r>
  <r>
    <x v="2"/>
    <x v="8"/>
    <x v="17"/>
    <x v="0"/>
    <x v="0"/>
    <x v="5"/>
    <x v="105"/>
    <x v="0"/>
    <x v="96"/>
    <x v="5"/>
    <x v="5"/>
    <x v="5"/>
    <x v="5"/>
    <x v="0"/>
    <x v="0"/>
    <x v="575"/>
  </r>
  <r>
    <x v="0"/>
    <x v="7"/>
    <x v="131"/>
    <x v="0"/>
    <x v="1"/>
    <x v="2"/>
    <x v="105"/>
    <x v="1"/>
    <x v="50"/>
    <x v="5"/>
    <x v="2"/>
    <x v="2"/>
    <x v="2"/>
    <x v="2"/>
    <x v="0"/>
    <x v="576"/>
  </r>
  <r>
    <x v="2"/>
    <x v="8"/>
    <x v="20"/>
    <x v="0"/>
    <x v="0"/>
    <x v="5"/>
    <x v="105"/>
    <x v="0"/>
    <x v="96"/>
    <x v="5"/>
    <x v="5"/>
    <x v="5"/>
    <x v="5"/>
    <x v="0"/>
    <x v="0"/>
    <x v="577"/>
  </r>
  <r>
    <x v="0"/>
    <x v="7"/>
    <x v="247"/>
    <x v="0"/>
    <x v="1"/>
    <x v="2"/>
    <x v="106"/>
    <x v="1"/>
    <x v="93"/>
    <x v="5"/>
    <x v="2"/>
    <x v="2"/>
    <x v="2"/>
    <x v="2"/>
    <x v="0"/>
    <x v="578"/>
  </r>
  <r>
    <x v="0"/>
    <x v="7"/>
    <x v="66"/>
    <x v="0"/>
    <x v="1"/>
    <x v="2"/>
    <x v="106"/>
    <x v="1"/>
    <x v="90"/>
    <x v="5"/>
    <x v="2"/>
    <x v="2"/>
    <x v="2"/>
    <x v="2"/>
    <x v="0"/>
    <x v="579"/>
  </r>
  <r>
    <x v="2"/>
    <x v="8"/>
    <x v="22"/>
    <x v="0"/>
    <x v="0"/>
    <x v="5"/>
    <x v="106"/>
    <x v="0"/>
    <x v="96"/>
    <x v="5"/>
    <x v="5"/>
    <x v="5"/>
    <x v="5"/>
    <x v="0"/>
    <x v="0"/>
    <x v="580"/>
  </r>
  <r>
    <x v="0"/>
    <x v="7"/>
    <x v="64"/>
    <x v="0"/>
    <x v="0"/>
    <x v="0"/>
    <x v="106"/>
    <x v="1"/>
    <x v="93"/>
    <x v="5"/>
    <x v="0"/>
    <x v="0"/>
    <x v="0"/>
    <x v="0"/>
    <x v="0"/>
    <x v="581"/>
  </r>
  <r>
    <x v="0"/>
    <x v="6"/>
    <x v="173"/>
    <x v="1"/>
    <x v="0"/>
    <x v="1"/>
    <x v="106"/>
    <x v="1"/>
    <x v="94"/>
    <x v="3"/>
    <x v="1"/>
    <x v="1"/>
    <x v="1"/>
    <x v="1"/>
    <x v="1"/>
    <x v="582"/>
  </r>
  <r>
    <x v="2"/>
    <x v="4"/>
    <x v="33"/>
    <x v="1"/>
    <x v="1"/>
    <x v="6"/>
    <x v="106"/>
    <x v="0"/>
    <x v="91"/>
    <x v="3"/>
    <x v="6"/>
    <x v="6"/>
    <x v="6"/>
    <x v="1"/>
    <x v="1"/>
    <x v="583"/>
  </r>
  <r>
    <x v="2"/>
    <x v="8"/>
    <x v="60"/>
    <x v="0"/>
    <x v="1"/>
    <x v="2"/>
    <x v="106"/>
    <x v="0"/>
    <x v="82"/>
    <x v="5"/>
    <x v="2"/>
    <x v="2"/>
    <x v="2"/>
    <x v="2"/>
    <x v="0"/>
    <x v="584"/>
  </r>
  <r>
    <x v="0"/>
    <x v="7"/>
    <x v="248"/>
    <x v="0"/>
    <x v="0"/>
    <x v="0"/>
    <x v="106"/>
    <x v="1"/>
    <x v="50"/>
    <x v="5"/>
    <x v="0"/>
    <x v="0"/>
    <x v="0"/>
    <x v="0"/>
    <x v="0"/>
    <x v="585"/>
  </r>
  <r>
    <x v="2"/>
    <x v="4"/>
    <x v="22"/>
    <x v="1"/>
    <x v="0"/>
    <x v="1"/>
    <x v="106"/>
    <x v="0"/>
    <x v="89"/>
    <x v="3"/>
    <x v="1"/>
    <x v="1"/>
    <x v="1"/>
    <x v="1"/>
    <x v="1"/>
    <x v="586"/>
  </r>
  <r>
    <x v="0"/>
    <x v="7"/>
    <x v="157"/>
    <x v="0"/>
    <x v="0"/>
    <x v="0"/>
    <x v="106"/>
    <x v="1"/>
    <x v="50"/>
    <x v="5"/>
    <x v="0"/>
    <x v="0"/>
    <x v="0"/>
    <x v="0"/>
    <x v="0"/>
    <x v="587"/>
  </r>
  <r>
    <x v="0"/>
    <x v="7"/>
    <x v="169"/>
    <x v="0"/>
    <x v="0"/>
    <x v="0"/>
    <x v="106"/>
    <x v="1"/>
    <x v="50"/>
    <x v="5"/>
    <x v="0"/>
    <x v="0"/>
    <x v="0"/>
    <x v="0"/>
    <x v="0"/>
    <x v="588"/>
  </r>
  <r>
    <x v="0"/>
    <x v="7"/>
    <x v="113"/>
    <x v="0"/>
    <x v="1"/>
    <x v="2"/>
    <x v="107"/>
    <x v="1"/>
    <x v="97"/>
    <x v="5"/>
    <x v="2"/>
    <x v="2"/>
    <x v="2"/>
    <x v="2"/>
    <x v="0"/>
    <x v="589"/>
  </r>
  <r>
    <x v="2"/>
    <x v="4"/>
    <x v="8"/>
    <x v="1"/>
    <x v="0"/>
    <x v="7"/>
    <x v="107"/>
    <x v="0"/>
    <x v="90"/>
    <x v="3"/>
    <x v="7"/>
    <x v="7"/>
    <x v="7"/>
    <x v="1"/>
    <x v="1"/>
    <x v="590"/>
  </r>
  <r>
    <x v="2"/>
    <x v="4"/>
    <x v="23"/>
    <x v="1"/>
    <x v="0"/>
    <x v="7"/>
    <x v="107"/>
    <x v="0"/>
    <x v="90"/>
    <x v="3"/>
    <x v="7"/>
    <x v="7"/>
    <x v="7"/>
    <x v="1"/>
    <x v="1"/>
    <x v="591"/>
  </r>
  <r>
    <x v="0"/>
    <x v="6"/>
    <x v="180"/>
    <x v="1"/>
    <x v="0"/>
    <x v="1"/>
    <x v="107"/>
    <x v="1"/>
    <x v="98"/>
    <x v="3"/>
    <x v="1"/>
    <x v="1"/>
    <x v="1"/>
    <x v="1"/>
    <x v="1"/>
    <x v="592"/>
  </r>
  <r>
    <x v="2"/>
    <x v="8"/>
    <x v="152"/>
    <x v="0"/>
    <x v="0"/>
    <x v="0"/>
    <x v="107"/>
    <x v="0"/>
    <x v="99"/>
    <x v="5"/>
    <x v="0"/>
    <x v="0"/>
    <x v="0"/>
    <x v="0"/>
    <x v="0"/>
    <x v="593"/>
  </r>
  <r>
    <x v="0"/>
    <x v="7"/>
    <x v="12"/>
    <x v="0"/>
    <x v="0"/>
    <x v="0"/>
    <x v="107"/>
    <x v="1"/>
    <x v="90"/>
    <x v="5"/>
    <x v="0"/>
    <x v="0"/>
    <x v="0"/>
    <x v="0"/>
    <x v="0"/>
    <x v="594"/>
  </r>
  <r>
    <x v="0"/>
    <x v="7"/>
    <x v="95"/>
    <x v="0"/>
    <x v="1"/>
    <x v="2"/>
    <x v="107"/>
    <x v="1"/>
    <x v="94"/>
    <x v="5"/>
    <x v="2"/>
    <x v="2"/>
    <x v="2"/>
    <x v="2"/>
    <x v="0"/>
    <x v="595"/>
  </r>
  <r>
    <x v="2"/>
    <x v="8"/>
    <x v="30"/>
    <x v="0"/>
    <x v="1"/>
    <x v="2"/>
    <x v="107"/>
    <x v="0"/>
    <x v="87"/>
    <x v="5"/>
    <x v="2"/>
    <x v="2"/>
    <x v="2"/>
    <x v="2"/>
    <x v="0"/>
    <x v="596"/>
  </r>
  <r>
    <x v="2"/>
    <x v="4"/>
    <x v="31"/>
    <x v="1"/>
    <x v="0"/>
    <x v="7"/>
    <x v="108"/>
    <x v="0"/>
    <x v="93"/>
    <x v="3"/>
    <x v="7"/>
    <x v="7"/>
    <x v="7"/>
    <x v="1"/>
    <x v="1"/>
    <x v="597"/>
  </r>
  <r>
    <x v="0"/>
    <x v="7"/>
    <x v="47"/>
    <x v="0"/>
    <x v="0"/>
    <x v="0"/>
    <x v="108"/>
    <x v="1"/>
    <x v="91"/>
    <x v="5"/>
    <x v="0"/>
    <x v="0"/>
    <x v="0"/>
    <x v="0"/>
    <x v="0"/>
    <x v="598"/>
  </r>
  <r>
    <x v="0"/>
    <x v="7"/>
    <x v="67"/>
    <x v="0"/>
    <x v="0"/>
    <x v="0"/>
    <x v="108"/>
    <x v="1"/>
    <x v="91"/>
    <x v="5"/>
    <x v="0"/>
    <x v="0"/>
    <x v="0"/>
    <x v="0"/>
    <x v="0"/>
    <x v="599"/>
  </r>
  <r>
    <x v="2"/>
    <x v="4"/>
    <x v="41"/>
    <x v="1"/>
    <x v="0"/>
    <x v="7"/>
    <x v="108"/>
    <x v="0"/>
    <x v="91"/>
    <x v="3"/>
    <x v="7"/>
    <x v="7"/>
    <x v="7"/>
    <x v="1"/>
    <x v="1"/>
    <x v="600"/>
  </r>
  <r>
    <x v="0"/>
    <x v="7"/>
    <x v="69"/>
    <x v="0"/>
    <x v="1"/>
    <x v="2"/>
    <x v="108"/>
    <x v="1"/>
    <x v="91"/>
    <x v="5"/>
    <x v="2"/>
    <x v="2"/>
    <x v="2"/>
    <x v="2"/>
    <x v="0"/>
    <x v="601"/>
  </r>
  <r>
    <x v="0"/>
    <x v="7"/>
    <x v="249"/>
    <x v="0"/>
    <x v="0"/>
    <x v="0"/>
    <x v="108"/>
    <x v="1"/>
    <x v="93"/>
    <x v="5"/>
    <x v="0"/>
    <x v="0"/>
    <x v="0"/>
    <x v="0"/>
    <x v="0"/>
    <x v="602"/>
  </r>
  <r>
    <x v="0"/>
    <x v="7"/>
    <x v="250"/>
    <x v="0"/>
    <x v="0"/>
    <x v="0"/>
    <x v="108"/>
    <x v="1"/>
    <x v="93"/>
    <x v="5"/>
    <x v="0"/>
    <x v="0"/>
    <x v="0"/>
    <x v="0"/>
    <x v="0"/>
    <x v="603"/>
  </r>
  <r>
    <x v="0"/>
    <x v="6"/>
    <x v="171"/>
    <x v="1"/>
    <x v="1"/>
    <x v="3"/>
    <x v="108"/>
    <x v="1"/>
    <x v="94"/>
    <x v="3"/>
    <x v="3"/>
    <x v="3"/>
    <x v="3"/>
    <x v="1"/>
    <x v="1"/>
    <x v="604"/>
  </r>
  <r>
    <x v="2"/>
    <x v="4"/>
    <x v="49"/>
    <x v="1"/>
    <x v="0"/>
    <x v="7"/>
    <x v="109"/>
    <x v="0"/>
    <x v="91"/>
    <x v="3"/>
    <x v="7"/>
    <x v="7"/>
    <x v="7"/>
    <x v="1"/>
    <x v="1"/>
    <x v="605"/>
  </r>
  <r>
    <x v="0"/>
    <x v="6"/>
    <x v="164"/>
    <x v="1"/>
    <x v="1"/>
    <x v="3"/>
    <x v="109"/>
    <x v="1"/>
    <x v="93"/>
    <x v="3"/>
    <x v="3"/>
    <x v="3"/>
    <x v="3"/>
    <x v="1"/>
    <x v="1"/>
    <x v="606"/>
  </r>
  <r>
    <x v="2"/>
    <x v="8"/>
    <x v="159"/>
    <x v="0"/>
    <x v="0"/>
    <x v="0"/>
    <x v="109"/>
    <x v="0"/>
    <x v="99"/>
    <x v="5"/>
    <x v="0"/>
    <x v="0"/>
    <x v="0"/>
    <x v="0"/>
    <x v="0"/>
    <x v="607"/>
  </r>
  <r>
    <x v="0"/>
    <x v="7"/>
    <x v="109"/>
    <x v="0"/>
    <x v="1"/>
    <x v="2"/>
    <x v="109"/>
    <x v="1"/>
    <x v="100"/>
    <x v="5"/>
    <x v="2"/>
    <x v="2"/>
    <x v="2"/>
    <x v="2"/>
    <x v="0"/>
    <x v="608"/>
  </r>
  <r>
    <x v="0"/>
    <x v="7"/>
    <x v="251"/>
    <x v="0"/>
    <x v="0"/>
    <x v="0"/>
    <x v="109"/>
    <x v="1"/>
    <x v="91"/>
    <x v="5"/>
    <x v="0"/>
    <x v="0"/>
    <x v="0"/>
    <x v="0"/>
    <x v="0"/>
    <x v="609"/>
  </r>
  <r>
    <x v="0"/>
    <x v="7"/>
    <x v="119"/>
    <x v="0"/>
    <x v="1"/>
    <x v="2"/>
    <x v="109"/>
    <x v="1"/>
    <x v="101"/>
    <x v="5"/>
    <x v="2"/>
    <x v="2"/>
    <x v="2"/>
    <x v="2"/>
    <x v="0"/>
    <x v="610"/>
  </r>
  <r>
    <x v="2"/>
    <x v="4"/>
    <x v="37"/>
    <x v="1"/>
    <x v="0"/>
    <x v="7"/>
    <x v="109"/>
    <x v="0"/>
    <x v="91"/>
    <x v="3"/>
    <x v="7"/>
    <x v="7"/>
    <x v="7"/>
    <x v="1"/>
    <x v="1"/>
    <x v="611"/>
  </r>
  <r>
    <x v="0"/>
    <x v="6"/>
    <x v="182"/>
    <x v="1"/>
    <x v="0"/>
    <x v="1"/>
    <x v="110"/>
    <x v="1"/>
    <x v="100"/>
    <x v="3"/>
    <x v="1"/>
    <x v="1"/>
    <x v="1"/>
    <x v="1"/>
    <x v="1"/>
    <x v="612"/>
  </r>
  <r>
    <x v="0"/>
    <x v="7"/>
    <x v="59"/>
    <x v="0"/>
    <x v="0"/>
    <x v="0"/>
    <x v="110"/>
    <x v="1"/>
    <x v="91"/>
    <x v="5"/>
    <x v="0"/>
    <x v="0"/>
    <x v="0"/>
    <x v="0"/>
    <x v="0"/>
    <x v="613"/>
  </r>
  <r>
    <x v="0"/>
    <x v="6"/>
    <x v="181"/>
    <x v="1"/>
    <x v="0"/>
    <x v="1"/>
    <x v="110"/>
    <x v="1"/>
    <x v="100"/>
    <x v="3"/>
    <x v="1"/>
    <x v="1"/>
    <x v="1"/>
    <x v="1"/>
    <x v="1"/>
    <x v="614"/>
  </r>
  <r>
    <x v="0"/>
    <x v="7"/>
    <x v="252"/>
    <x v="0"/>
    <x v="0"/>
    <x v="0"/>
    <x v="110"/>
    <x v="1"/>
    <x v="91"/>
    <x v="5"/>
    <x v="0"/>
    <x v="0"/>
    <x v="0"/>
    <x v="0"/>
    <x v="0"/>
    <x v="615"/>
  </r>
  <r>
    <x v="2"/>
    <x v="4"/>
    <x v="63"/>
    <x v="1"/>
    <x v="0"/>
    <x v="1"/>
    <x v="110"/>
    <x v="0"/>
    <x v="97"/>
    <x v="3"/>
    <x v="1"/>
    <x v="1"/>
    <x v="1"/>
    <x v="1"/>
    <x v="1"/>
    <x v="616"/>
  </r>
  <r>
    <x v="0"/>
    <x v="7"/>
    <x v="253"/>
    <x v="0"/>
    <x v="1"/>
    <x v="2"/>
    <x v="110"/>
    <x v="1"/>
    <x v="91"/>
    <x v="5"/>
    <x v="2"/>
    <x v="2"/>
    <x v="2"/>
    <x v="2"/>
    <x v="0"/>
    <x v="617"/>
  </r>
  <r>
    <x v="0"/>
    <x v="7"/>
    <x v="16"/>
    <x v="0"/>
    <x v="0"/>
    <x v="0"/>
    <x v="110"/>
    <x v="1"/>
    <x v="90"/>
    <x v="5"/>
    <x v="0"/>
    <x v="0"/>
    <x v="0"/>
    <x v="0"/>
    <x v="0"/>
    <x v="618"/>
  </r>
  <r>
    <x v="2"/>
    <x v="4"/>
    <x v="60"/>
    <x v="1"/>
    <x v="1"/>
    <x v="3"/>
    <x v="110"/>
    <x v="0"/>
    <x v="97"/>
    <x v="3"/>
    <x v="3"/>
    <x v="3"/>
    <x v="3"/>
    <x v="1"/>
    <x v="1"/>
    <x v="619"/>
  </r>
  <r>
    <x v="0"/>
    <x v="7"/>
    <x v="70"/>
    <x v="0"/>
    <x v="0"/>
    <x v="0"/>
    <x v="110"/>
    <x v="1"/>
    <x v="91"/>
    <x v="5"/>
    <x v="0"/>
    <x v="0"/>
    <x v="0"/>
    <x v="0"/>
    <x v="0"/>
    <x v="620"/>
  </r>
  <r>
    <x v="0"/>
    <x v="6"/>
    <x v="183"/>
    <x v="1"/>
    <x v="0"/>
    <x v="1"/>
    <x v="111"/>
    <x v="1"/>
    <x v="100"/>
    <x v="3"/>
    <x v="1"/>
    <x v="1"/>
    <x v="1"/>
    <x v="1"/>
    <x v="1"/>
    <x v="621"/>
  </r>
  <r>
    <x v="0"/>
    <x v="6"/>
    <x v="179"/>
    <x v="1"/>
    <x v="1"/>
    <x v="3"/>
    <x v="111"/>
    <x v="1"/>
    <x v="100"/>
    <x v="3"/>
    <x v="3"/>
    <x v="3"/>
    <x v="3"/>
    <x v="1"/>
    <x v="1"/>
    <x v="622"/>
  </r>
  <r>
    <x v="0"/>
    <x v="7"/>
    <x v="83"/>
    <x v="0"/>
    <x v="0"/>
    <x v="0"/>
    <x v="111"/>
    <x v="1"/>
    <x v="94"/>
    <x v="5"/>
    <x v="0"/>
    <x v="0"/>
    <x v="0"/>
    <x v="0"/>
    <x v="0"/>
    <x v="623"/>
  </r>
  <r>
    <x v="2"/>
    <x v="4"/>
    <x v="58"/>
    <x v="1"/>
    <x v="0"/>
    <x v="1"/>
    <x v="111"/>
    <x v="0"/>
    <x v="97"/>
    <x v="3"/>
    <x v="1"/>
    <x v="1"/>
    <x v="1"/>
    <x v="1"/>
    <x v="1"/>
    <x v="624"/>
  </r>
  <r>
    <x v="0"/>
    <x v="7"/>
    <x v="35"/>
    <x v="0"/>
    <x v="1"/>
    <x v="2"/>
    <x v="111"/>
    <x v="1"/>
    <x v="85"/>
    <x v="5"/>
    <x v="2"/>
    <x v="2"/>
    <x v="2"/>
    <x v="2"/>
    <x v="0"/>
    <x v="625"/>
  </r>
  <r>
    <x v="0"/>
    <x v="9"/>
    <x v="185"/>
    <x v="0"/>
    <x v="1"/>
    <x v="2"/>
    <x v="111"/>
    <x v="1"/>
    <x v="102"/>
    <x v="5"/>
    <x v="2"/>
    <x v="2"/>
    <x v="2"/>
    <x v="2"/>
    <x v="0"/>
    <x v="626"/>
  </r>
  <r>
    <x v="2"/>
    <x v="8"/>
    <x v="192"/>
    <x v="0"/>
    <x v="0"/>
    <x v="0"/>
    <x v="111"/>
    <x v="0"/>
    <x v="99"/>
    <x v="5"/>
    <x v="0"/>
    <x v="0"/>
    <x v="0"/>
    <x v="0"/>
    <x v="0"/>
    <x v="627"/>
  </r>
  <r>
    <x v="2"/>
    <x v="8"/>
    <x v="167"/>
    <x v="0"/>
    <x v="0"/>
    <x v="0"/>
    <x v="111"/>
    <x v="0"/>
    <x v="103"/>
    <x v="5"/>
    <x v="0"/>
    <x v="0"/>
    <x v="0"/>
    <x v="0"/>
    <x v="0"/>
    <x v="628"/>
  </r>
  <r>
    <x v="0"/>
    <x v="7"/>
    <x v="90"/>
    <x v="0"/>
    <x v="0"/>
    <x v="0"/>
    <x v="112"/>
    <x v="1"/>
    <x v="98"/>
    <x v="5"/>
    <x v="0"/>
    <x v="0"/>
    <x v="0"/>
    <x v="0"/>
    <x v="0"/>
    <x v="629"/>
  </r>
  <r>
    <x v="2"/>
    <x v="4"/>
    <x v="68"/>
    <x v="1"/>
    <x v="0"/>
    <x v="1"/>
    <x v="112"/>
    <x v="0"/>
    <x v="100"/>
    <x v="3"/>
    <x v="1"/>
    <x v="1"/>
    <x v="1"/>
    <x v="1"/>
    <x v="1"/>
    <x v="630"/>
  </r>
  <r>
    <x v="0"/>
    <x v="7"/>
    <x v="116"/>
    <x v="0"/>
    <x v="0"/>
    <x v="0"/>
    <x v="112"/>
    <x v="1"/>
    <x v="100"/>
    <x v="5"/>
    <x v="0"/>
    <x v="0"/>
    <x v="0"/>
    <x v="0"/>
    <x v="0"/>
    <x v="631"/>
  </r>
  <r>
    <x v="0"/>
    <x v="6"/>
    <x v="17"/>
    <x v="1"/>
    <x v="0"/>
    <x v="7"/>
    <x v="112"/>
    <x v="1"/>
    <x v="104"/>
    <x v="3"/>
    <x v="7"/>
    <x v="7"/>
    <x v="7"/>
    <x v="1"/>
    <x v="1"/>
    <x v="632"/>
  </r>
  <r>
    <x v="0"/>
    <x v="7"/>
    <x v="84"/>
    <x v="0"/>
    <x v="0"/>
    <x v="0"/>
    <x v="112"/>
    <x v="1"/>
    <x v="94"/>
    <x v="5"/>
    <x v="0"/>
    <x v="0"/>
    <x v="0"/>
    <x v="0"/>
    <x v="0"/>
    <x v="633"/>
  </r>
  <r>
    <x v="0"/>
    <x v="7"/>
    <x v="254"/>
    <x v="0"/>
    <x v="0"/>
    <x v="0"/>
    <x v="112"/>
    <x v="1"/>
    <x v="91"/>
    <x v="5"/>
    <x v="0"/>
    <x v="0"/>
    <x v="0"/>
    <x v="0"/>
    <x v="0"/>
    <x v="634"/>
  </r>
  <r>
    <x v="2"/>
    <x v="4"/>
    <x v="81"/>
    <x v="1"/>
    <x v="0"/>
    <x v="1"/>
    <x v="112"/>
    <x v="0"/>
    <x v="101"/>
    <x v="3"/>
    <x v="1"/>
    <x v="1"/>
    <x v="1"/>
    <x v="1"/>
    <x v="1"/>
    <x v="635"/>
  </r>
  <r>
    <x v="2"/>
    <x v="8"/>
    <x v="163"/>
    <x v="0"/>
    <x v="0"/>
    <x v="0"/>
    <x v="112"/>
    <x v="0"/>
    <x v="103"/>
    <x v="5"/>
    <x v="0"/>
    <x v="0"/>
    <x v="0"/>
    <x v="0"/>
    <x v="0"/>
    <x v="636"/>
  </r>
  <r>
    <x v="0"/>
    <x v="7"/>
    <x v="114"/>
    <x v="0"/>
    <x v="0"/>
    <x v="0"/>
    <x v="112"/>
    <x v="1"/>
    <x v="94"/>
    <x v="5"/>
    <x v="0"/>
    <x v="0"/>
    <x v="0"/>
    <x v="0"/>
    <x v="0"/>
    <x v="637"/>
  </r>
  <r>
    <x v="2"/>
    <x v="8"/>
    <x v="156"/>
    <x v="0"/>
    <x v="0"/>
    <x v="0"/>
    <x v="113"/>
    <x v="0"/>
    <x v="103"/>
    <x v="5"/>
    <x v="0"/>
    <x v="0"/>
    <x v="0"/>
    <x v="0"/>
    <x v="0"/>
    <x v="638"/>
  </r>
  <r>
    <x v="0"/>
    <x v="6"/>
    <x v="22"/>
    <x v="1"/>
    <x v="0"/>
    <x v="7"/>
    <x v="113"/>
    <x v="1"/>
    <x v="86"/>
    <x v="3"/>
    <x v="7"/>
    <x v="7"/>
    <x v="7"/>
    <x v="1"/>
    <x v="1"/>
    <x v="639"/>
  </r>
  <r>
    <x v="0"/>
    <x v="7"/>
    <x v="88"/>
    <x v="0"/>
    <x v="1"/>
    <x v="2"/>
    <x v="113"/>
    <x v="1"/>
    <x v="94"/>
    <x v="5"/>
    <x v="2"/>
    <x v="2"/>
    <x v="2"/>
    <x v="2"/>
    <x v="0"/>
    <x v="640"/>
  </r>
  <r>
    <x v="2"/>
    <x v="4"/>
    <x v="71"/>
    <x v="1"/>
    <x v="1"/>
    <x v="3"/>
    <x v="113"/>
    <x v="0"/>
    <x v="100"/>
    <x v="3"/>
    <x v="3"/>
    <x v="3"/>
    <x v="3"/>
    <x v="1"/>
    <x v="1"/>
    <x v="641"/>
  </r>
  <r>
    <x v="0"/>
    <x v="7"/>
    <x v="99"/>
    <x v="0"/>
    <x v="0"/>
    <x v="0"/>
    <x v="113"/>
    <x v="1"/>
    <x v="97"/>
    <x v="5"/>
    <x v="0"/>
    <x v="0"/>
    <x v="0"/>
    <x v="0"/>
    <x v="0"/>
    <x v="642"/>
  </r>
  <r>
    <x v="2"/>
    <x v="4"/>
    <x v="73"/>
    <x v="1"/>
    <x v="1"/>
    <x v="3"/>
    <x v="113"/>
    <x v="0"/>
    <x v="101"/>
    <x v="3"/>
    <x v="3"/>
    <x v="3"/>
    <x v="3"/>
    <x v="1"/>
    <x v="1"/>
    <x v="643"/>
  </r>
  <r>
    <x v="0"/>
    <x v="7"/>
    <x v="124"/>
    <x v="0"/>
    <x v="0"/>
    <x v="0"/>
    <x v="114"/>
    <x v="1"/>
    <x v="100"/>
    <x v="5"/>
    <x v="0"/>
    <x v="0"/>
    <x v="0"/>
    <x v="0"/>
    <x v="0"/>
    <x v="644"/>
  </r>
  <r>
    <x v="2"/>
    <x v="8"/>
    <x v="175"/>
    <x v="0"/>
    <x v="0"/>
    <x v="0"/>
    <x v="114"/>
    <x v="0"/>
    <x v="105"/>
    <x v="5"/>
    <x v="0"/>
    <x v="0"/>
    <x v="0"/>
    <x v="0"/>
    <x v="0"/>
    <x v="645"/>
  </r>
  <r>
    <x v="0"/>
    <x v="7"/>
    <x v="115"/>
    <x v="0"/>
    <x v="0"/>
    <x v="0"/>
    <x v="114"/>
    <x v="1"/>
    <x v="104"/>
    <x v="5"/>
    <x v="0"/>
    <x v="0"/>
    <x v="0"/>
    <x v="0"/>
    <x v="0"/>
    <x v="646"/>
  </r>
  <r>
    <x v="0"/>
    <x v="7"/>
    <x v="120"/>
    <x v="0"/>
    <x v="0"/>
    <x v="0"/>
    <x v="114"/>
    <x v="1"/>
    <x v="100"/>
    <x v="5"/>
    <x v="0"/>
    <x v="0"/>
    <x v="0"/>
    <x v="0"/>
    <x v="0"/>
    <x v="647"/>
  </r>
  <r>
    <x v="0"/>
    <x v="7"/>
    <x v="98"/>
    <x v="0"/>
    <x v="0"/>
    <x v="0"/>
    <x v="114"/>
    <x v="1"/>
    <x v="98"/>
    <x v="5"/>
    <x v="0"/>
    <x v="0"/>
    <x v="0"/>
    <x v="0"/>
    <x v="0"/>
    <x v="648"/>
  </r>
  <r>
    <x v="0"/>
    <x v="6"/>
    <x v="45"/>
    <x v="1"/>
    <x v="1"/>
    <x v="6"/>
    <x v="114"/>
    <x v="1"/>
    <x v="104"/>
    <x v="3"/>
    <x v="6"/>
    <x v="6"/>
    <x v="6"/>
    <x v="1"/>
    <x v="1"/>
    <x v="649"/>
  </r>
  <r>
    <x v="2"/>
    <x v="4"/>
    <x v="80"/>
    <x v="1"/>
    <x v="0"/>
    <x v="1"/>
    <x v="114"/>
    <x v="0"/>
    <x v="101"/>
    <x v="3"/>
    <x v="1"/>
    <x v="1"/>
    <x v="1"/>
    <x v="1"/>
    <x v="1"/>
    <x v="650"/>
  </r>
  <r>
    <x v="2"/>
    <x v="4"/>
    <x v="87"/>
    <x v="1"/>
    <x v="0"/>
    <x v="1"/>
    <x v="114"/>
    <x v="0"/>
    <x v="106"/>
    <x v="3"/>
    <x v="1"/>
    <x v="1"/>
    <x v="1"/>
    <x v="1"/>
    <x v="1"/>
    <x v="651"/>
  </r>
  <r>
    <x v="0"/>
    <x v="9"/>
    <x v="48"/>
    <x v="0"/>
    <x v="1"/>
    <x v="2"/>
    <x v="114"/>
    <x v="1"/>
    <x v="107"/>
    <x v="5"/>
    <x v="2"/>
    <x v="2"/>
    <x v="2"/>
    <x v="2"/>
    <x v="0"/>
    <x v="652"/>
  </r>
  <r>
    <x v="0"/>
    <x v="9"/>
    <x v="35"/>
    <x v="0"/>
    <x v="1"/>
    <x v="2"/>
    <x v="115"/>
    <x v="1"/>
    <x v="108"/>
    <x v="5"/>
    <x v="2"/>
    <x v="2"/>
    <x v="2"/>
    <x v="2"/>
    <x v="0"/>
    <x v="653"/>
  </r>
  <r>
    <x v="0"/>
    <x v="7"/>
    <x v="123"/>
    <x v="0"/>
    <x v="0"/>
    <x v="0"/>
    <x v="115"/>
    <x v="1"/>
    <x v="101"/>
    <x v="5"/>
    <x v="0"/>
    <x v="0"/>
    <x v="0"/>
    <x v="0"/>
    <x v="0"/>
    <x v="654"/>
  </r>
  <r>
    <x v="0"/>
    <x v="7"/>
    <x v="121"/>
    <x v="0"/>
    <x v="0"/>
    <x v="0"/>
    <x v="115"/>
    <x v="1"/>
    <x v="104"/>
    <x v="5"/>
    <x v="0"/>
    <x v="0"/>
    <x v="0"/>
    <x v="0"/>
    <x v="0"/>
    <x v="655"/>
  </r>
  <r>
    <x v="2"/>
    <x v="8"/>
    <x v="177"/>
    <x v="0"/>
    <x v="0"/>
    <x v="0"/>
    <x v="115"/>
    <x v="0"/>
    <x v="105"/>
    <x v="5"/>
    <x v="0"/>
    <x v="0"/>
    <x v="0"/>
    <x v="0"/>
    <x v="0"/>
    <x v="656"/>
  </r>
  <r>
    <x v="0"/>
    <x v="6"/>
    <x v="20"/>
    <x v="1"/>
    <x v="0"/>
    <x v="7"/>
    <x v="115"/>
    <x v="1"/>
    <x v="104"/>
    <x v="3"/>
    <x v="7"/>
    <x v="7"/>
    <x v="7"/>
    <x v="1"/>
    <x v="1"/>
    <x v="657"/>
  </r>
  <r>
    <x v="2"/>
    <x v="4"/>
    <x v="72"/>
    <x v="1"/>
    <x v="1"/>
    <x v="3"/>
    <x v="115"/>
    <x v="0"/>
    <x v="106"/>
    <x v="3"/>
    <x v="3"/>
    <x v="3"/>
    <x v="3"/>
    <x v="1"/>
    <x v="1"/>
    <x v="658"/>
  </r>
  <r>
    <x v="2"/>
    <x v="4"/>
    <x v="96"/>
    <x v="1"/>
    <x v="0"/>
    <x v="7"/>
    <x v="115"/>
    <x v="0"/>
    <x v="109"/>
    <x v="3"/>
    <x v="7"/>
    <x v="7"/>
    <x v="7"/>
    <x v="1"/>
    <x v="1"/>
    <x v="659"/>
  </r>
  <r>
    <x v="0"/>
    <x v="7"/>
    <x v="97"/>
    <x v="0"/>
    <x v="1"/>
    <x v="2"/>
    <x v="115"/>
    <x v="1"/>
    <x v="98"/>
    <x v="5"/>
    <x v="2"/>
    <x v="2"/>
    <x v="2"/>
    <x v="2"/>
    <x v="0"/>
    <x v="660"/>
  </r>
  <r>
    <x v="0"/>
    <x v="9"/>
    <x v="54"/>
    <x v="0"/>
    <x v="1"/>
    <x v="2"/>
    <x v="115"/>
    <x v="1"/>
    <x v="110"/>
    <x v="5"/>
    <x v="2"/>
    <x v="2"/>
    <x v="2"/>
    <x v="2"/>
    <x v="0"/>
    <x v="661"/>
  </r>
  <r>
    <x v="0"/>
    <x v="9"/>
    <x v="51"/>
    <x v="0"/>
    <x v="0"/>
    <x v="0"/>
    <x v="116"/>
    <x v="1"/>
    <x v="108"/>
    <x v="5"/>
    <x v="0"/>
    <x v="0"/>
    <x v="0"/>
    <x v="0"/>
    <x v="0"/>
    <x v="662"/>
  </r>
  <r>
    <x v="0"/>
    <x v="7"/>
    <x v="118"/>
    <x v="0"/>
    <x v="1"/>
    <x v="2"/>
    <x v="116"/>
    <x v="1"/>
    <x v="100"/>
    <x v="5"/>
    <x v="2"/>
    <x v="2"/>
    <x v="2"/>
    <x v="2"/>
    <x v="0"/>
    <x v="663"/>
  </r>
  <r>
    <x v="2"/>
    <x v="4"/>
    <x v="89"/>
    <x v="1"/>
    <x v="0"/>
    <x v="7"/>
    <x v="116"/>
    <x v="0"/>
    <x v="109"/>
    <x v="3"/>
    <x v="7"/>
    <x v="7"/>
    <x v="7"/>
    <x v="1"/>
    <x v="1"/>
    <x v="664"/>
  </r>
  <r>
    <x v="2"/>
    <x v="4"/>
    <x v="74"/>
    <x v="1"/>
    <x v="1"/>
    <x v="6"/>
    <x v="116"/>
    <x v="0"/>
    <x v="109"/>
    <x v="3"/>
    <x v="6"/>
    <x v="6"/>
    <x v="6"/>
    <x v="1"/>
    <x v="1"/>
    <x v="665"/>
  </r>
  <r>
    <x v="0"/>
    <x v="7"/>
    <x v="19"/>
    <x v="0"/>
    <x v="0"/>
    <x v="0"/>
    <x v="116"/>
    <x v="1"/>
    <x v="111"/>
    <x v="5"/>
    <x v="0"/>
    <x v="0"/>
    <x v="0"/>
    <x v="0"/>
    <x v="0"/>
    <x v="666"/>
  </r>
  <r>
    <x v="0"/>
    <x v="7"/>
    <x v="51"/>
    <x v="0"/>
    <x v="0"/>
    <x v="0"/>
    <x v="116"/>
    <x v="1"/>
    <x v="85"/>
    <x v="5"/>
    <x v="0"/>
    <x v="0"/>
    <x v="0"/>
    <x v="0"/>
    <x v="0"/>
    <x v="667"/>
  </r>
  <r>
    <x v="0"/>
    <x v="7"/>
    <x v="28"/>
    <x v="0"/>
    <x v="0"/>
    <x v="0"/>
    <x v="116"/>
    <x v="1"/>
    <x v="85"/>
    <x v="5"/>
    <x v="0"/>
    <x v="0"/>
    <x v="0"/>
    <x v="0"/>
    <x v="0"/>
    <x v="668"/>
  </r>
  <r>
    <x v="0"/>
    <x v="9"/>
    <x v="119"/>
    <x v="0"/>
    <x v="1"/>
    <x v="2"/>
    <x v="116"/>
    <x v="1"/>
    <x v="112"/>
    <x v="5"/>
    <x v="2"/>
    <x v="2"/>
    <x v="2"/>
    <x v="2"/>
    <x v="0"/>
    <x v="669"/>
  </r>
  <r>
    <x v="0"/>
    <x v="6"/>
    <x v="166"/>
    <x v="1"/>
    <x v="1"/>
    <x v="3"/>
    <x v="116"/>
    <x v="1"/>
    <x v="91"/>
    <x v="3"/>
    <x v="3"/>
    <x v="3"/>
    <x v="3"/>
    <x v="1"/>
    <x v="1"/>
    <x v="670"/>
  </r>
  <r>
    <x v="0"/>
    <x v="9"/>
    <x v="32"/>
    <x v="0"/>
    <x v="0"/>
    <x v="0"/>
    <x v="117"/>
    <x v="1"/>
    <x v="107"/>
    <x v="5"/>
    <x v="0"/>
    <x v="0"/>
    <x v="0"/>
    <x v="0"/>
    <x v="0"/>
    <x v="671"/>
  </r>
  <r>
    <x v="2"/>
    <x v="4"/>
    <x v="77"/>
    <x v="1"/>
    <x v="1"/>
    <x v="6"/>
    <x v="117"/>
    <x v="0"/>
    <x v="109"/>
    <x v="3"/>
    <x v="6"/>
    <x v="6"/>
    <x v="6"/>
    <x v="1"/>
    <x v="1"/>
    <x v="672"/>
  </r>
  <r>
    <x v="0"/>
    <x v="9"/>
    <x v="64"/>
    <x v="0"/>
    <x v="1"/>
    <x v="2"/>
    <x v="117"/>
    <x v="1"/>
    <x v="113"/>
    <x v="5"/>
    <x v="2"/>
    <x v="2"/>
    <x v="2"/>
    <x v="2"/>
    <x v="0"/>
    <x v="673"/>
  </r>
  <r>
    <x v="2"/>
    <x v="4"/>
    <x v="93"/>
    <x v="1"/>
    <x v="0"/>
    <x v="7"/>
    <x v="117"/>
    <x v="0"/>
    <x v="109"/>
    <x v="3"/>
    <x v="7"/>
    <x v="7"/>
    <x v="7"/>
    <x v="1"/>
    <x v="1"/>
    <x v="674"/>
  </r>
  <r>
    <x v="0"/>
    <x v="9"/>
    <x v="19"/>
    <x v="0"/>
    <x v="0"/>
    <x v="0"/>
    <x v="117"/>
    <x v="1"/>
    <x v="108"/>
    <x v="5"/>
    <x v="0"/>
    <x v="0"/>
    <x v="0"/>
    <x v="0"/>
    <x v="0"/>
    <x v="675"/>
  </r>
  <r>
    <x v="0"/>
    <x v="6"/>
    <x v="8"/>
    <x v="1"/>
    <x v="0"/>
    <x v="7"/>
    <x v="117"/>
    <x v="1"/>
    <x v="106"/>
    <x v="3"/>
    <x v="7"/>
    <x v="7"/>
    <x v="7"/>
    <x v="1"/>
    <x v="1"/>
    <x v="676"/>
  </r>
  <r>
    <x v="0"/>
    <x v="6"/>
    <x v="23"/>
    <x v="1"/>
    <x v="0"/>
    <x v="7"/>
    <x v="117"/>
    <x v="1"/>
    <x v="101"/>
    <x v="3"/>
    <x v="7"/>
    <x v="7"/>
    <x v="7"/>
    <x v="1"/>
    <x v="1"/>
    <x v="677"/>
  </r>
  <r>
    <x v="0"/>
    <x v="9"/>
    <x v="28"/>
    <x v="0"/>
    <x v="0"/>
    <x v="0"/>
    <x v="117"/>
    <x v="1"/>
    <x v="108"/>
    <x v="5"/>
    <x v="0"/>
    <x v="0"/>
    <x v="0"/>
    <x v="0"/>
    <x v="0"/>
    <x v="678"/>
  </r>
  <r>
    <x v="2"/>
    <x v="4"/>
    <x v="62"/>
    <x v="1"/>
    <x v="1"/>
    <x v="6"/>
    <x v="118"/>
    <x v="0"/>
    <x v="111"/>
    <x v="3"/>
    <x v="6"/>
    <x v="6"/>
    <x v="6"/>
    <x v="1"/>
    <x v="1"/>
    <x v="679"/>
  </r>
  <r>
    <x v="0"/>
    <x v="9"/>
    <x v="52"/>
    <x v="0"/>
    <x v="0"/>
    <x v="0"/>
    <x v="118"/>
    <x v="1"/>
    <x v="110"/>
    <x v="5"/>
    <x v="0"/>
    <x v="0"/>
    <x v="0"/>
    <x v="0"/>
    <x v="0"/>
    <x v="680"/>
  </r>
  <r>
    <x v="2"/>
    <x v="4"/>
    <x v="2"/>
    <x v="1"/>
    <x v="0"/>
    <x v="7"/>
    <x v="118"/>
    <x v="0"/>
    <x v="114"/>
    <x v="3"/>
    <x v="7"/>
    <x v="7"/>
    <x v="7"/>
    <x v="1"/>
    <x v="1"/>
    <x v="681"/>
  </r>
  <r>
    <x v="0"/>
    <x v="9"/>
    <x v="168"/>
    <x v="0"/>
    <x v="1"/>
    <x v="2"/>
    <x v="118"/>
    <x v="1"/>
    <x v="115"/>
    <x v="5"/>
    <x v="2"/>
    <x v="2"/>
    <x v="2"/>
    <x v="2"/>
    <x v="0"/>
    <x v="682"/>
  </r>
  <r>
    <x v="0"/>
    <x v="9"/>
    <x v="36"/>
    <x v="0"/>
    <x v="0"/>
    <x v="0"/>
    <x v="118"/>
    <x v="1"/>
    <x v="107"/>
    <x v="5"/>
    <x v="0"/>
    <x v="0"/>
    <x v="0"/>
    <x v="0"/>
    <x v="0"/>
    <x v="683"/>
  </r>
  <r>
    <x v="0"/>
    <x v="7"/>
    <x v="125"/>
    <x v="0"/>
    <x v="1"/>
    <x v="2"/>
    <x v="118"/>
    <x v="1"/>
    <x v="104"/>
    <x v="5"/>
    <x v="2"/>
    <x v="2"/>
    <x v="2"/>
    <x v="2"/>
    <x v="0"/>
    <x v="684"/>
  </r>
  <r>
    <x v="0"/>
    <x v="9"/>
    <x v="34"/>
    <x v="0"/>
    <x v="0"/>
    <x v="0"/>
    <x v="118"/>
    <x v="1"/>
    <x v="107"/>
    <x v="5"/>
    <x v="0"/>
    <x v="0"/>
    <x v="0"/>
    <x v="0"/>
    <x v="0"/>
    <x v="685"/>
  </r>
  <r>
    <x v="2"/>
    <x v="4"/>
    <x v="61"/>
    <x v="1"/>
    <x v="1"/>
    <x v="6"/>
    <x v="119"/>
    <x v="0"/>
    <x v="111"/>
    <x v="3"/>
    <x v="6"/>
    <x v="6"/>
    <x v="6"/>
    <x v="1"/>
    <x v="1"/>
    <x v="686"/>
  </r>
  <r>
    <x v="0"/>
    <x v="9"/>
    <x v="56"/>
    <x v="0"/>
    <x v="0"/>
    <x v="0"/>
    <x v="119"/>
    <x v="1"/>
    <x v="110"/>
    <x v="5"/>
    <x v="0"/>
    <x v="0"/>
    <x v="0"/>
    <x v="0"/>
    <x v="0"/>
    <x v="687"/>
  </r>
  <r>
    <x v="0"/>
    <x v="6"/>
    <x v="31"/>
    <x v="1"/>
    <x v="0"/>
    <x v="7"/>
    <x v="119"/>
    <x v="1"/>
    <x v="106"/>
    <x v="3"/>
    <x v="7"/>
    <x v="7"/>
    <x v="7"/>
    <x v="1"/>
    <x v="1"/>
    <x v="688"/>
  </r>
  <r>
    <x v="0"/>
    <x v="6"/>
    <x v="174"/>
    <x v="1"/>
    <x v="1"/>
    <x v="3"/>
    <x v="119"/>
    <x v="1"/>
    <x v="86"/>
    <x v="3"/>
    <x v="3"/>
    <x v="3"/>
    <x v="3"/>
    <x v="1"/>
    <x v="1"/>
    <x v="689"/>
  </r>
  <r>
    <x v="2"/>
    <x v="4"/>
    <x v="5"/>
    <x v="1"/>
    <x v="0"/>
    <x v="7"/>
    <x v="119"/>
    <x v="0"/>
    <x v="111"/>
    <x v="3"/>
    <x v="7"/>
    <x v="7"/>
    <x v="7"/>
    <x v="1"/>
    <x v="1"/>
    <x v="690"/>
  </r>
  <r>
    <x v="0"/>
    <x v="9"/>
    <x v="115"/>
    <x v="0"/>
    <x v="0"/>
    <x v="0"/>
    <x v="119"/>
    <x v="1"/>
    <x v="112"/>
    <x v="5"/>
    <x v="0"/>
    <x v="0"/>
    <x v="0"/>
    <x v="0"/>
    <x v="0"/>
    <x v="691"/>
  </r>
  <r>
    <x v="2"/>
    <x v="4"/>
    <x v="57"/>
    <x v="1"/>
    <x v="1"/>
    <x v="3"/>
    <x v="120"/>
    <x v="0"/>
    <x v="116"/>
    <x v="3"/>
    <x v="3"/>
    <x v="3"/>
    <x v="3"/>
    <x v="1"/>
    <x v="1"/>
    <x v="692"/>
  </r>
  <r>
    <x v="0"/>
    <x v="6"/>
    <x v="41"/>
    <x v="1"/>
    <x v="0"/>
    <x v="1"/>
    <x v="120"/>
    <x v="1"/>
    <x v="111"/>
    <x v="3"/>
    <x v="1"/>
    <x v="1"/>
    <x v="1"/>
    <x v="1"/>
    <x v="1"/>
    <x v="693"/>
  </r>
  <r>
    <x v="2"/>
    <x v="4"/>
    <x v="6"/>
    <x v="1"/>
    <x v="0"/>
    <x v="7"/>
    <x v="120"/>
    <x v="0"/>
    <x v="111"/>
    <x v="3"/>
    <x v="7"/>
    <x v="7"/>
    <x v="7"/>
    <x v="1"/>
    <x v="1"/>
    <x v="694"/>
  </r>
  <r>
    <x v="0"/>
    <x v="9"/>
    <x v="70"/>
    <x v="0"/>
    <x v="1"/>
    <x v="2"/>
    <x v="120"/>
    <x v="1"/>
    <x v="117"/>
    <x v="5"/>
    <x v="2"/>
    <x v="2"/>
    <x v="2"/>
    <x v="2"/>
    <x v="0"/>
    <x v="695"/>
  </r>
  <r>
    <x v="0"/>
    <x v="9"/>
    <x v="123"/>
    <x v="0"/>
    <x v="0"/>
    <x v="0"/>
    <x v="120"/>
    <x v="1"/>
    <x v="112"/>
    <x v="5"/>
    <x v="0"/>
    <x v="0"/>
    <x v="0"/>
    <x v="0"/>
    <x v="0"/>
    <x v="696"/>
  </r>
  <r>
    <x v="0"/>
    <x v="7"/>
    <x v="39"/>
    <x v="0"/>
    <x v="1"/>
    <x v="2"/>
    <x v="120"/>
    <x v="1"/>
    <x v="106"/>
    <x v="5"/>
    <x v="2"/>
    <x v="2"/>
    <x v="2"/>
    <x v="2"/>
    <x v="0"/>
    <x v="697"/>
  </r>
  <r>
    <x v="0"/>
    <x v="9"/>
    <x v="44"/>
    <x v="0"/>
    <x v="0"/>
    <x v="0"/>
    <x v="120"/>
    <x v="1"/>
    <x v="110"/>
    <x v="5"/>
    <x v="0"/>
    <x v="0"/>
    <x v="0"/>
    <x v="0"/>
    <x v="0"/>
    <x v="698"/>
  </r>
  <r>
    <x v="0"/>
    <x v="10"/>
    <x v="255"/>
    <x v="0"/>
    <x v="0"/>
    <x v="0"/>
    <x v="121"/>
    <x v="1"/>
    <x v="84"/>
    <x v="5"/>
    <x v="0"/>
    <x v="0"/>
    <x v="0"/>
    <x v="0"/>
    <x v="0"/>
    <x v="699"/>
  </r>
  <r>
    <x v="0"/>
    <x v="9"/>
    <x v="121"/>
    <x v="0"/>
    <x v="0"/>
    <x v="0"/>
    <x v="121"/>
    <x v="1"/>
    <x v="112"/>
    <x v="5"/>
    <x v="0"/>
    <x v="0"/>
    <x v="0"/>
    <x v="0"/>
    <x v="0"/>
    <x v="700"/>
  </r>
  <r>
    <x v="0"/>
    <x v="6"/>
    <x v="172"/>
    <x v="1"/>
    <x v="1"/>
    <x v="3"/>
    <x v="121"/>
    <x v="1"/>
    <x v="86"/>
    <x v="3"/>
    <x v="3"/>
    <x v="3"/>
    <x v="3"/>
    <x v="1"/>
    <x v="1"/>
    <x v="701"/>
  </r>
  <r>
    <x v="2"/>
    <x v="4"/>
    <x v="14"/>
    <x v="1"/>
    <x v="0"/>
    <x v="1"/>
    <x v="121"/>
    <x v="0"/>
    <x v="116"/>
    <x v="3"/>
    <x v="1"/>
    <x v="1"/>
    <x v="1"/>
    <x v="1"/>
    <x v="1"/>
    <x v="702"/>
  </r>
  <r>
    <x v="0"/>
    <x v="10"/>
    <x v="256"/>
    <x v="0"/>
    <x v="1"/>
    <x v="2"/>
    <x v="121"/>
    <x v="1"/>
    <x v="84"/>
    <x v="5"/>
    <x v="2"/>
    <x v="2"/>
    <x v="2"/>
    <x v="2"/>
    <x v="0"/>
    <x v="703"/>
  </r>
  <r>
    <x v="2"/>
    <x v="4"/>
    <x v="29"/>
    <x v="1"/>
    <x v="1"/>
    <x v="3"/>
    <x v="121"/>
    <x v="0"/>
    <x v="43"/>
    <x v="3"/>
    <x v="3"/>
    <x v="3"/>
    <x v="3"/>
    <x v="1"/>
    <x v="1"/>
    <x v="704"/>
  </r>
  <r>
    <x v="0"/>
    <x v="10"/>
    <x v="257"/>
    <x v="0"/>
    <x v="1"/>
    <x v="2"/>
    <x v="122"/>
    <x v="1"/>
    <x v="63"/>
    <x v="5"/>
    <x v="2"/>
    <x v="2"/>
    <x v="2"/>
    <x v="2"/>
    <x v="0"/>
    <x v="705"/>
  </r>
  <r>
    <x v="0"/>
    <x v="6"/>
    <x v="49"/>
    <x v="1"/>
    <x v="0"/>
    <x v="1"/>
    <x v="122"/>
    <x v="1"/>
    <x v="111"/>
    <x v="3"/>
    <x v="1"/>
    <x v="1"/>
    <x v="1"/>
    <x v="1"/>
    <x v="1"/>
    <x v="706"/>
  </r>
  <r>
    <x v="2"/>
    <x v="4"/>
    <x v="1"/>
    <x v="1"/>
    <x v="0"/>
    <x v="1"/>
    <x v="122"/>
    <x v="0"/>
    <x v="116"/>
    <x v="3"/>
    <x v="1"/>
    <x v="1"/>
    <x v="1"/>
    <x v="1"/>
    <x v="1"/>
    <x v="707"/>
  </r>
  <r>
    <x v="0"/>
    <x v="10"/>
    <x v="258"/>
    <x v="0"/>
    <x v="1"/>
    <x v="2"/>
    <x v="122"/>
    <x v="1"/>
    <x v="116"/>
    <x v="5"/>
    <x v="2"/>
    <x v="2"/>
    <x v="2"/>
    <x v="2"/>
    <x v="0"/>
    <x v="708"/>
  </r>
  <r>
    <x v="0"/>
    <x v="10"/>
    <x v="259"/>
    <x v="0"/>
    <x v="0"/>
    <x v="0"/>
    <x v="122"/>
    <x v="1"/>
    <x v="84"/>
    <x v="5"/>
    <x v="0"/>
    <x v="0"/>
    <x v="0"/>
    <x v="0"/>
    <x v="0"/>
    <x v="709"/>
  </r>
  <r>
    <x v="2"/>
    <x v="4"/>
    <x v="13"/>
    <x v="1"/>
    <x v="0"/>
    <x v="1"/>
    <x v="122"/>
    <x v="0"/>
    <x v="116"/>
    <x v="3"/>
    <x v="1"/>
    <x v="1"/>
    <x v="1"/>
    <x v="1"/>
    <x v="1"/>
    <x v="710"/>
  </r>
  <r>
    <x v="0"/>
    <x v="10"/>
    <x v="260"/>
    <x v="0"/>
    <x v="0"/>
    <x v="0"/>
    <x v="122"/>
    <x v="1"/>
    <x v="116"/>
    <x v="5"/>
    <x v="0"/>
    <x v="0"/>
    <x v="0"/>
    <x v="0"/>
    <x v="0"/>
    <x v="711"/>
  </r>
  <r>
    <x v="0"/>
    <x v="6"/>
    <x v="37"/>
    <x v="1"/>
    <x v="0"/>
    <x v="1"/>
    <x v="123"/>
    <x v="1"/>
    <x v="111"/>
    <x v="3"/>
    <x v="1"/>
    <x v="1"/>
    <x v="1"/>
    <x v="1"/>
    <x v="1"/>
    <x v="712"/>
  </r>
  <r>
    <x v="2"/>
    <x v="4"/>
    <x v="27"/>
    <x v="1"/>
    <x v="1"/>
    <x v="3"/>
    <x v="123"/>
    <x v="0"/>
    <x v="118"/>
    <x v="3"/>
    <x v="3"/>
    <x v="3"/>
    <x v="3"/>
    <x v="1"/>
    <x v="1"/>
    <x v="713"/>
  </r>
  <r>
    <x v="0"/>
    <x v="10"/>
    <x v="261"/>
    <x v="0"/>
    <x v="0"/>
    <x v="0"/>
    <x v="123"/>
    <x v="1"/>
    <x v="119"/>
    <x v="5"/>
    <x v="0"/>
    <x v="0"/>
    <x v="0"/>
    <x v="0"/>
    <x v="0"/>
    <x v="714"/>
  </r>
  <r>
    <x v="0"/>
    <x v="10"/>
    <x v="262"/>
    <x v="0"/>
    <x v="0"/>
    <x v="0"/>
    <x v="123"/>
    <x v="1"/>
    <x v="95"/>
    <x v="5"/>
    <x v="0"/>
    <x v="0"/>
    <x v="0"/>
    <x v="0"/>
    <x v="0"/>
    <x v="715"/>
  </r>
  <r>
    <x v="0"/>
    <x v="10"/>
    <x v="263"/>
    <x v="0"/>
    <x v="0"/>
    <x v="0"/>
    <x v="123"/>
    <x v="1"/>
    <x v="116"/>
    <x v="5"/>
    <x v="0"/>
    <x v="0"/>
    <x v="0"/>
    <x v="0"/>
    <x v="0"/>
    <x v="716"/>
  </r>
  <r>
    <x v="0"/>
    <x v="10"/>
    <x v="264"/>
    <x v="0"/>
    <x v="1"/>
    <x v="2"/>
    <x v="123"/>
    <x v="1"/>
    <x v="116"/>
    <x v="5"/>
    <x v="2"/>
    <x v="2"/>
    <x v="2"/>
    <x v="2"/>
    <x v="0"/>
    <x v="717"/>
  </r>
  <r>
    <x v="2"/>
    <x v="4"/>
    <x v="9"/>
    <x v="1"/>
    <x v="0"/>
    <x v="1"/>
    <x v="123"/>
    <x v="0"/>
    <x v="43"/>
    <x v="3"/>
    <x v="1"/>
    <x v="1"/>
    <x v="1"/>
    <x v="1"/>
    <x v="1"/>
    <x v="718"/>
  </r>
  <r>
    <x v="0"/>
    <x v="10"/>
    <x v="265"/>
    <x v="0"/>
    <x v="1"/>
    <x v="2"/>
    <x v="124"/>
    <x v="1"/>
    <x v="83"/>
    <x v="5"/>
    <x v="2"/>
    <x v="2"/>
    <x v="2"/>
    <x v="2"/>
    <x v="0"/>
    <x v="719"/>
  </r>
  <r>
    <x v="0"/>
    <x v="10"/>
    <x v="266"/>
    <x v="0"/>
    <x v="0"/>
    <x v="0"/>
    <x v="124"/>
    <x v="1"/>
    <x v="54"/>
    <x v="5"/>
    <x v="0"/>
    <x v="0"/>
    <x v="0"/>
    <x v="0"/>
    <x v="0"/>
    <x v="720"/>
  </r>
  <r>
    <x v="0"/>
    <x v="10"/>
    <x v="267"/>
    <x v="0"/>
    <x v="1"/>
    <x v="2"/>
    <x v="124"/>
    <x v="1"/>
    <x v="119"/>
    <x v="5"/>
    <x v="2"/>
    <x v="2"/>
    <x v="2"/>
    <x v="2"/>
    <x v="0"/>
    <x v="721"/>
  </r>
  <r>
    <x v="0"/>
    <x v="10"/>
    <x v="268"/>
    <x v="0"/>
    <x v="1"/>
    <x v="2"/>
    <x v="124"/>
    <x v="1"/>
    <x v="95"/>
    <x v="5"/>
    <x v="2"/>
    <x v="2"/>
    <x v="2"/>
    <x v="2"/>
    <x v="0"/>
    <x v="722"/>
  </r>
  <r>
    <x v="2"/>
    <x v="4"/>
    <x v="7"/>
    <x v="1"/>
    <x v="0"/>
    <x v="1"/>
    <x v="124"/>
    <x v="0"/>
    <x v="43"/>
    <x v="3"/>
    <x v="1"/>
    <x v="1"/>
    <x v="1"/>
    <x v="1"/>
    <x v="1"/>
    <x v="723"/>
  </r>
  <r>
    <x v="2"/>
    <x v="4"/>
    <x v="55"/>
    <x v="1"/>
    <x v="1"/>
    <x v="3"/>
    <x v="124"/>
    <x v="0"/>
    <x v="116"/>
    <x v="3"/>
    <x v="3"/>
    <x v="3"/>
    <x v="3"/>
    <x v="1"/>
    <x v="1"/>
    <x v="724"/>
  </r>
  <r>
    <x v="2"/>
    <x v="8"/>
    <x v="158"/>
    <x v="0"/>
    <x v="1"/>
    <x v="2"/>
    <x v="125"/>
    <x v="0"/>
    <x v="103"/>
    <x v="5"/>
    <x v="2"/>
    <x v="2"/>
    <x v="2"/>
    <x v="2"/>
    <x v="0"/>
    <x v="725"/>
  </r>
  <r>
    <x v="0"/>
    <x v="10"/>
    <x v="269"/>
    <x v="0"/>
    <x v="0"/>
    <x v="0"/>
    <x v="125"/>
    <x v="1"/>
    <x v="54"/>
    <x v="5"/>
    <x v="0"/>
    <x v="0"/>
    <x v="0"/>
    <x v="0"/>
    <x v="0"/>
    <x v="726"/>
  </r>
  <r>
    <x v="0"/>
    <x v="10"/>
    <x v="270"/>
    <x v="0"/>
    <x v="0"/>
    <x v="0"/>
    <x v="125"/>
    <x v="1"/>
    <x v="86"/>
    <x v="5"/>
    <x v="0"/>
    <x v="0"/>
    <x v="0"/>
    <x v="0"/>
    <x v="0"/>
    <x v="727"/>
  </r>
  <r>
    <x v="0"/>
    <x v="10"/>
    <x v="271"/>
    <x v="0"/>
    <x v="0"/>
    <x v="0"/>
    <x v="125"/>
    <x v="1"/>
    <x v="54"/>
    <x v="5"/>
    <x v="0"/>
    <x v="0"/>
    <x v="0"/>
    <x v="0"/>
    <x v="0"/>
    <x v="728"/>
  </r>
  <r>
    <x v="0"/>
    <x v="10"/>
    <x v="272"/>
    <x v="0"/>
    <x v="1"/>
    <x v="2"/>
    <x v="125"/>
    <x v="1"/>
    <x v="54"/>
    <x v="5"/>
    <x v="2"/>
    <x v="2"/>
    <x v="2"/>
    <x v="2"/>
    <x v="0"/>
    <x v="729"/>
  </r>
  <r>
    <x v="0"/>
    <x v="10"/>
    <x v="11"/>
    <x v="0"/>
    <x v="0"/>
    <x v="0"/>
    <x v="125"/>
    <x v="1"/>
    <x v="86"/>
    <x v="5"/>
    <x v="0"/>
    <x v="0"/>
    <x v="0"/>
    <x v="0"/>
    <x v="0"/>
    <x v="730"/>
  </r>
  <r>
    <x v="2"/>
    <x v="4"/>
    <x v="10"/>
    <x v="1"/>
    <x v="0"/>
    <x v="1"/>
    <x v="125"/>
    <x v="0"/>
    <x v="43"/>
    <x v="3"/>
    <x v="1"/>
    <x v="1"/>
    <x v="1"/>
    <x v="1"/>
    <x v="1"/>
    <x v="731"/>
  </r>
  <r>
    <x v="2"/>
    <x v="4"/>
    <x v="26"/>
    <x v="1"/>
    <x v="1"/>
    <x v="3"/>
    <x v="125"/>
    <x v="0"/>
    <x v="43"/>
    <x v="3"/>
    <x v="3"/>
    <x v="3"/>
    <x v="3"/>
    <x v="1"/>
    <x v="1"/>
    <x v="732"/>
  </r>
  <r>
    <x v="2"/>
    <x v="4"/>
    <x v="0"/>
    <x v="1"/>
    <x v="0"/>
    <x v="1"/>
    <x v="126"/>
    <x v="0"/>
    <x v="120"/>
    <x v="3"/>
    <x v="1"/>
    <x v="1"/>
    <x v="1"/>
    <x v="1"/>
    <x v="1"/>
    <x v="733"/>
  </r>
  <r>
    <x v="2"/>
    <x v="8"/>
    <x v="166"/>
    <x v="0"/>
    <x v="1"/>
    <x v="2"/>
    <x v="126"/>
    <x v="0"/>
    <x v="105"/>
    <x v="5"/>
    <x v="2"/>
    <x v="2"/>
    <x v="2"/>
    <x v="2"/>
    <x v="0"/>
    <x v="734"/>
  </r>
  <r>
    <x v="0"/>
    <x v="10"/>
    <x v="273"/>
    <x v="0"/>
    <x v="1"/>
    <x v="2"/>
    <x v="126"/>
    <x v="1"/>
    <x v="54"/>
    <x v="5"/>
    <x v="2"/>
    <x v="2"/>
    <x v="2"/>
    <x v="2"/>
    <x v="0"/>
    <x v="735"/>
  </r>
  <r>
    <x v="0"/>
    <x v="10"/>
    <x v="15"/>
    <x v="0"/>
    <x v="0"/>
    <x v="0"/>
    <x v="126"/>
    <x v="1"/>
    <x v="86"/>
    <x v="5"/>
    <x v="0"/>
    <x v="0"/>
    <x v="0"/>
    <x v="0"/>
    <x v="0"/>
    <x v="736"/>
  </r>
  <r>
    <x v="0"/>
    <x v="10"/>
    <x v="21"/>
    <x v="0"/>
    <x v="1"/>
    <x v="2"/>
    <x v="126"/>
    <x v="1"/>
    <x v="86"/>
    <x v="5"/>
    <x v="2"/>
    <x v="2"/>
    <x v="2"/>
    <x v="2"/>
    <x v="0"/>
    <x v="737"/>
  </r>
  <r>
    <x v="2"/>
    <x v="4"/>
    <x v="3"/>
    <x v="1"/>
    <x v="0"/>
    <x v="1"/>
    <x v="126"/>
    <x v="0"/>
    <x v="118"/>
    <x v="3"/>
    <x v="1"/>
    <x v="1"/>
    <x v="1"/>
    <x v="1"/>
    <x v="1"/>
    <x v="738"/>
  </r>
  <r>
    <x v="2"/>
    <x v="4"/>
    <x v="4"/>
    <x v="1"/>
    <x v="0"/>
    <x v="1"/>
    <x v="127"/>
    <x v="0"/>
    <x v="118"/>
    <x v="3"/>
    <x v="1"/>
    <x v="1"/>
    <x v="1"/>
    <x v="1"/>
    <x v="1"/>
    <x v="739"/>
  </r>
  <r>
    <x v="0"/>
    <x v="10"/>
    <x v="274"/>
    <x v="0"/>
    <x v="1"/>
    <x v="2"/>
    <x v="127"/>
    <x v="1"/>
    <x v="86"/>
    <x v="5"/>
    <x v="2"/>
    <x v="2"/>
    <x v="2"/>
    <x v="2"/>
    <x v="0"/>
    <x v="740"/>
  </r>
  <r>
    <x v="2"/>
    <x v="4"/>
    <x v="24"/>
    <x v="1"/>
    <x v="1"/>
    <x v="3"/>
    <x v="127"/>
    <x v="0"/>
    <x v="120"/>
    <x v="3"/>
    <x v="3"/>
    <x v="3"/>
    <x v="3"/>
    <x v="1"/>
    <x v="1"/>
    <x v="741"/>
  </r>
  <r>
    <x v="0"/>
    <x v="6"/>
    <x v="60"/>
    <x v="1"/>
    <x v="1"/>
    <x v="6"/>
    <x v="127"/>
    <x v="1"/>
    <x v="121"/>
    <x v="3"/>
    <x v="6"/>
    <x v="6"/>
    <x v="6"/>
    <x v="1"/>
    <x v="1"/>
    <x v="742"/>
  </r>
  <r>
    <x v="0"/>
    <x v="6"/>
    <x v="58"/>
    <x v="1"/>
    <x v="0"/>
    <x v="7"/>
    <x v="128"/>
    <x v="1"/>
    <x v="122"/>
    <x v="3"/>
    <x v="7"/>
    <x v="7"/>
    <x v="7"/>
    <x v="1"/>
    <x v="1"/>
    <x v="743"/>
  </r>
  <r>
    <x v="0"/>
    <x v="6"/>
    <x v="63"/>
    <x v="1"/>
    <x v="0"/>
    <x v="7"/>
    <x v="129"/>
    <x v="1"/>
    <x v="43"/>
    <x v="3"/>
    <x v="7"/>
    <x v="7"/>
    <x v="7"/>
    <x v="1"/>
    <x v="1"/>
    <x v="744"/>
  </r>
  <r>
    <x v="0"/>
    <x v="6"/>
    <x v="46"/>
    <x v="1"/>
    <x v="1"/>
    <x v="6"/>
    <x v="129"/>
    <x v="1"/>
    <x v="86"/>
    <x v="3"/>
    <x v="6"/>
    <x v="6"/>
    <x v="6"/>
    <x v="1"/>
    <x v="1"/>
    <x v="745"/>
  </r>
  <r>
    <x v="0"/>
    <x v="9"/>
    <x v="120"/>
    <x v="0"/>
    <x v="0"/>
    <x v="0"/>
    <x v="129"/>
    <x v="1"/>
    <x v="123"/>
    <x v="5"/>
    <x v="0"/>
    <x v="0"/>
    <x v="0"/>
    <x v="0"/>
    <x v="0"/>
    <x v="746"/>
  </r>
  <r>
    <x v="0"/>
    <x v="9"/>
    <x v="116"/>
    <x v="0"/>
    <x v="0"/>
    <x v="0"/>
    <x v="129"/>
    <x v="1"/>
    <x v="123"/>
    <x v="5"/>
    <x v="0"/>
    <x v="0"/>
    <x v="0"/>
    <x v="0"/>
    <x v="0"/>
    <x v="747"/>
  </r>
  <r>
    <x v="0"/>
    <x v="6"/>
    <x v="68"/>
    <x v="1"/>
    <x v="0"/>
    <x v="7"/>
    <x v="130"/>
    <x v="1"/>
    <x v="43"/>
    <x v="3"/>
    <x v="7"/>
    <x v="7"/>
    <x v="7"/>
    <x v="1"/>
    <x v="1"/>
    <x v="748"/>
  </r>
  <r>
    <x v="0"/>
    <x v="6"/>
    <x v="43"/>
    <x v="1"/>
    <x v="1"/>
    <x v="6"/>
    <x v="131"/>
    <x v="1"/>
    <x v="43"/>
    <x v="3"/>
    <x v="6"/>
    <x v="6"/>
    <x v="6"/>
    <x v="1"/>
    <x v="1"/>
    <x v="749"/>
  </r>
  <r>
    <x v="0"/>
    <x v="9"/>
    <x v="124"/>
    <x v="0"/>
    <x v="0"/>
    <x v="0"/>
    <x v="131"/>
    <x v="1"/>
    <x v="123"/>
    <x v="5"/>
    <x v="0"/>
    <x v="0"/>
    <x v="0"/>
    <x v="0"/>
    <x v="0"/>
    <x v="750"/>
  </r>
  <r>
    <x v="0"/>
    <x v="9"/>
    <x v="98"/>
    <x v="0"/>
    <x v="0"/>
    <x v="0"/>
    <x v="131"/>
    <x v="1"/>
    <x v="124"/>
    <x v="5"/>
    <x v="0"/>
    <x v="0"/>
    <x v="0"/>
    <x v="0"/>
    <x v="0"/>
    <x v="751"/>
  </r>
  <r>
    <x v="0"/>
    <x v="10"/>
    <x v="50"/>
    <x v="0"/>
    <x v="1"/>
    <x v="2"/>
    <x v="131"/>
    <x v="1"/>
    <x v="43"/>
    <x v="5"/>
    <x v="2"/>
    <x v="2"/>
    <x v="2"/>
    <x v="2"/>
    <x v="0"/>
    <x v="752"/>
  </r>
  <r>
    <x v="0"/>
    <x v="9"/>
    <x v="99"/>
    <x v="0"/>
    <x v="0"/>
    <x v="0"/>
    <x v="132"/>
    <x v="1"/>
    <x v="124"/>
    <x v="5"/>
    <x v="0"/>
    <x v="0"/>
    <x v="0"/>
    <x v="0"/>
    <x v="0"/>
    <x v="753"/>
  </r>
  <r>
    <x v="0"/>
    <x v="6"/>
    <x v="25"/>
    <x v="1"/>
    <x v="1"/>
    <x v="6"/>
    <x v="132"/>
    <x v="1"/>
    <x v="43"/>
    <x v="3"/>
    <x v="6"/>
    <x v="6"/>
    <x v="6"/>
    <x v="1"/>
    <x v="1"/>
    <x v="754"/>
  </r>
  <r>
    <x v="0"/>
    <x v="9"/>
    <x v="90"/>
    <x v="0"/>
    <x v="0"/>
    <x v="0"/>
    <x v="132"/>
    <x v="1"/>
    <x v="124"/>
    <x v="5"/>
    <x v="0"/>
    <x v="0"/>
    <x v="0"/>
    <x v="0"/>
    <x v="0"/>
    <x v="755"/>
  </r>
  <r>
    <x v="0"/>
    <x v="6"/>
    <x v="81"/>
    <x v="1"/>
    <x v="0"/>
    <x v="7"/>
    <x v="133"/>
    <x v="1"/>
    <x v="86"/>
    <x v="3"/>
    <x v="7"/>
    <x v="7"/>
    <x v="7"/>
    <x v="1"/>
    <x v="1"/>
    <x v="756"/>
  </r>
  <r>
    <x v="0"/>
    <x v="9"/>
    <x v="84"/>
    <x v="0"/>
    <x v="0"/>
    <x v="0"/>
    <x v="133"/>
    <x v="1"/>
    <x v="125"/>
    <x v="5"/>
    <x v="0"/>
    <x v="0"/>
    <x v="0"/>
    <x v="0"/>
    <x v="0"/>
    <x v="757"/>
  </r>
  <r>
    <x v="0"/>
    <x v="6"/>
    <x v="33"/>
    <x v="1"/>
    <x v="1"/>
    <x v="3"/>
    <x v="133"/>
    <x v="1"/>
    <x v="43"/>
    <x v="3"/>
    <x v="3"/>
    <x v="3"/>
    <x v="3"/>
    <x v="1"/>
    <x v="1"/>
    <x v="758"/>
  </r>
  <r>
    <x v="0"/>
    <x v="9"/>
    <x v="39"/>
    <x v="0"/>
    <x v="1"/>
    <x v="2"/>
    <x v="133"/>
    <x v="1"/>
    <x v="108"/>
    <x v="5"/>
    <x v="2"/>
    <x v="2"/>
    <x v="2"/>
    <x v="2"/>
    <x v="0"/>
    <x v="759"/>
  </r>
  <r>
    <x v="0"/>
    <x v="9"/>
    <x v="83"/>
    <x v="0"/>
    <x v="0"/>
    <x v="0"/>
    <x v="133"/>
    <x v="1"/>
    <x v="125"/>
    <x v="5"/>
    <x v="0"/>
    <x v="0"/>
    <x v="0"/>
    <x v="0"/>
    <x v="0"/>
    <x v="760"/>
  </r>
  <r>
    <x v="0"/>
    <x v="6"/>
    <x v="71"/>
    <x v="1"/>
    <x v="1"/>
    <x v="6"/>
    <x v="134"/>
    <x v="1"/>
    <x v="43"/>
    <x v="3"/>
    <x v="6"/>
    <x v="6"/>
    <x v="6"/>
    <x v="1"/>
    <x v="1"/>
    <x v="761"/>
  </r>
  <r>
    <x v="0"/>
    <x v="9"/>
    <x v="113"/>
    <x v="0"/>
    <x v="1"/>
    <x v="2"/>
    <x v="134"/>
    <x v="1"/>
    <x v="124"/>
    <x v="5"/>
    <x v="2"/>
    <x v="2"/>
    <x v="2"/>
    <x v="2"/>
    <x v="0"/>
    <x v="762"/>
  </r>
  <r>
    <x v="0"/>
    <x v="9"/>
    <x v="67"/>
    <x v="0"/>
    <x v="0"/>
    <x v="0"/>
    <x v="134"/>
    <x v="1"/>
    <x v="117"/>
    <x v="5"/>
    <x v="0"/>
    <x v="0"/>
    <x v="0"/>
    <x v="0"/>
    <x v="0"/>
    <x v="763"/>
  </r>
  <r>
    <x v="0"/>
    <x v="9"/>
    <x v="47"/>
    <x v="0"/>
    <x v="0"/>
    <x v="0"/>
    <x v="134"/>
    <x v="1"/>
    <x v="117"/>
    <x v="5"/>
    <x v="0"/>
    <x v="0"/>
    <x v="0"/>
    <x v="0"/>
    <x v="0"/>
    <x v="764"/>
  </r>
  <r>
    <x v="0"/>
    <x v="9"/>
    <x v="42"/>
    <x v="0"/>
    <x v="1"/>
    <x v="2"/>
    <x v="134"/>
    <x v="1"/>
    <x v="107"/>
    <x v="5"/>
    <x v="2"/>
    <x v="2"/>
    <x v="2"/>
    <x v="2"/>
    <x v="0"/>
    <x v="765"/>
  </r>
  <r>
    <x v="0"/>
    <x v="9"/>
    <x v="114"/>
    <x v="0"/>
    <x v="0"/>
    <x v="0"/>
    <x v="134"/>
    <x v="1"/>
    <x v="125"/>
    <x v="5"/>
    <x v="0"/>
    <x v="0"/>
    <x v="0"/>
    <x v="0"/>
    <x v="0"/>
    <x v="766"/>
  </r>
  <r>
    <x v="0"/>
    <x v="9"/>
    <x v="12"/>
    <x v="0"/>
    <x v="0"/>
    <x v="0"/>
    <x v="135"/>
    <x v="1"/>
    <x v="113"/>
    <x v="5"/>
    <x v="0"/>
    <x v="0"/>
    <x v="0"/>
    <x v="0"/>
    <x v="0"/>
    <x v="767"/>
  </r>
  <r>
    <x v="0"/>
    <x v="9"/>
    <x v="95"/>
    <x v="0"/>
    <x v="1"/>
    <x v="2"/>
    <x v="135"/>
    <x v="1"/>
    <x v="125"/>
    <x v="5"/>
    <x v="2"/>
    <x v="2"/>
    <x v="2"/>
    <x v="2"/>
    <x v="0"/>
    <x v="768"/>
  </r>
  <r>
    <x v="0"/>
    <x v="6"/>
    <x v="72"/>
    <x v="1"/>
    <x v="1"/>
    <x v="6"/>
    <x v="135"/>
    <x v="1"/>
    <x v="86"/>
    <x v="3"/>
    <x v="6"/>
    <x v="6"/>
    <x v="6"/>
    <x v="1"/>
    <x v="1"/>
    <x v="769"/>
  </r>
  <r>
    <x v="0"/>
    <x v="9"/>
    <x v="59"/>
    <x v="0"/>
    <x v="0"/>
    <x v="0"/>
    <x v="135"/>
    <x v="1"/>
    <x v="117"/>
    <x v="5"/>
    <x v="0"/>
    <x v="0"/>
    <x v="0"/>
    <x v="0"/>
    <x v="0"/>
    <x v="770"/>
  </r>
  <r>
    <x v="0"/>
    <x v="6"/>
    <x v="30"/>
    <x v="1"/>
    <x v="1"/>
    <x v="3"/>
    <x v="135"/>
    <x v="1"/>
    <x v="43"/>
    <x v="3"/>
    <x v="3"/>
    <x v="3"/>
    <x v="3"/>
    <x v="1"/>
    <x v="1"/>
    <x v="771"/>
  </r>
  <r>
    <x v="0"/>
    <x v="9"/>
    <x v="92"/>
    <x v="0"/>
    <x v="1"/>
    <x v="2"/>
    <x v="136"/>
    <x v="1"/>
    <x v="110"/>
    <x v="5"/>
    <x v="2"/>
    <x v="2"/>
    <x v="2"/>
    <x v="2"/>
    <x v="0"/>
    <x v="772"/>
  </r>
  <r>
    <x v="0"/>
    <x v="9"/>
    <x v="16"/>
    <x v="0"/>
    <x v="0"/>
    <x v="0"/>
    <x v="136"/>
    <x v="1"/>
    <x v="113"/>
    <x v="5"/>
    <x v="0"/>
    <x v="0"/>
    <x v="0"/>
    <x v="0"/>
    <x v="0"/>
    <x v="773"/>
  </r>
  <r>
    <x v="0"/>
    <x v="6"/>
    <x v="87"/>
    <x v="1"/>
    <x v="0"/>
    <x v="7"/>
    <x v="136"/>
    <x v="1"/>
    <x v="86"/>
    <x v="3"/>
    <x v="7"/>
    <x v="7"/>
    <x v="7"/>
    <x v="1"/>
    <x v="1"/>
    <x v="774"/>
  </r>
  <r>
    <x v="0"/>
    <x v="9"/>
    <x v="18"/>
    <x v="0"/>
    <x v="0"/>
    <x v="0"/>
    <x v="136"/>
    <x v="1"/>
    <x v="113"/>
    <x v="5"/>
    <x v="0"/>
    <x v="0"/>
    <x v="0"/>
    <x v="0"/>
    <x v="0"/>
    <x v="775"/>
  </r>
  <r>
    <x v="0"/>
    <x v="9"/>
    <x v="109"/>
    <x v="0"/>
    <x v="1"/>
    <x v="2"/>
    <x v="136"/>
    <x v="1"/>
    <x v="123"/>
    <x v="5"/>
    <x v="2"/>
    <x v="2"/>
    <x v="2"/>
    <x v="2"/>
    <x v="0"/>
    <x v="776"/>
  </r>
  <r>
    <x v="0"/>
    <x v="9"/>
    <x v="125"/>
    <x v="0"/>
    <x v="1"/>
    <x v="2"/>
    <x v="136"/>
    <x v="1"/>
    <x v="112"/>
    <x v="5"/>
    <x v="2"/>
    <x v="2"/>
    <x v="2"/>
    <x v="2"/>
    <x v="0"/>
    <x v="777"/>
  </r>
  <r>
    <x v="0"/>
    <x v="9"/>
    <x v="169"/>
    <x v="0"/>
    <x v="0"/>
    <x v="0"/>
    <x v="137"/>
    <x v="1"/>
    <x v="115"/>
    <x v="5"/>
    <x v="0"/>
    <x v="0"/>
    <x v="0"/>
    <x v="0"/>
    <x v="0"/>
    <x v="778"/>
  </r>
  <r>
    <x v="2"/>
    <x v="11"/>
    <x v="275"/>
    <x v="1"/>
    <x v="0"/>
    <x v="1"/>
    <x v="137"/>
    <x v="0"/>
    <x v="115"/>
    <x v="3"/>
    <x v="1"/>
    <x v="1"/>
    <x v="1"/>
    <x v="1"/>
    <x v="1"/>
    <x v="779"/>
  </r>
  <r>
    <x v="0"/>
    <x v="6"/>
    <x v="73"/>
    <x v="1"/>
    <x v="1"/>
    <x v="6"/>
    <x v="137"/>
    <x v="1"/>
    <x v="86"/>
    <x v="3"/>
    <x v="6"/>
    <x v="6"/>
    <x v="6"/>
    <x v="1"/>
    <x v="1"/>
    <x v="780"/>
  </r>
  <r>
    <x v="0"/>
    <x v="9"/>
    <x v="178"/>
    <x v="0"/>
    <x v="0"/>
    <x v="0"/>
    <x v="137"/>
    <x v="1"/>
    <x v="102"/>
    <x v="5"/>
    <x v="0"/>
    <x v="0"/>
    <x v="0"/>
    <x v="0"/>
    <x v="0"/>
    <x v="781"/>
  </r>
  <r>
    <x v="2"/>
    <x v="8"/>
    <x v="154"/>
    <x v="0"/>
    <x v="1"/>
    <x v="2"/>
    <x v="138"/>
    <x v="0"/>
    <x v="99"/>
    <x v="5"/>
    <x v="2"/>
    <x v="2"/>
    <x v="2"/>
    <x v="2"/>
    <x v="0"/>
    <x v="782"/>
  </r>
  <r>
    <x v="2"/>
    <x v="11"/>
    <x v="276"/>
    <x v="1"/>
    <x v="0"/>
    <x v="1"/>
    <x v="138"/>
    <x v="0"/>
    <x v="102"/>
    <x v="3"/>
    <x v="1"/>
    <x v="1"/>
    <x v="1"/>
    <x v="1"/>
    <x v="1"/>
    <x v="783"/>
  </r>
  <r>
    <x v="0"/>
    <x v="9"/>
    <x v="157"/>
    <x v="0"/>
    <x v="0"/>
    <x v="0"/>
    <x v="138"/>
    <x v="1"/>
    <x v="115"/>
    <x v="5"/>
    <x v="0"/>
    <x v="0"/>
    <x v="0"/>
    <x v="0"/>
    <x v="0"/>
    <x v="784"/>
  </r>
  <r>
    <x v="0"/>
    <x v="9"/>
    <x v="97"/>
    <x v="0"/>
    <x v="1"/>
    <x v="2"/>
    <x v="138"/>
    <x v="1"/>
    <x v="124"/>
    <x v="5"/>
    <x v="2"/>
    <x v="2"/>
    <x v="2"/>
    <x v="2"/>
    <x v="0"/>
    <x v="785"/>
  </r>
  <r>
    <x v="0"/>
    <x v="9"/>
    <x v="209"/>
    <x v="0"/>
    <x v="1"/>
    <x v="2"/>
    <x v="138"/>
    <x v="1"/>
    <x v="126"/>
    <x v="5"/>
    <x v="2"/>
    <x v="2"/>
    <x v="2"/>
    <x v="2"/>
    <x v="0"/>
    <x v="786"/>
  </r>
  <r>
    <x v="0"/>
    <x v="9"/>
    <x v="184"/>
    <x v="0"/>
    <x v="0"/>
    <x v="0"/>
    <x v="138"/>
    <x v="1"/>
    <x v="102"/>
    <x v="5"/>
    <x v="0"/>
    <x v="0"/>
    <x v="0"/>
    <x v="0"/>
    <x v="0"/>
    <x v="787"/>
  </r>
  <r>
    <x v="0"/>
    <x v="9"/>
    <x v="165"/>
    <x v="0"/>
    <x v="0"/>
    <x v="0"/>
    <x v="138"/>
    <x v="1"/>
    <x v="115"/>
    <x v="5"/>
    <x v="0"/>
    <x v="0"/>
    <x v="0"/>
    <x v="0"/>
    <x v="0"/>
    <x v="788"/>
  </r>
  <r>
    <x v="1"/>
    <x v="12"/>
    <x v="51"/>
    <x v="1"/>
    <x v="0"/>
    <x v="1"/>
    <x v="138"/>
    <x v="1"/>
    <x v="127"/>
    <x v="3"/>
    <x v="1"/>
    <x v="1"/>
    <x v="1"/>
    <x v="1"/>
    <x v="1"/>
    <x v="789"/>
  </r>
  <r>
    <x v="2"/>
    <x v="11"/>
    <x v="277"/>
    <x v="1"/>
    <x v="1"/>
    <x v="3"/>
    <x v="139"/>
    <x v="0"/>
    <x v="115"/>
    <x v="3"/>
    <x v="3"/>
    <x v="3"/>
    <x v="3"/>
    <x v="1"/>
    <x v="1"/>
    <x v="790"/>
  </r>
  <r>
    <x v="0"/>
    <x v="9"/>
    <x v="210"/>
    <x v="0"/>
    <x v="0"/>
    <x v="0"/>
    <x v="139"/>
    <x v="1"/>
    <x v="126"/>
    <x v="5"/>
    <x v="0"/>
    <x v="0"/>
    <x v="0"/>
    <x v="0"/>
    <x v="0"/>
    <x v="791"/>
  </r>
  <r>
    <x v="0"/>
    <x v="9"/>
    <x v="212"/>
    <x v="0"/>
    <x v="0"/>
    <x v="0"/>
    <x v="139"/>
    <x v="1"/>
    <x v="126"/>
    <x v="5"/>
    <x v="0"/>
    <x v="0"/>
    <x v="0"/>
    <x v="0"/>
    <x v="0"/>
    <x v="792"/>
  </r>
  <r>
    <x v="0"/>
    <x v="9"/>
    <x v="211"/>
    <x v="0"/>
    <x v="0"/>
    <x v="0"/>
    <x v="139"/>
    <x v="1"/>
    <x v="128"/>
    <x v="5"/>
    <x v="0"/>
    <x v="0"/>
    <x v="0"/>
    <x v="0"/>
    <x v="0"/>
    <x v="793"/>
  </r>
  <r>
    <x v="0"/>
    <x v="13"/>
    <x v="39"/>
    <x v="0"/>
    <x v="1"/>
    <x v="2"/>
    <x v="139"/>
    <x v="1"/>
    <x v="68"/>
    <x v="6"/>
    <x v="2"/>
    <x v="2"/>
    <x v="2"/>
    <x v="2"/>
    <x v="0"/>
    <x v="794"/>
  </r>
  <r>
    <x v="0"/>
    <x v="9"/>
    <x v="170"/>
    <x v="0"/>
    <x v="0"/>
    <x v="0"/>
    <x v="139"/>
    <x v="1"/>
    <x v="102"/>
    <x v="5"/>
    <x v="0"/>
    <x v="0"/>
    <x v="0"/>
    <x v="0"/>
    <x v="0"/>
    <x v="795"/>
  </r>
  <r>
    <x v="2"/>
    <x v="11"/>
    <x v="278"/>
    <x v="1"/>
    <x v="1"/>
    <x v="3"/>
    <x v="139"/>
    <x v="0"/>
    <x v="115"/>
    <x v="3"/>
    <x v="3"/>
    <x v="3"/>
    <x v="3"/>
    <x v="1"/>
    <x v="1"/>
    <x v="796"/>
  </r>
  <r>
    <x v="0"/>
    <x v="13"/>
    <x v="42"/>
    <x v="0"/>
    <x v="1"/>
    <x v="2"/>
    <x v="140"/>
    <x v="1"/>
    <x v="68"/>
    <x v="6"/>
    <x v="2"/>
    <x v="2"/>
    <x v="2"/>
    <x v="2"/>
    <x v="0"/>
    <x v="797"/>
  </r>
  <r>
    <x v="0"/>
    <x v="13"/>
    <x v="34"/>
    <x v="0"/>
    <x v="0"/>
    <x v="0"/>
    <x v="141"/>
    <x v="1"/>
    <x v="68"/>
    <x v="6"/>
    <x v="0"/>
    <x v="0"/>
    <x v="0"/>
    <x v="0"/>
    <x v="0"/>
    <x v="798"/>
  </r>
  <r>
    <x v="0"/>
    <x v="9"/>
    <x v="88"/>
    <x v="0"/>
    <x v="1"/>
    <x v="2"/>
    <x v="141"/>
    <x v="1"/>
    <x v="125"/>
    <x v="5"/>
    <x v="2"/>
    <x v="2"/>
    <x v="2"/>
    <x v="2"/>
    <x v="0"/>
    <x v="799"/>
  </r>
  <r>
    <x v="0"/>
    <x v="13"/>
    <x v="51"/>
    <x v="0"/>
    <x v="0"/>
    <x v="0"/>
    <x v="141"/>
    <x v="1"/>
    <x v="68"/>
    <x v="6"/>
    <x v="0"/>
    <x v="0"/>
    <x v="0"/>
    <x v="0"/>
    <x v="0"/>
    <x v="800"/>
  </r>
  <r>
    <x v="0"/>
    <x v="9"/>
    <x v="66"/>
    <x v="0"/>
    <x v="1"/>
    <x v="2"/>
    <x v="141"/>
    <x v="1"/>
    <x v="113"/>
    <x v="5"/>
    <x v="2"/>
    <x v="2"/>
    <x v="2"/>
    <x v="2"/>
    <x v="0"/>
    <x v="801"/>
  </r>
  <r>
    <x v="0"/>
    <x v="13"/>
    <x v="19"/>
    <x v="0"/>
    <x v="0"/>
    <x v="0"/>
    <x v="141"/>
    <x v="1"/>
    <x v="68"/>
    <x v="6"/>
    <x v="0"/>
    <x v="0"/>
    <x v="0"/>
    <x v="0"/>
    <x v="0"/>
    <x v="802"/>
  </r>
  <r>
    <x v="0"/>
    <x v="13"/>
    <x v="125"/>
    <x v="0"/>
    <x v="1"/>
    <x v="2"/>
    <x v="141"/>
    <x v="1"/>
    <x v="68"/>
    <x v="6"/>
    <x v="2"/>
    <x v="2"/>
    <x v="2"/>
    <x v="2"/>
    <x v="0"/>
    <x v="803"/>
  </r>
  <r>
    <x v="0"/>
    <x v="13"/>
    <x v="92"/>
    <x v="0"/>
    <x v="1"/>
    <x v="2"/>
    <x v="141"/>
    <x v="1"/>
    <x v="68"/>
    <x v="6"/>
    <x v="2"/>
    <x v="2"/>
    <x v="2"/>
    <x v="2"/>
    <x v="0"/>
    <x v="804"/>
  </r>
  <r>
    <x v="0"/>
    <x v="13"/>
    <x v="32"/>
    <x v="0"/>
    <x v="0"/>
    <x v="0"/>
    <x v="141"/>
    <x v="1"/>
    <x v="68"/>
    <x v="6"/>
    <x v="0"/>
    <x v="0"/>
    <x v="0"/>
    <x v="0"/>
    <x v="0"/>
    <x v="805"/>
  </r>
  <r>
    <x v="0"/>
    <x v="13"/>
    <x v="279"/>
    <x v="0"/>
    <x v="0"/>
    <x v="0"/>
    <x v="141"/>
    <x v="1"/>
    <x v="68"/>
    <x v="6"/>
    <x v="0"/>
    <x v="0"/>
    <x v="0"/>
    <x v="0"/>
    <x v="0"/>
    <x v="806"/>
  </r>
  <r>
    <x v="0"/>
    <x v="13"/>
    <x v="35"/>
    <x v="0"/>
    <x v="0"/>
    <x v="0"/>
    <x v="141"/>
    <x v="1"/>
    <x v="68"/>
    <x v="6"/>
    <x v="0"/>
    <x v="0"/>
    <x v="0"/>
    <x v="0"/>
    <x v="0"/>
    <x v="807"/>
  </r>
  <r>
    <x v="0"/>
    <x v="13"/>
    <x v="28"/>
    <x v="0"/>
    <x v="0"/>
    <x v="0"/>
    <x v="141"/>
    <x v="1"/>
    <x v="68"/>
    <x v="6"/>
    <x v="0"/>
    <x v="0"/>
    <x v="0"/>
    <x v="0"/>
    <x v="0"/>
    <x v="808"/>
  </r>
  <r>
    <x v="2"/>
    <x v="11"/>
    <x v="190"/>
    <x v="1"/>
    <x v="1"/>
    <x v="3"/>
    <x v="141"/>
    <x v="0"/>
    <x v="123"/>
    <x v="3"/>
    <x v="3"/>
    <x v="3"/>
    <x v="3"/>
    <x v="1"/>
    <x v="1"/>
    <x v="809"/>
  </r>
  <r>
    <x v="1"/>
    <x v="12"/>
    <x v="35"/>
    <x v="1"/>
    <x v="1"/>
    <x v="3"/>
    <x v="141"/>
    <x v="1"/>
    <x v="127"/>
    <x v="3"/>
    <x v="3"/>
    <x v="3"/>
    <x v="3"/>
    <x v="1"/>
    <x v="1"/>
    <x v="810"/>
  </r>
  <r>
    <x v="1"/>
    <x v="12"/>
    <x v="28"/>
    <x v="1"/>
    <x v="0"/>
    <x v="1"/>
    <x v="141"/>
    <x v="1"/>
    <x v="127"/>
    <x v="3"/>
    <x v="1"/>
    <x v="1"/>
    <x v="1"/>
    <x v="1"/>
    <x v="1"/>
    <x v="811"/>
  </r>
  <r>
    <x v="2"/>
    <x v="11"/>
    <x v="186"/>
    <x v="1"/>
    <x v="1"/>
    <x v="3"/>
    <x v="142"/>
    <x v="0"/>
    <x v="113"/>
    <x v="3"/>
    <x v="3"/>
    <x v="3"/>
    <x v="3"/>
    <x v="1"/>
    <x v="1"/>
    <x v="812"/>
  </r>
  <r>
    <x v="0"/>
    <x v="13"/>
    <x v="118"/>
    <x v="0"/>
    <x v="1"/>
    <x v="4"/>
    <x v="142"/>
    <x v="1"/>
    <x v="68"/>
    <x v="6"/>
    <x v="4"/>
    <x v="4"/>
    <x v="4"/>
    <x v="2"/>
    <x v="0"/>
    <x v="813"/>
  </r>
  <r>
    <x v="0"/>
    <x v="13"/>
    <x v="254"/>
    <x v="0"/>
    <x v="1"/>
    <x v="2"/>
    <x v="142"/>
    <x v="1"/>
    <x v="68"/>
    <x v="6"/>
    <x v="2"/>
    <x v="2"/>
    <x v="2"/>
    <x v="2"/>
    <x v="0"/>
    <x v="814"/>
  </r>
  <r>
    <x v="2"/>
    <x v="11"/>
    <x v="280"/>
    <x v="1"/>
    <x v="0"/>
    <x v="1"/>
    <x v="142"/>
    <x v="0"/>
    <x v="115"/>
    <x v="3"/>
    <x v="1"/>
    <x v="1"/>
    <x v="1"/>
    <x v="1"/>
    <x v="1"/>
    <x v="815"/>
  </r>
  <r>
    <x v="0"/>
    <x v="6"/>
    <x v="235"/>
    <x v="1"/>
    <x v="1"/>
    <x v="3"/>
    <x v="142"/>
    <x v="1"/>
    <x v="127"/>
    <x v="3"/>
    <x v="3"/>
    <x v="3"/>
    <x v="3"/>
    <x v="1"/>
    <x v="1"/>
    <x v="816"/>
  </r>
  <r>
    <x v="0"/>
    <x v="13"/>
    <x v="48"/>
    <x v="0"/>
    <x v="0"/>
    <x v="0"/>
    <x v="143"/>
    <x v="1"/>
    <x v="68"/>
    <x v="6"/>
    <x v="0"/>
    <x v="0"/>
    <x v="0"/>
    <x v="0"/>
    <x v="0"/>
    <x v="817"/>
  </r>
  <r>
    <x v="0"/>
    <x v="13"/>
    <x v="281"/>
    <x v="0"/>
    <x v="0"/>
    <x v="0"/>
    <x v="143"/>
    <x v="1"/>
    <x v="68"/>
    <x v="6"/>
    <x v="0"/>
    <x v="0"/>
    <x v="0"/>
    <x v="0"/>
    <x v="0"/>
    <x v="818"/>
  </r>
  <r>
    <x v="0"/>
    <x v="13"/>
    <x v="56"/>
    <x v="0"/>
    <x v="0"/>
    <x v="0"/>
    <x v="143"/>
    <x v="1"/>
    <x v="68"/>
    <x v="6"/>
    <x v="0"/>
    <x v="0"/>
    <x v="0"/>
    <x v="0"/>
    <x v="0"/>
    <x v="819"/>
  </r>
  <r>
    <x v="0"/>
    <x v="13"/>
    <x v="52"/>
    <x v="0"/>
    <x v="0"/>
    <x v="0"/>
    <x v="143"/>
    <x v="1"/>
    <x v="68"/>
    <x v="6"/>
    <x v="0"/>
    <x v="0"/>
    <x v="0"/>
    <x v="0"/>
    <x v="0"/>
    <x v="820"/>
  </r>
  <r>
    <x v="0"/>
    <x v="9"/>
    <x v="69"/>
    <x v="0"/>
    <x v="1"/>
    <x v="2"/>
    <x v="143"/>
    <x v="1"/>
    <x v="117"/>
    <x v="5"/>
    <x v="2"/>
    <x v="2"/>
    <x v="2"/>
    <x v="2"/>
    <x v="0"/>
    <x v="821"/>
  </r>
  <r>
    <x v="0"/>
    <x v="9"/>
    <x v="131"/>
    <x v="0"/>
    <x v="1"/>
    <x v="2"/>
    <x v="143"/>
    <x v="1"/>
    <x v="115"/>
    <x v="5"/>
    <x v="2"/>
    <x v="2"/>
    <x v="2"/>
    <x v="2"/>
    <x v="0"/>
    <x v="822"/>
  </r>
  <r>
    <x v="0"/>
    <x v="13"/>
    <x v="44"/>
    <x v="0"/>
    <x v="0"/>
    <x v="0"/>
    <x v="144"/>
    <x v="1"/>
    <x v="68"/>
    <x v="6"/>
    <x v="0"/>
    <x v="0"/>
    <x v="0"/>
    <x v="0"/>
    <x v="0"/>
    <x v="823"/>
  </r>
  <r>
    <x v="0"/>
    <x v="13"/>
    <x v="248"/>
    <x v="0"/>
    <x v="1"/>
    <x v="2"/>
    <x v="144"/>
    <x v="1"/>
    <x v="68"/>
    <x v="6"/>
    <x v="2"/>
    <x v="2"/>
    <x v="2"/>
    <x v="2"/>
    <x v="0"/>
    <x v="824"/>
  </r>
  <r>
    <x v="1"/>
    <x v="12"/>
    <x v="39"/>
    <x v="1"/>
    <x v="1"/>
    <x v="3"/>
    <x v="144"/>
    <x v="1"/>
    <x v="127"/>
    <x v="3"/>
    <x v="3"/>
    <x v="3"/>
    <x v="3"/>
    <x v="1"/>
    <x v="1"/>
    <x v="825"/>
  </r>
  <r>
    <x v="0"/>
    <x v="13"/>
    <x v="249"/>
    <x v="0"/>
    <x v="1"/>
    <x v="2"/>
    <x v="144"/>
    <x v="1"/>
    <x v="68"/>
    <x v="6"/>
    <x v="2"/>
    <x v="2"/>
    <x v="2"/>
    <x v="2"/>
    <x v="0"/>
    <x v="826"/>
  </r>
  <r>
    <x v="0"/>
    <x v="13"/>
    <x v="282"/>
    <x v="0"/>
    <x v="0"/>
    <x v="0"/>
    <x v="144"/>
    <x v="1"/>
    <x v="68"/>
    <x v="6"/>
    <x v="0"/>
    <x v="0"/>
    <x v="0"/>
    <x v="0"/>
    <x v="0"/>
    <x v="827"/>
  </r>
  <r>
    <x v="0"/>
    <x v="9"/>
    <x v="133"/>
    <x v="0"/>
    <x v="1"/>
    <x v="2"/>
    <x v="144"/>
    <x v="1"/>
    <x v="102"/>
    <x v="5"/>
    <x v="2"/>
    <x v="2"/>
    <x v="2"/>
    <x v="2"/>
    <x v="0"/>
    <x v="828"/>
  </r>
  <r>
    <x v="1"/>
    <x v="12"/>
    <x v="19"/>
    <x v="1"/>
    <x v="0"/>
    <x v="1"/>
    <x v="144"/>
    <x v="1"/>
    <x v="127"/>
    <x v="3"/>
    <x v="1"/>
    <x v="1"/>
    <x v="1"/>
    <x v="1"/>
    <x v="1"/>
    <x v="829"/>
  </r>
  <r>
    <x v="0"/>
    <x v="9"/>
    <x v="118"/>
    <x v="0"/>
    <x v="1"/>
    <x v="2"/>
    <x v="144"/>
    <x v="1"/>
    <x v="123"/>
    <x v="5"/>
    <x v="2"/>
    <x v="2"/>
    <x v="2"/>
    <x v="2"/>
    <x v="0"/>
    <x v="830"/>
  </r>
  <r>
    <x v="0"/>
    <x v="9"/>
    <x v="222"/>
    <x v="0"/>
    <x v="1"/>
    <x v="2"/>
    <x v="145"/>
    <x v="1"/>
    <x v="128"/>
    <x v="5"/>
    <x v="2"/>
    <x v="2"/>
    <x v="2"/>
    <x v="2"/>
    <x v="0"/>
    <x v="831"/>
  </r>
  <r>
    <x v="0"/>
    <x v="6"/>
    <x v="239"/>
    <x v="1"/>
    <x v="0"/>
    <x v="1"/>
    <x v="145"/>
    <x v="1"/>
    <x v="127"/>
    <x v="3"/>
    <x v="1"/>
    <x v="1"/>
    <x v="1"/>
    <x v="1"/>
    <x v="1"/>
    <x v="832"/>
  </r>
  <r>
    <x v="0"/>
    <x v="13"/>
    <x v="119"/>
    <x v="0"/>
    <x v="0"/>
    <x v="0"/>
    <x v="145"/>
    <x v="1"/>
    <x v="68"/>
    <x v="6"/>
    <x v="0"/>
    <x v="0"/>
    <x v="0"/>
    <x v="0"/>
    <x v="0"/>
    <x v="833"/>
  </r>
  <r>
    <x v="0"/>
    <x v="13"/>
    <x v="121"/>
    <x v="0"/>
    <x v="0"/>
    <x v="0"/>
    <x v="145"/>
    <x v="1"/>
    <x v="68"/>
    <x v="6"/>
    <x v="0"/>
    <x v="0"/>
    <x v="0"/>
    <x v="0"/>
    <x v="0"/>
    <x v="834"/>
  </r>
  <r>
    <x v="0"/>
    <x v="13"/>
    <x v="54"/>
    <x v="0"/>
    <x v="0"/>
    <x v="0"/>
    <x v="146"/>
    <x v="1"/>
    <x v="68"/>
    <x v="6"/>
    <x v="0"/>
    <x v="0"/>
    <x v="0"/>
    <x v="0"/>
    <x v="0"/>
    <x v="835"/>
  </r>
  <r>
    <x v="0"/>
    <x v="13"/>
    <x v="123"/>
    <x v="0"/>
    <x v="0"/>
    <x v="0"/>
    <x v="146"/>
    <x v="1"/>
    <x v="68"/>
    <x v="6"/>
    <x v="0"/>
    <x v="0"/>
    <x v="0"/>
    <x v="0"/>
    <x v="0"/>
    <x v="836"/>
  </r>
  <r>
    <x v="0"/>
    <x v="13"/>
    <x v="115"/>
    <x v="0"/>
    <x v="0"/>
    <x v="0"/>
    <x v="146"/>
    <x v="1"/>
    <x v="68"/>
    <x v="6"/>
    <x v="0"/>
    <x v="0"/>
    <x v="0"/>
    <x v="0"/>
    <x v="0"/>
    <x v="837"/>
  </r>
  <r>
    <x v="0"/>
    <x v="6"/>
    <x v="222"/>
    <x v="1"/>
    <x v="1"/>
    <x v="3"/>
    <x v="146"/>
    <x v="1"/>
    <x v="115"/>
    <x v="3"/>
    <x v="3"/>
    <x v="3"/>
    <x v="3"/>
    <x v="1"/>
    <x v="1"/>
    <x v="838"/>
  </r>
  <r>
    <x v="0"/>
    <x v="9"/>
    <x v="171"/>
    <x v="0"/>
    <x v="1"/>
    <x v="2"/>
    <x v="146"/>
    <x v="1"/>
    <x v="128"/>
    <x v="5"/>
    <x v="2"/>
    <x v="2"/>
    <x v="2"/>
    <x v="2"/>
    <x v="0"/>
    <x v="839"/>
  </r>
  <r>
    <x v="0"/>
    <x v="6"/>
    <x v="236"/>
    <x v="1"/>
    <x v="1"/>
    <x v="3"/>
    <x v="146"/>
    <x v="1"/>
    <x v="102"/>
    <x v="3"/>
    <x v="3"/>
    <x v="3"/>
    <x v="3"/>
    <x v="1"/>
    <x v="1"/>
    <x v="840"/>
  </r>
  <r>
    <x v="0"/>
    <x v="9"/>
    <x v="174"/>
    <x v="0"/>
    <x v="1"/>
    <x v="2"/>
    <x v="146"/>
    <x v="1"/>
    <x v="126"/>
    <x v="5"/>
    <x v="2"/>
    <x v="2"/>
    <x v="2"/>
    <x v="2"/>
    <x v="0"/>
    <x v="841"/>
  </r>
  <r>
    <x v="0"/>
    <x v="13"/>
    <x v="283"/>
    <x v="0"/>
    <x v="1"/>
    <x v="2"/>
    <x v="146"/>
    <x v="1"/>
    <x v="68"/>
    <x v="6"/>
    <x v="2"/>
    <x v="2"/>
    <x v="2"/>
    <x v="2"/>
    <x v="0"/>
    <x v="842"/>
  </r>
  <r>
    <x v="0"/>
    <x v="13"/>
    <x v="243"/>
    <x v="0"/>
    <x v="1"/>
    <x v="2"/>
    <x v="146"/>
    <x v="1"/>
    <x v="68"/>
    <x v="6"/>
    <x v="2"/>
    <x v="2"/>
    <x v="2"/>
    <x v="2"/>
    <x v="0"/>
    <x v="843"/>
  </r>
  <r>
    <x v="0"/>
    <x v="9"/>
    <x v="162"/>
    <x v="0"/>
    <x v="0"/>
    <x v="0"/>
    <x v="147"/>
    <x v="1"/>
    <x v="126"/>
    <x v="5"/>
    <x v="0"/>
    <x v="0"/>
    <x v="0"/>
    <x v="0"/>
    <x v="0"/>
    <x v="844"/>
  </r>
  <r>
    <x v="0"/>
    <x v="9"/>
    <x v="183"/>
    <x v="0"/>
    <x v="0"/>
    <x v="0"/>
    <x v="147"/>
    <x v="1"/>
    <x v="102"/>
    <x v="5"/>
    <x v="0"/>
    <x v="0"/>
    <x v="0"/>
    <x v="0"/>
    <x v="0"/>
    <x v="845"/>
  </r>
  <r>
    <x v="0"/>
    <x v="9"/>
    <x v="173"/>
    <x v="0"/>
    <x v="0"/>
    <x v="0"/>
    <x v="147"/>
    <x v="1"/>
    <x v="128"/>
    <x v="5"/>
    <x v="0"/>
    <x v="0"/>
    <x v="0"/>
    <x v="0"/>
    <x v="0"/>
    <x v="846"/>
  </r>
  <r>
    <x v="0"/>
    <x v="9"/>
    <x v="180"/>
    <x v="0"/>
    <x v="0"/>
    <x v="0"/>
    <x v="147"/>
    <x v="1"/>
    <x v="126"/>
    <x v="5"/>
    <x v="0"/>
    <x v="0"/>
    <x v="0"/>
    <x v="0"/>
    <x v="0"/>
    <x v="847"/>
  </r>
  <r>
    <x v="0"/>
    <x v="6"/>
    <x v="209"/>
    <x v="1"/>
    <x v="1"/>
    <x v="3"/>
    <x v="147"/>
    <x v="1"/>
    <x v="129"/>
    <x v="3"/>
    <x v="3"/>
    <x v="3"/>
    <x v="3"/>
    <x v="1"/>
    <x v="1"/>
    <x v="848"/>
  </r>
  <r>
    <x v="0"/>
    <x v="9"/>
    <x v="45"/>
    <x v="0"/>
    <x v="1"/>
    <x v="2"/>
    <x v="147"/>
    <x v="1"/>
    <x v="129"/>
    <x v="5"/>
    <x v="2"/>
    <x v="2"/>
    <x v="2"/>
    <x v="2"/>
    <x v="0"/>
    <x v="849"/>
  </r>
  <r>
    <x v="0"/>
    <x v="6"/>
    <x v="185"/>
    <x v="1"/>
    <x v="1"/>
    <x v="3"/>
    <x v="147"/>
    <x v="1"/>
    <x v="117"/>
    <x v="3"/>
    <x v="3"/>
    <x v="3"/>
    <x v="3"/>
    <x v="1"/>
    <x v="1"/>
    <x v="850"/>
  </r>
  <r>
    <x v="0"/>
    <x v="6"/>
    <x v="237"/>
    <x v="1"/>
    <x v="0"/>
    <x v="1"/>
    <x v="147"/>
    <x v="1"/>
    <x v="128"/>
    <x v="3"/>
    <x v="1"/>
    <x v="1"/>
    <x v="1"/>
    <x v="1"/>
    <x v="1"/>
    <x v="851"/>
  </r>
  <r>
    <x v="0"/>
    <x v="9"/>
    <x v="46"/>
    <x v="0"/>
    <x v="1"/>
    <x v="2"/>
    <x v="147"/>
    <x v="1"/>
    <x v="129"/>
    <x v="5"/>
    <x v="2"/>
    <x v="2"/>
    <x v="2"/>
    <x v="2"/>
    <x v="0"/>
    <x v="852"/>
  </r>
  <r>
    <x v="0"/>
    <x v="9"/>
    <x v="179"/>
    <x v="0"/>
    <x v="1"/>
    <x v="2"/>
    <x v="147"/>
    <x v="1"/>
    <x v="102"/>
    <x v="5"/>
    <x v="2"/>
    <x v="2"/>
    <x v="2"/>
    <x v="2"/>
    <x v="0"/>
    <x v="853"/>
  </r>
  <r>
    <x v="0"/>
    <x v="9"/>
    <x v="181"/>
    <x v="0"/>
    <x v="0"/>
    <x v="0"/>
    <x v="147"/>
    <x v="1"/>
    <x v="102"/>
    <x v="5"/>
    <x v="0"/>
    <x v="0"/>
    <x v="0"/>
    <x v="0"/>
    <x v="0"/>
    <x v="854"/>
  </r>
  <r>
    <x v="0"/>
    <x v="9"/>
    <x v="172"/>
    <x v="0"/>
    <x v="1"/>
    <x v="2"/>
    <x v="147"/>
    <x v="1"/>
    <x v="102"/>
    <x v="5"/>
    <x v="2"/>
    <x v="2"/>
    <x v="2"/>
    <x v="2"/>
    <x v="0"/>
    <x v="855"/>
  </r>
  <r>
    <x v="0"/>
    <x v="9"/>
    <x v="43"/>
    <x v="0"/>
    <x v="1"/>
    <x v="2"/>
    <x v="148"/>
    <x v="1"/>
    <x v="117"/>
    <x v="5"/>
    <x v="2"/>
    <x v="2"/>
    <x v="2"/>
    <x v="2"/>
    <x v="0"/>
    <x v="856"/>
  </r>
  <r>
    <x v="0"/>
    <x v="9"/>
    <x v="182"/>
    <x v="0"/>
    <x v="0"/>
    <x v="0"/>
    <x v="148"/>
    <x v="1"/>
    <x v="102"/>
    <x v="5"/>
    <x v="0"/>
    <x v="0"/>
    <x v="0"/>
    <x v="0"/>
    <x v="0"/>
    <x v="857"/>
  </r>
  <r>
    <x v="2"/>
    <x v="11"/>
    <x v="194"/>
    <x v="1"/>
    <x v="0"/>
    <x v="1"/>
    <x v="148"/>
    <x v="0"/>
    <x v="123"/>
    <x v="3"/>
    <x v="1"/>
    <x v="1"/>
    <x v="1"/>
    <x v="1"/>
    <x v="1"/>
    <x v="858"/>
  </r>
  <r>
    <x v="0"/>
    <x v="9"/>
    <x v="17"/>
    <x v="0"/>
    <x v="0"/>
    <x v="0"/>
    <x v="148"/>
    <x v="1"/>
    <x v="129"/>
    <x v="5"/>
    <x v="0"/>
    <x v="0"/>
    <x v="0"/>
    <x v="0"/>
    <x v="0"/>
    <x v="859"/>
  </r>
  <r>
    <x v="2"/>
    <x v="11"/>
    <x v="189"/>
    <x v="1"/>
    <x v="0"/>
    <x v="1"/>
    <x v="148"/>
    <x v="0"/>
    <x v="129"/>
    <x v="3"/>
    <x v="1"/>
    <x v="1"/>
    <x v="1"/>
    <x v="1"/>
    <x v="1"/>
    <x v="860"/>
  </r>
  <r>
    <x v="0"/>
    <x v="9"/>
    <x v="20"/>
    <x v="0"/>
    <x v="0"/>
    <x v="0"/>
    <x v="148"/>
    <x v="1"/>
    <x v="129"/>
    <x v="5"/>
    <x v="0"/>
    <x v="0"/>
    <x v="0"/>
    <x v="0"/>
    <x v="0"/>
    <x v="861"/>
  </r>
  <r>
    <x v="0"/>
    <x v="9"/>
    <x v="8"/>
    <x v="0"/>
    <x v="0"/>
    <x v="0"/>
    <x v="148"/>
    <x v="1"/>
    <x v="113"/>
    <x v="5"/>
    <x v="0"/>
    <x v="0"/>
    <x v="0"/>
    <x v="0"/>
    <x v="0"/>
    <x v="862"/>
  </r>
  <r>
    <x v="2"/>
    <x v="8"/>
    <x v="153"/>
    <x v="0"/>
    <x v="1"/>
    <x v="2"/>
    <x v="148"/>
    <x v="0"/>
    <x v="99"/>
    <x v="5"/>
    <x v="2"/>
    <x v="2"/>
    <x v="2"/>
    <x v="2"/>
    <x v="0"/>
    <x v="863"/>
  </r>
  <r>
    <x v="2"/>
    <x v="8"/>
    <x v="174"/>
    <x v="0"/>
    <x v="1"/>
    <x v="2"/>
    <x v="148"/>
    <x v="0"/>
    <x v="130"/>
    <x v="5"/>
    <x v="2"/>
    <x v="2"/>
    <x v="2"/>
    <x v="2"/>
    <x v="0"/>
    <x v="864"/>
  </r>
  <r>
    <x v="2"/>
    <x v="8"/>
    <x v="180"/>
    <x v="0"/>
    <x v="0"/>
    <x v="0"/>
    <x v="148"/>
    <x v="0"/>
    <x v="130"/>
    <x v="5"/>
    <x v="0"/>
    <x v="0"/>
    <x v="0"/>
    <x v="0"/>
    <x v="0"/>
    <x v="865"/>
  </r>
  <r>
    <x v="2"/>
    <x v="8"/>
    <x v="162"/>
    <x v="0"/>
    <x v="0"/>
    <x v="0"/>
    <x v="148"/>
    <x v="0"/>
    <x v="130"/>
    <x v="5"/>
    <x v="0"/>
    <x v="0"/>
    <x v="0"/>
    <x v="0"/>
    <x v="0"/>
    <x v="866"/>
  </r>
  <r>
    <x v="0"/>
    <x v="6"/>
    <x v="133"/>
    <x v="1"/>
    <x v="1"/>
    <x v="3"/>
    <x v="148"/>
    <x v="1"/>
    <x v="113"/>
    <x v="3"/>
    <x v="3"/>
    <x v="3"/>
    <x v="3"/>
    <x v="1"/>
    <x v="1"/>
    <x v="867"/>
  </r>
  <r>
    <x v="0"/>
    <x v="9"/>
    <x v="22"/>
    <x v="0"/>
    <x v="0"/>
    <x v="0"/>
    <x v="148"/>
    <x v="1"/>
    <x v="129"/>
    <x v="5"/>
    <x v="0"/>
    <x v="0"/>
    <x v="0"/>
    <x v="0"/>
    <x v="0"/>
    <x v="868"/>
  </r>
  <r>
    <x v="2"/>
    <x v="11"/>
    <x v="198"/>
    <x v="1"/>
    <x v="0"/>
    <x v="1"/>
    <x v="149"/>
    <x v="0"/>
    <x v="123"/>
    <x v="3"/>
    <x v="1"/>
    <x v="1"/>
    <x v="1"/>
    <x v="1"/>
    <x v="1"/>
    <x v="869"/>
  </r>
  <r>
    <x v="0"/>
    <x v="9"/>
    <x v="30"/>
    <x v="0"/>
    <x v="1"/>
    <x v="2"/>
    <x v="149"/>
    <x v="1"/>
    <x v="117"/>
    <x v="5"/>
    <x v="2"/>
    <x v="2"/>
    <x v="2"/>
    <x v="2"/>
    <x v="0"/>
    <x v="870"/>
  </r>
  <r>
    <x v="0"/>
    <x v="9"/>
    <x v="33"/>
    <x v="0"/>
    <x v="1"/>
    <x v="2"/>
    <x v="149"/>
    <x v="1"/>
    <x v="117"/>
    <x v="5"/>
    <x v="2"/>
    <x v="2"/>
    <x v="2"/>
    <x v="2"/>
    <x v="0"/>
    <x v="871"/>
  </r>
  <r>
    <x v="0"/>
    <x v="9"/>
    <x v="31"/>
    <x v="0"/>
    <x v="0"/>
    <x v="0"/>
    <x v="149"/>
    <x v="1"/>
    <x v="113"/>
    <x v="5"/>
    <x v="0"/>
    <x v="0"/>
    <x v="0"/>
    <x v="0"/>
    <x v="0"/>
    <x v="872"/>
  </r>
  <r>
    <x v="0"/>
    <x v="6"/>
    <x v="212"/>
    <x v="1"/>
    <x v="0"/>
    <x v="1"/>
    <x v="149"/>
    <x v="1"/>
    <x v="129"/>
    <x v="3"/>
    <x v="1"/>
    <x v="1"/>
    <x v="1"/>
    <x v="1"/>
    <x v="1"/>
    <x v="873"/>
  </r>
  <r>
    <x v="0"/>
    <x v="6"/>
    <x v="238"/>
    <x v="1"/>
    <x v="0"/>
    <x v="1"/>
    <x v="149"/>
    <x v="1"/>
    <x v="102"/>
    <x v="3"/>
    <x v="1"/>
    <x v="1"/>
    <x v="1"/>
    <x v="1"/>
    <x v="1"/>
    <x v="874"/>
  </r>
  <r>
    <x v="2"/>
    <x v="11"/>
    <x v="188"/>
    <x v="1"/>
    <x v="0"/>
    <x v="1"/>
    <x v="149"/>
    <x v="0"/>
    <x v="113"/>
    <x v="3"/>
    <x v="1"/>
    <x v="1"/>
    <x v="1"/>
    <x v="1"/>
    <x v="1"/>
    <x v="875"/>
  </r>
  <r>
    <x v="2"/>
    <x v="8"/>
    <x v="173"/>
    <x v="0"/>
    <x v="0"/>
    <x v="0"/>
    <x v="149"/>
    <x v="0"/>
    <x v="130"/>
    <x v="5"/>
    <x v="0"/>
    <x v="0"/>
    <x v="0"/>
    <x v="0"/>
    <x v="0"/>
    <x v="876"/>
  </r>
  <r>
    <x v="0"/>
    <x v="14"/>
    <x v="19"/>
    <x v="0"/>
    <x v="0"/>
    <x v="0"/>
    <x v="149"/>
    <x v="1"/>
    <x v="68"/>
    <x v="6"/>
    <x v="0"/>
    <x v="0"/>
    <x v="0"/>
    <x v="0"/>
    <x v="0"/>
    <x v="877"/>
  </r>
  <r>
    <x v="0"/>
    <x v="14"/>
    <x v="51"/>
    <x v="0"/>
    <x v="0"/>
    <x v="0"/>
    <x v="149"/>
    <x v="1"/>
    <x v="68"/>
    <x v="6"/>
    <x v="0"/>
    <x v="0"/>
    <x v="0"/>
    <x v="0"/>
    <x v="0"/>
    <x v="878"/>
  </r>
  <r>
    <x v="0"/>
    <x v="14"/>
    <x v="35"/>
    <x v="0"/>
    <x v="1"/>
    <x v="2"/>
    <x v="149"/>
    <x v="1"/>
    <x v="68"/>
    <x v="6"/>
    <x v="2"/>
    <x v="2"/>
    <x v="2"/>
    <x v="2"/>
    <x v="0"/>
    <x v="879"/>
  </r>
  <r>
    <x v="0"/>
    <x v="6"/>
    <x v="131"/>
    <x v="1"/>
    <x v="1"/>
    <x v="6"/>
    <x v="150"/>
    <x v="1"/>
    <x v="117"/>
    <x v="3"/>
    <x v="6"/>
    <x v="6"/>
    <x v="6"/>
    <x v="1"/>
    <x v="1"/>
    <x v="880"/>
  </r>
  <r>
    <x v="2"/>
    <x v="11"/>
    <x v="213"/>
    <x v="1"/>
    <x v="0"/>
    <x v="1"/>
    <x v="150"/>
    <x v="0"/>
    <x v="112"/>
    <x v="3"/>
    <x v="1"/>
    <x v="1"/>
    <x v="1"/>
    <x v="1"/>
    <x v="1"/>
    <x v="881"/>
  </r>
  <r>
    <x v="0"/>
    <x v="6"/>
    <x v="210"/>
    <x v="1"/>
    <x v="0"/>
    <x v="1"/>
    <x v="150"/>
    <x v="1"/>
    <x v="129"/>
    <x v="3"/>
    <x v="1"/>
    <x v="1"/>
    <x v="1"/>
    <x v="1"/>
    <x v="1"/>
    <x v="882"/>
  </r>
  <r>
    <x v="0"/>
    <x v="14"/>
    <x v="28"/>
    <x v="0"/>
    <x v="0"/>
    <x v="0"/>
    <x v="150"/>
    <x v="1"/>
    <x v="68"/>
    <x v="6"/>
    <x v="0"/>
    <x v="0"/>
    <x v="0"/>
    <x v="0"/>
    <x v="0"/>
    <x v="883"/>
  </r>
  <r>
    <x v="2"/>
    <x v="11"/>
    <x v="197"/>
    <x v="1"/>
    <x v="0"/>
    <x v="1"/>
    <x v="150"/>
    <x v="0"/>
    <x v="110"/>
    <x v="3"/>
    <x v="1"/>
    <x v="1"/>
    <x v="1"/>
    <x v="1"/>
    <x v="1"/>
    <x v="884"/>
  </r>
  <r>
    <x v="2"/>
    <x v="8"/>
    <x v="161"/>
    <x v="0"/>
    <x v="1"/>
    <x v="2"/>
    <x v="150"/>
    <x v="0"/>
    <x v="103"/>
    <x v="5"/>
    <x v="2"/>
    <x v="2"/>
    <x v="2"/>
    <x v="2"/>
    <x v="0"/>
    <x v="885"/>
  </r>
  <r>
    <x v="0"/>
    <x v="9"/>
    <x v="23"/>
    <x v="0"/>
    <x v="0"/>
    <x v="0"/>
    <x v="150"/>
    <x v="1"/>
    <x v="113"/>
    <x v="5"/>
    <x v="0"/>
    <x v="0"/>
    <x v="0"/>
    <x v="0"/>
    <x v="0"/>
    <x v="886"/>
  </r>
  <r>
    <x v="0"/>
    <x v="13"/>
    <x v="36"/>
    <x v="0"/>
    <x v="0"/>
    <x v="0"/>
    <x v="150"/>
    <x v="1"/>
    <x v="68"/>
    <x v="6"/>
    <x v="0"/>
    <x v="0"/>
    <x v="0"/>
    <x v="0"/>
    <x v="0"/>
    <x v="887"/>
  </r>
  <r>
    <x v="0"/>
    <x v="14"/>
    <x v="119"/>
    <x v="0"/>
    <x v="1"/>
    <x v="2"/>
    <x v="151"/>
    <x v="1"/>
    <x v="68"/>
    <x v="6"/>
    <x v="2"/>
    <x v="2"/>
    <x v="2"/>
    <x v="2"/>
    <x v="0"/>
    <x v="888"/>
  </r>
  <r>
    <x v="0"/>
    <x v="14"/>
    <x v="48"/>
    <x v="0"/>
    <x v="1"/>
    <x v="2"/>
    <x v="151"/>
    <x v="1"/>
    <x v="68"/>
    <x v="6"/>
    <x v="2"/>
    <x v="2"/>
    <x v="2"/>
    <x v="2"/>
    <x v="0"/>
    <x v="889"/>
  </r>
  <r>
    <x v="0"/>
    <x v="6"/>
    <x v="178"/>
    <x v="1"/>
    <x v="0"/>
    <x v="1"/>
    <x v="151"/>
    <x v="1"/>
    <x v="117"/>
    <x v="3"/>
    <x v="1"/>
    <x v="1"/>
    <x v="1"/>
    <x v="1"/>
    <x v="1"/>
    <x v="890"/>
  </r>
  <r>
    <x v="0"/>
    <x v="9"/>
    <x v="25"/>
    <x v="0"/>
    <x v="1"/>
    <x v="2"/>
    <x v="151"/>
    <x v="1"/>
    <x v="113"/>
    <x v="5"/>
    <x v="2"/>
    <x v="2"/>
    <x v="2"/>
    <x v="2"/>
    <x v="0"/>
    <x v="891"/>
  </r>
  <r>
    <x v="0"/>
    <x v="6"/>
    <x v="211"/>
    <x v="1"/>
    <x v="0"/>
    <x v="1"/>
    <x v="151"/>
    <x v="1"/>
    <x v="115"/>
    <x v="3"/>
    <x v="1"/>
    <x v="1"/>
    <x v="1"/>
    <x v="1"/>
    <x v="1"/>
    <x v="892"/>
  </r>
  <r>
    <x v="0"/>
    <x v="9"/>
    <x v="49"/>
    <x v="0"/>
    <x v="0"/>
    <x v="0"/>
    <x v="151"/>
    <x v="1"/>
    <x v="117"/>
    <x v="5"/>
    <x v="0"/>
    <x v="0"/>
    <x v="0"/>
    <x v="0"/>
    <x v="0"/>
    <x v="893"/>
  </r>
  <r>
    <x v="2"/>
    <x v="8"/>
    <x v="182"/>
    <x v="0"/>
    <x v="0"/>
    <x v="5"/>
    <x v="151"/>
    <x v="0"/>
    <x v="131"/>
    <x v="5"/>
    <x v="5"/>
    <x v="5"/>
    <x v="5"/>
    <x v="0"/>
    <x v="0"/>
    <x v="894"/>
  </r>
  <r>
    <x v="0"/>
    <x v="6"/>
    <x v="170"/>
    <x v="1"/>
    <x v="0"/>
    <x v="1"/>
    <x v="151"/>
    <x v="1"/>
    <x v="113"/>
    <x v="3"/>
    <x v="1"/>
    <x v="1"/>
    <x v="1"/>
    <x v="1"/>
    <x v="1"/>
    <x v="895"/>
  </r>
  <r>
    <x v="2"/>
    <x v="8"/>
    <x v="164"/>
    <x v="0"/>
    <x v="1"/>
    <x v="2"/>
    <x v="151"/>
    <x v="0"/>
    <x v="105"/>
    <x v="5"/>
    <x v="2"/>
    <x v="2"/>
    <x v="2"/>
    <x v="2"/>
    <x v="0"/>
    <x v="896"/>
  </r>
  <r>
    <x v="0"/>
    <x v="14"/>
    <x v="34"/>
    <x v="0"/>
    <x v="0"/>
    <x v="0"/>
    <x v="151"/>
    <x v="1"/>
    <x v="68"/>
    <x v="6"/>
    <x v="0"/>
    <x v="0"/>
    <x v="0"/>
    <x v="0"/>
    <x v="0"/>
    <x v="897"/>
  </r>
  <r>
    <x v="0"/>
    <x v="14"/>
    <x v="39"/>
    <x v="0"/>
    <x v="1"/>
    <x v="2"/>
    <x v="151"/>
    <x v="1"/>
    <x v="68"/>
    <x v="6"/>
    <x v="2"/>
    <x v="2"/>
    <x v="2"/>
    <x v="2"/>
    <x v="0"/>
    <x v="898"/>
  </r>
  <r>
    <x v="0"/>
    <x v="14"/>
    <x v="32"/>
    <x v="0"/>
    <x v="0"/>
    <x v="0"/>
    <x v="151"/>
    <x v="1"/>
    <x v="68"/>
    <x v="6"/>
    <x v="0"/>
    <x v="0"/>
    <x v="0"/>
    <x v="0"/>
    <x v="0"/>
    <x v="899"/>
  </r>
  <r>
    <x v="0"/>
    <x v="14"/>
    <x v="36"/>
    <x v="0"/>
    <x v="0"/>
    <x v="0"/>
    <x v="151"/>
    <x v="1"/>
    <x v="68"/>
    <x v="6"/>
    <x v="0"/>
    <x v="0"/>
    <x v="0"/>
    <x v="0"/>
    <x v="0"/>
    <x v="900"/>
  </r>
  <r>
    <x v="2"/>
    <x v="8"/>
    <x v="176"/>
    <x v="0"/>
    <x v="0"/>
    <x v="0"/>
    <x v="151"/>
    <x v="0"/>
    <x v="105"/>
    <x v="5"/>
    <x v="0"/>
    <x v="0"/>
    <x v="0"/>
    <x v="0"/>
    <x v="0"/>
    <x v="901"/>
  </r>
  <r>
    <x v="2"/>
    <x v="11"/>
    <x v="200"/>
    <x v="1"/>
    <x v="0"/>
    <x v="1"/>
    <x v="151"/>
    <x v="0"/>
    <x v="110"/>
    <x v="3"/>
    <x v="1"/>
    <x v="1"/>
    <x v="1"/>
    <x v="1"/>
    <x v="1"/>
    <x v="902"/>
  </r>
  <r>
    <x v="2"/>
    <x v="11"/>
    <x v="199"/>
    <x v="1"/>
    <x v="0"/>
    <x v="1"/>
    <x v="151"/>
    <x v="0"/>
    <x v="107"/>
    <x v="3"/>
    <x v="1"/>
    <x v="1"/>
    <x v="1"/>
    <x v="1"/>
    <x v="1"/>
    <x v="903"/>
  </r>
  <r>
    <x v="0"/>
    <x v="9"/>
    <x v="37"/>
    <x v="0"/>
    <x v="0"/>
    <x v="0"/>
    <x v="152"/>
    <x v="1"/>
    <x v="117"/>
    <x v="5"/>
    <x v="0"/>
    <x v="0"/>
    <x v="0"/>
    <x v="0"/>
    <x v="0"/>
    <x v="904"/>
  </r>
  <r>
    <x v="0"/>
    <x v="9"/>
    <x v="73"/>
    <x v="0"/>
    <x v="1"/>
    <x v="2"/>
    <x v="152"/>
    <x v="1"/>
    <x v="124"/>
    <x v="5"/>
    <x v="2"/>
    <x v="2"/>
    <x v="2"/>
    <x v="2"/>
    <x v="0"/>
    <x v="905"/>
  </r>
  <r>
    <x v="0"/>
    <x v="9"/>
    <x v="63"/>
    <x v="0"/>
    <x v="0"/>
    <x v="0"/>
    <x v="152"/>
    <x v="1"/>
    <x v="125"/>
    <x v="5"/>
    <x v="0"/>
    <x v="0"/>
    <x v="0"/>
    <x v="0"/>
    <x v="0"/>
    <x v="906"/>
  </r>
  <r>
    <x v="0"/>
    <x v="9"/>
    <x v="71"/>
    <x v="0"/>
    <x v="1"/>
    <x v="2"/>
    <x v="152"/>
    <x v="1"/>
    <x v="125"/>
    <x v="5"/>
    <x v="2"/>
    <x v="2"/>
    <x v="2"/>
    <x v="2"/>
    <x v="0"/>
    <x v="907"/>
  </r>
  <r>
    <x v="2"/>
    <x v="8"/>
    <x v="171"/>
    <x v="0"/>
    <x v="1"/>
    <x v="2"/>
    <x v="152"/>
    <x v="0"/>
    <x v="130"/>
    <x v="5"/>
    <x v="2"/>
    <x v="2"/>
    <x v="2"/>
    <x v="2"/>
    <x v="0"/>
    <x v="908"/>
  </r>
  <r>
    <x v="0"/>
    <x v="6"/>
    <x v="184"/>
    <x v="1"/>
    <x v="0"/>
    <x v="1"/>
    <x v="152"/>
    <x v="1"/>
    <x v="117"/>
    <x v="3"/>
    <x v="1"/>
    <x v="1"/>
    <x v="1"/>
    <x v="1"/>
    <x v="1"/>
    <x v="909"/>
  </r>
  <r>
    <x v="2"/>
    <x v="11"/>
    <x v="191"/>
    <x v="1"/>
    <x v="1"/>
    <x v="3"/>
    <x v="152"/>
    <x v="0"/>
    <x v="112"/>
    <x v="3"/>
    <x v="3"/>
    <x v="3"/>
    <x v="3"/>
    <x v="1"/>
    <x v="1"/>
    <x v="910"/>
  </r>
  <r>
    <x v="2"/>
    <x v="11"/>
    <x v="202"/>
    <x v="1"/>
    <x v="0"/>
    <x v="1"/>
    <x v="152"/>
    <x v="0"/>
    <x v="107"/>
    <x v="3"/>
    <x v="1"/>
    <x v="1"/>
    <x v="1"/>
    <x v="1"/>
    <x v="1"/>
    <x v="911"/>
  </r>
  <r>
    <x v="0"/>
    <x v="13"/>
    <x v="69"/>
    <x v="0"/>
    <x v="1"/>
    <x v="2"/>
    <x v="152"/>
    <x v="1"/>
    <x v="68"/>
    <x v="6"/>
    <x v="2"/>
    <x v="2"/>
    <x v="2"/>
    <x v="2"/>
    <x v="0"/>
    <x v="912"/>
  </r>
  <r>
    <x v="0"/>
    <x v="6"/>
    <x v="157"/>
    <x v="1"/>
    <x v="0"/>
    <x v="7"/>
    <x v="152"/>
    <x v="1"/>
    <x v="117"/>
    <x v="3"/>
    <x v="7"/>
    <x v="7"/>
    <x v="7"/>
    <x v="1"/>
    <x v="1"/>
    <x v="913"/>
  </r>
  <r>
    <x v="0"/>
    <x v="9"/>
    <x v="60"/>
    <x v="0"/>
    <x v="1"/>
    <x v="2"/>
    <x v="152"/>
    <x v="1"/>
    <x v="125"/>
    <x v="5"/>
    <x v="2"/>
    <x v="2"/>
    <x v="2"/>
    <x v="2"/>
    <x v="0"/>
    <x v="914"/>
  </r>
  <r>
    <x v="2"/>
    <x v="8"/>
    <x v="172"/>
    <x v="0"/>
    <x v="1"/>
    <x v="4"/>
    <x v="153"/>
    <x v="0"/>
    <x v="131"/>
    <x v="5"/>
    <x v="4"/>
    <x v="4"/>
    <x v="4"/>
    <x v="2"/>
    <x v="0"/>
    <x v="915"/>
  </r>
  <r>
    <x v="0"/>
    <x v="6"/>
    <x v="168"/>
    <x v="1"/>
    <x v="1"/>
    <x v="6"/>
    <x v="153"/>
    <x v="1"/>
    <x v="117"/>
    <x v="3"/>
    <x v="6"/>
    <x v="6"/>
    <x v="6"/>
    <x v="1"/>
    <x v="1"/>
    <x v="916"/>
  </r>
  <r>
    <x v="0"/>
    <x v="9"/>
    <x v="68"/>
    <x v="0"/>
    <x v="0"/>
    <x v="0"/>
    <x v="153"/>
    <x v="1"/>
    <x v="125"/>
    <x v="5"/>
    <x v="0"/>
    <x v="0"/>
    <x v="0"/>
    <x v="0"/>
    <x v="0"/>
    <x v="917"/>
  </r>
  <r>
    <x v="2"/>
    <x v="11"/>
    <x v="204"/>
    <x v="1"/>
    <x v="0"/>
    <x v="7"/>
    <x v="153"/>
    <x v="0"/>
    <x v="132"/>
    <x v="3"/>
    <x v="7"/>
    <x v="7"/>
    <x v="7"/>
    <x v="1"/>
    <x v="1"/>
    <x v="918"/>
  </r>
  <r>
    <x v="0"/>
    <x v="9"/>
    <x v="58"/>
    <x v="0"/>
    <x v="0"/>
    <x v="0"/>
    <x v="153"/>
    <x v="1"/>
    <x v="125"/>
    <x v="5"/>
    <x v="0"/>
    <x v="0"/>
    <x v="0"/>
    <x v="0"/>
    <x v="0"/>
    <x v="919"/>
  </r>
  <r>
    <x v="2"/>
    <x v="8"/>
    <x v="181"/>
    <x v="0"/>
    <x v="0"/>
    <x v="5"/>
    <x v="153"/>
    <x v="0"/>
    <x v="131"/>
    <x v="5"/>
    <x v="5"/>
    <x v="5"/>
    <x v="5"/>
    <x v="0"/>
    <x v="0"/>
    <x v="920"/>
  </r>
  <r>
    <x v="0"/>
    <x v="9"/>
    <x v="87"/>
    <x v="0"/>
    <x v="0"/>
    <x v="0"/>
    <x v="153"/>
    <x v="1"/>
    <x v="124"/>
    <x v="5"/>
    <x v="0"/>
    <x v="0"/>
    <x v="0"/>
    <x v="0"/>
    <x v="0"/>
    <x v="921"/>
  </r>
  <r>
    <x v="2"/>
    <x v="11"/>
    <x v="196"/>
    <x v="1"/>
    <x v="1"/>
    <x v="3"/>
    <x v="153"/>
    <x v="0"/>
    <x v="107"/>
    <x v="3"/>
    <x v="3"/>
    <x v="3"/>
    <x v="3"/>
    <x v="1"/>
    <x v="1"/>
    <x v="922"/>
  </r>
  <r>
    <x v="0"/>
    <x v="9"/>
    <x v="81"/>
    <x v="0"/>
    <x v="0"/>
    <x v="0"/>
    <x v="153"/>
    <x v="1"/>
    <x v="124"/>
    <x v="5"/>
    <x v="0"/>
    <x v="0"/>
    <x v="0"/>
    <x v="0"/>
    <x v="0"/>
    <x v="923"/>
  </r>
  <r>
    <x v="0"/>
    <x v="9"/>
    <x v="72"/>
    <x v="0"/>
    <x v="1"/>
    <x v="2"/>
    <x v="153"/>
    <x v="1"/>
    <x v="124"/>
    <x v="5"/>
    <x v="2"/>
    <x v="2"/>
    <x v="2"/>
    <x v="2"/>
    <x v="0"/>
    <x v="924"/>
  </r>
  <r>
    <x v="2"/>
    <x v="11"/>
    <x v="207"/>
    <x v="1"/>
    <x v="0"/>
    <x v="7"/>
    <x v="154"/>
    <x v="0"/>
    <x v="132"/>
    <x v="3"/>
    <x v="7"/>
    <x v="7"/>
    <x v="7"/>
    <x v="1"/>
    <x v="1"/>
    <x v="925"/>
  </r>
  <r>
    <x v="0"/>
    <x v="13"/>
    <x v="284"/>
    <x v="0"/>
    <x v="0"/>
    <x v="0"/>
    <x v="154"/>
    <x v="1"/>
    <x v="68"/>
    <x v="6"/>
    <x v="0"/>
    <x v="0"/>
    <x v="0"/>
    <x v="0"/>
    <x v="0"/>
    <x v="926"/>
  </r>
  <r>
    <x v="2"/>
    <x v="8"/>
    <x v="183"/>
    <x v="0"/>
    <x v="0"/>
    <x v="5"/>
    <x v="154"/>
    <x v="0"/>
    <x v="131"/>
    <x v="5"/>
    <x v="5"/>
    <x v="5"/>
    <x v="5"/>
    <x v="0"/>
    <x v="0"/>
    <x v="927"/>
  </r>
  <r>
    <x v="0"/>
    <x v="6"/>
    <x v="165"/>
    <x v="1"/>
    <x v="0"/>
    <x v="7"/>
    <x v="154"/>
    <x v="1"/>
    <x v="117"/>
    <x v="3"/>
    <x v="7"/>
    <x v="7"/>
    <x v="7"/>
    <x v="1"/>
    <x v="1"/>
    <x v="928"/>
  </r>
  <r>
    <x v="2"/>
    <x v="11"/>
    <x v="193"/>
    <x v="1"/>
    <x v="1"/>
    <x v="3"/>
    <x v="154"/>
    <x v="0"/>
    <x v="110"/>
    <x v="3"/>
    <x v="3"/>
    <x v="3"/>
    <x v="3"/>
    <x v="1"/>
    <x v="1"/>
    <x v="929"/>
  </r>
  <r>
    <x v="0"/>
    <x v="9"/>
    <x v="80"/>
    <x v="0"/>
    <x v="0"/>
    <x v="0"/>
    <x v="154"/>
    <x v="1"/>
    <x v="124"/>
    <x v="5"/>
    <x v="0"/>
    <x v="0"/>
    <x v="0"/>
    <x v="0"/>
    <x v="0"/>
    <x v="930"/>
  </r>
  <r>
    <x v="0"/>
    <x v="15"/>
    <x v="70"/>
    <x v="0"/>
    <x v="1"/>
    <x v="2"/>
    <x v="154"/>
    <x v="1"/>
    <x v="133"/>
    <x v="5"/>
    <x v="2"/>
    <x v="2"/>
    <x v="2"/>
    <x v="2"/>
    <x v="0"/>
    <x v="931"/>
  </r>
  <r>
    <x v="0"/>
    <x v="9"/>
    <x v="93"/>
    <x v="0"/>
    <x v="0"/>
    <x v="0"/>
    <x v="154"/>
    <x v="1"/>
    <x v="123"/>
    <x v="5"/>
    <x v="0"/>
    <x v="0"/>
    <x v="0"/>
    <x v="0"/>
    <x v="0"/>
    <x v="932"/>
  </r>
  <r>
    <x v="0"/>
    <x v="9"/>
    <x v="77"/>
    <x v="0"/>
    <x v="1"/>
    <x v="2"/>
    <x v="154"/>
    <x v="1"/>
    <x v="123"/>
    <x v="5"/>
    <x v="2"/>
    <x v="2"/>
    <x v="2"/>
    <x v="2"/>
    <x v="0"/>
    <x v="933"/>
  </r>
  <r>
    <x v="0"/>
    <x v="9"/>
    <x v="89"/>
    <x v="0"/>
    <x v="0"/>
    <x v="0"/>
    <x v="154"/>
    <x v="1"/>
    <x v="123"/>
    <x v="5"/>
    <x v="0"/>
    <x v="0"/>
    <x v="0"/>
    <x v="0"/>
    <x v="0"/>
    <x v="934"/>
  </r>
  <r>
    <x v="0"/>
    <x v="9"/>
    <x v="2"/>
    <x v="0"/>
    <x v="0"/>
    <x v="0"/>
    <x v="155"/>
    <x v="1"/>
    <x v="112"/>
    <x v="5"/>
    <x v="0"/>
    <x v="0"/>
    <x v="0"/>
    <x v="0"/>
    <x v="0"/>
    <x v="935"/>
  </r>
  <r>
    <x v="0"/>
    <x v="9"/>
    <x v="61"/>
    <x v="0"/>
    <x v="1"/>
    <x v="2"/>
    <x v="155"/>
    <x v="1"/>
    <x v="112"/>
    <x v="5"/>
    <x v="2"/>
    <x v="2"/>
    <x v="2"/>
    <x v="2"/>
    <x v="0"/>
    <x v="936"/>
  </r>
  <r>
    <x v="2"/>
    <x v="8"/>
    <x v="46"/>
    <x v="0"/>
    <x v="1"/>
    <x v="4"/>
    <x v="155"/>
    <x v="0"/>
    <x v="96"/>
    <x v="5"/>
    <x v="4"/>
    <x v="4"/>
    <x v="4"/>
    <x v="2"/>
    <x v="0"/>
    <x v="937"/>
  </r>
  <r>
    <x v="0"/>
    <x v="9"/>
    <x v="5"/>
    <x v="0"/>
    <x v="0"/>
    <x v="0"/>
    <x v="155"/>
    <x v="1"/>
    <x v="112"/>
    <x v="5"/>
    <x v="0"/>
    <x v="0"/>
    <x v="0"/>
    <x v="0"/>
    <x v="0"/>
    <x v="938"/>
  </r>
  <r>
    <x v="2"/>
    <x v="11"/>
    <x v="208"/>
    <x v="1"/>
    <x v="0"/>
    <x v="7"/>
    <x v="155"/>
    <x v="0"/>
    <x v="132"/>
    <x v="3"/>
    <x v="7"/>
    <x v="7"/>
    <x v="7"/>
    <x v="1"/>
    <x v="1"/>
    <x v="939"/>
  </r>
  <r>
    <x v="0"/>
    <x v="6"/>
    <x v="66"/>
    <x v="1"/>
    <x v="1"/>
    <x v="6"/>
    <x v="155"/>
    <x v="1"/>
    <x v="123"/>
    <x v="3"/>
    <x v="6"/>
    <x v="6"/>
    <x v="6"/>
    <x v="1"/>
    <x v="1"/>
    <x v="940"/>
  </r>
  <r>
    <x v="0"/>
    <x v="6"/>
    <x v="64"/>
    <x v="1"/>
    <x v="1"/>
    <x v="6"/>
    <x v="155"/>
    <x v="1"/>
    <x v="134"/>
    <x v="3"/>
    <x v="6"/>
    <x v="6"/>
    <x v="6"/>
    <x v="1"/>
    <x v="1"/>
    <x v="941"/>
  </r>
  <r>
    <x v="0"/>
    <x v="9"/>
    <x v="6"/>
    <x v="0"/>
    <x v="0"/>
    <x v="0"/>
    <x v="155"/>
    <x v="1"/>
    <x v="112"/>
    <x v="5"/>
    <x v="0"/>
    <x v="0"/>
    <x v="0"/>
    <x v="0"/>
    <x v="0"/>
    <x v="942"/>
  </r>
  <r>
    <x v="0"/>
    <x v="9"/>
    <x v="62"/>
    <x v="0"/>
    <x v="1"/>
    <x v="2"/>
    <x v="155"/>
    <x v="1"/>
    <x v="112"/>
    <x v="5"/>
    <x v="2"/>
    <x v="2"/>
    <x v="2"/>
    <x v="2"/>
    <x v="0"/>
    <x v="943"/>
  </r>
  <r>
    <x v="0"/>
    <x v="9"/>
    <x v="74"/>
    <x v="0"/>
    <x v="1"/>
    <x v="2"/>
    <x v="155"/>
    <x v="1"/>
    <x v="123"/>
    <x v="5"/>
    <x v="2"/>
    <x v="2"/>
    <x v="2"/>
    <x v="2"/>
    <x v="0"/>
    <x v="944"/>
  </r>
  <r>
    <x v="2"/>
    <x v="11"/>
    <x v="203"/>
    <x v="1"/>
    <x v="1"/>
    <x v="6"/>
    <x v="155"/>
    <x v="0"/>
    <x v="132"/>
    <x v="3"/>
    <x v="6"/>
    <x v="6"/>
    <x v="6"/>
    <x v="1"/>
    <x v="1"/>
    <x v="945"/>
  </r>
  <r>
    <x v="2"/>
    <x v="11"/>
    <x v="219"/>
    <x v="1"/>
    <x v="1"/>
    <x v="6"/>
    <x v="156"/>
    <x v="0"/>
    <x v="135"/>
    <x v="3"/>
    <x v="6"/>
    <x v="6"/>
    <x v="6"/>
    <x v="1"/>
    <x v="1"/>
    <x v="946"/>
  </r>
  <r>
    <x v="0"/>
    <x v="9"/>
    <x v="55"/>
    <x v="0"/>
    <x v="1"/>
    <x v="2"/>
    <x v="156"/>
    <x v="1"/>
    <x v="110"/>
    <x v="5"/>
    <x v="2"/>
    <x v="2"/>
    <x v="2"/>
    <x v="2"/>
    <x v="0"/>
    <x v="947"/>
  </r>
  <r>
    <x v="0"/>
    <x v="13"/>
    <x v="120"/>
    <x v="0"/>
    <x v="0"/>
    <x v="5"/>
    <x v="156"/>
    <x v="1"/>
    <x v="68"/>
    <x v="6"/>
    <x v="5"/>
    <x v="5"/>
    <x v="5"/>
    <x v="0"/>
    <x v="0"/>
    <x v="948"/>
  </r>
  <r>
    <x v="0"/>
    <x v="6"/>
    <x v="18"/>
    <x v="1"/>
    <x v="0"/>
    <x v="7"/>
    <x v="156"/>
    <x v="1"/>
    <x v="134"/>
    <x v="3"/>
    <x v="7"/>
    <x v="7"/>
    <x v="7"/>
    <x v="1"/>
    <x v="1"/>
    <x v="949"/>
  </r>
  <r>
    <x v="0"/>
    <x v="9"/>
    <x v="14"/>
    <x v="0"/>
    <x v="0"/>
    <x v="0"/>
    <x v="156"/>
    <x v="1"/>
    <x v="110"/>
    <x v="5"/>
    <x v="0"/>
    <x v="0"/>
    <x v="0"/>
    <x v="0"/>
    <x v="0"/>
    <x v="950"/>
  </r>
  <r>
    <x v="0"/>
    <x v="9"/>
    <x v="57"/>
    <x v="0"/>
    <x v="1"/>
    <x v="2"/>
    <x v="156"/>
    <x v="1"/>
    <x v="110"/>
    <x v="5"/>
    <x v="2"/>
    <x v="2"/>
    <x v="2"/>
    <x v="2"/>
    <x v="0"/>
    <x v="951"/>
  </r>
  <r>
    <x v="0"/>
    <x v="9"/>
    <x v="26"/>
    <x v="0"/>
    <x v="1"/>
    <x v="2"/>
    <x v="156"/>
    <x v="1"/>
    <x v="107"/>
    <x v="5"/>
    <x v="2"/>
    <x v="2"/>
    <x v="2"/>
    <x v="2"/>
    <x v="0"/>
    <x v="952"/>
  </r>
  <r>
    <x v="2"/>
    <x v="8"/>
    <x v="43"/>
    <x v="0"/>
    <x v="1"/>
    <x v="2"/>
    <x v="156"/>
    <x v="0"/>
    <x v="92"/>
    <x v="5"/>
    <x v="2"/>
    <x v="2"/>
    <x v="2"/>
    <x v="2"/>
    <x v="0"/>
    <x v="953"/>
  </r>
  <r>
    <x v="0"/>
    <x v="9"/>
    <x v="13"/>
    <x v="0"/>
    <x v="0"/>
    <x v="0"/>
    <x v="156"/>
    <x v="1"/>
    <x v="110"/>
    <x v="5"/>
    <x v="0"/>
    <x v="0"/>
    <x v="0"/>
    <x v="0"/>
    <x v="0"/>
    <x v="954"/>
  </r>
  <r>
    <x v="0"/>
    <x v="9"/>
    <x v="29"/>
    <x v="0"/>
    <x v="1"/>
    <x v="2"/>
    <x v="156"/>
    <x v="1"/>
    <x v="107"/>
    <x v="5"/>
    <x v="2"/>
    <x v="2"/>
    <x v="2"/>
    <x v="2"/>
    <x v="0"/>
    <x v="955"/>
  </r>
  <r>
    <x v="0"/>
    <x v="6"/>
    <x v="12"/>
    <x v="1"/>
    <x v="0"/>
    <x v="7"/>
    <x v="156"/>
    <x v="1"/>
    <x v="123"/>
    <x v="3"/>
    <x v="7"/>
    <x v="7"/>
    <x v="7"/>
    <x v="1"/>
    <x v="1"/>
    <x v="956"/>
  </r>
  <r>
    <x v="2"/>
    <x v="11"/>
    <x v="201"/>
    <x v="1"/>
    <x v="1"/>
    <x v="3"/>
    <x v="156"/>
    <x v="0"/>
    <x v="107"/>
    <x v="3"/>
    <x v="3"/>
    <x v="3"/>
    <x v="3"/>
    <x v="1"/>
    <x v="1"/>
    <x v="957"/>
  </r>
  <r>
    <x v="2"/>
    <x v="8"/>
    <x v="223"/>
    <x v="0"/>
    <x v="0"/>
    <x v="0"/>
    <x v="157"/>
    <x v="0"/>
    <x v="136"/>
    <x v="5"/>
    <x v="0"/>
    <x v="0"/>
    <x v="0"/>
    <x v="0"/>
    <x v="0"/>
    <x v="958"/>
  </r>
  <r>
    <x v="0"/>
    <x v="9"/>
    <x v="1"/>
    <x v="0"/>
    <x v="0"/>
    <x v="0"/>
    <x v="157"/>
    <x v="1"/>
    <x v="110"/>
    <x v="5"/>
    <x v="0"/>
    <x v="0"/>
    <x v="0"/>
    <x v="0"/>
    <x v="0"/>
    <x v="959"/>
  </r>
  <r>
    <x v="0"/>
    <x v="15"/>
    <x v="39"/>
    <x v="0"/>
    <x v="1"/>
    <x v="2"/>
    <x v="157"/>
    <x v="1"/>
    <x v="131"/>
    <x v="5"/>
    <x v="2"/>
    <x v="2"/>
    <x v="2"/>
    <x v="2"/>
    <x v="0"/>
    <x v="960"/>
  </r>
  <r>
    <x v="0"/>
    <x v="13"/>
    <x v="116"/>
    <x v="0"/>
    <x v="0"/>
    <x v="5"/>
    <x v="157"/>
    <x v="1"/>
    <x v="68"/>
    <x v="6"/>
    <x v="5"/>
    <x v="5"/>
    <x v="5"/>
    <x v="0"/>
    <x v="0"/>
    <x v="961"/>
  </r>
  <r>
    <x v="0"/>
    <x v="9"/>
    <x v="9"/>
    <x v="0"/>
    <x v="0"/>
    <x v="0"/>
    <x v="157"/>
    <x v="1"/>
    <x v="107"/>
    <x v="5"/>
    <x v="0"/>
    <x v="0"/>
    <x v="0"/>
    <x v="0"/>
    <x v="0"/>
    <x v="962"/>
  </r>
  <r>
    <x v="0"/>
    <x v="9"/>
    <x v="7"/>
    <x v="0"/>
    <x v="0"/>
    <x v="0"/>
    <x v="157"/>
    <x v="1"/>
    <x v="107"/>
    <x v="5"/>
    <x v="0"/>
    <x v="0"/>
    <x v="0"/>
    <x v="0"/>
    <x v="0"/>
    <x v="963"/>
  </r>
  <r>
    <x v="2"/>
    <x v="8"/>
    <x v="221"/>
    <x v="0"/>
    <x v="1"/>
    <x v="2"/>
    <x v="157"/>
    <x v="0"/>
    <x v="136"/>
    <x v="5"/>
    <x v="2"/>
    <x v="2"/>
    <x v="2"/>
    <x v="2"/>
    <x v="0"/>
    <x v="964"/>
  </r>
  <r>
    <x v="0"/>
    <x v="9"/>
    <x v="0"/>
    <x v="0"/>
    <x v="0"/>
    <x v="0"/>
    <x v="157"/>
    <x v="1"/>
    <x v="108"/>
    <x v="5"/>
    <x v="0"/>
    <x v="0"/>
    <x v="0"/>
    <x v="0"/>
    <x v="0"/>
    <x v="965"/>
  </r>
  <r>
    <x v="2"/>
    <x v="11"/>
    <x v="216"/>
    <x v="1"/>
    <x v="0"/>
    <x v="7"/>
    <x v="157"/>
    <x v="0"/>
    <x v="135"/>
    <x v="3"/>
    <x v="7"/>
    <x v="7"/>
    <x v="7"/>
    <x v="1"/>
    <x v="1"/>
    <x v="966"/>
  </r>
  <r>
    <x v="0"/>
    <x v="6"/>
    <x v="16"/>
    <x v="1"/>
    <x v="0"/>
    <x v="7"/>
    <x v="157"/>
    <x v="1"/>
    <x v="123"/>
    <x v="3"/>
    <x v="7"/>
    <x v="7"/>
    <x v="7"/>
    <x v="1"/>
    <x v="1"/>
    <x v="967"/>
  </r>
  <r>
    <x v="0"/>
    <x v="6"/>
    <x v="70"/>
    <x v="1"/>
    <x v="1"/>
    <x v="3"/>
    <x v="157"/>
    <x v="1"/>
    <x v="137"/>
    <x v="3"/>
    <x v="3"/>
    <x v="3"/>
    <x v="3"/>
    <x v="1"/>
    <x v="1"/>
    <x v="968"/>
  </r>
  <r>
    <x v="0"/>
    <x v="9"/>
    <x v="24"/>
    <x v="0"/>
    <x v="1"/>
    <x v="2"/>
    <x v="158"/>
    <x v="1"/>
    <x v="108"/>
    <x v="5"/>
    <x v="2"/>
    <x v="2"/>
    <x v="2"/>
    <x v="2"/>
    <x v="0"/>
    <x v="969"/>
  </r>
  <r>
    <x v="0"/>
    <x v="15"/>
    <x v="35"/>
    <x v="0"/>
    <x v="1"/>
    <x v="2"/>
    <x v="158"/>
    <x v="1"/>
    <x v="131"/>
    <x v="5"/>
    <x v="2"/>
    <x v="2"/>
    <x v="2"/>
    <x v="2"/>
    <x v="0"/>
    <x v="970"/>
  </r>
  <r>
    <x v="0"/>
    <x v="15"/>
    <x v="42"/>
    <x v="0"/>
    <x v="1"/>
    <x v="2"/>
    <x v="158"/>
    <x v="1"/>
    <x v="138"/>
    <x v="5"/>
    <x v="2"/>
    <x v="2"/>
    <x v="2"/>
    <x v="2"/>
    <x v="0"/>
    <x v="971"/>
  </r>
  <r>
    <x v="0"/>
    <x v="6"/>
    <x v="67"/>
    <x v="1"/>
    <x v="0"/>
    <x v="1"/>
    <x v="158"/>
    <x v="1"/>
    <x v="110"/>
    <x v="3"/>
    <x v="1"/>
    <x v="1"/>
    <x v="1"/>
    <x v="1"/>
    <x v="1"/>
    <x v="972"/>
  </r>
  <r>
    <x v="2"/>
    <x v="11"/>
    <x v="206"/>
    <x v="1"/>
    <x v="1"/>
    <x v="6"/>
    <x v="158"/>
    <x v="0"/>
    <x v="132"/>
    <x v="3"/>
    <x v="6"/>
    <x v="6"/>
    <x v="6"/>
    <x v="1"/>
    <x v="1"/>
    <x v="973"/>
  </r>
  <r>
    <x v="0"/>
    <x v="6"/>
    <x v="69"/>
    <x v="1"/>
    <x v="1"/>
    <x v="3"/>
    <x v="158"/>
    <x v="1"/>
    <x v="112"/>
    <x v="3"/>
    <x v="3"/>
    <x v="3"/>
    <x v="3"/>
    <x v="1"/>
    <x v="1"/>
    <x v="974"/>
  </r>
  <r>
    <x v="0"/>
    <x v="15"/>
    <x v="28"/>
    <x v="0"/>
    <x v="0"/>
    <x v="0"/>
    <x v="158"/>
    <x v="1"/>
    <x v="131"/>
    <x v="5"/>
    <x v="0"/>
    <x v="0"/>
    <x v="0"/>
    <x v="0"/>
    <x v="0"/>
    <x v="975"/>
  </r>
  <r>
    <x v="0"/>
    <x v="15"/>
    <x v="51"/>
    <x v="0"/>
    <x v="0"/>
    <x v="0"/>
    <x v="158"/>
    <x v="1"/>
    <x v="131"/>
    <x v="5"/>
    <x v="0"/>
    <x v="0"/>
    <x v="0"/>
    <x v="0"/>
    <x v="0"/>
    <x v="976"/>
  </r>
  <r>
    <x v="0"/>
    <x v="6"/>
    <x v="47"/>
    <x v="1"/>
    <x v="0"/>
    <x v="1"/>
    <x v="158"/>
    <x v="1"/>
    <x v="110"/>
    <x v="3"/>
    <x v="1"/>
    <x v="1"/>
    <x v="1"/>
    <x v="1"/>
    <x v="1"/>
    <x v="977"/>
  </r>
  <r>
    <x v="2"/>
    <x v="8"/>
    <x v="229"/>
    <x v="0"/>
    <x v="0"/>
    <x v="0"/>
    <x v="158"/>
    <x v="0"/>
    <x v="139"/>
    <x v="5"/>
    <x v="0"/>
    <x v="0"/>
    <x v="0"/>
    <x v="0"/>
    <x v="0"/>
    <x v="978"/>
  </r>
  <r>
    <x v="2"/>
    <x v="8"/>
    <x v="225"/>
    <x v="0"/>
    <x v="0"/>
    <x v="0"/>
    <x v="158"/>
    <x v="0"/>
    <x v="139"/>
    <x v="5"/>
    <x v="0"/>
    <x v="0"/>
    <x v="0"/>
    <x v="0"/>
    <x v="0"/>
    <x v="979"/>
  </r>
  <r>
    <x v="2"/>
    <x v="8"/>
    <x v="226"/>
    <x v="0"/>
    <x v="1"/>
    <x v="2"/>
    <x v="158"/>
    <x v="0"/>
    <x v="139"/>
    <x v="5"/>
    <x v="2"/>
    <x v="2"/>
    <x v="2"/>
    <x v="2"/>
    <x v="0"/>
    <x v="980"/>
  </r>
  <r>
    <x v="0"/>
    <x v="9"/>
    <x v="27"/>
    <x v="0"/>
    <x v="1"/>
    <x v="2"/>
    <x v="158"/>
    <x v="1"/>
    <x v="108"/>
    <x v="5"/>
    <x v="2"/>
    <x v="2"/>
    <x v="2"/>
    <x v="2"/>
    <x v="0"/>
    <x v="981"/>
  </r>
  <r>
    <x v="0"/>
    <x v="15"/>
    <x v="48"/>
    <x v="0"/>
    <x v="1"/>
    <x v="2"/>
    <x v="159"/>
    <x v="1"/>
    <x v="138"/>
    <x v="5"/>
    <x v="2"/>
    <x v="2"/>
    <x v="2"/>
    <x v="2"/>
    <x v="0"/>
    <x v="982"/>
  </r>
  <r>
    <x v="2"/>
    <x v="8"/>
    <x v="231"/>
    <x v="0"/>
    <x v="1"/>
    <x v="2"/>
    <x v="159"/>
    <x v="0"/>
    <x v="140"/>
    <x v="5"/>
    <x v="2"/>
    <x v="2"/>
    <x v="2"/>
    <x v="2"/>
    <x v="0"/>
    <x v="983"/>
  </r>
  <r>
    <x v="0"/>
    <x v="6"/>
    <x v="59"/>
    <x v="1"/>
    <x v="0"/>
    <x v="1"/>
    <x v="159"/>
    <x v="1"/>
    <x v="110"/>
    <x v="3"/>
    <x v="1"/>
    <x v="1"/>
    <x v="1"/>
    <x v="1"/>
    <x v="1"/>
    <x v="984"/>
  </r>
  <r>
    <x v="2"/>
    <x v="8"/>
    <x v="233"/>
    <x v="0"/>
    <x v="0"/>
    <x v="0"/>
    <x v="159"/>
    <x v="0"/>
    <x v="140"/>
    <x v="5"/>
    <x v="0"/>
    <x v="0"/>
    <x v="0"/>
    <x v="0"/>
    <x v="0"/>
    <x v="985"/>
  </r>
  <r>
    <x v="0"/>
    <x v="6"/>
    <x v="88"/>
    <x v="1"/>
    <x v="1"/>
    <x v="6"/>
    <x v="159"/>
    <x v="1"/>
    <x v="139"/>
    <x v="3"/>
    <x v="6"/>
    <x v="6"/>
    <x v="6"/>
    <x v="1"/>
    <x v="1"/>
    <x v="986"/>
  </r>
  <r>
    <x v="2"/>
    <x v="8"/>
    <x v="195"/>
    <x v="0"/>
    <x v="0"/>
    <x v="0"/>
    <x v="159"/>
    <x v="0"/>
    <x v="140"/>
    <x v="5"/>
    <x v="0"/>
    <x v="0"/>
    <x v="0"/>
    <x v="0"/>
    <x v="0"/>
    <x v="987"/>
  </r>
  <r>
    <x v="0"/>
    <x v="6"/>
    <x v="169"/>
    <x v="1"/>
    <x v="0"/>
    <x v="7"/>
    <x v="159"/>
    <x v="1"/>
    <x v="124"/>
    <x v="3"/>
    <x v="7"/>
    <x v="7"/>
    <x v="7"/>
    <x v="1"/>
    <x v="1"/>
    <x v="988"/>
  </r>
  <r>
    <x v="0"/>
    <x v="15"/>
    <x v="215"/>
    <x v="0"/>
    <x v="0"/>
    <x v="0"/>
    <x v="159"/>
    <x v="1"/>
    <x v="132"/>
    <x v="5"/>
    <x v="0"/>
    <x v="0"/>
    <x v="0"/>
    <x v="0"/>
    <x v="0"/>
    <x v="989"/>
  </r>
  <r>
    <x v="0"/>
    <x v="15"/>
    <x v="217"/>
    <x v="0"/>
    <x v="1"/>
    <x v="2"/>
    <x v="159"/>
    <x v="1"/>
    <x v="132"/>
    <x v="5"/>
    <x v="2"/>
    <x v="2"/>
    <x v="2"/>
    <x v="2"/>
    <x v="0"/>
    <x v="990"/>
  </r>
  <r>
    <x v="0"/>
    <x v="15"/>
    <x v="32"/>
    <x v="0"/>
    <x v="0"/>
    <x v="0"/>
    <x v="159"/>
    <x v="1"/>
    <x v="138"/>
    <x v="5"/>
    <x v="0"/>
    <x v="0"/>
    <x v="0"/>
    <x v="0"/>
    <x v="0"/>
    <x v="991"/>
  </r>
  <r>
    <x v="0"/>
    <x v="15"/>
    <x v="216"/>
    <x v="0"/>
    <x v="0"/>
    <x v="0"/>
    <x v="159"/>
    <x v="1"/>
    <x v="132"/>
    <x v="5"/>
    <x v="0"/>
    <x v="0"/>
    <x v="0"/>
    <x v="0"/>
    <x v="0"/>
    <x v="992"/>
  </r>
  <r>
    <x v="0"/>
    <x v="9"/>
    <x v="10"/>
    <x v="0"/>
    <x v="0"/>
    <x v="0"/>
    <x v="160"/>
    <x v="1"/>
    <x v="107"/>
    <x v="5"/>
    <x v="0"/>
    <x v="0"/>
    <x v="0"/>
    <x v="0"/>
    <x v="0"/>
    <x v="993"/>
  </r>
  <r>
    <x v="2"/>
    <x v="8"/>
    <x v="230"/>
    <x v="0"/>
    <x v="0"/>
    <x v="0"/>
    <x v="160"/>
    <x v="0"/>
    <x v="140"/>
    <x v="5"/>
    <x v="0"/>
    <x v="0"/>
    <x v="0"/>
    <x v="0"/>
    <x v="0"/>
    <x v="994"/>
  </r>
  <r>
    <x v="0"/>
    <x v="15"/>
    <x v="19"/>
    <x v="0"/>
    <x v="0"/>
    <x v="0"/>
    <x v="160"/>
    <x v="1"/>
    <x v="131"/>
    <x v="5"/>
    <x v="0"/>
    <x v="0"/>
    <x v="0"/>
    <x v="0"/>
    <x v="0"/>
    <x v="995"/>
  </r>
  <r>
    <x v="2"/>
    <x v="8"/>
    <x v="236"/>
    <x v="0"/>
    <x v="1"/>
    <x v="2"/>
    <x v="160"/>
    <x v="0"/>
    <x v="137"/>
    <x v="5"/>
    <x v="2"/>
    <x v="2"/>
    <x v="2"/>
    <x v="2"/>
    <x v="0"/>
    <x v="996"/>
  </r>
  <r>
    <x v="2"/>
    <x v="8"/>
    <x v="237"/>
    <x v="0"/>
    <x v="0"/>
    <x v="0"/>
    <x v="160"/>
    <x v="0"/>
    <x v="137"/>
    <x v="5"/>
    <x v="0"/>
    <x v="0"/>
    <x v="0"/>
    <x v="0"/>
    <x v="0"/>
    <x v="997"/>
  </r>
  <r>
    <x v="0"/>
    <x v="15"/>
    <x v="36"/>
    <x v="0"/>
    <x v="0"/>
    <x v="0"/>
    <x v="160"/>
    <x v="1"/>
    <x v="138"/>
    <x v="5"/>
    <x v="0"/>
    <x v="0"/>
    <x v="0"/>
    <x v="0"/>
    <x v="0"/>
    <x v="998"/>
  </r>
  <r>
    <x v="2"/>
    <x v="11"/>
    <x v="217"/>
    <x v="1"/>
    <x v="1"/>
    <x v="6"/>
    <x v="160"/>
    <x v="0"/>
    <x v="135"/>
    <x v="3"/>
    <x v="6"/>
    <x v="6"/>
    <x v="6"/>
    <x v="1"/>
    <x v="1"/>
    <x v="999"/>
  </r>
  <r>
    <x v="0"/>
    <x v="15"/>
    <x v="148"/>
    <x v="0"/>
    <x v="1"/>
    <x v="2"/>
    <x v="160"/>
    <x v="1"/>
    <x v="132"/>
    <x v="5"/>
    <x v="2"/>
    <x v="2"/>
    <x v="2"/>
    <x v="2"/>
    <x v="0"/>
    <x v="1000"/>
  </r>
  <r>
    <x v="0"/>
    <x v="9"/>
    <x v="41"/>
    <x v="0"/>
    <x v="0"/>
    <x v="0"/>
    <x v="160"/>
    <x v="1"/>
    <x v="108"/>
    <x v="5"/>
    <x v="0"/>
    <x v="0"/>
    <x v="0"/>
    <x v="0"/>
    <x v="0"/>
    <x v="1001"/>
  </r>
  <r>
    <x v="0"/>
    <x v="15"/>
    <x v="150"/>
    <x v="0"/>
    <x v="0"/>
    <x v="0"/>
    <x v="160"/>
    <x v="1"/>
    <x v="132"/>
    <x v="5"/>
    <x v="0"/>
    <x v="0"/>
    <x v="0"/>
    <x v="0"/>
    <x v="0"/>
    <x v="1002"/>
  </r>
  <r>
    <x v="0"/>
    <x v="6"/>
    <x v="83"/>
    <x v="1"/>
    <x v="0"/>
    <x v="7"/>
    <x v="160"/>
    <x v="1"/>
    <x v="139"/>
    <x v="3"/>
    <x v="7"/>
    <x v="7"/>
    <x v="7"/>
    <x v="1"/>
    <x v="1"/>
    <x v="1003"/>
  </r>
  <r>
    <x v="2"/>
    <x v="11"/>
    <x v="215"/>
    <x v="1"/>
    <x v="0"/>
    <x v="7"/>
    <x v="160"/>
    <x v="0"/>
    <x v="135"/>
    <x v="3"/>
    <x v="7"/>
    <x v="7"/>
    <x v="7"/>
    <x v="1"/>
    <x v="1"/>
    <x v="1004"/>
  </r>
  <r>
    <x v="0"/>
    <x v="15"/>
    <x v="219"/>
    <x v="0"/>
    <x v="1"/>
    <x v="2"/>
    <x v="160"/>
    <x v="1"/>
    <x v="132"/>
    <x v="5"/>
    <x v="2"/>
    <x v="2"/>
    <x v="2"/>
    <x v="2"/>
    <x v="0"/>
    <x v="1005"/>
  </r>
  <r>
    <x v="0"/>
    <x v="9"/>
    <x v="96"/>
    <x v="0"/>
    <x v="0"/>
    <x v="0"/>
    <x v="160"/>
    <x v="1"/>
    <x v="123"/>
    <x v="5"/>
    <x v="0"/>
    <x v="0"/>
    <x v="0"/>
    <x v="0"/>
    <x v="0"/>
    <x v="1006"/>
  </r>
  <r>
    <x v="0"/>
    <x v="6"/>
    <x v="95"/>
    <x v="1"/>
    <x v="1"/>
    <x v="6"/>
    <x v="160"/>
    <x v="1"/>
    <x v="139"/>
    <x v="3"/>
    <x v="6"/>
    <x v="6"/>
    <x v="6"/>
    <x v="1"/>
    <x v="1"/>
    <x v="1007"/>
  </r>
  <r>
    <x v="0"/>
    <x v="15"/>
    <x v="149"/>
    <x v="0"/>
    <x v="0"/>
    <x v="0"/>
    <x v="160"/>
    <x v="1"/>
    <x v="132"/>
    <x v="5"/>
    <x v="0"/>
    <x v="0"/>
    <x v="0"/>
    <x v="0"/>
    <x v="0"/>
    <x v="1008"/>
  </r>
  <r>
    <x v="0"/>
    <x v="6"/>
    <x v="114"/>
    <x v="1"/>
    <x v="0"/>
    <x v="7"/>
    <x v="160"/>
    <x v="1"/>
    <x v="139"/>
    <x v="3"/>
    <x v="7"/>
    <x v="7"/>
    <x v="7"/>
    <x v="1"/>
    <x v="1"/>
    <x v="1009"/>
  </r>
  <r>
    <x v="0"/>
    <x v="15"/>
    <x v="146"/>
    <x v="0"/>
    <x v="1"/>
    <x v="2"/>
    <x v="160"/>
    <x v="1"/>
    <x v="132"/>
    <x v="5"/>
    <x v="2"/>
    <x v="2"/>
    <x v="2"/>
    <x v="2"/>
    <x v="0"/>
    <x v="1010"/>
  </r>
  <r>
    <x v="0"/>
    <x v="15"/>
    <x v="225"/>
    <x v="0"/>
    <x v="0"/>
    <x v="0"/>
    <x v="161"/>
    <x v="1"/>
    <x v="135"/>
    <x v="5"/>
    <x v="0"/>
    <x v="0"/>
    <x v="0"/>
    <x v="0"/>
    <x v="0"/>
    <x v="1011"/>
  </r>
  <r>
    <x v="0"/>
    <x v="15"/>
    <x v="152"/>
    <x v="0"/>
    <x v="0"/>
    <x v="0"/>
    <x v="161"/>
    <x v="1"/>
    <x v="141"/>
    <x v="5"/>
    <x v="0"/>
    <x v="0"/>
    <x v="0"/>
    <x v="0"/>
    <x v="0"/>
    <x v="1012"/>
  </r>
  <r>
    <x v="0"/>
    <x v="15"/>
    <x v="221"/>
    <x v="0"/>
    <x v="1"/>
    <x v="2"/>
    <x v="161"/>
    <x v="1"/>
    <x v="135"/>
    <x v="5"/>
    <x v="2"/>
    <x v="2"/>
    <x v="2"/>
    <x v="2"/>
    <x v="0"/>
    <x v="1013"/>
  </r>
  <r>
    <x v="0"/>
    <x v="15"/>
    <x v="218"/>
    <x v="0"/>
    <x v="0"/>
    <x v="0"/>
    <x v="161"/>
    <x v="1"/>
    <x v="132"/>
    <x v="5"/>
    <x v="0"/>
    <x v="0"/>
    <x v="0"/>
    <x v="0"/>
    <x v="0"/>
    <x v="1014"/>
  </r>
  <r>
    <x v="0"/>
    <x v="15"/>
    <x v="226"/>
    <x v="0"/>
    <x v="1"/>
    <x v="2"/>
    <x v="161"/>
    <x v="1"/>
    <x v="135"/>
    <x v="5"/>
    <x v="2"/>
    <x v="2"/>
    <x v="2"/>
    <x v="2"/>
    <x v="0"/>
    <x v="1015"/>
  </r>
  <r>
    <x v="0"/>
    <x v="15"/>
    <x v="160"/>
    <x v="0"/>
    <x v="0"/>
    <x v="0"/>
    <x v="161"/>
    <x v="1"/>
    <x v="132"/>
    <x v="5"/>
    <x v="0"/>
    <x v="0"/>
    <x v="0"/>
    <x v="0"/>
    <x v="0"/>
    <x v="1016"/>
  </r>
  <r>
    <x v="2"/>
    <x v="8"/>
    <x v="238"/>
    <x v="0"/>
    <x v="0"/>
    <x v="0"/>
    <x v="161"/>
    <x v="0"/>
    <x v="137"/>
    <x v="5"/>
    <x v="0"/>
    <x v="0"/>
    <x v="0"/>
    <x v="0"/>
    <x v="0"/>
    <x v="1017"/>
  </r>
  <r>
    <x v="2"/>
    <x v="8"/>
    <x v="228"/>
    <x v="0"/>
    <x v="1"/>
    <x v="2"/>
    <x v="161"/>
    <x v="0"/>
    <x v="140"/>
    <x v="5"/>
    <x v="2"/>
    <x v="2"/>
    <x v="2"/>
    <x v="2"/>
    <x v="0"/>
    <x v="1018"/>
  </r>
  <r>
    <x v="2"/>
    <x v="8"/>
    <x v="239"/>
    <x v="0"/>
    <x v="0"/>
    <x v="0"/>
    <x v="161"/>
    <x v="0"/>
    <x v="137"/>
    <x v="5"/>
    <x v="0"/>
    <x v="0"/>
    <x v="0"/>
    <x v="0"/>
    <x v="0"/>
    <x v="1019"/>
  </r>
  <r>
    <x v="0"/>
    <x v="9"/>
    <x v="4"/>
    <x v="0"/>
    <x v="0"/>
    <x v="0"/>
    <x v="161"/>
    <x v="1"/>
    <x v="108"/>
    <x v="5"/>
    <x v="0"/>
    <x v="0"/>
    <x v="0"/>
    <x v="0"/>
    <x v="0"/>
    <x v="1020"/>
  </r>
  <r>
    <x v="0"/>
    <x v="6"/>
    <x v="113"/>
    <x v="1"/>
    <x v="1"/>
    <x v="6"/>
    <x v="161"/>
    <x v="1"/>
    <x v="137"/>
    <x v="3"/>
    <x v="6"/>
    <x v="6"/>
    <x v="6"/>
    <x v="1"/>
    <x v="1"/>
    <x v="1021"/>
  </r>
  <r>
    <x v="0"/>
    <x v="6"/>
    <x v="84"/>
    <x v="1"/>
    <x v="0"/>
    <x v="7"/>
    <x v="161"/>
    <x v="1"/>
    <x v="139"/>
    <x v="3"/>
    <x v="7"/>
    <x v="7"/>
    <x v="7"/>
    <x v="1"/>
    <x v="1"/>
    <x v="1022"/>
  </r>
  <r>
    <x v="2"/>
    <x v="11"/>
    <x v="218"/>
    <x v="1"/>
    <x v="0"/>
    <x v="7"/>
    <x v="161"/>
    <x v="0"/>
    <x v="135"/>
    <x v="3"/>
    <x v="7"/>
    <x v="7"/>
    <x v="7"/>
    <x v="1"/>
    <x v="1"/>
    <x v="1023"/>
  </r>
  <r>
    <x v="2"/>
    <x v="11"/>
    <x v="226"/>
    <x v="1"/>
    <x v="1"/>
    <x v="3"/>
    <x v="161"/>
    <x v="0"/>
    <x v="103"/>
    <x v="3"/>
    <x v="3"/>
    <x v="3"/>
    <x v="3"/>
    <x v="1"/>
    <x v="1"/>
    <x v="1024"/>
  </r>
  <r>
    <x v="2"/>
    <x v="8"/>
    <x v="212"/>
    <x v="0"/>
    <x v="0"/>
    <x v="0"/>
    <x v="162"/>
    <x v="0"/>
    <x v="138"/>
    <x v="5"/>
    <x v="0"/>
    <x v="0"/>
    <x v="0"/>
    <x v="0"/>
    <x v="0"/>
    <x v="1025"/>
  </r>
  <r>
    <x v="0"/>
    <x v="15"/>
    <x v="229"/>
    <x v="0"/>
    <x v="0"/>
    <x v="0"/>
    <x v="162"/>
    <x v="1"/>
    <x v="135"/>
    <x v="5"/>
    <x v="0"/>
    <x v="0"/>
    <x v="0"/>
    <x v="0"/>
    <x v="0"/>
    <x v="1026"/>
  </r>
  <r>
    <x v="0"/>
    <x v="15"/>
    <x v="159"/>
    <x v="0"/>
    <x v="0"/>
    <x v="0"/>
    <x v="162"/>
    <x v="1"/>
    <x v="141"/>
    <x v="5"/>
    <x v="0"/>
    <x v="0"/>
    <x v="0"/>
    <x v="0"/>
    <x v="0"/>
    <x v="1027"/>
  </r>
  <r>
    <x v="2"/>
    <x v="8"/>
    <x v="235"/>
    <x v="0"/>
    <x v="1"/>
    <x v="2"/>
    <x v="162"/>
    <x v="0"/>
    <x v="137"/>
    <x v="5"/>
    <x v="2"/>
    <x v="2"/>
    <x v="2"/>
    <x v="2"/>
    <x v="0"/>
    <x v="1028"/>
  </r>
  <r>
    <x v="2"/>
    <x v="8"/>
    <x v="209"/>
    <x v="0"/>
    <x v="1"/>
    <x v="2"/>
    <x v="162"/>
    <x v="0"/>
    <x v="138"/>
    <x v="5"/>
    <x v="2"/>
    <x v="2"/>
    <x v="2"/>
    <x v="2"/>
    <x v="0"/>
    <x v="1029"/>
  </r>
  <r>
    <x v="2"/>
    <x v="11"/>
    <x v="223"/>
    <x v="1"/>
    <x v="0"/>
    <x v="1"/>
    <x v="162"/>
    <x v="0"/>
    <x v="99"/>
    <x v="3"/>
    <x v="1"/>
    <x v="1"/>
    <x v="1"/>
    <x v="1"/>
    <x v="1"/>
    <x v="1030"/>
  </r>
  <r>
    <x v="2"/>
    <x v="11"/>
    <x v="221"/>
    <x v="1"/>
    <x v="1"/>
    <x v="3"/>
    <x v="162"/>
    <x v="0"/>
    <x v="99"/>
    <x v="3"/>
    <x v="3"/>
    <x v="3"/>
    <x v="3"/>
    <x v="1"/>
    <x v="1"/>
    <x v="1031"/>
  </r>
  <r>
    <x v="2"/>
    <x v="8"/>
    <x v="211"/>
    <x v="0"/>
    <x v="0"/>
    <x v="0"/>
    <x v="163"/>
    <x v="0"/>
    <x v="138"/>
    <x v="5"/>
    <x v="0"/>
    <x v="0"/>
    <x v="0"/>
    <x v="0"/>
    <x v="0"/>
    <x v="1032"/>
  </r>
  <r>
    <x v="2"/>
    <x v="8"/>
    <x v="222"/>
    <x v="0"/>
    <x v="1"/>
    <x v="2"/>
    <x v="163"/>
    <x v="0"/>
    <x v="138"/>
    <x v="5"/>
    <x v="2"/>
    <x v="2"/>
    <x v="2"/>
    <x v="2"/>
    <x v="0"/>
    <x v="1033"/>
  </r>
  <r>
    <x v="2"/>
    <x v="11"/>
    <x v="225"/>
    <x v="1"/>
    <x v="0"/>
    <x v="1"/>
    <x v="163"/>
    <x v="0"/>
    <x v="103"/>
    <x v="3"/>
    <x v="1"/>
    <x v="1"/>
    <x v="1"/>
    <x v="1"/>
    <x v="1"/>
    <x v="1034"/>
  </r>
  <r>
    <x v="2"/>
    <x v="11"/>
    <x v="228"/>
    <x v="1"/>
    <x v="1"/>
    <x v="3"/>
    <x v="163"/>
    <x v="0"/>
    <x v="105"/>
    <x v="3"/>
    <x v="3"/>
    <x v="3"/>
    <x v="3"/>
    <x v="1"/>
    <x v="1"/>
    <x v="1035"/>
  </r>
  <r>
    <x v="2"/>
    <x v="11"/>
    <x v="229"/>
    <x v="1"/>
    <x v="0"/>
    <x v="1"/>
    <x v="163"/>
    <x v="0"/>
    <x v="99"/>
    <x v="3"/>
    <x v="1"/>
    <x v="1"/>
    <x v="1"/>
    <x v="1"/>
    <x v="1"/>
    <x v="1036"/>
  </r>
  <r>
    <x v="2"/>
    <x v="11"/>
    <x v="233"/>
    <x v="1"/>
    <x v="0"/>
    <x v="1"/>
    <x v="164"/>
    <x v="0"/>
    <x v="105"/>
    <x v="3"/>
    <x v="1"/>
    <x v="1"/>
    <x v="1"/>
    <x v="1"/>
    <x v="1"/>
    <x v="1037"/>
  </r>
  <r>
    <x v="2"/>
    <x v="8"/>
    <x v="133"/>
    <x v="0"/>
    <x v="1"/>
    <x v="4"/>
    <x v="164"/>
    <x v="0"/>
    <x v="142"/>
    <x v="5"/>
    <x v="4"/>
    <x v="4"/>
    <x v="4"/>
    <x v="2"/>
    <x v="0"/>
    <x v="1038"/>
  </r>
  <r>
    <x v="2"/>
    <x v="8"/>
    <x v="210"/>
    <x v="0"/>
    <x v="0"/>
    <x v="0"/>
    <x v="164"/>
    <x v="0"/>
    <x v="138"/>
    <x v="5"/>
    <x v="0"/>
    <x v="0"/>
    <x v="0"/>
    <x v="0"/>
    <x v="0"/>
    <x v="1039"/>
  </r>
  <r>
    <x v="0"/>
    <x v="6"/>
    <x v="90"/>
    <x v="1"/>
    <x v="0"/>
    <x v="7"/>
    <x v="164"/>
    <x v="1"/>
    <x v="135"/>
    <x v="3"/>
    <x v="7"/>
    <x v="7"/>
    <x v="7"/>
    <x v="1"/>
    <x v="1"/>
    <x v="1040"/>
  </r>
  <r>
    <x v="0"/>
    <x v="9"/>
    <x v="3"/>
    <x v="0"/>
    <x v="0"/>
    <x v="0"/>
    <x v="164"/>
    <x v="1"/>
    <x v="108"/>
    <x v="5"/>
    <x v="0"/>
    <x v="0"/>
    <x v="0"/>
    <x v="0"/>
    <x v="0"/>
    <x v="1041"/>
  </r>
  <r>
    <x v="2"/>
    <x v="16"/>
    <x v="39"/>
    <x v="0"/>
    <x v="1"/>
    <x v="2"/>
    <x v="165"/>
    <x v="2"/>
    <x v="143"/>
    <x v="5"/>
    <x v="2"/>
    <x v="2"/>
    <x v="2"/>
    <x v="2"/>
    <x v="0"/>
    <x v="1042"/>
  </r>
  <r>
    <x v="0"/>
    <x v="15"/>
    <x v="233"/>
    <x v="0"/>
    <x v="0"/>
    <x v="0"/>
    <x v="165"/>
    <x v="1"/>
    <x v="140"/>
    <x v="5"/>
    <x v="0"/>
    <x v="0"/>
    <x v="0"/>
    <x v="0"/>
    <x v="0"/>
    <x v="1043"/>
  </r>
  <r>
    <x v="0"/>
    <x v="15"/>
    <x v="223"/>
    <x v="0"/>
    <x v="0"/>
    <x v="0"/>
    <x v="165"/>
    <x v="1"/>
    <x v="135"/>
    <x v="5"/>
    <x v="0"/>
    <x v="0"/>
    <x v="0"/>
    <x v="0"/>
    <x v="0"/>
    <x v="1044"/>
  </r>
  <r>
    <x v="2"/>
    <x v="16"/>
    <x v="51"/>
    <x v="0"/>
    <x v="0"/>
    <x v="0"/>
    <x v="165"/>
    <x v="2"/>
    <x v="143"/>
    <x v="5"/>
    <x v="0"/>
    <x v="0"/>
    <x v="0"/>
    <x v="0"/>
    <x v="0"/>
    <x v="1045"/>
  </r>
  <r>
    <x v="2"/>
    <x v="16"/>
    <x v="32"/>
    <x v="0"/>
    <x v="0"/>
    <x v="0"/>
    <x v="165"/>
    <x v="2"/>
    <x v="143"/>
    <x v="5"/>
    <x v="0"/>
    <x v="0"/>
    <x v="0"/>
    <x v="0"/>
    <x v="0"/>
    <x v="1046"/>
  </r>
  <r>
    <x v="2"/>
    <x v="16"/>
    <x v="34"/>
    <x v="0"/>
    <x v="0"/>
    <x v="0"/>
    <x v="165"/>
    <x v="2"/>
    <x v="143"/>
    <x v="5"/>
    <x v="0"/>
    <x v="0"/>
    <x v="0"/>
    <x v="0"/>
    <x v="0"/>
    <x v="1047"/>
  </r>
  <r>
    <x v="2"/>
    <x v="16"/>
    <x v="19"/>
    <x v="0"/>
    <x v="0"/>
    <x v="0"/>
    <x v="165"/>
    <x v="2"/>
    <x v="143"/>
    <x v="5"/>
    <x v="0"/>
    <x v="0"/>
    <x v="0"/>
    <x v="0"/>
    <x v="0"/>
    <x v="1048"/>
  </r>
  <r>
    <x v="2"/>
    <x v="11"/>
    <x v="230"/>
    <x v="1"/>
    <x v="0"/>
    <x v="1"/>
    <x v="165"/>
    <x v="0"/>
    <x v="144"/>
    <x v="3"/>
    <x v="1"/>
    <x v="1"/>
    <x v="1"/>
    <x v="1"/>
    <x v="1"/>
    <x v="1049"/>
  </r>
  <r>
    <x v="0"/>
    <x v="6"/>
    <x v="97"/>
    <x v="1"/>
    <x v="1"/>
    <x v="6"/>
    <x v="165"/>
    <x v="1"/>
    <x v="135"/>
    <x v="3"/>
    <x v="6"/>
    <x v="6"/>
    <x v="6"/>
    <x v="1"/>
    <x v="1"/>
    <x v="1050"/>
  </r>
  <r>
    <x v="2"/>
    <x v="8"/>
    <x v="178"/>
    <x v="0"/>
    <x v="0"/>
    <x v="5"/>
    <x v="165"/>
    <x v="0"/>
    <x v="142"/>
    <x v="5"/>
    <x v="5"/>
    <x v="5"/>
    <x v="5"/>
    <x v="0"/>
    <x v="0"/>
    <x v="1051"/>
  </r>
  <r>
    <x v="2"/>
    <x v="11"/>
    <x v="235"/>
    <x v="1"/>
    <x v="1"/>
    <x v="6"/>
    <x v="165"/>
    <x v="0"/>
    <x v="131"/>
    <x v="3"/>
    <x v="6"/>
    <x v="6"/>
    <x v="6"/>
    <x v="1"/>
    <x v="1"/>
    <x v="1052"/>
  </r>
  <r>
    <x v="0"/>
    <x v="15"/>
    <x v="34"/>
    <x v="0"/>
    <x v="0"/>
    <x v="0"/>
    <x v="165"/>
    <x v="1"/>
    <x v="138"/>
    <x v="5"/>
    <x v="0"/>
    <x v="0"/>
    <x v="0"/>
    <x v="0"/>
    <x v="0"/>
    <x v="1053"/>
  </r>
  <r>
    <x v="0"/>
    <x v="15"/>
    <x v="154"/>
    <x v="0"/>
    <x v="1"/>
    <x v="2"/>
    <x v="165"/>
    <x v="1"/>
    <x v="141"/>
    <x v="5"/>
    <x v="2"/>
    <x v="2"/>
    <x v="2"/>
    <x v="2"/>
    <x v="0"/>
    <x v="1054"/>
  </r>
  <r>
    <x v="2"/>
    <x v="11"/>
    <x v="185"/>
    <x v="1"/>
    <x v="1"/>
    <x v="3"/>
    <x v="165"/>
    <x v="0"/>
    <x v="145"/>
    <x v="3"/>
    <x v="3"/>
    <x v="3"/>
    <x v="3"/>
    <x v="1"/>
    <x v="1"/>
    <x v="1055"/>
  </r>
  <r>
    <x v="0"/>
    <x v="6"/>
    <x v="99"/>
    <x v="1"/>
    <x v="0"/>
    <x v="7"/>
    <x v="165"/>
    <x v="1"/>
    <x v="137"/>
    <x v="3"/>
    <x v="7"/>
    <x v="7"/>
    <x v="7"/>
    <x v="1"/>
    <x v="1"/>
    <x v="1056"/>
  </r>
  <r>
    <x v="0"/>
    <x v="15"/>
    <x v="161"/>
    <x v="0"/>
    <x v="1"/>
    <x v="2"/>
    <x v="165"/>
    <x v="1"/>
    <x v="140"/>
    <x v="5"/>
    <x v="2"/>
    <x v="2"/>
    <x v="2"/>
    <x v="2"/>
    <x v="0"/>
    <x v="1057"/>
  </r>
  <r>
    <x v="0"/>
    <x v="6"/>
    <x v="98"/>
    <x v="1"/>
    <x v="0"/>
    <x v="7"/>
    <x v="165"/>
    <x v="1"/>
    <x v="135"/>
    <x v="3"/>
    <x v="7"/>
    <x v="7"/>
    <x v="7"/>
    <x v="1"/>
    <x v="1"/>
    <x v="1058"/>
  </r>
  <r>
    <x v="0"/>
    <x v="15"/>
    <x v="153"/>
    <x v="0"/>
    <x v="1"/>
    <x v="2"/>
    <x v="165"/>
    <x v="1"/>
    <x v="135"/>
    <x v="5"/>
    <x v="2"/>
    <x v="2"/>
    <x v="2"/>
    <x v="2"/>
    <x v="0"/>
    <x v="1059"/>
  </r>
  <r>
    <x v="0"/>
    <x v="15"/>
    <x v="158"/>
    <x v="0"/>
    <x v="1"/>
    <x v="2"/>
    <x v="165"/>
    <x v="1"/>
    <x v="140"/>
    <x v="5"/>
    <x v="2"/>
    <x v="2"/>
    <x v="2"/>
    <x v="2"/>
    <x v="0"/>
    <x v="1060"/>
  </r>
  <r>
    <x v="0"/>
    <x v="15"/>
    <x v="156"/>
    <x v="0"/>
    <x v="0"/>
    <x v="0"/>
    <x v="166"/>
    <x v="1"/>
    <x v="140"/>
    <x v="5"/>
    <x v="0"/>
    <x v="0"/>
    <x v="0"/>
    <x v="0"/>
    <x v="0"/>
    <x v="1061"/>
  </r>
  <r>
    <x v="0"/>
    <x v="15"/>
    <x v="192"/>
    <x v="0"/>
    <x v="0"/>
    <x v="0"/>
    <x v="166"/>
    <x v="1"/>
    <x v="141"/>
    <x v="5"/>
    <x v="0"/>
    <x v="0"/>
    <x v="0"/>
    <x v="0"/>
    <x v="0"/>
    <x v="1062"/>
  </r>
  <r>
    <x v="0"/>
    <x v="15"/>
    <x v="163"/>
    <x v="0"/>
    <x v="0"/>
    <x v="0"/>
    <x v="166"/>
    <x v="1"/>
    <x v="140"/>
    <x v="5"/>
    <x v="0"/>
    <x v="0"/>
    <x v="0"/>
    <x v="0"/>
    <x v="0"/>
    <x v="1063"/>
  </r>
  <r>
    <x v="0"/>
    <x v="15"/>
    <x v="236"/>
    <x v="0"/>
    <x v="1"/>
    <x v="2"/>
    <x v="166"/>
    <x v="1"/>
    <x v="103"/>
    <x v="5"/>
    <x v="2"/>
    <x v="2"/>
    <x v="2"/>
    <x v="2"/>
    <x v="0"/>
    <x v="1064"/>
  </r>
  <r>
    <x v="0"/>
    <x v="15"/>
    <x v="228"/>
    <x v="0"/>
    <x v="1"/>
    <x v="2"/>
    <x v="166"/>
    <x v="1"/>
    <x v="140"/>
    <x v="5"/>
    <x v="2"/>
    <x v="2"/>
    <x v="2"/>
    <x v="2"/>
    <x v="0"/>
    <x v="1065"/>
  </r>
  <r>
    <x v="0"/>
    <x v="15"/>
    <x v="231"/>
    <x v="0"/>
    <x v="1"/>
    <x v="2"/>
    <x v="166"/>
    <x v="1"/>
    <x v="140"/>
    <x v="5"/>
    <x v="2"/>
    <x v="2"/>
    <x v="2"/>
    <x v="2"/>
    <x v="0"/>
    <x v="1066"/>
  </r>
  <r>
    <x v="0"/>
    <x v="15"/>
    <x v="167"/>
    <x v="0"/>
    <x v="0"/>
    <x v="0"/>
    <x v="166"/>
    <x v="1"/>
    <x v="140"/>
    <x v="5"/>
    <x v="0"/>
    <x v="0"/>
    <x v="0"/>
    <x v="0"/>
    <x v="0"/>
    <x v="1067"/>
  </r>
  <r>
    <x v="0"/>
    <x v="15"/>
    <x v="235"/>
    <x v="0"/>
    <x v="1"/>
    <x v="2"/>
    <x v="166"/>
    <x v="1"/>
    <x v="140"/>
    <x v="5"/>
    <x v="2"/>
    <x v="2"/>
    <x v="2"/>
    <x v="2"/>
    <x v="0"/>
    <x v="1068"/>
  </r>
  <r>
    <x v="0"/>
    <x v="15"/>
    <x v="230"/>
    <x v="0"/>
    <x v="0"/>
    <x v="0"/>
    <x v="166"/>
    <x v="1"/>
    <x v="140"/>
    <x v="5"/>
    <x v="0"/>
    <x v="0"/>
    <x v="0"/>
    <x v="0"/>
    <x v="0"/>
    <x v="1069"/>
  </r>
  <r>
    <x v="0"/>
    <x v="6"/>
    <x v="116"/>
    <x v="1"/>
    <x v="0"/>
    <x v="1"/>
    <x v="166"/>
    <x v="1"/>
    <x v="103"/>
    <x v="3"/>
    <x v="1"/>
    <x v="1"/>
    <x v="1"/>
    <x v="1"/>
    <x v="1"/>
    <x v="1070"/>
  </r>
  <r>
    <x v="0"/>
    <x v="6"/>
    <x v="120"/>
    <x v="1"/>
    <x v="0"/>
    <x v="1"/>
    <x v="166"/>
    <x v="1"/>
    <x v="103"/>
    <x v="3"/>
    <x v="1"/>
    <x v="1"/>
    <x v="1"/>
    <x v="1"/>
    <x v="1"/>
    <x v="1071"/>
  </r>
  <r>
    <x v="0"/>
    <x v="6"/>
    <x v="118"/>
    <x v="1"/>
    <x v="1"/>
    <x v="3"/>
    <x v="166"/>
    <x v="1"/>
    <x v="103"/>
    <x v="3"/>
    <x v="3"/>
    <x v="3"/>
    <x v="3"/>
    <x v="1"/>
    <x v="1"/>
    <x v="1072"/>
  </r>
  <r>
    <x v="2"/>
    <x v="16"/>
    <x v="28"/>
    <x v="0"/>
    <x v="0"/>
    <x v="0"/>
    <x v="166"/>
    <x v="2"/>
    <x v="143"/>
    <x v="5"/>
    <x v="0"/>
    <x v="0"/>
    <x v="0"/>
    <x v="0"/>
    <x v="0"/>
    <x v="1073"/>
  </r>
  <r>
    <x v="2"/>
    <x v="16"/>
    <x v="35"/>
    <x v="0"/>
    <x v="1"/>
    <x v="2"/>
    <x v="166"/>
    <x v="2"/>
    <x v="143"/>
    <x v="5"/>
    <x v="2"/>
    <x v="2"/>
    <x v="2"/>
    <x v="2"/>
    <x v="0"/>
    <x v="1074"/>
  </r>
  <r>
    <x v="2"/>
    <x v="16"/>
    <x v="42"/>
    <x v="0"/>
    <x v="1"/>
    <x v="2"/>
    <x v="166"/>
    <x v="2"/>
    <x v="143"/>
    <x v="5"/>
    <x v="2"/>
    <x v="2"/>
    <x v="2"/>
    <x v="2"/>
    <x v="0"/>
    <x v="1075"/>
  </r>
  <r>
    <x v="2"/>
    <x v="16"/>
    <x v="36"/>
    <x v="0"/>
    <x v="0"/>
    <x v="0"/>
    <x v="166"/>
    <x v="2"/>
    <x v="143"/>
    <x v="5"/>
    <x v="0"/>
    <x v="0"/>
    <x v="0"/>
    <x v="0"/>
    <x v="0"/>
    <x v="1076"/>
  </r>
  <r>
    <x v="2"/>
    <x v="16"/>
    <x v="92"/>
    <x v="0"/>
    <x v="1"/>
    <x v="2"/>
    <x v="166"/>
    <x v="2"/>
    <x v="146"/>
    <x v="5"/>
    <x v="2"/>
    <x v="2"/>
    <x v="2"/>
    <x v="2"/>
    <x v="0"/>
    <x v="1077"/>
  </r>
  <r>
    <x v="2"/>
    <x v="11"/>
    <x v="195"/>
    <x v="1"/>
    <x v="0"/>
    <x v="1"/>
    <x v="167"/>
    <x v="0"/>
    <x v="144"/>
    <x v="3"/>
    <x v="1"/>
    <x v="1"/>
    <x v="1"/>
    <x v="1"/>
    <x v="1"/>
    <x v="1078"/>
  </r>
  <r>
    <x v="0"/>
    <x v="15"/>
    <x v="171"/>
    <x v="0"/>
    <x v="1"/>
    <x v="2"/>
    <x v="167"/>
    <x v="1"/>
    <x v="105"/>
    <x v="5"/>
    <x v="2"/>
    <x v="2"/>
    <x v="2"/>
    <x v="2"/>
    <x v="0"/>
    <x v="1079"/>
  </r>
  <r>
    <x v="0"/>
    <x v="15"/>
    <x v="174"/>
    <x v="0"/>
    <x v="1"/>
    <x v="2"/>
    <x v="167"/>
    <x v="1"/>
    <x v="142"/>
    <x v="5"/>
    <x v="2"/>
    <x v="2"/>
    <x v="2"/>
    <x v="2"/>
    <x v="0"/>
    <x v="1080"/>
  </r>
  <r>
    <x v="0"/>
    <x v="15"/>
    <x v="164"/>
    <x v="0"/>
    <x v="1"/>
    <x v="2"/>
    <x v="167"/>
    <x v="1"/>
    <x v="103"/>
    <x v="5"/>
    <x v="2"/>
    <x v="2"/>
    <x v="2"/>
    <x v="2"/>
    <x v="0"/>
    <x v="1081"/>
  </r>
  <r>
    <x v="0"/>
    <x v="15"/>
    <x v="166"/>
    <x v="0"/>
    <x v="1"/>
    <x v="2"/>
    <x v="167"/>
    <x v="1"/>
    <x v="103"/>
    <x v="5"/>
    <x v="2"/>
    <x v="2"/>
    <x v="2"/>
    <x v="2"/>
    <x v="0"/>
    <x v="1082"/>
  </r>
  <r>
    <x v="2"/>
    <x v="8"/>
    <x v="170"/>
    <x v="0"/>
    <x v="0"/>
    <x v="5"/>
    <x v="167"/>
    <x v="0"/>
    <x v="142"/>
    <x v="5"/>
    <x v="5"/>
    <x v="5"/>
    <x v="5"/>
    <x v="0"/>
    <x v="0"/>
    <x v="1083"/>
  </r>
  <r>
    <x v="2"/>
    <x v="11"/>
    <x v="237"/>
    <x v="1"/>
    <x v="0"/>
    <x v="7"/>
    <x v="167"/>
    <x v="0"/>
    <x v="131"/>
    <x v="3"/>
    <x v="7"/>
    <x v="7"/>
    <x v="7"/>
    <x v="1"/>
    <x v="1"/>
    <x v="1084"/>
  </r>
  <r>
    <x v="2"/>
    <x v="16"/>
    <x v="125"/>
    <x v="0"/>
    <x v="1"/>
    <x v="2"/>
    <x v="167"/>
    <x v="2"/>
    <x v="146"/>
    <x v="5"/>
    <x v="2"/>
    <x v="2"/>
    <x v="2"/>
    <x v="2"/>
    <x v="0"/>
    <x v="1085"/>
  </r>
  <r>
    <x v="2"/>
    <x v="16"/>
    <x v="54"/>
    <x v="0"/>
    <x v="1"/>
    <x v="2"/>
    <x v="167"/>
    <x v="2"/>
    <x v="146"/>
    <x v="5"/>
    <x v="2"/>
    <x v="2"/>
    <x v="2"/>
    <x v="2"/>
    <x v="0"/>
    <x v="1086"/>
  </r>
  <r>
    <x v="2"/>
    <x v="16"/>
    <x v="56"/>
    <x v="0"/>
    <x v="0"/>
    <x v="0"/>
    <x v="167"/>
    <x v="2"/>
    <x v="146"/>
    <x v="5"/>
    <x v="0"/>
    <x v="0"/>
    <x v="0"/>
    <x v="0"/>
    <x v="0"/>
    <x v="1087"/>
  </r>
  <r>
    <x v="2"/>
    <x v="16"/>
    <x v="119"/>
    <x v="0"/>
    <x v="1"/>
    <x v="2"/>
    <x v="167"/>
    <x v="2"/>
    <x v="146"/>
    <x v="5"/>
    <x v="2"/>
    <x v="2"/>
    <x v="2"/>
    <x v="2"/>
    <x v="0"/>
    <x v="1088"/>
  </r>
  <r>
    <x v="2"/>
    <x v="16"/>
    <x v="48"/>
    <x v="0"/>
    <x v="1"/>
    <x v="2"/>
    <x v="167"/>
    <x v="2"/>
    <x v="143"/>
    <x v="5"/>
    <x v="2"/>
    <x v="2"/>
    <x v="2"/>
    <x v="2"/>
    <x v="0"/>
    <x v="1089"/>
  </r>
  <r>
    <x v="2"/>
    <x v="8"/>
    <x v="184"/>
    <x v="0"/>
    <x v="0"/>
    <x v="5"/>
    <x v="167"/>
    <x v="0"/>
    <x v="142"/>
    <x v="5"/>
    <x v="5"/>
    <x v="5"/>
    <x v="5"/>
    <x v="0"/>
    <x v="0"/>
    <x v="1090"/>
  </r>
  <r>
    <x v="0"/>
    <x v="6"/>
    <x v="124"/>
    <x v="1"/>
    <x v="0"/>
    <x v="1"/>
    <x v="167"/>
    <x v="1"/>
    <x v="103"/>
    <x v="3"/>
    <x v="1"/>
    <x v="1"/>
    <x v="1"/>
    <x v="1"/>
    <x v="1"/>
    <x v="1091"/>
  </r>
  <r>
    <x v="0"/>
    <x v="15"/>
    <x v="238"/>
    <x v="0"/>
    <x v="0"/>
    <x v="0"/>
    <x v="167"/>
    <x v="1"/>
    <x v="103"/>
    <x v="5"/>
    <x v="0"/>
    <x v="0"/>
    <x v="0"/>
    <x v="0"/>
    <x v="0"/>
    <x v="1092"/>
  </r>
  <r>
    <x v="0"/>
    <x v="6"/>
    <x v="109"/>
    <x v="1"/>
    <x v="1"/>
    <x v="3"/>
    <x v="167"/>
    <x v="1"/>
    <x v="103"/>
    <x v="3"/>
    <x v="3"/>
    <x v="3"/>
    <x v="3"/>
    <x v="1"/>
    <x v="1"/>
    <x v="1093"/>
  </r>
  <r>
    <x v="0"/>
    <x v="15"/>
    <x v="239"/>
    <x v="0"/>
    <x v="0"/>
    <x v="0"/>
    <x v="167"/>
    <x v="1"/>
    <x v="140"/>
    <x v="5"/>
    <x v="0"/>
    <x v="0"/>
    <x v="0"/>
    <x v="0"/>
    <x v="0"/>
    <x v="1094"/>
  </r>
  <r>
    <x v="0"/>
    <x v="15"/>
    <x v="195"/>
    <x v="0"/>
    <x v="0"/>
    <x v="0"/>
    <x v="167"/>
    <x v="1"/>
    <x v="140"/>
    <x v="5"/>
    <x v="0"/>
    <x v="0"/>
    <x v="0"/>
    <x v="0"/>
    <x v="0"/>
    <x v="1095"/>
  </r>
  <r>
    <x v="2"/>
    <x v="11"/>
    <x v="222"/>
    <x v="1"/>
    <x v="1"/>
    <x v="6"/>
    <x v="167"/>
    <x v="0"/>
    <x v="142"/>
    <x v="3"/>
    <x v="6"/>
    <x v="6"/>
    <x v="6"/>
    <x v="1"/>
    <x v="1"/>
    <x v="1096"/>
  </r>
  <r>
    <x v="2"/>
    <x v="8"/>
    <x v="169"/>
    <x v="0"/>
    <x v="0"/>
    <x v="5"/>
    <x v="168"/>
    <x v="0"/>
    <x v="145"/>
    <x v="5"/>
    <x v="5"/>
    <x v="5"/>
    <x v="5"/>
    <x v="0"/>
    <x v="0"/>
    <x v="1097"/>
  </r>
  <r>
    <x v="0"/>
    <x v="15"/>
    <x v="177"/>
    <x v="0"/>
    <x v="0"/>
    <x v="0"/>
    <x v="168"/>
    <x v="1"/>
    <x v="103"/>
    <x v="5"/>
    <x v="0"/>
    <x v="0"/>
    <x v="0"/>
    <x v="0"/>
    <x v="0"/>
    <x v="1098"/>
  </r>
  <r>
    <x v="0"/>
    <x v="15"/>
    <x v="173"/>
    <x v="0"/>
    <x v="0"/>
    <x v="0"/>
    <x v="168"/>
    <x v="1"/>
    <x v="105"/>
    <x v="5"/>
    <x v="0"/>
    <x v="0"/>
    <x v="0"/>
    <x v="0"/>
    <x v="0"/>
    <x v="1099"/>
  </r>
  <r>
    <x v="2"/>
    <x v="8"/>
    <x v="157"/>
    <x v="0"/>
    <x v="0"/>
    <x v="5"/>
    <x v="168"/>
    <x v="0"/>
    <x v="145"/>
    <x v="5"/>
    <x v="5"/>
    <x v="5"/>
    <x v="5"/>
    <x v="0"/>
    <x v="0"/>
    <x v="1100"/>
  </r>
  <r>
    <x v="0"/>
    <x v="6"/>
    <x v="123"/>
    <x v="1"/>
    <x v="0"/>
    <x v="7"/>
    <x v="168"/>
    <x v="1"/>
    <x v="147"/>
    <x v="3"/>
    <x v="7"/>
    <x v="7"/>
    <x v="7"/>
    <x v="1"/>
    <x v="1"/>
    <x v="1101"/>
  </r>
  <r>
    <x v="0"/>
    <x v="6"/>
    <x v="115"/>
    <x v="1"/>
    <x v="0"/>
    <x v="7"/>
    <x v="168"/>
    <x v="1"/>
    <x v="105"/>
    <x v="3"/>
    <x v="7"/>
    <x v="7"/>
    <x v="7"/>
    <x v="1"/>
    <x v="1"/>
    <x v="1102"/>
  </r>
  <r>
    <x v="0"/>
    <x v="15"/>
    <x v="180"/>
    <x v="0"/>
    <x v="0"/>
    <x v="0"/>
    <x v="168"/>
    <x v="1"/>
    <x v="142"/>
    <x v="5"/>
    <x v="0"/>
    <x v="0"/>
    <x v="0"/>
    <x v="0"/>
    <x v="0"/>
    <x v="1103"/>
  </r>
  <r>
    <x v="2"/>
    <x v="11"/>
    <x v="133"/>
    <x v="1"/>
    <x v="1"/>
    <x v="3"/>
    <x v="168"/>
    <x v="0"/>
    <x v="96"/>
    <x v="3"/>
    <x v="3"/>
    <x v="3"/>
    <x v="3"/>
    <x v="1"/>
    <x v="1"/>
    <x v="1104"/>
  </r>
  <r>
    <x v="2"/>
    <x v="11"/>
    <x v="231"/>
    <x v="1"/>
    <x v="1"/>
    <x v="3"/>
    <x v="168"/>
    <x v="0"/>
    <x v="144"/>
    <x v="3"/>
    <x v="3"/>
    <x v="3"/>
    <x v="3"/>
    <x v="1"/>
    <x v="1"/>
    <x v="1105"/>
  </r>
  <r>
    <x v="0"/>
    <x v="15"/>
    <x v="162"/>
    <x v="0"/>
    <x v="0"/>
    <x v="0"/>
    <x v="168"/>
    <x v="1"/>
    <x v="142"/>
    <x v="5"/>
    <x v="0"/>
    <x v="0"/>
    <x v="0"/>
    <x v="0"/>
    <x v="0"/>
    <x v="1106"/>
  </r>
  <r>
    <x v="2"/>
    <x v="16"/>
    <x v="52"/>
    <x v="0"/>
    <x v="0"/>
    <x v="0"/>
    <x v="168"/>
    <x v="2"/>
    <x v="146"/>
    <x v="5"/>
    <x v="0"/>
    <x v="0"/>
    <x v="0"/>
    <x v="0"/>
    <x v="0"/>
    <x v="1107"/>
  </r>
  <r>
    <x v="0"/>
    <x v="15"/>
    <x v="133"/>
    <x v="0"/>
    <x v="1"/>
    <x v="2"/>
    <x v="168"/>
    <x v="1"/>
    <x v="147"/>
    <x v="5"/>
    <x v="2"/>
    <x v="2"/>
    <x v="2"/>
    <x v="2"/>
    <x v="0"/>
    <x v="1108"/>
  </r>
  <r>
    <x v="2"/>
    <x v="16"/>
    <x v="44"/>
    <x v="0"/>
    <x v="0"/>
    <x v="0"/>
    <x v="168"/>
    <x v="2"/>
    <x v="146"/>
    <x v="5"/>
    <x v="0"/>
    <x v="0"/>
    <x v="0"/>
    <x v="0"/>
    <x v="0"/>
    <x v="1109"/>
  </r>
  <r>
    <x v="0"/>
    <x v="15"/>
    <x v="237"/>
    <x v="0"/>
    <x v="0"/>
    <x v="0"/>
    <x v="168"/>
    <x v="1"/>
    <x v="140"/>
    <x v="5"/>
    <x v="0"/>
    <x v="0"/>
    <x v="0"/>
    <x v="0"/>
    <x v="0"/>
    <x v="1110"/>
  </r>
  <r>
    <x v="2"/>
    <x v="16"/>
    <x v="123"/>
    <x v="0"/>
    <x v="0"/>
    <x v="0"/>
    <x v="168"/>
    <x v="2"/>
    <x v="146"/>
    <x v="5"/>
    <x v="0"/>
    <x v="0"/>
    <x v="0"/>
    <x v="0"/>
    <x v="0"/>
    <x v="1111"/>
  </r>
  <r>
    <x v="0"/>
    <x v="15"/>
    <x v="209"/>
    <x v="0"/>
    <x v="1"/>
    <x v="2"/>
    <x v="168"/>
    <x v="1"/>
    <x v="105"/>
    <x v="5"/>
    <x v="2"/>
    <x v="2"/>
    <x v="2"/>
    <x v="2"/>
    <x v="0"/>
    <x v="1112"/>
  </r>
  <r>
    <x v="0"/>
    <x v="15"/>
    <x v="222"/>
    <x v="0"/>
    <x v="1"/>
    <x v="2"/>
    <x v="168"/>
    <x v="1"/>
    <x v="105"/>
    <x v="5"/>
    <x v="2"/>
    <x v="2"/>
    <x v="2"/>
    <x v="2"/>
    <x v="0"/>
    <x v="1113"/>
  </r>
  <r>
    <x v="2"/>
    <x v="16"/>
    <x v="121"/>
    <x v="0"/>
    <x v="0"/>
    <x v="0"/>
    <x v="168"/>
    <x v="2"/>
    <x v="146"/>
    <x v="5"/>
    <x v="0"/>
    <x v="0"/>
    <x v="0"/>
    <x v="0"/>
    <x v="0"/>
    <x v="1114"/>
  </r>
  <r>
    <x v="2"/>
    <x v="16"/>
    <x v="115"/>
    <x v="0"/>
    <x v="0"/>
    <x v="0"/>
    <x v="168"/>
    <x v="2"/>
    <x v="146"/>
    <x v="5"/>
    <x v="0"/>
    <x v="0"/>
    <x v="0"/>
    <x v="0"/>
    <x v="0"/>
    <x v="1115"/>
  </r>
  <r>
    <x v="0"/>
    <x v="6"/>
    <x v="125"/>
    <x v="1"/>
    <x v="1"/>
    <x v="6"/>
    <x v="169"/>
    <x v="1"/>
    <x v="105"/>
    <x v="3"/>
    <x v="6"/>
    <x v="6"/>
    <x v="6"/>
    <x v="1"/>
    <x v="1"/>
    <x v="1116"/>
  </r>
  <r>
    <x v="2"/>
    <x v="16"/>
    <x v="113"/>
    <x v="0"/>
    <x v="1"/>
    <x v="2"/>
    <x v="169"/>
    <x v="2"/>
    <x v="148"/>
    <x v="5"/>
    <x v="2"/>
    <x v="2"/>
    <x v="2"/>
    <x v="2"/>
    <x v="0"/>
    <x v="1117"/>
  </r>
  <r>
    <x v="0"/>
    <x v="15"/>
    <x v="211"/>
    <x v="0"/>
    <x v="0"/>
    <x v="0"/>
    <x v="169"/>
    <x v="1"/>
    <x v="105"/>
    <x v="5"/>
    <x v="0"/>
    <x v="0"/>
    <x v="0"/>
    <x v="0"/>
    <x v="0"/>
    <x v="1118"/>
  </r>
  <r>
    <x v="2"/>
    <x v="16"/>
    <x v="84"/>
    <x v="0"/>
    <x v="0"/>
    <x v="0"/>
    <x v="169"/>
    <x v="2"/>
    <x v="149"/>
    <x v="5"/>
    <x v="0"/>
    <x v="0"/>
    <x v="0"/>
    <x v="0"/>
    <x v="0"/>
    <x v="1119"/>
  </r>
  <r>
    <x v="0"/>
    <x v="15"/>
    <x v="185"/>
    <x v="0"/>
    <x v="1"/>
    <x v="2"/>
    <x v="169"/>
    <x v="1"/>
    <x v="142"/>
    <x v="5"/>
    <x v="2"/>
    <x v="2"/>
    <x v="2"/>
    <x v="2"/>
    <x v="0"/>
    <x v="1120"/>
  </r>
  <r>
    <x v="0"/>
    <x v="15"/>
    <x v="212"/>
    <x v="0"/>
    <x v="0"/>
    <x v="0"/>
    <x v="169"/>
    <x v="1"/>
    <x v="105"/>
    <x v="5"/>
    <x v="0"/>
    <x v="0"/>
    <x v="0"/>
    <x v="0"/>
    <x v="0"/>
    <x v="1121"/>
  </r>
  <r>
    <x v="0"/>
    <x v="15"/>
    <x v="210"/>
    <x v="0"/>
    <x v="0"/>
    <x v="0"/>
    <x v="169"/>
    <x v="1"/>
    <x v="105"/>
    <x v="5"/>
    <x v="0"/>
    <x v="0"/>
    <x v="0"/>
    <x v="0"/>
    <x v="0"/>
    <x v="1122"/>
  </r>
  <r>
    <x v="2"/>
    <x v="8"/>
    <x v="165"/>
    <x v="0"/>
    <x v="0"/>
    <x v="5"/>
    <x v="169"/>
    <x v="0"/>
    <x v="92"/>
    <x v="5"/>
    <x v="5"/>
    <x v="5"/>
    <x v="5"/>
    <x v="0"/>
    <x v="0"/>
    <x v="1123"/>
  </r>
  <r>
    <x v="0"/>
    <x v="6"/>
    <x v="121"/>
    <x v="1"/>
    <x v="0"/>
    <x v="7"/>
    <x v="169"/>
    <x v="1"/>
    <x v="105"/>
    <x v="3"/>
    <x v="7"/>
    <x v="7"/>
    <x v="7"/>
    <x v="1"/>
    <x v="1"/>
    <x v="1124"/>
  </r>
  <r>
    <x v="2"/>
    <x v="11"/>
    <x v="236"/>
    <x v="1"/>
    <x v="1"/>
    <x v="6"/>
    <x v="169"/>
    <x v="0"/>
    <x v="131"/>
    <x v="3"/>
    <x v="6"/>
    <x v="6"/>
    <x v="6"/>
    <x v="1"/>
    <x v="1"/>
    <x v="1125"/>
  </r>
  <r>
    <x v="0"/>
    <x v="15"/>
    <x v="178"/>
    <x v="0"/>
    <x v="0"/>
    <x v="0"/>
    <x v="169"/>
    <x v="1"/>
    <x v="147"/>
    <x v="5"/>
    <x v="0"/>
    <x v="0"/>
    <x v="0"/>
    <x v="0"/>
    <x v="0"/>
    <x v="1126"/>
  </r>
  <r>
    <x v="2"/>
    <x v="8"/>
    <x v="131"/>
    <x v="0"/>
    <x v="1"/>
    <x v="4"/>
    <x v="169"/>
    <x v="0"/>
    <x v="145"/>
    <x v="5"/>
    <x v="4"/>
    <x v="4"/>
    <x v="4"/>
    <x v="2"/>
    <x v="0"/>
    <x v="1127"/>
  </r>
  <r>
    <x v="2"/>
    <x v="8"/>
    <x v="12"/>
    <x v="0"/>
    <x v="0"/>
    <x v="0"/>
    <x v="169"/>
    <x v="0"/>
    <x v="150"/>
    <x v="5"/>
    <x v="0"/>
    <x v="0"/>
    <x v="0"/>
    <x v="0"/>
    <x v="0"/>
    <x v="1128"/>
  </r>
  <r>
    <x v="0"/>
    <x v="15"/>
    <x v="175"/>
    <x v="0"/>
    <x v="0"/>
    <x v="0"/>
    <x v="169"/>
    <x v="1"/>
    <x v="103"/>
    <x v="5"/>
    <x v="0"/>
    <x v="0"/>
    <x v="0"/>
    <x v="0"/>
    <x v="0"/>
    <x v="1129"/>
  </r>
  <r>
    <x v="2"/>
    <x v="16"/>
    <x v="90"/>
    <x v="0"/>
    <x v="0"/>
    <x v="0"/>
    <x v="169"/>
    <x v="2"/>
    <x v="148"/>
    <x v="5"/>
    <x v="0"/>
    <x v="0"/>
    <x v="0"/>
    <x v="0"/>
    <x v="0"/>
    <x v="1130"/>
  </r>
  <r>
    <x v="2"/>
    <x v="16"/>
    <x v="98"/>
    <x v="0"/>
    <x v="0"/>
    <x v="0"/>
    <x v="169"/>
    <x v="2"/>
    <x v="148"/>
    <x v="5"/>
    <x v="0"/>
    <x v="0"/>
    <x v="0"/>
    <x v="0"/>
    <x v="0"/>
    <x v="1131"/>
  </r>
  <r>
    <x v="2"/>
    <x v="16"/>
    <x v="97"/>
    <x v="0"/>
    <x v="1"/>
    <x v="2"/>
    <x v="169"/>
    <x v="2"/>
    <x v="148"/>
    <x v="5"/>
    <x v="2"/>
    <x v="2"/>
    <x v="2"/>
    <x v="2"/>
    <x v="0"/>
    <x v="1132"/>
  </r>
  <r>
    <x v="2"/>
    <x v="11"/>
    <x v="238"/>
    <x v="1"/>
    <x v="0"/>
    <x v="7"/>
    <x v="169"/>
    <x v="0"/>
    <x v="131"/>
    <x v="3"/>
    <x v="7"/>
    <x v="7"/>
    <x v="7"/>
    <x v="1"/>
    <x v="1"/>
    <x v="1133"/>
  </r>
  <r>
    <x v="0"/>
    <x v="15"/>
    <x v="172"/>
    <x v="0"/>
    <x v="1"/>
    <x v="2"/>
    <x v="169"/>
    <x v="1"/>
    <x v="142"/>
    <x v="5"/>
    <x v="2"/>
    <x v="2"/>
    <x v="2"/>
    <x v="2"/>
    <x v="0"/>
    <x v="1134"/>
  </r>
  <r>
    <x v="0"/>
    <x v="6"/>
    <x v="54"/>
    <x v="1"/>
    <x v="1"/>
    <x v="6"/>
    <x v="170"/>
    <x v="1"/>
    <x v="151"/>
    <x v="3"/>
    <x v="6"/>
    <x v="6"/>
    <x v="6"/>
    <x v="1"/>
    <x v="1"/>
    <x v="1135"/>
  </r>
  <r>
    <x v="2"/>
    <x v="8"/>
    <x v="66"/>
    <x v="0"/>
    <x v="1"/>
    <x v="2"/>
    <x v="170"/>
    <x v="0"/>
    <x v="150"/>
    <x v="5"/>
    <x v="2"/>
    <x v="2"/>
    <x v="2"/>
    <x v="2"/>
    <x v="0"/>
    <x v="1136"/>
  </r>
  <r>
    <x v="2"/>
    <x v="8"/>
    <x v="16"/>
    <x v="0"/>
    <x v="0"/>
    <x v="0"/>
    <x v="170"/>
    <x v="0"/>
    <x v="150"/>
    <x v="5"/>
    <x v="0"/>
    <x v="0"/>
    <x v="0"/>
    <x v="0"/>
    <x v="0"/>
    <x v="1137"/>
  </r>
  <r>
    <x v="2"/>
    <x v="16"/>
    <x v="95"/>
    <x v="0"/>
    <x v="1"/>
    <x v="2"/>
    <x v="170"/>
    <x v="2"/>
    <x v="149"/>
    <x v="5"/>
    <x v="2"/>
    <x v="2"/>
    <x v="2"/>
    <x v="2"/>
    <x v="0"/>
    <x v="1138"/>
  </r>
  <r>
    <x v="2"/>
    <x v="11"/>
    <x v="239"/>
    <x v="1"/>
    <x v="0"/>
    <x v="7"/>
    <x v="170"/>
    <x v="0"/>
    <x v="131"/>
    <x v="3"/>
    <x v="7"/>
    <x v="7"/>
    <x v="7"/>
    <x v="1"/>
    <x v="1"/>
    <x v="1139"/>
  </r>
  <r>
    <x v="2"/>
    <x v="16"/>
    <x v="99"/>
    <x v="0"/>
    <x v="0"/>
    <x v="0"/>
    <x v="170"/>
    <x v="2"/>
    <x v="148"/>
    <x v="5"/>
    <x v="0"/>
    <x v="0"/>
    <x v="0"/>
    <x v="0"/>
    <x v="0"/>
    <x v="1140"/>
  </r>
  <r>
    <x v="2"/>
    <x v="16"/>
    <x v="83"/>
    <x v="0"/>
    <x v="0"/>
    <x v="0"/>
    <x v="170"/>
    <x v="2"/>
    <x v="149"/>
    <x v="5"/>
    <x v="0"/>
    <x v="0"/>
    <x v="0"/>
    <x v="0"/>
    <x v="0"/>
    <x v="1141"/>
  </r>
  <r>
    <x v="2"/>
    <x v="16"/>
    <x v="88"/>
    <x v="0"/>
    <x v="1"/>
    <x v="2"/>
    <x v="170"/>
    <x v="2"/>
    <x v="149"/>
    <x v="5"/>
    <x v="2"/>
    <x v="2"/>
    <x v="2"/>
    <x v="2"/>
    <x v="0"/>
    <x v="1142"/>
  </r>
  <r>
    <x v="0"/>
    <x v="15"/>
    <x v="179"/>
    <x v="0"/>
    <x v="1"/>
    <x v="2"/>
    <x v="170"/>
    <x v="1"/>
    <x v="142"/>
    <x v="5"/>
    <x v="2"/>
    <x v="2"/>
    <x v="2"/>
    <x v="2"/>
    <x v="0"/>
    <x v="1143"/>
  </r>
  <r>
    <x v="2"/>
    <x v="8"/>
    <x v="168"/>
    <x v="0"/>
    <x v="1"/>
    <x v="4"/>
    <x v="170"/>
    <x v="0"/>
    <x v="145"/>
    <x v="5"/>
    <x v="4"/>
    <x v="4"/>
    <x v="4"/>
    <x v="2"/>
    <x v="0"/>
    <x v="1144"/>
  </r>
  <r>
    <x v="2"/>
    <x v="16"/>
    <x v="114"/>
    <x v="0"/>
    <x v="0"/>
    <x v="0"/>
    <x v="170"/>
    <x v="2"/>
    <x v="149"/>
    <x v="5"/>
    <x v="0"/>
    <x v="0"/>
    <x v="0"/>
    <x v="0"/>
    <x v="0"/>
    <x v="1145"/>
  </r>
  <r>
    <x v="0"/>
    <x v="15"/>
    <x v="170"/>
    <x v="0"/>
    <x v="0"/>
    <x v="0"/>
    <x v="170"/>
    <x v="1"/>
    <x v="147"/>
    <x v="5"/>
    <x v="0"/>
    <x v="0"/>
    <x v="0"/>
    <x v="0"/>
    <x v="0"/>
    <x v="1146"/>
  </r>
  <r>
    <x v="0"/>
    <x v="15"/>
    <x v="184"/>
    <x v="0"/>
    <x v="0"/>
    <x v="0"/>
    <x v="170"/>
    <x v="1"/>
    <x v="142"/>
    <x v="5"/>
    <x v="0"/>
    <x v="0"/>
    <x v="0"/>
    <x v="0"/>
    <x v="0"/>
    <x v="1147"/>
  </r>
  <r>
    <x v="0"/>
    <x v="15"/>
    <x v="45"/>
    <x v="0"/>
    <x v="1"/>
    <x v="2"/>
    <x v="170"/>
    <x v="1"/>
    <x v="151"/>
    <x v="5"/>
    <x v="2"/>
    <x v="2"/>
    <x v="2"/>
    <x v="2"/>
    <x v="0"/>
    <x v="1148"/>
  </r>
  <r>
    <x v="2"/>
    <x v="11"/>
    <x v="209"/>
    <x v="1"/>
    <x v="1"/>
    <x v="6"/>
    <x v="170"/>
    <x v="0"/>
    <x v="142"/>
    <x v="3"/>
    <x v="6"/>
    <x v="6"/>
    <x v="6"/>
    <x v="1"/>
    <x v="1"/>
    <x v="1149"/>
  </r>
  <r>
    <x v="0"/>
    <x v="15"/>
    <x v="131"/>
    <x v="0"/>
    <x v="1"/>
    <x v="2"/>
    <x v="171"/>
    <x v="1"/>
    <x v="144"/>
    <x v="5"/>
    <x v="2"/>
    <x v="2"/>
    <x v="2"/>
    <x v="2"/>
    <x v="0"/>
    <x v="1150"/>
  </r>
  <r>
    <x v="2"/>
    <x v="8"/>
    <x v="47"/>
    <x v="0"/>
    <x v="0"/>
    <x v="0"/>
    <x v="171"/>
    <x v="0"/>
    <x v="87"/>
    <x v="5"/>
    <x v="0"/>
    <x v="0"/>
    <x v="0"/>
    <x v="0"/>
    <x v="0"/>
    <x v="1151"/>
  </r>
  <r>
    <x v="2"/>
    <x v="8"/>
    <x v="69"/>
    <x v="0"/>
    <x v="1"/>
    <x v="2"/>
    <x v="171"/>
    <x v="0"/>
    <x v="87"/>
    <x v="5"/>
    <x v="2"/>
    <x v="2"/>
    <x v="2"/>
    <x v="2"/>
    <x v="0"/>
    <x v="1152"/>
  </r>
  <r>
    <x v="0"/>
    <x v="6"/>
    <x v="56"/>
    <x v="1"/>
    <x v="0"/>
    <x v="7"/>
    <x v="171"/>
    <x v="1"/>
    <x v="144"/>
    <x v="3"/>
    <x v="7"/>
    <x v="7"/>
    <x v="7"/>
    <x v="1"/>
    <x v="1"/>
    <x v="1153"/>
  </r>
  <r>
    <x v="0"/>
    <x v="6"/>
    <x v="44"/>
    <x v="1"/>
    <x v="0"/>
    <x v="7"/>
    <x v="171"/>
    <x v="1"/>
    <x v="144"/>
    <x v="3"/>
    <x v="7"/>
    <x v="7"/>
    <x v="7"/>
    <x v="1"/>
    <x v="1"/>
    <x v="1154"/>
  </r>
  <r>
    <x v="0"/>
    <x v="6"/>
    <x v="52"/>
    <x v="1"/>
    <x v="0"/>
    <x v="7"/>
    <x v="171"/>
    <x v="1"/>
    <x v="151"/>
    <x v="3"/>
    <x v="7"/>
    <x v="7"/>
    <x v="7"/>
    <x v="1"/>
    <x v="1"/>
    <x v="1155"/>
  </r>
  <r>
    <x v="2"/>
    <x v="16"/>
    <x v="4"/>
    <x v="0"/>
    <x v="0"/>
    <x v="0"/>
    <x v="171"/>
    <x v="2"/>
    <x v="149"/>
    <x v="5"/>
    <x v="0"/>
    <x v="0"/>
    <x v="0"/>
    <x v="0"/>
    <x v="0"/>
    <x v="1156"/>
  </r>
  <r>
    <x v="0"/>
    <x v="15"/>
    <x v="168"/>
    <x v="0"/>
    <x v="1"/>
    <x v="2"/>
    <x v="171"/>
    <x v="1"/>
    <x v="151"/>
    <x v="5"/>
    <x v="2"/>
    <x v="2"/>
    <x v="2"/>
    <x v="2"/>
    <x v="0"/>
    <x v="1157"/>
  </r>
  <r>
    <x v="2"/>
    <x v="16"/>
    <x v="120"/>
    <x v="1"/>
    <x v="0"/>
    <x v="1"/>
    <x v="171"/>
    <x v="2"/>
    <x v="148"/>
    <x v="3"/>
    <x v="1"/>
    <x v="1"/>
    <x v="1"/>
    <x v="1"/>
    <x v="1"/>
    <x v="1158"/>
  </r>
  <r>
    <x v="0"/>
    <x v="15"/>
    <x v="183"/>
    <x v="0"/>
    <x v="0"/>
    <x v="0"/>
    <x v="171"/>
    <x v="1"/>
    <x v="142"/>
    <x v="5"/>
    <x v="0"/>
    <x v="0"/>
    <x v="0"/>
    <x v="0"/>
    <x v="0"/>
    <x v="1159"/>
  </r>
  <r>
    <x v="0"/>
    <x v="15"/>
    <x v="181"/>
    <x v="0"/>
    <x v="0"/>
    <x v="0"/>
    <x v="171"/>
    <x v="1"/>
    <x v="142"/>
    <x v="5"/>
    <x v="0"/>
    <x v="0"/>
    <x v="0"/>
    <x v="0"/>
    <x v="0"/>
    <x v="1160"/>
  </r>
  <r>
    <x v="0"/>
    <x v="15"/>
    <x v="46"/>
    <x v="0"/>
    <x v="1"/>
    <x v="2"/>
    <x v="171"/>
    <x v="1"/>
    <x v="151"/>
    <x v="5"/>
    <x v="2"/>
    <x v="2"/>
    <x v="2"/>
    <x v="2"/>
    <x v="0"/>
    <x v="1161"/>
  </r>
  <r>
    <x v="0"/>
    <x v="15"/>
    <x v="22"/>
    <x v="0"/>
    <x v="0"/>
    <x v="0"/>
    <x v="171"/>
    <x v="1"/>
    <x v="151"/>
    <x v="5"/>
    <x v="0"/>
    <x v="0"/>
    <x v="0"/>
    <x v="0"/>
    <x v="0"/>
    <x v="1162"/>
  </r>
  <r>
    <x v="2"/>
    <x v="16"/>
    <x v="27"/>
    <x v="0"/>
    <x v="1"/>
    <x v="2"/>
    <x v="171"/>
    <x v="2"/>
    <x v="149"/>
    <x v="5"/>
    <x v="2"/>
    <x v="2"/>
    <x v="2"/>
    <x v="2"/>
    <x v="0"/>
    <x v="1163"/>
  </r>
  <r>
    <x v="0"/>
    <x v="15"/>
    <x v="64"/>
    <x v="0"/>
    <x v="1"/>
    <x v="2"/>
    <x v="171"/>
    <x v="1"/>
    <x v="152"/>
    <x v="5"/>
    <x v="2"/>
    <x v="2"/>
    <x v="2"/>
    <x v="2"/>
    <x v="0"/>
    <x v="1164"/>
  </r>
  <r>
    <x v="0"/>
    <x v="15"/>
    <x v="17"/>
    <x v="0"/>
    <x v="0"/>
    <x v="0"/>
    <x v="171"/>
    <x v="1"/>
    <x v="151"/>
    <x v="5"/>
    <x v="0"/>
    <x v="0"/>
    <x v="0"/>
    <x v="0"/>
    <x v="0"/>
    <x v="1165"/>
  </r>
  <r>
    <x v="2"/>
    <x v="11"/>
    <x v="210"/>
    <x v="1"/>
    <x v="0"/>
    <x v="7"/>
    <x v="171"/>
    <x v="0"/>
    <x v="142"/>
    <x v="3"/>
    <x v="7"/>
    <x v="7"/>
    <x v="7"/>
    <x v="1"/>
    <x v="1"/>
    <x v="1166"/>
  </r>
  <r>
    <x v="2"/>
    <x v="8"/>
    <x v="18"/>
    <x v="0"/>
    <x v="0"/>
    <x v="0"/>
    <x v="171"/>
    <x v="0"/>
    <x v="150"/>
    <x v="5"/>
    <x v="0"/>
    <x v="0"/>
    <x v="0"/>
    <x v="0"/>
    <x v="0"/>
    <x v="1167"/>
  </r>
  <r>
    <x v="2"/>
    <x v="16"/>
    <x v="24"/>
    <x v="0"/>
    <x v="0"/>
    <x v="0"/>
    <x v="171"/>
    <x v="2"/>
    <x v="149"/>
    <x v="5"/>
    <x v="0"/>
    <x v="0"/>
    <x v="0"/>
    <x v="0"/>
    <x v="0"/>
    <x v="1168"/>
  </r>
  <r>
    <x v="2"/>
    <x v="16"/>
    <x v="128"/>
    <x v="0"/>
    <x v="1"/>
    <x v="2"/>
    <x v="171"/>
    <x v="2"/>
    <x v="130"/>
    <x v="5"/>
    <x v="2"/>
    <x v="2"/>
    <x v="2"/>
    <x v="2"/>
    <x v="0"/>
    <x v="1169"/>
  </r>
  <r>
    <x v="2"/>
    <x v="11"/>
    <x v="212"/>
    <x v="1"/>
    <x v="0"/>
    <x v="7"/>
    <x v="171"/>
    <x v="0"/>
    <x v="142"/>
    <x v="3"/>
    <x v="7"/>
    <x v="7"/>
    <x v="7"/>
    <x v="1"/>
    <x v="1"/>
    <x v="1170"/>
  </r>
  <r>
    <x v="2"/>
    <x v="8"/>
    <x v="64"/>
    <x v="0"/>
    <x v="1"/>
    <x v="2"/>
    <x v="171"/>
    <x v="0"/>
    <x v="150"/>
    <x v="5"/>
    <x v="2"/>
    <x v="2"/>
    <x v="2"/>
    <x v="2"/>
    <x v="0"/>
    <x v="1171"/>
  </r>
  <r>
    <x v="2"/>
    <x v="8"/>
    <x v="88"/>
    <x v="0"/>
    <x v="1"/>
    <x v="2"/>
    <x v="172"/>
    <x v="0"/>
    <x v="80"/>
    <x v="5"/>
    <x v="2"/>
    <x v="2"/>
    <x v="2"/>
    <x v="2"/>
    <x v="0"/>
    <x v="1172"/>
  </r>
  <r>
    <x v="2"/>
    <x v="8"/>
    <x v="59"/>
    <x v="0"/>
    <x v="0"/>
    <x v="0"/>
    <x v="172"/>
    <x v="0"/>
    <x v="87"/>
    <x v="5"/>
    <x v="0"/>
    <x v="0"/>
    <x v="0"/>
    <x v="0"/>
    <x v="0"/>
    <x v="1173"/>
  </r>
  <r>
    <x v="2"/>
    <x v="8"/>
    <x v="70"/>
    <x v="0"/>
    <x v="1"/>
    <x v="2"/>
    <x v="172"/>
    <x v="0"/>
    <x v="87"/>
    <x v="5"/>
    <x v="2"/>
    <x v="2"/>
    <x v="2"/>
    <x v="2"/>
    <x v="0"/>
    <x v="1174"/>
  </r>
  <r>
    <x v="2"/>
    <x v="11"/>
    <x v="211"/>
    <x v="1"/>
    <x v="0"/>
    <x v="7"/>
    <x v="172"/>
    <x v="0"/>
    <x v="142"/>
    <x v="3"/>
    <x v="7"/>
    <x v="7"/>
    <x v="7"/>
    <x v="1"/>
    <x v="1"/>
    <x v="1175"/>
  </r>
  <r>
    <x v="2"/>
    <x v="8"/>
    <x v="185"/>
    <x v="0"/>
    <x v="1"/>
    <x v="4"/>
    <x v="172"/>
    <x v="0"/>
    <x v="142"/>
    <x v="5"/>
    <x v="4"/>
    <x v="4"/>
    <x v="4"/>
    <x v="2"/>
    <x v="0"/>
    <x v="1176"/>
  </r>
  <r>
    <x v="0"/>
    <x v="6"/>
    <x v="32"/>
    <x v="1"/>
    <x v="0"/>
    <x v="1"/>
    <x v="172"/>
    <x v="1"/>
    <x v="152"/>
    <x v="3"/>
    <x v="1"/>
    <x v="1"/>
    <x v="1"/>
    <x v="1"/>
    <x v="1"/>
    <x v="1177"/>
  </r>
  <r>
    <x v="0"/>
    <x v="15"/>
    <x v="20"/>
    <x v="0"/>
    <x v="0"/>
    <x v="0"/>
    <x v="172"/>
    <x v="1"/>
    <x v="151"/>
    <x v="5"/>
    <x v="0"/>
    <x v="0"/>
    <x v="0"/>
    <x v="0"/>
    <x v="0"/>
    <x v="1178"/>
  </r>
  <r>
    <x v="0"/>
    <x v="15"/>
    <x v="18"/>
    <x v="0"/>
    <x v="0"/>
    <x v="0"/>
    <x v="172"/>
    <x v="1"/>
    <x v="152"/>
    <x v="5"/>
    <x v="0"/>
    <x v="0"/>
    <x v="0"/>
    <x v="0"/>
    <x v="0"/>
    <x v="1179"/>
  </r>
  <r>
    <x v="2"/>
    <x v="16"/>
    <x v="116"/>
    <x v="1"/>
    <x v="0"/>
    <x v="1"/>
    <x v="172"/>
    <x v="2"/>
    <x v="148"/>
    <x v="3"/>
    <x v="1"/>
    <x v="1"/>
    <x v="1"/>
    <x v="1"/>
    <x v="1"/>
    <x v="1180"/>
  </r>
  <r>
    <x v="2"/>
    <x v="16"/>
    <x v="124"/>
    <x v="1"/>
    <x v="0"/>
    <x v="1"/>
    <x v="172"/>
    <x v="2"/>
    <x v="148"/>
    <x v="3"/>
    <x v="1"/>
    <x v="1"/>
    <x v="1"/>
    <x v="1"/>
    <x v="1"/>
    <x v="1181"/>
  </r>
  <r>
    <x v="0"/>
    <x v="15"/>
    <x v="66"/>
    <x v="0"/>
    <x v="1"/>
    <x v="2"/>
    <x v="172"/>
    <x v="1"/>
    <x v="152"/>
    <x v="5"/>
    <x v="2"/>
    <x v="2"/>
    <x v="2"/>
    <x v="2"/>
    <x v="0"/>
    <x v="1182"/>
  </r>
  <r>
    <x v="2"/>
    <x v="16"/>
    <x v="109"/>
    <x v="1"/>
    <x v="1"/>
    <x v="3"/>
    <x v="172"/>
    <x v="2"/>
    <x v="148"/>
    <x v="3"/>
    <x v="3"/>
    <x v="3"/>
    <x v="3"/>
    <x v="1"/>
    <x v="1"/>
    <x v="1183"/>
  </r>
  <r>
    <x v="0"/>
    <x v="15"/>
    <x v="25"/>
    <x v="0"/>
    <x v="1"/>
    <x v="2"/>
    <x v="172"/>
    <x v="1"/>
    <x v="152"/>
    <x v="5"/>
    <x v="2"/>
    <x v="2"/>
    <x v="2"/>
    <x v="2"/>
    <x v="0"/>
    <x v="1184"/>
  </r>
  <r>
    <x v="2"/>
    <x v="16"/>
    <x v="77"/>
    <x v="1"/>
    <x v="1"/>
    <x v="3"/>
    <x v="172"/>
    <x v="2"/>
    <x v="142"/>
    <x v="3"/>
    <x v="3"/>
    <x v="3"/>
    <x v="3"/>
    <x v="1"/>
    <x v="1"/>
    <x v="1185"/>
  </r>
  <r>
    <x v="0"/>
    <x v="6"/>
    <x v="34"/>
    <x v="1"/>
    <x v="0"/>
    <x v="1"/>
    <x v="172"/>
    <x v="1"/>
    <x v="152"/>
    <x v="3"/>
    <x v="1"/>
    <x v="1"/>
    <x v="1"/>
    <x v="1"/>
    <x v="1"/>
    <x v="1186"/>
  </r>
  <r>
    <x v="0"/>
    <x v="6"/>
    <x v="92"/>
    <x v="1"/>
    <x v="1"/>
    <x v="6"/>
    <x v="172"/>
    <x v="1"/>
    <x v="144"/>
    <x v="3"/>
    <x v="6"/>
    <x v="6"/>
    <x v="6"/>
    <x v="1"/>
    <x v="1"/>
    <x v="1187"/>
  </r>
  <r>
    <x v="0"/>
    <x v="15"/>
    <x v="30"/>
    <x v="0"/>
    <x v="1"/>
    <x v="2"/>
    <x v="172"/>
    <x v="1"/>
    <x v="133"/>
    <x v="5"/>
    <x v="2"/>
    <x v="2"/>
    <x v="2"/>
    <x v="2"/>
    <x v="0"/>
    <x v="1188"/>
  </r>
  <r>
    <x v="0"/>
    <x v="15"/>
    <x v="165"/>
    <x v="0"/>
    <x v="0"/>
    <x v="0"/>
    <x v="172"/>
    <x v="1"/>
    <x v="151"/>
    <x v="5"/>
    <x v="0"/>
    <x v="0"/>
    <x v="0"/>
    <x v="0"/>
    <x v="0"/>
    <x v="1189"/>
  </r>
  <r>
    <x v="0"/>
    <x v="15"/>
    <x v="157"/>
    <x v="0"/>
    <x v="0"/>
    <x v="0"/>
    <x v="172"/>
    <x v="1"/>
    <x v="144"/>
    <x v="5"/>
    <x v="0"/>
    <x v="0"/>
    <x v="0"/>
    <x v="0"/>
    <x v="0"/>
    <x v="1190"/>
  </r>
  <r>
    <x v="0"/>
    <x v="15"/>
    <x v="169"/>
    <x v="0"/>
    <x v="0"/>
    <x v="0"/>
    <x v="172"/>
    <x v="1"/>
    <x v="144"/>
    <x v="5"/>
    <x v="0"/>
    <x v="0"/>
    <x v="0"/>
    <x v="0"/>
    <x v="0"/>
    <x v="1191"/>
  </r>
  <r>
    <x v="0"/>
    <x v="15"/>
    <x v="43"/>
    <x v="0"/>
    <x v="1"/>
    <x v="2"/>
    <x v="172"/>
    <x v="1"/>
    <x v="152"/>
    <x v="5"/>
    <x v="2"/>
    <x v="2"/>
    <x v="2"/>
    <x v="2"/>
    <x v="0"/>
    <x v="1192"/>
  </r>
  <r>
    <x v="2"/>
    <x v="16"/>
    <x v="126"/>
    <x v="0"/>
    <x v="1"/>
    <x v="2"/>
    <x v="173"/>
    <x v="2"/>
    <x v="130"/>
    <x v="5"/>
    <x v="2"/>
    <x v="2"/>
    <x v="2"/>
    <x v="2"/>
    <x v="0"/>
    <x v="1193"/>
  </r>
  <r>
    <x v="0"/>
    <x v="15"/>
    <x v="33"/>
    <x v="0"/>
    <x v="1"/>
    <x v="2"/>
    <x v="173"/>
    <x v="1"/>
    <x v="133"/>
    <x v="5"/>
    <x v="2"/>
    <x v="2"/>
    <x v="2"/>
    <x v="2"/>
    <x v="0"/>
    <x v="1194"/>
  </r>
  <r>
    <x v="2"/>
    <x v="8"/>
    <x v="95"/>
    <x v="0"/>
    <x v="1"/>
    <x v="2"/>
    <x v="173"/>
    <x v="0"/>
    <x v="80"/>
    <x v="5"/>
    <x v="2"/>
    <x v="2"/>
    <x v="2"/>
    <x v="2"/>
    <x v="0"/>
    <x v="1195"/>
  </r>
  <r>
    <x v="2"/>
    <x v="16"/>
    <x v="26"/>
    <x v="0"/>
    <x v="0"/>
    <x v="0"/>
    <x v="173"/>
    <x v="2"/>
    <x v="130"/>
    <x v="5"/>
    <x v="0"/>
    <x v="0"/>
    <x v="0"/>
    <x v="0"/>
    <x v="0"/>
    <x v="1196"/>
  </r>
  <r>
    <x v="2"/>
    <x v="16"/>
    <x v="10"/>
    <x v="0"/>
    <x v="0"/>
    <x v="0"/>
    <x v="173"/>
    <x v="2"/>
    <x v="130"/>
    <x v="5"/>
    <x v="0"/>
    <x v="0"/>
    <x v="0"/>
    <x v="0"/>
    <x v="0"/>
    <x v="1197"/>
  </r>
  <r>
    <x v="0"/>
    <x v="15"/>
    <x v="8"/>
    <x v="0"/>
    <x v="0"/>
    <x v="0"/>
    <x v="173"/>
    <x v="1"/>
    <x v="152"/>
    <x v="5"/>
    <x v="0"/>
    <x v="0"/>
    <x v="0"/>
    <x v="0"/>
    <x v="0"/>
    <x v="1198"/>
  </r>
  <r>
    <x v="2"/>
    <x v="8"/>
    <x v="67"/>
    <x v="0"/>
    <x v="0"/>
    <x v="0"/>
    <x v="173"/>
    <x v="0"/>
    <x v="82"/>
    <x v="5"/>
    <x v="0"/>
    <x v="0"/>
    <x v="0"/>
    <x v="0"/>
    <x v="0"/>
    <x v="1199"/>
  </r>
  <r>
    <x v="2"/>
    <x v="11"/>
    <x v="170"/>
    <x v="1"/>
    <x v="0"/>
    <x v="1"/>
    <x v="173"/>
    <x v="0"/>
    <x v="145"/>
    <x v="3"/>
    <x v="1"/>
    <x v="1"/>
    <x v="1"/>
    <x v="1"/>
    <x v="1"/>
    <x v="1200"/>
  </r>
  <r>
    <x v="2"/>
    <x v="16"/>
    <x v="118"/>
    <x v="1"/>
    <x v="1"/>
    <x v="3"/>
    <x v="173"/>
    <x v="2"/>
    <x v="148"/>
    <x v="3"/>
    <x v="3"/>
    <x v="3"/>
    <x v="3"/>
    <x v="1"/>
    <x v="1"/>
    <x v="1201"/>
  </r>
  <r>
    <x v="0"/>
    <x v="15"/>
    <x v="31"/>
    <x v="0"/>
    <x v="0"/>
    <x v="0"/>
    <x v="173"/>
    <x v="1"/>
    <x v="152"/>
    <x v="5"/>
    <x v="0"/>
    <x v="0"/>
    <x v="0"/>
    <x v="0"/>
    <x v="0"/>
    <x v="1202"/>
  </r>
  <r>
    <x v="2"/>
    <x v="11"/>
    <x v="178"/>
    <x v="1"/>
    <x v="0"/>
    <x v="1"/>
    <x v="173"/>
    <x v="0"/>
    <x v="96"/>
    <x v="3"/>
    <x v="1"/>
    <x v="1"/>
    <x v="1"/>
    <x v="1"/>
    <x v="1"/>
    <x v="1203"/>
  </r>
  <r>
    <x v="2"/>
    <x v="11"/>
    <x v="168"/>
    <x v="1"/>
    <x v="1"/>
    <x v="3"/>
    <x v="173"/>
    <x v="0"/>
    <x v="92"/>
    <x v="3"/>
    <x v="3"/>
    <x v="3"/>
    <x v="3"/>
    <x v="1"/>
    <x v="1"/>
    <x v="1204"/>
  </r>
  <r>
    <x v="0"/>
    <x v="15"/>
    <x v="23"/>
    <x v="0"/>
    <x v="0"/>
    <x v="0"/>
    <x v="173"/>
    <x v="1"/>
    <x v="152"/>
    <x v="5"/>
    <x v="0"/>
    <x v="0"/>
    <x v="0"/>
    <x v="0"/>
    <x v="0"/>
    <x v="1205"/>
  </r>
  <r>
    <x v="2"/>
    <x v="16"/>
    <x v="29"/>
    <x v="0"/>
    <x v="1"/>
    <x v="2"/>
    <x v="173"/>
    <x v="2"/>
    <x v="130"/>
    <x v="5"/>
    <x v="2"/>
    <x v="2"/>
    <x v="2"/>
    <x v="2"/>
    <x v="0"/>
    <x v="1206"/>
  </r>
  <r>
    <x v="0"/>
    <x v="6"/>
    <x v="36"/>
    <x v="1"/>
    <x v="0"/>
    <x v="1"/>
    <x v="173"/>
    <x v="1"/>
    <x v="152"/>
    <x v="3"/>
    <x v="1"/>
    <x v="1"/>
    <x v="1"/>
    <x v="1"/>
    <x v="1"/>
    <x v="1207"/>
  </r>
  <r>
    <x v="0"/>
    <x v="15"/>
    <x v="12"/>
    <x v="0"/>
    <x v="0"/>
    <x v="0"/>
    <x v="173"/>
    <x v="1"/>
    <x v="152"/>
    <x v="5"/>
    <x v="0"/>
    <x v="0"/>
    <x v="0"/>
    <x v="0"/>
    <x v="0"/>
    <x v="1208"/>
  </r>
  <r>
    <x v="0"/>
    <x v="15"/>
    <x v="16"/>
    <x v="0"/>
    <x v="0"/>
    <x v="0"/>
    <x v="173"/>
    <x v="1"/>
    <x v="152"/>
    <x v="5"/>
    <x v="0"/>
    <x v="0"/>
    <x v="0"/>
    <x v="0"/>
    <x v="0"/>
    <x v="1209"/>
  </r>
  <r>
    <x v="0"/>
    <x v="6"/>
    <x v="42"/>
    <x v="1"/>
    <x v="1"/>
    <x v="3"/>
    <x v="173"/>
    <x v="1"/>
    <x v="152"/>
    <x v="3"/>
    <x v="3"/>
    <x v="3"/>
    <x v="3"/>
    <x v="1"/>
    <x v="1"/>
    <x v="1210"/>
  </r>
  <r>
    <x v="0"/>
    <x v="15"/>
    <x v="69"/>
    <x v="0"/>
    <x v="1"/>
    <x v="2"/>
    <x v="173"/>
    <x v="1"/>
    <x v="133"/>
    <x v="5"/>
    <x v="2"/>
    <x v="2"/>
    <x v="2"/>
    <x v="2"/>
    <x v="0"/>
    <x v="1211"/>
  </r>
  <r>
    <x v="2"/>
    <x v="8"/>
    <x v="33"/>
    <x v="0"/>
    <x v="1"/>
    <x v="2"/>
    <x v="174"/>
    <x v="0"/>
    <x v="87"/>
    <x v="5"/>
    <x v="2"/>
    <x v="2"/>
    <x v="2"/>
    <x v="2"/>
    <x v="0"/>
    <x v="1212"/>
  </r>
  <r>
    <x v="0"/>
    <x v="15"/>
    <x v="41"/>
    <x v="0"/>
    <x v="0"/>
    <x v="0"/>
    <x v="174"/>
    <x v="1"/>
    <x v="133"/>
    <x v="5"/>
    <x v="0"/>
    <x v="0"/>
    <x v="0"/>
    <x v="0"/>
    <x v="0"/>
    <x v="1213"/>
  </r>
  <r>
    <x v="2"/>
    <x v="16"/>
    <x v="127"/>
    <x v="0"/>
    <x v="0"/>
    <x v="0"/>
    <x v="174"/>
    <x v="2"/>
    <x v="130"/>
    <x v="5"/>
    <x v="0"/>
    <x v="0"/>
    <x v="0"/>
    <x v="0"/>
    <x v="0"/>
    <x v="1214"/>
  </r>
  <r>
    <x v="0"/>
    <x v="15"/>
    <x v="88"/>
    <x v="0"/>
    <x v="1"/>
    <x v="2"/>
    <x v="174"/>
    <x v="1"/>
    <x v="137"/>
    <x v="5"/>
    <x v="2"/>
    <x v="2"/>
    <x v="2"/>
    <x v="2"/>
    <x v="0"/>
    <x v="1215"/>
  </r>
  <r>
    <x v="2"/>
    <x v="16"/>
    <x v="108"/>
    <x v="1"/>
    <x v="1"/>
    <x v="3"/>
    <x v="174"/>
    <x v="2"/>
    <x v="142"/>
    <x v="3"/>
    <x v="3"/>
    <x v="3"/>
    <x v="3"/>
    <x v="1"/>
    <x v="1"/>
    <x v="1216"/>
  </r>
  <r>
    <x v="0"/>
    <x v="15"/>
    <x v="59"/>
    <x v="0"/>
    <x v="0"/>
    <x v="0"/>
    <x v="174"/>
    <x v="1"/>
    <x v="133"/>
    <x v="5"/>
    <x v="0"/>
    <x v="0"/>
    <x v="0"/>
    <x v="0"/>
    <x v="0"/>
    <x v="1217"/>
  </r>
  <r>
    <x v="0"/>
    <x v="6"/>
    <x v="48"/>
    <x v="1"/>
    <x v="1"/>
    <x v="3"/>
    <x v="174"/>
    <x v="1"/>
    <x v="152"/>
    <x v="3"/>
    <x v="3"/>
    <x v="3"/>
    <x v="3"/>
    <x v="1"/>
    <x v="1"/>
    <x v="1218"/>
  </r>
  <r>
    <x v="2"/>
    <x v="8"/>
    <x v="114"/>
    <x v="0"/>
    <x v="0"/>
    <x v="0"/>
    <x v="174"/>
    <x v="0"/>
    <x v="80"/>
    <x v="5"/>
    <x v="0"/>
    <x v="0"/>
    <x v="0"/>
    <x v="0"/>
    <x v="0"/>
    <x v="1219"/>
  </r>
  <r>
    <x v="2"/>
    <x v="16"/>
    <x v="55"/>
    <x v="0"/>
    <x v="0"/>
    <x v="0"/>
    <x v="174"/>
    <x v="2"/>
    <x v="138"/>
    <x v="5"/>
    <x v="0"/>
    <x v="0"/>
    <x v="0"/>
    <x v="0"/>
    <x v="0"/>
    <x v="1220"/>
  </r>
  <r>
    <x v="2"/>
    <x v="8"/>
    <x v="179"/>
    <x v="0"/>
    <x v="1"/>
    <x v="4"/>
    <x v="174"/>
    <x v="0"/>
    <x v="131"/>
    <x v="5"/>
    <x v="4"/>
    <x v="4"/>
    <x v="4"/>
    <x v="2"/>
    <x v="0"/>
    <x v="1221"/>
  </r>
  <r>
    <x v="0"/>
    <x v="15"/>
    <x v="37"/>
    <x v="0"/>
    <x v="0"/>
    <x v="0"/>
    <x v="174"/>
    <x v="1"/>
    <x v="133"/>
    <x v="5"/>
    <x v="0"/>
    <x v="0"/>
    <x v="0"/>
    <x v="0"/>
    <x v="0"/>
    <x v="1222"/>
  </r>
  <r>
    <x v="2"/>
    <x v="16"/>
    <x v="7"/>
    <x v="0"/>
    <x v="0"/>
    <x v="0"/>
    <x v="174"/>
    <x v="2"/>
    <x v="130"/>
    <x v="5"/>
    <x v="0"/>
    <x v="0"/>
    <x v="0"/>
    <x v="0"/>
    <x v="0"/>
    <x v="1223"/>
  </r>
  <r>
    <x v="2"/>
    <x v="8"/>
    <x v="84"/>
    <x v="0"/>
    <x v="0"/>
    <x v="0"/>
    <x v="174"/>
    <x v="0"/>
    <x v="80"/>
    <x v="5"/>
    <x v="0"/>
    <x v="0"/>
    <x v="0"/>
    <x v="0"/>
    <x v="0"/>
    <x v="1224"/>
  </r>
  <r>
    <x v="0"/>
    <x v="15"/>
    <x v="47"/>
    <x v="0"/>
    <x v="0"/>
    <x v="0"/>
    <x v="174"/>
    <x v="1"/>
    <x v="133"/>
    <x v="5"/>
    <x v="0"/>
    <x v="0"/>
    <x v="0"/>
    <x v="0"/>
    <x v="0"/>
    <x v="1225"/>
  </r>
  <r>
    <x v="0"/>
    <x v="15"/>
    <x v="71"/>
    <x v="0"/>
    <x v="1"/>
    <x v="2"/>
    <x v="174"/>
    <x v="1"/>
    <x v="134"/>
    <x v="5"/>
    <x v="2"/>
    <x v="2"/>
    <x v="2"/>
    <x v="2"/>
    <x v="0"/>
    <x v="1226"/>
  </r>
  <r>
    <x v="0"/>
    <x v="15"/>
    <x v="60"/>
    <x v="0"/>
    <x v="1"/>
    <x v="2"/>
    <x v="174"/>
    <x v="1"/>
    <x v="134"/>
    <x v="5"/>
    <x v="2"/>
    <x v="2"/>
    <x v="2"/>
    <x v="2"/>
    <x v="0"/>
    <x v="1227"/>
  </r>
  <r>
    <x v="0"/>
    <x v="6"/>
    <x v="51"/>
    <x v="1"/>
    <x v="0"/>
    <x v="1"/>
    <x v="174"/>
    <x v="1"/>
    <x v="137"/>
    <x v="3"/>
    <x v="1"/>
    <x v="1"/>
    <x v="1"/>
    <x v="1"/>
    <x v="1"/>
    <x v="1228"/>
  </r>
  <r>
    <x v="0"/>
    <x v="6"/>
    <x v="119"/>
    <x v="1"/>
    <x v="1"/>
    <x v="6"/>
    <x v="174"/>
    <x v="1"/>
    <x v="147"/>
    <x v="3"/>
    <x v="6"/>
    <x v="6"/>
    <x v="6"/>
    <x v="1"/>
    <x v="1"/>
    <x v="1229"/>
  </r>
  <r>
    <x v="0"/>
    <x v="15"/>
    <x v="49"/>
    <x v="0"/>
    <x v="0"/>
    <x v="0"/>
    <x v="174"/>
    <x v="1"/>
    <x v="133"/>
    <x v="5"/>
    <x v="0"/>
    <x v="0"/>
    <x v="0"/>
    <x v="0"/>
    <x v="0"/>
    <x v="1230"/>
  </r>
  <r>
    <x v="2"/>
    <x v="16"/>
    <x v="3"/>
    <x v="0"/>
    <x v="0"/>
    <x v="0"/>
    <x v="174"/>
    <x v="2"/>
    <x v="149"/>
    <x v="5"/>
    <x v="0"/>
    <x v="0"/>
    <x v="0"/>
    <x v="0"/>
    <x v="0"/>
    <x v="1231"/>
  </r>
  <r>
    <x v="0"/>
    <x v="15"/>
    <x v="73"/>
    <x v="0"/>
    <x v="1"/>
    <x v="2"/>
    <x v="175"/>
    <x v="1"/>
    <x v="143"/>
    <x v="5"/>
    <x v="2"/>
    <x v="2"/>
    <x v="2"/>
    <x v="2"/>
    <x v="0"/>
    <x v="1232"/>
  </r>
  <r>
    <x v="0"/>
    <x v="15"/>
    <x v="97"/>
    <x v="0"/>
    <x v="1"/>
    <x v="2"/>
    <x v="175"/>
    <x v="1"/>
    <x v="143"/>
    <x v="5"/>
    <x v="2"/>
    <x v="2"/>
    <x v="2"/>
    <x v="2"/>
    <x v="0"/>
    <x v="1233"/>
  </r>
  <r>
    <x v="0"/>
    <x v="15"/>
    <x v="95"/>
    <x v="0"/>
    <x v="1"/>
    <x v="2"/>
    <x v="175"/>
    <x v="1"/>
    <x v="134"/>
    <x v="5"/>
    <x v="2"/>
    <x v="2"/>
    <x v="2"/>
    <x v="2"/>
    <x v="0"/>
    <x v="1234"/>
  </r>
  <r>
    <x v="0"/>
    <x v="15"/>
    <x v="63"/>
    <x v="0"/>
    <x v="0"/>
    <x v="0"/>
    <x v="175"/>
    <x v="1"/>
    <x v="134"/>
    <x v="5"/>
    <x v="0"/>
    <x v="0"/>
    <x v="0"/>
    <x v="0"/>
    <x v="0"/>
    <x v="1235"/>
  </r>
  <r>
    <x v="2"/>
    <x v="16"/>
    <x v="74"/>
    <x v="1"/>
    <x v="0"/>
    <x v="1"/>
    <x v="175"/>
    <x v="2"/>
    <x v="142"/>
    <x v="3"/>
    <x v="1"/>
    <x v="1"/>
    <x v="1"/>
    <x v="1"/>
    <x v="1"/>
    <x v="1236"/>
  </r>
  <r>
    <x v="2"/>
    <x v="8"/>
    <x v="45"/>
    <x v="0"/>
    <x v="1"/>
    <x v="4"/>
    <x v="175"/>
    <x v="0"/>
    <x v="145"/>
    <x v="5"/>
    <x v="4"/>
    <x v="4"/>
    <x v="4"/>
    <x v="2"/>
    <x v="0"/>
    <x v="1237"/>
  </r>
  <r>
    <x v="0"/>
    <x v="15"/>
    <x v="68"/>
    <x v="0"/>
    <x v="0"/>
    <x v="0"/>
    <x v="175"/>
    <x v="1"/>
    <x v="134"/>
    <x v="5"/>
    <x v="0"/>
    <x v="0"/>
    <x v="0"/>
    <x v="0"/>
    <x v="0"/>
    <x v="1238"/>
  </r>
  <r>
    <x v="0"/>
    <x v="15"/>
    <x v="84"/>
    <x v="0"/>
    <x v="0"/>
    <x v="0"/>
    <x v="175"/>
    <x v="1"/>
    <x v="137"/>
    <x v="5"/>
    <x v="0"/>
    <x v="0"/>
    <x v="0"/>
    <x v="0"/>
    <x v="0"/>
    <x v="1239"/>
  </r>
  <r>
    <x v="0"/>
    <x v="6"/>
    <x v="39"/>
    <x v="1"/>
    <x v="1"/>
    <x v="3"/>
    <x v="175"/>
    <x v="1"/>
    <x v="133"/>
    <x v="3"/>
    <x v="3"/>
    <x v="3"/>
    <x v="3"/>
    <x v="1"/>
    <x v="1"/>
    <x v="1240"/>
  </r>
  <r>
    <x v="0"/>
    <x v="6"/>
    <x v="19"/>
    <x v="1"/>
    <x v="0"/>
    <x v="1"/>
    <x v="175"/>
    <x v="1"/>
    <x v="137"/>
    <x v="3"/>
    <x v="1"/>
    <x v="1"/>
    <x v="1"/>
    <x v="1"/>
    <x v="1"/>
    <x v="1241"/>
  </r>
  <r>
    <x v="2"/>
    <x v="16"/>
    <x v="9"/>
    <x v="0"/>
    <x v="0"/>
    <x v="0"/>
    <x v="175"/>
    <x v="2"/>
    <x v="130"/>
    <x v="5"/>
    <x v="0"/>
    <x v="0"/>
    <x v="0"/>
    <x v="0"/>
    <x v="0"/>
    <x v="1242"/>
  </r>
  <r>
    <x v="0"/>
    <x v="6"/>
    <x v="35"/>
    <x v="1"/>
    <x v="1"/>
    <x v="3"/>
    <x v="175"/>
    <x v="1"/>
    <x v="137"/>
    <x v="3"/>
    <x v="3"/>
    <x v="3"/>
    <x v="3"/>
    <x v="1"/>
    <x v="1"/>
    <x v="1243"/>
  </r>
  <r>
    <x v="2"/>
    <x v="11"/>
    <x v="64"/>
    <x v="1"/>
    <x v="1"/>
    <x v="6"/>
    <x v="175"/>
    <x v="0"/>
    <x v="150"/>
    <x v="3"/>
    <x v="6"/>
    <x v="6"/>
    <x v="6"/>
    <x v="1"/>
    <x v="1"/>
    <x v="1244"/>
  </r>
  <r>
    <x v="2"/>
    <x v="8"/>
    <x v="90"/>
    <x v="0"/>
    <x v="0"/>
    <x v="5"/>
    <x v="175"/>
    <x v="0"/>
    <x v="78"/>
    <x v="5"/>
    <x v="5"/>
    <x v="5"/>
    <x v="5"/>
    <x v="0"/>
    <x v="0"/>
    <x v="1245"/>
  </r>
  <r>
    <x v="2"/>
    <x v="16"/>
    <x v="1"/>
    <x v="0"/>
    <x v="0"/>
    <x v="0"/>
    <x v="175"/>
    <x v="2"/>
    <x v="138"/>
    <x v="5"/>
    <x v="0"/>
    <x v="0"/>
    <x v="0"/>
    <x v="0"/>
    <x v="0"/>
    <x v="1246"/>
  </r>
  <r>
    <x v="2"/>
    <x v="16"/>
    <x v="57"/>
    <x v="0"/>
    <x v="1"/>
    <x v="2"/>
    <x v="175"/>
    <x v="2"/>
    <x v="130"/>
    <x v="5"/>
    <x v="2"/>
    <x v="2"/>
    <x v="2"/>
    <x v="2"/>
    <x v="0"/>
    <x v="1247"/>
  </r>
  <r>
    <x v="2"/>
    <x v="16"/>
    <x v="122"/>
    <x v="0"/>
    <x v="1"/>
    <x v="2"/>
    <x v="175"/>
    <x v="2"/>
    <x v="138"/>
    <x v="5"/>
    <x v="2"/>
    <x v="2"/>
    <x v="2"/>
    <x v="2"/>
    <x v="0"/>
    <x v="1248"/>
  </r>
  <r>
    <x v="0"/>
    <x v="15"/>
    <x v="83"/>
    <x v="0"/>
    <x v="0"/>
    <x v="0"/>
    <x v="175"/>
    <x v="1"/>
    <x v="137"/>
    <x v="5"/>
    <x v="0"/>
    <x v="0"/>
    <x v="0"/>
    <x v="0"/>
    <x v="0"/>
    <x v="1249"/>
  </r>
  <r>
    <x v="2"/>
    <x v="11"/>
    <x v="184"/>
    <x v="1"/>
    <x v="0"/>
    <x v="1"/>
    <x v="175"/>
    <x v="0"/>
    <x v="145"/>
    <x v="3"/>
    <x v="1"/>
    <x v="1"/>
    <x v="1"/>
    <x v="1"/>
    <x v="1"/>
    <x v="1250"/>
  </r>
  <r>
    <x v="2"/>
    <x v="8"/>
    <x v="71"/>
    <x v="0"/>
    <x v="1"/>
    <x v="2"/>
    <x v="175"/>
    <x v="0"/>
    <x v="80"/>
    <x v="5"/>
    <x v="2"/>
    <x v="2"/>
    <x v="2"/>
    <x v="2"/>
    <x v="0"/>
    <x v="1251"/>
  </r>
  <r>
    <x v="2"/>
    <x v="8"/>
    <x v="98"/>
    <x v="0"/>
    <x v="0"/>
    <x v="5"/>
    <x v="175"/>
    <x v="0"/>
    <x v="78"/>
    <x v="5"/>
    <x v="5"/>
    <x v="5"/>
    <x v="5"/>
    <x v="0"/>
    <x v="0"/>
    <x v="1252"/>
  </r>
  <r>
    <x v="0"/>
    <x v="15"/>
    <x v="67"/>
    <x v="0"/>
    <x v="0"/>
    <x v="0"/>
    <x v="176"/>
    <x v="1"/>
    <x v="133"/>
    <x v="5"/>
    <x v="0"/>
    <x v="0"/>
    <x v="0"/>
    <x v="0"/>
    <x v="0"/>
    <x v="1253"/>
  </r>
  <r>
    <x v="1"/>
    <x v="17"/>
    <x v="0"/>
    <x v="1"/>
    <x v="0"/>
    <x v="1"/>
    <x v="176"/>
    <x v="1"/>
    <x v="148"/>
    <x v="3"/>
    <x v="1"/>
    <x v="1"/>
    <x v="1"/>
    <x v="1"/>
    <x v="1"/>
    <x v="1254"/>
  </r>
  <r>
    <x v="1"/>
    <x v="17"/>
    <x v="24"/>
    <x v="1"/>
    <x v="1"/>
    <x v="3"/>
    <x v="176"/>
    <x v="1"/>
    <x v="148"/>
    <x v="3"/>
    <x v="3"/>
    <x v="3"/>
    <x v="3"/>
    <x v="1"/>
    <x v="1"/>
    <x v="1255"/>
  </r>
  <r>
    <x v="2"/>
    <x v="8"/>
    <x v="99"/>
    <x v="0"/>
    <x v="0"/>
    <x v="5"/>
    <x v="176"/>
    <x v="0"/>
    <x v="78"/>
    <x v="5"/>
    <x v="5"/>
    <x v="5"/>
    <x v="5"/>
    <x v="0"/>
    <x v="0"/>
    <x v="1256"/>
  </r>
  <r>
    <x v="2"/>
    <x v="8"/>
    <x v="116"/>
    <x v="0"/>
    <x v="0"/>
    <x v="5"/>
    <x v="176"/>
    <x v="0"/>
    <x v="77"/>
    <x v="5"/>
    <x v="5"/>
    <x v="5"/>
    <x v="5"/>
    <x v="0"/>
    <x v="0"/>
    <x v="1257"/>
  </r>
  <r>
    <x v="0"/>
    <x v="15"/>
    <x v="118"/>
    <x v="0"/>
    <x v="1"/>
    <x v="2"/>
    <x v="176"/>
    <x v="1"/>
    <x v="146"/>
    <x v="5"/>
    <x v="2"/>
    <x v="2"/>
    <x v="2"/>
    <x v="2"/>
    <x v="0"/>
    <x v="1258"/>
  </r>
  <r>
    <x v="0"/>
    <x v="15"/>
    <x v="77"/>
    <x v="0"/>
    <x v="1"/>
    <x v="2"/>
    <x v="176"/>
    <x v="1"/>
    <x v="146"/>
    <x v="5"/>
    <x v="2"/>
    <x v="2"/>
    <x v="2"/>
    <x v="2"/>
    <x v="0"/>
    <x v="1259"/>
  </r>
  <r>
    <x v="0"/>
    <x v="15"/>
    <x v="81"/>
    <x v="0"/>
    <x v="0"/>
    <x v="0"/>
    <x v="176"/>
    <x v="1"/>
    <x v="143"/>
    <x v="5"/>
    <x v="0"/>
    <x v="0"/>
    <x v="0"/>
    <x v="0"/>
    <x v="0"/>
    <x v="1260"/>
  </r>
  <r>
    <x v="2"/>
    <x v="8"/>
    <x v="72"/>
    <x v="0"/>
    <x v="1"/>
    <x v="4"/>
    <x v="176"/>
    <x v="0"/>
    <x v="78"/>
    <x v="5"/>
    <x v="4"/>
    <x v="4"/>
    <x v="4"/>
    <x v="2"/>
    <x v="0"/>
    <x v="1261"/>
  </r>
  <r>
    <x v="0"/>
    <x v="15"/>
    <x v="113"/>
    <x v="0"/>
    <x v="1"/>
    <x v="2"/>
    <x v="176"/>
    <x v="1"/>
    <x v="143"/>
    <x v="5"/>
    <x v="2"/>
    <x v="2"/>
    <x v="2"/>
    <x v="2"/>
    <x v="0"/>
    <x v="1262"/>
  </r>
  <r>
    <x v="0"/>
    <x v="15"/>
    <x v="72"/>
    <x v="0"/>
    <x v="1"/>
    <x v="2"/>
    <x v="176"/>
    <x v="1"/>
    <x v="143"/>
    <x v="5"/>
    <x v="2"/>
    <x v="2"/>
    <x v="2"/>
    <x v="2"/>
    <x v="0"/>
    <x v="1263"/>
  </r>
  <r>
    <x v="0"/>
    <x v="6"/>
    <x v="28"/>
    <x v="1"/>
    <x v="0"/>
    <x v="1"/>
    <x v="176"/>
    <x v="1"/>
    <x v="137"/>
    <x v="3"/>
    <x v="1"/>
    <x v="1"/>
    <x v="1"/>
    <x v="1"/>
    <x v="1"/>
    <x v="1264"/>
  </r>
  <r>
    <x v="0"/>
    <x v="15"/>
    <x v="114"/>
    <x v="0"/>
    <x v="0"/>
    <x v="0"/>
    <x v="176"/>
    <x v="1"/>
    <x v="137"/>
    <x v="5"/>
    <x v="0"/>
    <x v="0"/>
    <x v="0"/>
    <x v="0"/>
    <x v="0"/>
    <x v="1265"/>
  </r>
  <r>
    <x v="2"/>
    <x v="11"/>
    <x v="157"/>
    <x v="1"/>
    <x v="0"/>
    <x v="1"/>
    <x v="176"/>
    <x v="0"/>
    <x v="145"/>
    <x v="3"/>
    <x v="1"/>
    <x v="1"/>
    <x v="1"/>
    <x v="1"/>
    <x v="1"/>
    <x v="1266"/>
  </r>
  <r>
    <x v="2"/>
    <x v="16"/>
    <x v="117"/>
    <x v="0"/>
    <x v="1"/>
    <x v="2"/>
    <x v="176"/>
    <x v="2"/>
    <x v="142"/>
    <x v="5"/>
    <x v="2"/>
    <x v="2"/>
    <x v="2"/>
    <x v="2"/>
    <x v="0"/>
    <x v="1267"/>
  </r>
  <r>
    <x v="0"/>
    <x v="15"/>
    <x v="90"/>
    <x v="0"/>
    <x v="0"/>
    <x v="0"/>
    <x v="176"/>
    <x v="1"/>
    <x v="143"/>
    <x v="5"/>
    <x v="0"/>
    <x v="0"/>
    <x v="0"/>
    <x v="0"/>
    <x v="0"/>
    <x v="1268"/>
  </r>
  <r>
    <x v="2"/>
    <x v="16"/>
    <x v="61"/>
    <x v="0"/>
    <x v="1"/>
    <x v="2"/>
    <x v="176"/>
    <x v="2"/>
    <x v="138"/>
    <x v="5"/>
    <x v="2"/>
    <x v="2"/>
    <x v="2"/>
    <x v="2"/>
    <x v="0"/>
    <x v="1269"/>
  </r>
  <r>
    <x v="2"/>
    <x v="8"/>
    <x v="25"/>
    <x v="0"/>
    <x v="1"/>
    <x v="2"/>
    <x v="176"/>
    <x v="0"/>
    <x v="92"/>
    <x v="5"/>
    <x v="2"/>
    <x v="2"/>
    <x v="2"/>
    <x v="2"/>
    <x v="0"/>
    <x v="1270"/>
  </r>
  <r>
    <x v="2"/>
    <x v="16"/>
    <x v="93"/>
    <x v="1"/>
    <x v="0"/>
    <x v="1"/>
    <x v="176"/>
    <x v="2"/>
    <x v="142"/>
    <x v="3"/>
    <x v="1"/>
    <x v="1"/>
    <x v="1"/>
    <x v="1"/>
    <x v="1"/>
    <x v="1271"/>
  </r>
  <r>
    <x v="2"/>
    <x v="16"/>
    <x v="106"/>
    <x v="1"/>
    <x v="0"/>
    <x v="1"/>
    <x v="176"/>
    <x v="2"/>
    <x v="142"/>
    <x v="3"/>
    <x v="1"/>
    <x v="1"/>
    <x v="1"/>
    <x v="1"/>
    <x v="1"/>
    <x v="1272"/>
  </r>
  <r>
    <x v="0"/>
    <x v="15"/>
    <x v="87"/>
    <x v="0"/>
    <x v="0"/>
    <x v="0"/>
    <x v="176"/>
    <x v="1"/>
    <x v="143"/>
    <x v="5"/>
    <x v="0"/>
    <x v="0"/>
    <x v="0"/>
    <x v="0"/>
    <x v="0"/>
    <x v="1273"/>
  </r>
  <r>
    <x v="2"/>
    <x v="16"/>
    <x v="112"/>
    <x v="0"/>
    <x v="0"/>
    <x v="0"/>
    <x v="176"/>
    <x v="2"/>
    <x v="138"/>
    <x v="5"/>
    <x v="0"/>
    <x v="0"/>
    <x v="0"/>
    <x v="0"/>
    <x v="0"/>
    <x v="1274"/>
  </r>
  <r>
    <x v="2"/>
    <x v="8"/>
    <x v="120"/>
    <x v="0"/>
    <x v="0"/>
    <x v="5"/>
    <x v="177"/>
    <x v="0"/>
    <x v="72"/>
    <x v="5"/>
    <x v="5"/>
    <x v="5"/>
    <x v="5"/>
    <x v="0"/>
    <x v="0"/>
    <x v="1275"/>
  </r>
  <r>
    <x v="2"/>
    <x v="16"/>
    <x v="14"/>
    <x v="0"/>
    <x v="0"/>
    <x v="0"/>
    <x v="177"/>
    <x v="2"/>
    <x v="138"/>
    <x v="5"/>
    <x v="0"/>
    <x v="0"/>
    <x v="0"/>
    <x v="0"/>
    <x v="0"/>
    <x v="1276"/>
  </r>
  <r>
    <x v="2"/>
    <x v="8"/>
    <x v="74"/>
    <x v="0"/>
    <x v="1"/>
    <x v="4"/>
    <x v="177"/>
    <x v="0"/>
    <x v="77"/>
    <x v="5"/>
    <x v="4"/>
    <x v="4"/>
    <x v="4"/>
    <x v="2"/>
    <x v="0"/>
    <x v="1277"/>
  </r>
  <r>
    <x v="0"/>
    <x v="15"/>
    <x v="96"/>
    <x v="0"/>
    <x v="0"/>
    <x v="0"/>
    <x v="177"/>
    <x v="1"/>
    <x v="146"/>
    <x v="5"/>
    <x v="0"/>
    <x v="0"/>
    <x v="0"/>
    <x v="0"/>
    <x v="0"/>
    <x v="1278"/>
  </r>
  <r>
    <x v="0"/>
    <x v="15"/>
    <x v="116"/>
    <x v="0"/>
    <x v="0"/>
    <x v="0"/>
    <x v="177"/>
    <x v="1"/>
    <x v="146"/>
    <x v="5"/>
    <x v="0"/>
    <x v="0"/>
    <x v="0"/>
    <x v="0"/>
    <x v="0"/>
    <x v="1279"/>
  </r>
  <r>
    <x v="2"/>
    <x v="16"/>
    <x v="13"/>
    <x v="0"/>
    <x v="0"/>
    <x v="0"/>
    <x v="177"/>
    <x v="2"/>
    <x v="130"/>
    <x v="5"/>
    <x v="0"/>
    <x v="0"/>
    <x v="0"/>
    <x v="0"/>
    <x v="0"/>
    <x v="1280"/>
  </r>
  <r>
    <x v="1"/>
    <x v="17"/>
    <x v="3"/>
    <x v="1"/>
    <x v="0"/>
    <x v="1"/>
    <x v="177"/>
    <x v="1"/>
    <x v="148"/>
    <x v="3"/>
    <x v="1"/>
    <x v="1"/>
    <x v="1"/>
    <x v="1"/>
    <x v="1"/>
    <x v="1281"/>
  </r>
  <r>
    <x v="2"/>
    <x v="8"/>
    <x v="109"/>
    <x v="0"/>
    <x v="1"/>
    <x v="4"/>
    <x v="177"/>
    <x v="0"/>
    <x v="72"/>
    <x v="5"/>
    <x v="4"/>
    <x v="4"/>
    <x v="4"/>
    <x v="2"/>
    <x v="0"/>
    <x v="1282"/>
  </r>
  <r>
    <x v="2"/>
    <x v="16"/>
    <x v="96"/>
    <x v="1"/>
    <x v="0"/>
    <x v="1"/>
    <x v="177"/>
    <x v="2"/>
    <x v="142"/>
    <x v="3"/>
    <x v="1"/>
    <x v="1"/>
    <x v="1"/>
    <x v="1"/>
    <x v="1"/>
    <x v="1283"/>
  </r>
  <r>
    <x v="2"/>
    <x v="16"/>
    <x v="89"/>
    <x v="1"/>
    <x v="0"/>
    <x v="1"/>
    <x v="177"/>
    <x v="2"/>
    <x v="142"/>
    <x v="3"/>
    <x v="1"/>
    <x v="1"/>
    <x v="1"/>
    <x v="1"/>
    <x v="1"/>
    <x v="1284"/>
  </r>
  <r>
    <x v="2"/>
    <x v="8"/>
    <x v="124"/>
    <x v="0"/>
    <x v="0"/>
    <x v="5"/>
    <x v="177"/>
    <x v="0"/>
    <x v="72"/>
    <x v="5"/>
    <x v="5"/>
    <x v="5"/>
    <x v="5"/>
    <x v="0"/>
    <x v="0"/>
    <x v="1285"/>
  </r>
  <r>
    <x v="0"/>
    <x v="15"/>
    <x v="80"/>
    <x v="0"/>
    <x v="0"/>
    <x v="0"/>
    <x v="177"/>
    <x v="1"/>
    <x v="143"/>
    <x v="5"/>
    <x v="0"/>
    <x v="0"/>
    <x v="0"/>
    <x v="0"/>
    <x v="0"/>
    <x v="1286"/>
  </r>
  <r>
    <x v="0"/>
    <x v="15"/>
    <x v="109"/>
    <x v="0"/>
    <x v="1"/>
    <x v="2"/>
    <x v="177"/>
    <x v="1"/>
    <x v="146"/>
    <x v="5"/>
    <x v="2"/>
    <x v="2"/>
    <x v="2"/>
    <x v="2"/>
    <x v="0"/>
    <x v="1287"/>
  </r>
  <r>
    <x v="1"/>
    <x v="17"/>
    <x v="27"/>
    <x v="1"/>
    <x v="1"/>
    <x v="3"/>
    <x v="177"/>
    <x v="1"/>
    <x v="148"/>
    <x v="3"/>
    <x v="3"/>
    <x v="3"/>
    <x v="3"/>
    <x v="1"/>
    <x v="1"/>
    <x v="1288"/>
  </r>
  <r>
    <x v="0"/>
    <x v="15"/>
    <x v="99"/>
    <x v="0"/>
    <x v="0"/>
    <x v="0"/>
    <x v="177"/>
    <x v="1"/>
    <x v="143"/>
    <x v="5"/>
    <x v="0"/>
    <x v="0"/>
    <x v="0"/>
    <x v="0"/>
    <x v="0"/>
    <x v="1289"/>
  </r>
  <r>
    <x v="1"/>
    <x v="17"/>
    <x v="4"/>
    <x v="1"/>
    <x v="0"/>
    <x v="1"/>
    <x v="177"/>
    <x v="1"/>
    <x v="148"/>
    <x v="3"/>
    <x v="1"/>
    <x v="1"/>
    <x v="1"/>
    <x v="1"/>
    <x v="1"/>
    <x v="1290"/>
  </r>
  <r>
    <x v="0"/>
    <x v="15"/>
    <x v="98"/>
    <x v="0"/>
    <x v="0"/>
    <x v="0"/>
    <x v="177"/>
    <x v="1"/>
    <x v="143"/>
    <x v="5"/>
    <x v="0"/>
    <x v="0"/>
    <x v="0"/>
    <x v="0"/>
    <x v="0"/>
    <x v="1291"/>
  </r>
  <r>
    <x v="2"/>
    <x v="16"/>
    <x v="111"/>
    <x v="0"/>
    <x v="0"/>
    <x v="0"/>
    <x v="177"/>
    <x v="2"/>
    <x v="142"/>
    <x v="5"/>
    <x v="0"/>
    <x v="0"/>
    <x v="0"/>
    <x v="0"/>
    <x v="0"/>
    <x v="1292"/>
  </r>
  <r>
    <x v="0"/>
    <x v="15"/>
    <x v="74"/>
    <x v="0"/>
    <x v="1"/>
    <x v="2"/>
    <x v="177"/>
    <x v="1"/>
    <x v="148"/>
    <x v="5"/>
    <x v="2"/>
    <x v="2"/>
    <x v="2"/>
    <x v="2"/>
    <x v="0"/>
    <x v="1293"/>
  </r>
  <r>
    <x v="0"/>
    <x v="15"/>
    <x v="61"/>
    <x v="0"/>
    <x v="1"/>
    <x v="2"/>
    <x v="177"/>
    <x v="1"/>
    <x v="149"/>
    <x v="5"/>
    <x v="2"/>
    <x v="2"/>
    <x v="2"/>
    <x v="2"/>
    <x v="0"/>
    <x v="1294"/>
  </r>
  <r>
    <x v="2"/>
    <x v="11"/>
    <x v="165"/>
    <x v="1"/>
    <x v="0"/>
    <x v="1"/>
    <x v="178"/>
    <x v="0"/>
    <x v="92"/>
    <x v="3"/>
    <x v="1"/>
    <x v="1"/>
    <x v="1"/>
    <x v="1"/>
    <x v="1"/>
    <x v="1295"/>
  </r>
  <r>
    <x v="2"/>
    <x v="18"/>
    <x v="5"/>
    <x v="1"/>
    <x v="0"/>
    <x v="1"/>
    <x v="178"/>
    <x v="2"/>
    <x v="68"/>
    <x v="6"/>
    <x v="1"/>
    <x v="1"/>
    <x v="1"/>
    <x v="1"/>
    <x v="1"/>
    <x v="1296"/>
  </r>
  <r>
    <x v="2"/>
    <x v="18"/>
    <x v="77"/>
    <x v="1"/>
    <x v="1"/>
    <x v="3"/>
    <x v="178"/>
    <x v="2"/>
    <x v="68"/>
    <x v="6"/>
    <x v="3"/>
    <x v="3"/>
    <x v="3"/>
    <x v="1"/>
    <x v="1"/>
    <x v="1297"/>
  </r>
  <r>
    <x v="2"/>
    <x v="11"/>
    <x v="131"/>
    <x v="1"/>
    <x v="1"/>
    <x v="3"/>
    <x v="178"/>
    <x v="0"/>
    <x v="150"/>
    <x v="3"/>
    <x v="3"/>
    <x v="3"/>
    <x v="3"/>
    <x v="1"/>
    <x v="1"/>
    <x v="1298"/>
  </r>
  <r>
    <x v="2"/>
    <x v="18"/>
    <x v="61"/>
    <x v="1"/>
    <x v="1"/>
    <x v="3"/>
    <x v="178"/>
    <x v="2"/>
    <x v="68"/>
    <x v="6"/>
    <x v="3"/>
    <x v="3"/>
    <x v="3"/>
    <x v="1"/>
    <x v="1"/>
    <x v="1299"/>
  </r>
  <r>
    <x v="0"/>
    <x v="15"/>
    <x v="120"/>
    <x v="0"/>
    <x v="0"/>
    <x v="0"/>
    <x v="178"/>
    <x v="1"/>
    <x v="146"/>
    <x v="5"/>
    <x v="0"/>
    <x v="0"/>
    <x v="0"/>
    <x v="0"/>
    <x v="0"/>
    <x v="1300"/>
  </r>
  <r>
    <x v="2"/>
    <x v="8"/>
    <x v="97"/>
    <x v="0"/>
    <x v="1"/>
    <x v="4"/>
    <x v="178"/>
    <x v="0"/>
    <x v="78"/>
    <x v="5"/>
    <x v="4"/>
    <x v="4"/>
    <x v="4"/>
    <x v="2"/>
    <x v="0"/>
    <x v="1301"/>
  </r>
  <r>
    <x v="0"/>
    <x v="15"/>
    <x v="124"/>
    <x v="0"/>
    <x v="0"/>
    <x v="0"/>
    <x v="178"/>
    <x v="1"/>
    <x v="146"/>
    <x v="5"/>
    <x v="0"/>
    <x v="0"/>
    <x v="0"/>
    <x v="0"/>
    <x v="0"/>
    <x v="1302"/>
  </r>
  <r>
    <x v="2"/>
    <x v="16"/>
    <x v="101"/>
    <x v="0"/>
    <x v="1"/>
    <x v="2"/>
    <x v="178"/>
    <x v="2"/>
    <x v="96"/>
    <x v="5"/>
    <x v="2"/>
    <x v="2"/>
    <x v="2"/>
    <x v="2"/>
    <x v="0"/>
    <x v="1303"/>
  </r>
  <r>
    <x v="0"/>
    <x v="15"/>
    <x v="125"/>
    <x v="0"/>
    <x v="1"/>
    <x v="2"/>
    <x v="178"/>
    <x v="1"/>
    <x v="148"/>
    <x v="5"/>
    <x v="2"/>
    <x v="2"/>
    <x v="2"/>
    <x v="2"/>
    <x v="0"/>
    <x v="1304"/>
  </r>
  <r>
    <x v="2"/>
    <x v="18"/>
    <x v="89"/>
    <x v="1"/>
    <x v="0"/>
    <x v="1"/>
    <x v="178"/>
    <x v="2"/>
    <x v="68"/>
    <x v="6"/>
    <x v="1"/>
    <x v="1"/>
    <x v="1"/>
    <x v="1"/>
    <x v="1"/>
    <x v="1305"/>
  </r>
  <r>
    <x v="1"/>
    <x v="17"/>
    <x v="29"/>
    <x v="1"/>
    <x v="1"/>
    <x v="3"/>
    <x v="178"/>
    <x v="1"/>
    <x v="130"/>
    <x v="3"/>
    <x v="3"/>
    <x v="3"/>
    <x v="3"/>
    <x v="1"/>
    <x v="1"/>
    <x v="1306"/>
  </r>
  <r>
    <x v="1"/>
    <x v="17"/>
    <x v="7"/>
    <x v="1"/>
    <x v="0"/>
    <x v="1"/>
    <x v="178"/>
    <x v="1"/>
    <x v="138"/>
    <x v="3"/>
    <x v="1"/>
    <x v="1"/>
    <x v="1"/>
    <x v="1"/>
    <x v="1"/>
    <x v="1307"/>
  </r>
  <r>
    <x v="2"/>
    <x v="16"/>
    <x v="2"/>
    <x v="0"/>
    <x v="0"/>
    <x v="0"/>
    <x v="178"/>
    <x v="2"/>
    <x v="138"/>
    <x v="5"/>
    <x v="0"/>
    <x v="0"/>
    <x v="0"/>
    <x v="0"/>
    <x v="0"/>
    <x v="1308"/>
  </r>
  <r>
    <x v="0"/>
    <x v="15"/>
    <x v="89"/>
    <x v="0"/>
    <x v="0"/>
    <x v="0"/>
    <x v="178"/>
    <x v="1"/>
    <x v="146"/>
    <x v="5"/>
    <x v="0"/>
    <x v="0"/>
    <x v="0"/>
    <x v="0"/>
    <x v="0"/>
    <x v="1309"/>
  </r>
  <r>
    <x v="2"/>
    <x v="16"/>
    <x v="104"/>
    <x v="0"/>
    <x v="0"/>
    <x v="0"/>
    <x v="178"/>
    <x v="2"/>
    <x v="96"/>
    <x v="5"/>
    <x v="0"/>
    <x v="0"/>
    <x v="0"/>
    <x v="0"/>
    <x v="0"/>
    <x v="1310"/>
  </r>
  <r>
    <x v="0"/>
    <x v="15"/>
    <x v="2"/>
    <x v="0"/>
    <x v="0"/>
    <x v="0"/>
    <x v="178"/>
    <x v="1"/>
    <x v="149"/>
    <x v="5"/>
    <x v="0"/>
    <x v="0"/>
    <x v="0"/>
    <x v="0"/>
    <x v="0"/>
    <x v="1311"/>
  </r>
  <r>
    <x v="2"/>
    <x v="16"/>
    <x v="5"/>
    <x v="0"/>
    <x v="0"/>
    <x v="0"/>
    <x v="178"/>
    <x v="2"/>
    <x v="138"/>
    <x v="5"/>
    <x v="0"/>
    <x v="0"/>
    <x v="0"/>
    <x v="0"/>
    <x v="0"/>
    <x v="1312"/>
  </r>
  <r>
    <x v="1"/>
    <x v="17"/>
    <x v="9"/>
    <x v="1"/>
    <x v="0"/>
    <x v="1"/>
    <x v="178"/>
    <x v="1"/>
    <x v="138"/>
    <x v="3"/>
    <x v="1"/>
    <x v="1"/>
    <x v="1"/>
    <x v="1"/>
    <x v="1"/>
    <x v="1313"/>
  </r>
  <r>
    <x v="2"/>
    <x v="8"/>
    <x v="121"/>
    <x v="0"/>
    <x v="0"/>
    <x v="0"/>
    <x v="178"/>
    <x v="0"/>
    <x v="68"/>
    <x v="6"/>
    <x v="0"/>
    <x v="0"/>
    <x v="0"/>
    <x v="0"/>
    <x v="0"/>
    <x v="1314"/>
  </r>
  <r>
    <x v="2"/>
    <x v="8"/>
    <x v="115"/>
    <x v="0"/>
    <x v="0"/>
    <x v="0"/>
    <x v="179"/>
    <x v="0"/>
    <x v="68"/>
    <x v="6"/>
    <x v="0"/>
    <x v="0"/>
    <x v="0"/>
    <x v="0"/>
    <x v="0"/>
    <x v="1315"/>
  </r>
  <r>
    <x v="2"/>
    <x v="8"/>
    <x v="123"/>
    <x v="0"/>
    <x v="0"/>
    <x v="0"/>
    <x v="179"/>
    <x v="0"/>
    <x v="68"/>
    <x v="6"/>
    <x v="0"/>
    <x v="0"/>
    <x v="0"/>
    <x v="0"/>
    <x v="0"/>
    <x v="1316"/>
  </r>
  <r>
    <x v="2"/>
    <x v="18"/>
    <x v="96"/>
    <x v="1"/>
    <x v="0"/>
    <x v="1"/>
    <x v="179"/>
    <x v="2"/>
    <x v="68"/>
    <x v="6"/>
    <x v="1"/>
    <x v="1"/>
    <x v="1"/>
    <x v="1"/>
    <x v="1"/>
    <x v="1317"/>
  </r>
  <r>
    <x v="2"/>
    <x v="8"/>
    <x v="118"/>
    <x v="0"/>
    <x v="1"/>
    <x v="4"/>
    <x v="179"/>
    <x v="0"/>
    <x v="77"/>
    <x v="5"/>
    <x v="4"/>
    <x v="4"/>
    <x v="4"/>
    <x v="2"/>
    <x v="0"/>
    <x v="1318"/>
  </r>
  <r>
    <x v="0"/>
    <x v="15"/>
    <x v="55"/>
    <x v="0"/>
    <x v="1"/>
    <x v="2"/>
    <x v="179"/>
    <x v="1"/>
    <x v="130"/>
    <x v="5"/>
    <x v="2"/>
    <x v="2"/>
    <x v="2"/>
    <x v="2"/>
    <x v="0"/>
    <x v="1319"/>
  </r>
  <r>
    <x v="2"/>
    <x v="16"/>
    <x v="6"/>
    <x v="0"/>
    <x v="0"/>
    <x v="0"/>
    <x v="179"/>
    <x v="2"/>
    <x v="138"/>
    <x v="5"/>
    <x v="0"/>
    <x v="0"/>
    <x v="0"/>
    <x v="0"/>
    <x v="0"/>
    <x v="1320"/>
  </r>
  <r>
    <x v="2"/>
    <x v="16"/>
    <x v="73"/>
    <x v="0"/>
    <x v="1"/>
    <x v="2"/>
    <x v="179"/>
    <x v="2"/>
    <x v="142"/>
    <x v="5"/>
    <x v="2"/>
    <x v="2"/>
    <x v="2"/>
    <x v="2"/>
    <x v="0"/>
    <x v="1321"/>
  </r>
  <r>
    <x v="0"/>
    <x v="15"/>
    <x v="115"/>
    <x v="0"/>
    <x v="0"/>
    <x v="0"/>
    <x v="179"/>
    <x v="1"/>
    <x v="148"/>
    <x v="5"/>
    <x v="0"/>
    <x v="0"/>
    <x v="0"/>
    <x v="0"/>
    <x v="0"/>
    <x v="1322"/>
  </r>
  <r>
    <x v="2"/>
    <x v="16"/>
    <x v="81"/>
    <x v="0"/>
    <x v="0"/>
    <x v="0"/>
    <x v="179"/>
    <x v="2"/>
    <x v="96"/>
    <x v="5"/>
    <x v="0"/>
    <x v="0"/>
    <x v="0"/>
    <x v="0"/>
    <x v="0"/>
    <x v="1323"/>
  </r>
  <r>
    <x v="0"/>
    <x v="15"/>
    <x v="57"/>
    <x v="0"/>
    <x v="1"/>
    <x v="2"/>
    <x v="179"/>
    <x v="1"/>
    <x v="130"/>
    <x v="5"/>
    <x v="2"/>
    <x v="2"/>
    <x v="2"/>
    <x v="2"/>
    <x v="0"/>
    <x v="1324"/>
  </r>
  <r>
    <x v="2"/>
    <x v="18"/>
    <x v="93"/>
    <x v="1"/>
    <x v="0"/>
    <x v="1"/>
    <x v="179"/>
    <x v="2"/>
    <x v="68"/>
    <x v="6"/>
    <x v="1"/>
    <x v="1"/>
    <x v="1"/>
    <x v="1"/>
    <x v="1"/>
    <x v="1325"/>
  </r>
  <r>
    <x v="0"/>
    <x v="15"/>
    <x v="121"/>
    <x v="0"/>
    <x v="0"/>
    <x v="0"/>
    <x v="179"/>
    <x v="1"/>
    <x v="148"/>
    <x v="5"/>
    <x v="0"/>
    <x v="0"/>
    <x v="0"/>
    <x v="0"/>
    <x v="0"/>
    <x v="1326"/>
  </r>
  <r>
    <x v="0"/>
    <x v="15"/>
    <x v="93"/>
    <x v="0"/>
    <x v="0"/>
    <x v="0"/>
    <x v="179"/>
    <x v="1"/>
    <x v="146"/>
    <x v="5"/>
    <x v="0"/>
    <x v="0"/>
    <x v="0"/>
    <x v="0"/>
    <x v="0"/>
    <x v="1327"/>
  </r>
  <r>
    <x v="0"/>
    <x v="15"/>
    <x v="92"/>
    <x v="0"/>
    <x v="1"/>
    <x v="2"/>
    <x v="179"/>
    <x v="1"/>
    <x v="149"/>
    <x v="5"/>
    <x v="2"/>
    <x v="2"/>
    <x v="2"/>
    <x v="2"/>
    <x v="0"/>
    <x v="1328"/>
  </r>
  <r>
    <x v="0"/>
    <x v="15"/>
    <x v="123"/>
    <x v="0"/>
    <x v="0"/>
    <x v="0"/>
    <x v="179"/>
    <x v="1"/>
    <x v="148"/>
    <x v="5"/>
    <x v="0"/>
    <x v="0"/>
    <x v="0"/>
    <x v="0"/>
    <x v="0"/>
    <x v="1329"/>
  </r>
  <r>
    <x v="0"/>
    <x v="15"/>
    <x v="119"/>
    <x v="0"/>
    <x v="1"/>
    <x v="2"/>
    <x v="179"/>
    <x v="1"/>
    <x v="149"/>
    <x v="5"/>
    <x v="2"/>
    <x v="2"/>
    <x v="2"/>
    <x v="2"/>
    <x v="0"/>
    <x v="1330"/>
  </r>
  <r>
    <x v="0"/>
    <x v="15"/>
    <x v="5"/>
    <x v="0"/>
    <x v="0"/>
    <x v="0"/>
    <x v="179"/>
    <x v="1"/>
    <x v="149"/>
    <x v="5"/>
    <x v="0"/>
    <x v="0"/>
    <x v="0"/>
    <x v="0"/>
    <x v="0"/>
    <x v="1331"/>
  </r>
  <r>
    <x v="0"/>
    <x v="15"/>
    <x v="6"/>
    <x v="0"/>
    <x v="0"/>
    <x v="0"/>
    <x v="179"/>
    <x v="1"/>
    <x v="149"/>
    <x v="5"/>
    <x v="0"/>
    <x v="0"/>
    <x v="0"/>
    <x v="0"/>
    <x v="0"/>
    <x v="1332"/>
  </r>
  <r>
    <x v="0"/>
    <x v="15"/>
    <x v="62"/>
    <x v="0"/>
    <x v="1"/>
    <x v="2"/>
    <x v="179"/>
    <x v="1"/>
    <x v="149"/>
    <x v="5"/>
    <x v="2"/>
    <x v="2"/>
    <x v="2"/>
    <x v="2"/>
    <x v="0"/>
    <x v="1333"/>
  </r>
  <r>
    <x v="1"/>
    <x v="17"/>
    <x v="10"/>
    <x v="1"/>
    <x v="0"/>
    <x v="1"/>
    <x v="179"/>
    <x v="1"/>
    <x v="138"/>
    <x v="3"/>
    <x v="1"/>
    <x v="1"/>
    <x v="1"/>
    <x v="1"/>
    <x v="1"/>
    <x v="1334"/>
  </r>
  <r>
    <x v="1"/>
    <x v="17"/>
    <x v="26"/>
    <x v="1"/>
    <x v="1"/>
    <x v="3"/>
    <x v="179"/>
    <x v="1"/>
    <x v="138"/>
    <x v="3"/>
    <x v="3"/>
    <x v="3"/>
    <x v="3"/>
    <x v="1"/>
    <x v="1"/>
    <x v="1335"/>
  </r>
  <r>
    <x v="0"/>
    <x v="15"/>
    <x v="13"/>
    <x v="0"/>
    <x v="0"/>
    <x v="0"/>
    <x v="180"/>
    <x v="1"/>
    <x v="130"/>
    <x v="5"/>
    <x v="0"/>
    <x v="0"/>
    <x v="0"/>
    <x v="0"/>
    <x v="0"/>
    <x v="1336"/>
  </r>
  <r>
    <x v="0"/>
    <x v="15"/>
    <x v="26"/>
    <x v="0"/>
    <x v="1"/>
    <x v="2"/>
    <x v="180"/>
    <x v="1"/>
    <x v="138"/>
    <x v="5"/>
    <x v="2"/>
    <x v="2"/>
    <x v="2"/>
    <x v="2"/>
    <x v="0"/>
    <x v="1337"/>
  </r>
  <r>
    <x v="0"/>
    <x v="15"/>
    <x v="29"/>
    <x v="0"/>
    <x v="1"/>
    <x v="2"/>
    <x v="180"/>
    <x v="1"/>
    <x v="138"/>
    <x v="5"/>
    <x v="2"/>
    <x v="2"/>
    <x v="2"/>
    <x v="2"/>
    <x v="0"/>
    <x v="1338"/>
  </r>
  <r>
    <x v="0"/>
    <x v="15"/>
    <x v="14"/>
    <x v="0"/>
    <x v="0"/>
    <x v="0"/>
    <x v="180"/>
    <x v="1"/>
    <x v="130"/>
    <x v="5"/>
    <x v="0"/>
    <x v="0"/>
    <x v="0"/>
    <x v="0"/>
    <x v="0"/>
    <x v="1339"/>
  </r>
  <r>
    <x v="1"/>
    <x v="12"/>
    <x v="32"/>
    <x v="1"/>
    <x v="0"/>
    <x v="1"/>
    <x v="180"/>
    <x v="1"/>
    <x v="149"/>
    <x v="3"/>
    <x v="1"/>
    <x v="1"/>
    <x v="1"/>
    <x v="1"/>
    <x v="1"/>
    <x v="1340"/>
  </r>
  <r>
    <x v="2"/>
    <x v="18"/>
    <x v="57"/>
    <x v="1"/>
    <x v="1"/>
    <x v="3"/>
    <x v="180"/>
    <x v="2"/>
    <x v="68"/>
    <x v="6"/>
    <x v="3"/>
    <x v="3"/>
    <x v="3"/>
    <x v="1"/>
    <x v="1"/>
    <x v="1341"/>
  </r>
  <r>
    <x v="2"/>
    <x v="11"/>
    <x v="169"/>
    <x v="1"/>
    <x v="0"/>
    <x v="1"/>
    <x v="180"/>
    <x v="0"/>
    <x v="150"/>
    <x v="3"/>
    <x v="1"/>
    <x v="1"/>
    <x v="1"/>
    <x v="1"/>
    <x v="1"/>
    <x v="1342"/>
  </r>
  <r>
    <x v="2"/>
    <x v="16"/>
    <x v="62"/>
    <x v="0"/>
    <x v="0"/>
    <x v="0"/>
    <x v="180"/>
    <x v="2"/>
    <x v="138"/>
    <x v="5"/>
    <x v="0"/>
    <x v="0"/>
    <x v="0"/>
    <x v="0"/>
    <x v="0"/>
    <x v="1343"/>
  </r>
  <r>
    <x v="2"/>
    <x v="16"/>
    <x v="80"/>
    <x v="0"/>
    <x v="0"/>
    <x v="0"/>
    <x v="180"/>
    <x v="2"/>
    <x v="96"/>
    <x v="5"/>
    <x v="0"/>
    <x v="0"/>
    <x v="0"/>
    <x v="0"/>
    <x v="0"/>
    <x v="1344"/>
  </r>
  <r>
    <x v="2"/>
    <x v="16"/>
    <x v="72"/>
    <x v="0"/>
    <x v="0"/>
    <x v="0"/>
    <x v="180"/>
    <x v="2"/>
    <x v="96"/>
    <x v="5"/>
    <x v="0"/>
    <x v="0"/>
    <x v="0"/>
    <x v="0"/>
    <x v="0"/>
    <x v="1345"/>
  </r>
  <r>
    <x v="0"/>
    <x v="15"/>
    <x v="44"/>
    <x v="0"/>
    <x v="0"/>
    <x v="0"/>
    <x v="180"/>
    <x v="1"/>
    <x v="130"/>
    <x v="5"/>
    <x v="0"/>
    <x v="0"/>
    <x v="0"/>
    <x v="0"/>
    <x v="0"/>
    <x v="1346"/>
  </r>
  <r>
    <x v="0"/>
    <x v="15"/>
    <x v="52"/>
    <x v="0"/>
    <x v="0"/>
    <x v="0"/>
    <x v="180"/>
    <x v="1"/>
    <x v="130"/>
    <x v="5"/>
    <x v="0"/>
    <x v="0"/>
    <x v="0"/>
    <x v="0"/>
    <x v="0"/>
    <x v="1347"/>
  </r>
  <r>
    <x v="0"/>
    <x v="15"/>
    <x v="54"/>
    <x v="0"/>
    <x v="1"/>
    <x v="2"/>
    <x v="180"/>
    <x v="1"/>
    <x v="130"/>
    <x v="5"/>
    <x v="2"/>
    <x v="2"/>
    <x v="2"/>
    <x v="2"/>
    <x v="0"/>
    <x v="1348"/>
  </r>
  <r>
    <x v="1"/>
    <x v="12"/>
    <x v="44"/>
    <x v="1"/>
    <x v="0"/>
    <x v="7"/>
    <x v="180"/>
    <x v="1"/>
    <x v="131"/>
    <x v="3"/>
    <x v="7"/>
    <x v="7"/>
    <x v="7"/>
    <x v="1"/>
    <x v="1"/>
    <x v="1349"/>
  </r>
  <r>
    <x v="1"/>
    <x v="12"/>
    <x v="34"/>
    <x v="1"/>
    <x v="0"/>
    <x v="1"/>
    <x v="180"/>
    <x v="1"/>
    <x v="148"/>
    <x v="3"/>
    <x v="1"/>
    <x v="1"/>
    <x v="1"/>
    <x v="1"/>
    <x v="1"/>
    <x v="1350"/>
  </r>
  <r>
    <x v="2"/>
    <x v="8"/>
    <x v="56"/>
    <x v="0"/>
    <x v="0"/>
    <x v="0"/>
    <x v="180"/>
    <x v="0"/>
    <x v="68"/>
    <x v="6"/>
    <x v="0"/>
    <x v="0"/>
    <x v="0"/>
    <x v="0"/>
    <x v="0"/>
    <x v="1351"/>
  </r>
  <r>
    <x v="2"/>
    <x v="16"/>
    <x v="60"/>
    <x v="0"/>
    <x v="1"/>
    <x v="2"/>
    <x v="180"/>
    <x v="2"/>
    <x v="96"/>
    <x v="5"/>
    <x v="2"/>
    <x v="2"/>
    <x v="2"/>
    <x v="2"/>
    <x v="0"/>
    <x v="1352"/>
  </r>
  <r>
    <x v="2"/>
    <x v="16"/>
    <x v="63"/>
    <x v="0"/>
    <x v="0"/>
    <x v="0"/>
    <x v="180"/>
    <x v="2"/>
    <x v="145"/>
    <x v="5"/>
    <x v="0"/>
    <x v="0"/>
    <x v="0"/>
    <x v="0"/>
    <x v="0"/>
    <x v="1353"/>
  </r>
  <r>
    <x v="2"/>
    <x v="8"/>
    <x v="113"/>
    <x v="0"/>
    <x v="1"/>
    <x v="4"/>
    <x v="180"/>
    <x v="0"/>
    <x v="78"/>
    <x v="5"/>
    <x v="4"/>
    <x v="4"/>
    <x v="4"/>
    <x v="2"/>
    <x v="0"/>
    <x v="1354"/>
  </r>
  <r>
    <x v="2"/>
    <x v="8"/>
    <x v="119"/>
    <x v="0"/>
    <x v="1"/>
    <x v="2"/>
    <x v="180"/>
    <x v="0"/>
    <x v="68"/>
    <x v="6"/>
    <x v="2"/>
    <x v="2"/>
    <x v="2"/>
    <x v="2"/>
    <x v="0"/>
    <x v="1355"/>
  </r>
  <r>
    <x v="2"/>
    <x v="8"/>
    <x v="125"/>
    <x v="0"/>
    <x v="1"/>
    <x v="2"/>
    <x v="180"/>
    <x v="0"/>
    <x v="68"/>
    <x v="6"/>
    <x v="2"/>
    <x v="2"/>
    <x v="2"/>
    <x v="2"/>
    <x v="0"/>
    <x v="1356"/>
  </r>
  <r>
    <x v="2"/>
    <x v="8"/>
    <x v="44"/>
    <x v="0"/>
    <x v="0"/>
    <x v="0"/>
    <x v="180"/>
    <x v="0"/>
    <x v="68"/>
    <x v="6"/>
    <x v="0"/>
    <x v="0"/>
    <x v="0"/>
    <x v="0"/>
    <x v="0"/>
    <x v="1357"/>
  </r>
  <r>
    <x v="1"/>
    <x v="12"/>
    <x v="42"/>
    <x v="1"/>
    <x v="1"/>
    <x v="3"/>
    <x v="180"/>
    <x v="1"/>
    <x v="148"/>
    <x v="3"/>
    <x v="3"/>
    <x v="3"/>
    <x v="3"/>
    <x v="1"/>
    <x v="1"/>
    <x v="1358"/>
  </r>
  <r>
    <x v="2"/>
    <x v="16"/>
    <x v="58"/>
    <x v="0"/>
    <x v="0"/>
    <x v="0"/>
    <x v="181"/>
    <x v="2"/>
    <x v="145"/>
    <x v="5"/>
    <x v="0"/>
    <x v="0"/>
    <x v="0"/>
    <x v="0"/>
    <x v="0"/>
    <x v="1359"/>
  </r>
  <r>
    <x v="2"/>
    <x v="16"/>
    <x v="68"/>
    <x v="0"/>
    <x v="0"/>
    <x v="0"/>
    <x v="181"/>
    <x v="2"/>
    <x v="145"/>
    <x v="5"/>
    <x v="0"/>
    <x v="0"/>
    <x v="0"/>
    <x v="0"/>
    <x v="0"/>
    <x v="1360"/>
  </r>
  <r>
    <x v="2"/>
    <x v="16"/>
    <x v="71"/>
    <x v="0"/>
    <x v="0"/>
    <x v="0"/>
    <x v="181"/>
    <x v="2"/>
    <x v="145"/>
    <x v="5"/>
    <x v="0"/>
    <x v="0"/>
    <x v="0"/>
    <x v="0"/>
    <x v="0"/>
    <x v="1361"/>
  </r>
  <r>
    <x v="2"/>
    <x v="16"/>
    <x v="76"/>
    <x v="0"/>
    <x v="0"/>
    <x v="0"/>
    <x v="181"/>
    <x v="2"/>
    <x v="145"/>
    <x v="5"/>
    <x v="0"/>
    <x v="0"/>
    <x v="0"/>
    <x v="0"/>
    <x v="0"/>
    <x v="1362"/>
  </r>
  <r>
    <x v="2"/>
    <x v="16"/>
    <x v="78"/>
    <x v="0"/>
    <x v="1"/>
    <x v="2"/>
    <x v="181"/>
    <x v="2"/>
    <x v="145"/>
    <x v="5"/>
    <x v="2"/>
    <x v="2"/>
    <x v="2"/>
    <x v="2"/>
    <x v="0"/>
    <x v="1363"/>
  </r>
  <r>
    <x v="0"/>
    <x v="15"/>
    <x v="9"/>
    <x v="0"/>
    <x v="0"/>
    <x v="0"/>
    <x v="182"/>
    <x v="1"/>
    <x v="138"/>
    <x v="5"/>
    <x v="8"/>
    <x v="8"/>
    <x v="8"/>
    <x v="3"/>
    <x v="0"/>
    <x v="1364"/>
  </r>
  <r>
    <x v="2"/>
    <x v="8"/>
    <x v="92"/>
    <x v="0"/>
    <x v="1"/>
    <x v="2"/>
    <x v="182"/>
    <x v="0"/>
    <x v="68"/>
    <x v="6"/>
    <x v="9"/>
    <x v="9"/>
    <x v="9"/>
    <x v="4"/>
    <x v="0"/>
    <x v="1365"/>
  </r>
  <r>
    <x v="2"/>
    <x v="8"/>
    <x v="52"/>
    <x v="0"/>
    <x v="0"/>
    <x v="0"/>
    <x v="182"/>
    <x v="0"/>
    <x v="68"/>
    <x v="6"/>
    <x v="8"/>
    <x v="8"/>
    <x v="8"/>
    <x v="3"/>
    <x v="0"/>
    <x v="1366"/>
  </r>
  <r>
    <x v="2"/>
    <x v="8"/>
    <x v="54"/>
    <x v="0"/>
    <x v="1"/>
    <x v="2"/>
    <x v="182"/>
    <x v="0"/>
    <x v="68"/>
    <x v="6"/>
    <x v="9"/>
    <x v="9"/>
    <x v="9"/>
    <x v="4"/>
    <x v="0"/>
    <x v="1367"/>
  </r>
  <r>
    <x v="2"/>
    <x v="11"/>
    <x v="12"/>
    <x v="1"/>
    <x v="0"/>
    <x v="7"/>
    <x v="182"/>
    <x v="0"/>
    <x v="150"/>
    <x v="3"/>
    <x v="10"/>
    <x v="10"/>
    <x v="7"/>
    <x v="5"/>
    <x v="1"/>
    <x v="1368"/>
  </r>
  <r>
    <x v="0"/>
    <x v="13"/>
    <x v="285"/>
    <x v="0"/>
    <x v="1"/>
    <x v="2"/>
    <x v="182"/>
    <x v="1"/>
    <x v="145"/>
    <x v="5"/>
    <x v="9"/>
    <x v="9"/>
    <x v="9"/>
    <x v="4"/>
    <x v="0"/>
    <x v="1369"/>
  </r>
  <r>
    <x v="0"/>
    <x v="13"/>
    <x v="286"/>
    <x v="0"/>
    <x v="1"/>
    <x v="2"/>
    <x v="182"/>
    <x v="1"/>
    <x v="145"/>
    <x v="5"/>
    <x v="9"/>
    <x v="9"/>
    <x v="9"/>
    <x v="4"/>
    <x v="0"/>
    <x v="1370"/>
  </r>
  <r>
    <x v="0"/>
    <x v="15"/>
    <x v="56"/>
    <x v="0"/>
    <x v="0"/>
    <x v="0"/>
    <x v="182"/>
    <x v="1"/>
    <x v="149"/>
    <x v="5"/>
    <x v="8"/>
    <x v="8"/>
    <x v="8"/>
    <x v="3"/>
    <x v="0"/>
    <x v="1371"/>
  </r>
  <r>
    <x v="0"/>
    <x v="15"/>
    <x v="27"/>
    <x v="0"/>
    <x v="1"/>
    <x v="2"/>
    <x v="182"/>
    <x v="1"/>
    <x v="131"/>
    <x v="5"/>
    <x v="9"/>
    <x v="9"/>
    <x v="9"/>
    <x v="4"/>
    <x v="0"/>
    <x v="1372"/>
  </r>
  <r>
    <x v="2"/>
    <x v="8"/>
    <x v="32"/>
    <x v="0"/>
    <x v="0"/>
    <x v="0"/>
    <x v="182"/>
    <x v="0"/>
    <x v="68"/>
    <x v="6"/>
    <x v="8"/>
    <x v="8"/>
    <x v="8"/>
    <x v="3"/>
    <x v="0"/>
    <x v="1373"/>
  </r>
  <r>
    <x v="0"/>
    <x v="15"/>
    <x v="7"/>
    <x v="0"/>
    <x v="0"/>
    <x v="0"/>
    <x v="182"/>
    <x v="1"/>
    <x v="138"/>
    <x v="5"/>
    <x v="8"/>
    <x v="8"/>
    <x v="8"/>
    <x v="3"/>
    <x v="0"/>
    <x v="1374"/>
  </r>
  <r>
    <x v="0"/>
    <x v="15"/>
    <x v="1"/>
    <x v="0"/>
    <x v="0"/>
    <x v="0"/>
    <x v="182"/>
    <x v="1"/>
    <x v="130"/>
    <x v="5"/>
    <x v="8"/>
    <x v="8"/>
    <x v="8"/>
    <x v="3"/>
    <x v="0"/>
    <x v="1375"/>
  </r>
  <r>
    <x v="1"/>
    <x v="12"/>
    <x v="36"/>
    <x v="1"/>
    <x v="0"/>
    <x v="1"/>
    <x v="182"/>
    <x v="1"/>
    <x v="149"/>
    <x v="3"/>
    <x v="11"/>
    <x v="11"/>
    <x v="10"/>
    <x v="5"/>
    <x v="1"/>
    <x v="1376"/>
  </r>
  <r>
    <x v="2"/>
    <x v="16"/>
    <x v="0"/>
    <x v="0"/>
    <x v="0"/>
    <x v="0"/>
    <x v="182"/>
    <x v="2"/>
    <x v="149"/>
    <x v="5"/>
    <x v="8"/>
    <x v="8"/>
    <x v="8"/>
    <x v="3"/>
    <x v="0"/>
    <x v="1377"/>
  </r>
  <r>
    <x v="2"/>
    <x v="16"/>
    <x v="87"/>
    <x v="0"/>
    <x v="0"/>
    <x v="0"/>
    <x v="182"/>
    <x v="2"/>
    <x v="96"/>
    <x v="5"/>
    <x v="8"/>
    <x v="8"/>
    <x v="8"/>
    <x v="3"/>
    <x v="0"/>
    <x v="1378"/>
  </r>
  <r>
    <x v="0"/>
    <x v="15"/>
    <x v="24"/>
    <x v="0"/>
    <x v="1"/>
    <x v="2"/>
    <x v="182"/>
    <x v="1"/>
    <x v="142"/>
    <x v="5"/>
    <x v="9"/>
    <x v="9"/>
    <x v="9"/>
    <x v="4"/>
    <x v="0"/>
    <x v="1379"/>
  </r>
  <r>
    <x v="1"/>
    <x v="12"/>
    <x v="92"/>
    <x v="1"/>
    <x v="1"/>
    <x v="6"/>
    <x v="183"/>
    <x v="1"/>
    <x v="149"/>
    <x v="3"/>
    <x v="12"/>
    <x v="12"/>
    <x v="11"/>
    <x v="5"/>
    <x v="1"/>
    <x v="1380"/>
  </r>
  <r>
    <x v="1"/>
    <x v="12"/>
    <x v="48"/>
    <x v="1"/>
    <x v="1"/>
    <x v="3"/>
    <x v="183"/>
    <x v="1"/>
    <x v="149"/>
    <x v="3"/>
    <x v="13"/>
    <x v="13"/>
    <x v="12"/>
    <x v="5"/>
    <x v="1"/>
    <x v="1381"/>
  </r>
  <r>
    <x v="0"/>
    <x v="15"/>
    <x v="10"/>
    <x v="0"/>
    <x v="0"/>
    <x v="0"/>
    <x v="183"/>
    <x v="1"/>
    <x v="138"/>
    <x v="5"/>
    <x v="8"/>
    <x v="8"/>
    <x v="8"/>
    <x v="3"/>
    <x v="0"/>
    <x v="1382"/>
  </r>
  <r>
    <x v="0"/>
    <x v="15"/>
    <x v="4"/>
    <x v="0"/>
    <x v="0"/>
    <x v="0"/>
    <x v="183"/>
    <x v="1"/>
    <x v="142"/>
    <x v="5"/>
    <x v="8"/>
    <x v="8"/>
    <x v="8"/>
    <x v="3"/>
    <x v="0"/>
    <x v="1383"/>
  </r>
  <r>
    <x v="0"/>
    <x v="15"/>
    <x v="0"/>
    <x v="0"/>
    <x v="0"/>
    <x v="0"/>
    <x v="183"/>
    <x v="1"/>
    <x v="142"/>
    <x v="5"/>
    <x v="8"/>
    <x v="8"/>
    <x v="8"/>
    <x v="3"/>
    <x v="0"/>
    <x v="1384"/>
  </r>
  <r>
    <x v="0"/>
    <x v="15"/>
    <x v="3"/>
    <x v="0"/>
    <x v="0"/>
    <x v="0"/>
    <x v="183"/>
    <x v="1"/>
    <x v="131"/>
    <x v="5"/>
    <x v="8"/>
    <x v="8"/>
    <x v="8"/>
    <x v="3"/>
    <x v="0"/>
    <x v="1385"/>
  </r>
  <r>
    <x v="0"/>
    <x v="13"/>
    <x v="287"/>
    <x v="0"/>
    <x v="0"/>
    <x v="0"/>
    <x v="183"/>
    <x v="1"/>
    <x v="145"/>
    <x v="5"/>
    <x v="8"/>
    <x v="8"/>
    <x v="8"/>
    <x v="3"/>
    <x v="0"/>
    <x v="1386"/>
  </r>
  <r>
    <x v="0"/>
    <x v="13"/>
    <x v="288"/>
    <x v="0"/>
    <x v="1"/>
    <x v="2"/>
    <x v="183"/>
    <x v="1"/>
    <x v="145"/>
    <x v="5"/>
    <x v="9"/>
    <x v="9"/>
    <x v="9"/>
    <x v="4"/>
    <x v="0"/>
    <x v="1387"/>
  </r>
  <r>
    <x v="0"/>
    <x v="13"/>
    <x v="289"/>
    <x v="0"/>
    <x v="1"/>
    <x v="2"/>
    <x v="183"/>
    <x v="1"/>
    <x v="145"/>
    <x v="5"/>
    <x v="9"/>
    <x v="9"/>
    <x v="9"/>
    <x v="4"/>
    <x v="0"/>
    <x v="1388"/>
  </r>
  <r>
    <x v="2"/>
    <x v="11"/>
    <x v="18"/>
    <x v="1"/>
    <x v="0"/>
    <x v="7"/>
    <x v="183"/>
    <x v="0"/>
    <x v="150"/>
    <x v="3"/>
    <x v="10"/>
    <x v="10"/>
    <x v="7"/>
    <x v="5"/>
    <x v="1"/>
    <x v="1389"/>
  </r>
  <r>
    <x v="2"/>
    <x v="8"/>
    <x v="48"/>
    <x v="0"/>
    <x v="1"/>
    <x v="2"/>
    <x v="183"/>
    <x v="0"/>
    <x v="68"/>
    <x v="6"/>
    <x v="9"/>
    <x v="9"/>
    <x v="9"/>
    <x v="4"/>
    <x v="0"/>
    <x v="1390"/>
  </r>
  <r>
    <x v="2"/>
    <x v="8"/>
    <x v="34"/>
    <x v="0"/>
    <x v="0"/>
    <x v="0"/>
    <x v="183"/>
    <x v="0"/>
    <x v="68"/>
    <x v="6"/>
    <x v="8"/>
    <x v="8"/>
    <x v="8"/>
    <x v="3"/>
    <x v="0"/>
    <x v="1391"/>
  </r>
  <r>
    <x v="2"/>
    <x v="8"/>
    <x v="42"/>
    <x v="0"/>
    <x v="1"/>
    <x v="2"/>
    <x v="183"/>
    <x v="0"/>
    <x v="68"/>
    <x v="6"/>
    <x v="9"/>
    <x v="9"/>
    <x v="9"/>
    <x v="4"/>
    <x v="0"/>
    <x v="1392"/>
  </r>
  <r>
    <x v="1"/>
    <x v="12"/>
    <x v="54"/>
    <x v="1"/>
    <x v="1"/>
    <x v="6"/>
    <x v="184"/>
    <x v="1"/>
    <x v="131"/>
    <x v="3"/>
    <x v="12"/>
    <x v="12"/>
    <x v="11"/>
    <x v="5"/>
    <x v="1"/>
    <x v="1393"/>
  </r>
  <r>
    <x v="1"/>
    <x v="12"/>
    <x v="52"/>
    <x v="1"/>
    <x v="0"/>
    <x v="7"/>
    <x v="184"/>
    <x v="1"/>
    <x v="131"/>
    <x v="3"/>
    <x v="10"/>
    <x v="10"/>
    <x v="7"/>
    <x v="5"/>
    <x v="1"/>
    <x v="1394"/>
  </r>
  <r>
    <x v="1"/>
    <x v="12"/>
    <x v="56"/>
    <x v="1"/>
    <x v="0"/>
    <x v="7"/>
    <x v="184"/>
    <x v="1"/>
    <x v="149"/>
    <x v="3"/>
    <x v="10"/>
    <x v="10"/>
    <x v="7"/>
    <x v="5"/>
    <x v="1"/>
    <x v="1395"/>
  </r>
  <r>
    <x v="0"/>
    <x v="13"/>
    <x v="290"/>
    <x v="0"/>
    <x v="0"/>
    <x v="0"/>
    <x v="184"/>
    <x v="1"/>
    <x v="145"/>
    <x v="5"/>
    <x v="8"/>
    <x v="8"/>
    <x v="8"/>
    <x v="3"/>
    <x v="0"/>
    <x v="1396"/>
  </r>
  <r>
    <x v="0"/>
    <x v="13"/>
    <x v="291"/>
    <x v="0"/>
    <x v="0"/>
    <x v="0"/>
    <x v="184"/>
    <x v="1"/>
    <x v="145"/>
    <x v="5"/>
    <x v="8"/>
    <x v="8"/>
    <x v="8"/>
    <x v="3"/>
    <x v="0"/>
    <x v="1397"/>
  </r>
  <r>
    <x v="0"/>
    <x v="13"/>
    <x v="292"/>
    <x v="0"/>
    <x v="1"/>
    <x v="2"/>
    <x v="184"/>
    <x v="1"/>
    <x v="92"/>
    <x v="5"/>
    <x v="9"/>
    <x v="9"/>
    <x v="9"/>
    <x v="4"/>
    <x v="0"/>
    <x v="1398"/>
  </r>
  <r>
    <x v="0"/>
    <x v="13"/>
    <x v="293"/>
    <x v="0"/>
    <x v="0"/>
    <x v="0"/>
    <x v="184"/>
    <x v="1"/>
    <x v="92"/>
    <x v="5"/>
    <x v="8"/>
    <x v="8"/>
    <x v="8"/>
    <x v="3"/>
    <x v="0"/>
    <x v="1399"/>
  </r>
  <r>
    <x v="0"/>
    <x v="13"/>
    <x v="294"/>
    <x v="0"/>
    <x v="1"/>
    <x v="2"/>
    <x v="184"/>
    <x v="1"/>
    <x v="92"/>
    <x v="5"/>
    <x v="9"/>
    <x v="9"/>
    <x v="9"/>
    <x v="4"/>
    <x v="0"/>
    <x v="1400"/>
  </r>
  <r>
    <x v="0"/>
    <x v="13"/>
    <x v="295"/>
    <x v="0"/>
    <x v="0"/>
    <x v="0"/>
    <x v="184"/>
    <x v="1"/>
    <x v="145"/>
    <x v="5"/>
    <x v="8"/>
    <x v="8"/>
    <x v="8"/>
    <x v="3"/>
    <x v="0"/>
    <x v="1401"/>
  </r>
  <r>
    <x v="0"/>
    <x v="13"/>
    <x v="296"/>
    <x v="0"/>
    <x v="1"/>
    <x v="2"/>
    <x v="184"/>
    <x v="1"/>
    <x v="150"/>
    <x v="5"/>
    <x v="9"/>
    <x v="9"/>
    <x v="9"/>
    <x v="4"/>
    <x v="0"/>
    <x v="1402"/>
  </r>
  <r>
    <x v="0"/>
    <x v="13"/>
    <x v="297"/>
    <x v="0"/>
    <x v="1"/>
    <x v="2"/>
    <x v="184"/>
    <x v="1"/>
    <x v="92"/>
    <x v="5"/>
    <x v="9"/>
    <x v="9"/>
    <x v="9"/>
    <x v="4"/>
    <x v="0"/>
    <x v="1403"/>
  </r>
  <r>
    <x v="2"/>
    <x v="8"/>
    <x v="36"/>
    <x v="0"/>
    <x v="0"/>
    <x v="0"/>
    <x v="184"/>
    <x v="0"/>
    <x v="68"/>
    <x v="6"/>
    <x v="8"/>
    <x v="8"/>
    <x v="8"/>
    <x v="3"/>
    <x v="0"/>
    <x v="1404"/>
  </r>
  <r>
    <x v="2"/>
    <x v="8"/>
    <x v="51"/>
    <x v="0"/>
    <x v="0"/>
    <x v="0"/>
    <x v="184"/>
    <x v="0"/>
    <x v="68"/>
    <x v="6"/>
    <x v="8"/>
    <x v="8"/>
    <x v="8"/>
    <x v="3"/>
    <x v="0"/>
    <x v="1405"/>
  </r>
  <r>
    <x v="1"/>
    <x v="17"/>
    <x v="55"/>
    <x v="1"/>
    <x v="1"/>
    <x v="6"/>
    <x v="185"/>
    <x v="1"/>
    <x v="142"/>
    <x v="3"/>
    <x v="12"/>
    <x v="12"/>
    <x v="11"/>
    <x v="5"/>
    <x v="1"/>
    <x v="1406"/>
  </r>
  <r>
    <x v="1"/>
    <x v="17"/>
    <x v="1"/>
    <x v="1"/>
    <x v="0"/>
    <x v="7"/>
    <x v="185"/>
    <x v="1"/>
    <x v="142"/>
    <x v="3"/>
    <x v="10"/>
    <x v="10"/>
    <x v="7"/>
    <x v="5"/>
    <x v="1"/>
    <x v="1407"/>
  </r>
  <r>
    <x v="1"/>
    <x v="17"/>
    <x v="14"/>
    <x v="1"/>
    <x v="0"/>
    <x v="7"/>
    <x v="185"/>
    <x v="1"/>
    <x v="142"/>
    <x v="3"/>
    <x v="10"/>
    <x v="10"/>
    <x v="7"/>
    <x v="5"/>
    <x v="1"/>
    <x v="1408"/>
  </r>
  <r>
    <x v="0"/>
    <x v="13"/>
    <x v="298"/>
    <x v="0"/>
    <x v="0"/>
    <x v="0"/>
    <x v="185"/>
    <x v="1"/>
    <x v="92"/>
    <x v="5"/>
    <x v="8"/>
    <x v="8"/>
    <x v="8"/>
    <x v="3"/>
    <x v="0"/>
    <x v="1409"/>
  </r>
  <r>
    <x v="0"/>
    <x v="13"/>
    <x v="299"/>
    <x v="0"/>
    <x v="0"/>
    <x v="0"/>
    <x v="185"/>
    <x v="1"/>
    <x v="145"/>
    <x v="5"/>
    <x v="8"/>
    <x v="8"/>
    <x v="8"/>
    <x v="3"/>
    <x v="0"/>
    <x v="1410"/>
  </r>
  <r>
    <x v="0"/>
    <x v="13"/>
    <x v="300"/>
    <x v="0"/>
    <x v="0"/>
    <x v="0"/>
    <x v="185"/>
    <x v="1"/>
    <x v="145"/>
    <x v="5"/>
    <x v="8"/>
    <x v="8"/>
    <x v="8"/>
    <x v="3"/>
    <x v="0"/>
    <x v="1411"/>
  </r>
  <r>
    <x v="0"/>
    <x v="13"/>
    <x v="301"/>
    <x v="0"/>
    <x v="0"/>
    <x v="0"/>
    <x v="185"/>
    <x v="1"/>
    <x v="150"/>
    <x v="5"/>
    <x v="8"/>
    <x v="8"/>
    <x v="8"/>
    <x v="3"/>
    <x v="0"/>
    <x v="1412"/>
  </r>
  <r>
    <x v="0"/>
    <x v="13"/>
    <x v="302"/>
    <x v="0"/>
    <x v="1"/>
    <x v="2"/>
    <x v="185"/>
    <x v="1"/>
    <x v="78"/>
    <x v="5"/>
    <x v="9"/>
    <x v="9"/>
    <x v="9"/>
    <x v="4"/>
    <x v="0"/>
    <x v="1413"/>
  </r>
  <r>
    <x v="1"/>
    <x v="17"/>
    <x v="13"/>
    <x v="1"/>
    <x v="0"/>
    <x v="7"/>
    <x v="186"/>
    <x v="1"/>
    <x v="131"/>
    <x v="3"/>
    <x v="10"/>
    <x v="10"/>
    <x v="7"/>
    <x v="5"/>
    <x v="1"/>
    <x v="1414"/>
  </r>
  <r>
    <x v="1"/>
    <x v="17"/>
    <x v="57"/>
    <x v="1"/>
    <x v="1"/>
    <x v="6"/>
    <x v="186"/>
    <x v="1"/>
    <x v="131"/>
    <x v="3"/>
    <x v="12"/>
    <x v="12"/>
    <x v="11"/>
    <x v="5"/>
    <x v="1"/>
    <x v="1415"/>
  </r>
  <r>
    <x v="1"/>
    <x v="12"/>
    <x v="115"/>
    <x v="1"/>
    <x v="0"/>
    <x v="7"/>
    <x v="186"/>
    <x v="1"/>
    <x v="145"/>
    <x v="3"/>
    <x v="10"/>
    <x v="10"/>
    <x v="7"/>
    <x v="5"/>
    <x v="1"/>
    <x v="1416"/>
  </r>
  <r>
    <x v="0"/>
    <x v="15"/>
    <x v="58"/>
    <x v="0"/>
    <x v="0"/>
    <x v="0"/>
    <x v="186"/>
    <x v="1"/>
    <x v="142"/>
    <x v="5"/>
    <x v="8"/>
    <x v="8"/>
    <x v="8"/>
    <x v="3"/>
    <x v="0"/>
    <x v="1417"/>
  </r>
  <r>
    <x v="0"/>
    <x v="15"/>
    <x v="176"/>
    <x v="0"/>
    <x v="0"/>
    <x v="0"/>
    <x v="186"/>
    <x v="1"/>
    <x v="142"/>
    <x v="5"/>
    <x v="8"/>
    <x v="8"/>
    <x v="8"/>
    <x v="3"/>
    <x v="0"/>
    <x v="1418"/>
  </r>
  <r>
    <x v="0"/>
    <x v="15"/>
    <x v="182"/>
    <x v="0"/>
    <x v="0"/>
    <x v="0"/>
    <x v="186"/>
    <x v="1"/>
    <x v="142"/>
    <x v="5"/>
    <x v="8"/>
    <x v="8"/>
    <x v="8"/>
    <x v="3"/>
    <x v="0"/>
    <x v="1419"/>
  </r>
  <r>
    <x v="0"/>
    <x v="13"/>
    <x v="303"/>
    <x v="0"/>
    <x v="0"/>
    <x v="0"/>
    <x v="186"/>
    <x v="1"/>
    <x v="92"/>
    <x v="5"/>
    <x v="8"/>
    <x v="8"/>
    <x v="8"/>
    <x v="3"/>
    <x v="0"/>
    <x v="1420"/>
  </r>
  <r>
    <x v="0"/>
    <x v="13"/>
    <x v="304"/>
    <x v="0"/>
    <x v="0"/>
    <x v="0"/>
    <x v="186"/>
    <x v="1"/>
    <x v="150"/>
    <x v="5"/>
    <x v="8"/>
    <x v="8"/>
    <x v="8"/>
    <x v="3"/>
    <x v="0"/>
    <x v="1421"/>
  </r>
  <r>
    <x v="0"/>
    <x v="13"/>
    <x v="305"/>
    <x v="0"/>
    <x v="0"/>
    <x v="0"/>
    <x v="186"/>
    <x v="1"/>
    <x v="150"/>
    <x v="5"/>
    <x v="8"/>
    <x v="8"/>
    <x v="8"/>
    <x v="3"/>
    <x v="0"/>
    <x v="1422"/>
  </r>
  <r>
    <x v="0"/>
    <x v="13"/>
    <x v="306"/>
    <x v="0"/>
    <x v="1"/>
    <x v="2"/>
    <x v="186"/>
    <x v="1"/>
    <x v="150"/>
    <x v="5"/>
    <x v="9"/>
    <x v="9"/>
    <x v="9"/>
    <x v="4"/>
    <x v="0"/>
    <x v="1423"/>
  </r>
  <r>
    <x v="0"/>
    <x v="13"/>
    <x v="307"/>
    <x v="0"/>
    <x v="1"/>
    <x v="2"/>
    <x v="186"/>
    <x v="1"/>
    <x v="77"/>
    <x v="5"/>
    <x v="9"/>
    <x v="9"/>
    <x v="9"/>
    <x v="4"/>
    <x v="0"/>
    <x v="1424"/>
  </r>
  <r>
    <x v="0"/>
    <x v="13"/>
    <x v="308"/>
    <x v="0"/>
    <x v="0"/>
    <x v="0"/>
    <x v="186"/>
    <x v="1"/>
    <x v="92"/>
    <x v="5"/>
    <x v="8"/>
    <x v="8"/>
    <x v="8"/>
    <x v="3"/>
    <x v="0"/>
    <x v="1425"/>
  </r>
  <r>
    <x v="0"/>
    <x v="13"/>
    <x v="309"/>
    <x v="0"/>
    <x v="0"/>
    <x v="0"/>
    <x v="186"/>
    <x v="1"/>
    <x v="92"/>
    <x v="5"/>
    <x v="8"/>
    <x v="8"/>
    <x v="8"/>
    <x v="3"/>
    <x v="0"/>
    <x v="1426"/>
  </r>
  <r>
    <x v="0"/>
    <x v="13"/>
    <x v="310"/>
    <x v="0"/>
    <x v="1"/>
    <x v="2"/>
    <x v="186"/>
    <x v="1"/>
    <x v="87"/>
    <x v="5"/>
    <x v="9"/>
    <x v="9"/>
    <x v="9"/>
    <x v="4"/>
    <x v="0"/>
    <x v="1427"/>
  </r>
  <r>
    <x v="1"/>
    <x v="12"/>
    <x v="121"/>
    <x v="1"/>
    <x v="0"/>
    <x v="7"/>
    <x v="187"/>
    <x v="1"/>
    <x v="145"/>
    <x v="3"/>
    <x v="10"/>
    <x v="10"/>
    <x v="7"/>
    <x v="5"/>
    <x v="1"/>
    <x v="1428"/>
  </r>
  <r>
    <x v="1"/>
    <x v="12"/>
    <x v="125"/>
    <x v="1"/>
    <x v="1"/>
    <x v="6"/>
    <x v="187"/>
    <x v="1"/>
    <x v="145"/>
    <x v="3"/>
    <x v="12"/>
    <x v="12"/>
    <x v="11"/>
    <x v="5"/>
    <x v="1"/>
    <x v="1429"/>
  </r>
  <r>
    <x v="0"/>
    <x v="13"/>
    <x v="311"/>
    <x v="0"/>
    <x v="0"/>
    <x v="0"/>
    <x v="187"/>
    <x v="1"/>
    <x v="150"/>
    <x v="5"/>
    <x v="8"/>
    <x v="8"/>
    <x v="8"/>
    <x v="3"/>
    <x v="0"/>
    <x v="1430"/>
  </r>
  <r>
    <x v="0"/>
    <x v="13"/>
    <x v="312"/>
    <x v="0"/>
    <x v="0"/>
    <x v="0"/>
    <x v="187"/>
    <x v="1"/>
    <x v="77"/>
    <x v="5"/>
    <x v="8"/>
    <x v="8"/>
    <x v="8"/>
    <x v="3"/>
    <x v="0"/>
    <x v="1431"/>
  </r>
  <r>
    <x v="0"/>
    <x v="13"/>
    <x v="313"/>
    <x v="0"/>
    <x v="0"/>
    <x v="0"/>
    <x v="187"/>
    <x v="1"/>
    <x v="77"/>
    <x v="5"/>
    <x v="8"/>
    <x v="8"/>
    <x v="8"/>
    <x v="3"/>
    <x v="0"/>
    <x v="1432"/>
  </r>
  <r>
    <x v="0"/>
    <x v="13"/>
    <x v="314"/>
    <x v="0"/>
    <x v="0"/>
    <x v="0"/>
    <x v="187"/>
    <x v="1"/>
    <x v="77"/>
    <x v="5"/>
    <x v="8"/>
    <x v="8"/>
    <x v="8"/>
    <x v="3"/>
    <x v="0"/>
    <x v="1433"/>
  </r>
  <r>
    <x v="0"/>
    <x v="13"/>
    <x v="315"/>
    <x v="0"/>
    <x v="0"/>
    <x v="0"/>
    <x v="187"/>
    <x v="1"/>
    <x v="78"/>
    <x v="5"/>
    <x v="8"/>
    <x v="8"/>
    <x v="8"/>
    <x v="3"/>
    <x v="0"/>
    <x v="1434"/>
  </r>
  <r>
    <x v="0"/>
    <x v="13"/>
    <x v="316"/>
    <x v="0"/>
    <x v="1"/>
    <x v="2"/>
    <x v="188"/>
    <x v="1"/>
    <x v="77"/>
    <x v="5"/>
    <x v="9"/>
    <x v="9"/>
    <x v="9"/>
    <x v="4"/>
    <x v="0"/>
    <x v="1435"/>
  </r>
  <r>
    <x v="2"/>
    <x v="8"/>
    <x v="19"/>
    <x v="0"/>
    <x v="0"/>
    <x v="0"/>
    <x v="188"/>
    <x v="0"/>
    <x v="68"/>
    <x v="6"/>
    <x v="8"/>
    <x v="8"/>
    <x v="8"/>
    <x v="3"/>
    <x v="0"/>
    <x v="1436"/>
  </r>
  <r>
    <x v="2"/>
    <x v="8"/>
    <x v="28"/>
    <x v="0"/>
    <x v="0"/>
    <x v="0"/>
    <x v="188"/>
    <x v="0"/>
    <x v="68"/>
    <x v="6"/>
    <x v="8"/>
    <x v="8"/>
    <x v="8"/>
    <x v="3"/>
    <x v="0"/>
    <x v="1437"/>
  </r>
  <r>
    <x v="2"/>
    <x v="8"/>
    <x v="35"/>
    <x v="0"/>
    <x v="1"/>
    <x v="2"/>
    <x v="188"/>
    <x v="0"/>
    <x v="68"/>
    <x v="6"/>
    <x v="9"/>
    <x v="9"/>
    <x v="9"/>
    <x v="4"/>
    <x v="0"/>
    <x v="1438"/>
  </r>
  <r>
    <x v="2"/>
    <x v="11"/>
    <x v="16"/>
    <x v="1"/>
    <x v="0"/>
    <x v="7"/>
    <x v="188"/>
    <x v="0"/>
    <x v="82"/>
    <x v="3"/>
    <x v="10"/>
    <x v="10"/>
    <x v="7"/>
    <x v="5"/>
    <x v="1"/>
    <x v="1439"/>
  </r>
  <r>
    <x v="0"/>
    <x v="13"/>
    <x v="317"/>
    <x v="0"/>
    <x v="1"/>
    <x v="2"/>
    <x v="188"/>
    <x v="1"/>
    <x v="68"/>
    <x v="6"/>
    <x v="9"/>
    <x v="9"/>
    <x v="9"/>
    <x v="4"/>
    <x v="0"/>
    <x v="1440"/>
  </r>
  <r>
    <x v="0"/>
    <x v="13"/>
    <x v="318"/>
    <x v="0"/>
    <x v="0"/>
    <x v="0"/>
    <x v="188"/>
    <x v="1"/>
    <x v="77"/>
    <x v="5"/>
    <x v="8"/>
    <x v="8"/>
    <x v="8"/>
    <x v="3"/>
    <x v="0"/>
    <x v="1441"/>
  </r>
  <r>
    <x v="2"/>
    <x v="8"/>
    <x v="39"/>
    <x v="0"/>
    <x v="1"/>
    <x v="2"/>
    <x v="188"/>
    <x v="0"/>
    <x v="68"/>
    <x v="6"/>
    <x v="9"/>
    <x v="9"/>
    <x v="9"/>
    <x v="4"/>
    <x v="0"/>
    <x v="1442"/>
  </r>
  <r>
    <x v="0"/>
    <x v="13"/>
    <x v="319"/>
    <x v="0"/>
    <x v="1"/>
    <x v="4"/>
    <x v="188"/>
    <x v="1"/>
    <x v="77"/>
    <x v="5"/>
    <x v="14"/>
    <x v="14"/>
    <x v="13"/>
    <x v="4"/>
    <x v="0"/>
    <x v="1443"/>
  </r>
  <r>
    <x v="1"/>
    <x v="12"/>
    <x v="116"/>
    <x v="1"/>
    <x v="0"/>
    <x v="1"/>
    <x v="188"/>
    <x v="1"/>
    <x v="68"/>
    <x v="6"/>
    <x v="11"/>
    <x v="11"/>
    <x v="10"/>
    <x v="5"/>
    <x v="1"/>
    <x v="1444"/>
  </r>
  <r>
    <x v="0"/>
    <x v="13"/>
    <x v="320"/>
    <x v="0"/>
    <x v="0"/>
    <x v="0"/>
    <x v="188"/>
    <x v="1"/>
    <x v="77"/>
    <x v="5"/>
    <x v="8"/>
    <x v="8"/>
    <x v="8"/>
    <x v="3"/>
    <x v="0"/>
    <x v="1445"/>
  </r>
  <r>
    <x v="0"/>
    <x v="13"/>
    <x v="321"/>
    <x v="0"/>
    <x v="0"/>
    <x v="0"/>
    <x v="188"/>
    <x v="1"/>
    <x v="68"/>
    <x v="6"/>
    <x v="8"/>
    <x v="8"/>
    <x v="8"/>
    <x v="3"/>
    <x v="0"/>
    <x v="1446"/>
  </r>
  <r>
    <x v="0"/>
    <x v="13"/>
    <x v="322"/>
    <x v="0"/>
    <x v="0"/>
    <x v="0"/>
    <x v="188"/>
    <x v="1"/>
    <x v="68"/>
    <x v="6"/>
    <x v="8"/>
    <x v="8"/>
    <x v="8"/>
    <x v="3"/>
    <x v="0"/>
    <x v="1447"/>
  </r>
  <r>
    <x v="0"/>
    <x v="13"/>
    <x v="323"/>
    <x v="0"/>
    <x v="1"/>
    <x v="2"/>
    <x v="188"/>
    <x v="1"/>
    <x v="150"/>
    <x v="5"/>
    <x v="9"/>
    <x v="9"/>
    <x v="9"/>
    <x v="4"/>
    <x v="0"/>
    <x v="1448"/>
  </r>
  <r>
    <x v="1"/>
    <x v="12"/>
    <x v="123"/>
    <x v="1"/>
    <x v="0"/>
    <x v="7"/>
    <x v="188"/>
    <x v="1"/>
    <x v="145"/>
    <x v="3"/>
    <x v="10"/>
    <x v="10"/>
    <x v="7"/>
    <x v="5"/>
    <x v="1"/>
    <x v="1449"/>
  </r>
  <r>
    <x v="1"/>
    <x v="12"/>
    <x v="119"/>
    <x v="1"/>
    <x v="1"/>
    <x v="6"/>
    <x v="188"/>
    <x v="1"/>
    <x v="145"/>
    <x v="3"/>
    <x v="12"/>
    <x v="12"/>
    <x v="11"/>
    <x v="5"/>
    <x v="1"/>
    <x v="1450"/>
  </r>
  <r>
    <x v="0"/>
    <x v="13"/>
    <x v="324"/>
    <x v="0"/>
    <x v="0"/>
    <x v="0"/>
    <x v="188"/>
    <x v="1"/>
    <x v="77"/>
    <x v="5"/>
    <x v="8"/>
    <x v="8"/>
    <x v="8"/>
    <x v="3"/>
    <x v="0"/>
    <x v="1451"/>
  </r>
  <r>
    <x v="1"/>
    <x v="12"/>
    <x v="109"/>
    <x v="1"/>
    <x v="1"/>
    <x v="3"/>
    <x v="189"/>
    <x v="1"/>
    <x v="68"/>
    <x v="6"/>
    <x v="13"/>
    <x v="13"/>
    <x v="12"/>
    <x v="5"/>
    <x v="1"/>
    <x v="1452"/>
  </r>
  <r>
    <x v="1"/>
    <x v="12"/>
    <x v="124"/>
    <x v="1"/>
    <x v="0"/>
    <x v="1"/>
    <x v="189"/>
    <x v="1"/>
    <x v="68"/>
    <x v="6"/>
    <x v="11"/>
    <x v="11"/>
    <x v="10"/>
    <x v="5"/>
    <x v="1"/>
    <x v="1453"/>
  </r>
  <r>
    <x v="1"/>
    <x v="12"/>
    <x v="120"/>
    <x v="1"/>
    <x v="0"/>
    <x v="1"/>
    <x v="189"/>
    <x v="1"/>
    <x v="87"/>
    <x v="3"/>
    <x v="11"/>
    <x v="11"/>
    <x v="10"/>
    <x v="5"/>
    <x v="1"/>
    <x v="1454"/>
  </r>
  <r>
    <x v="0"/>
    <x v="13"/>
    <x v="325"/>
    <x v="0"/>
    <x v="1"/>
    <x v="2"/>
    <x v="189"/>
    <x v="1"/>
    <x v="68"/>
    <x v="6"/>
    <x v="9"/>
    <x v="9"/>
    <x v="9"/>
    <x v="4"/>
    <x v="0"/>
    <x v="1455"/>
  </r>
  <r>
    <x v="0"/>
    <x v="13"/>
    <x v="326"/>
    <x v="0"/>
    <x v="0"/>
    <x v="0"/>
    <x v="189"/>
    <x v="1"/>
    <x v="77"/>
    <x v="5"/>
    <x v="8"/>
    <x v="8"/>
    <x v="8"/>
    <x v="3"/>
    <x v="0"/>
    <x v="1456"/>
  </r>
  <r>
    <x v="0"/>
    <x v="13"/>
    <x v="327"/>
    <x v="0"/>
    <x v="0"/>
    <x v="0"/>
    <x v="189"/>
    <x v="1"/>
    <x v="77"/>
    <x v="5"/>
    <x v="8"/>
    <x v="8"/>
    <x v="8"/>
    <x v="3"/>
    <x v="0"/>
    <x v="1457"/>
  </r>
  <r>
    <x v="2"/>
    <x v="11"/>
    <x v="66"/>
    <x v="1"/>
    <x v="1"/>
    <x v="6"/>
    <x v="189"/>
    <x v="0"/>
    <x v="82"/>
    <x v="3"/>
    <x v="12"/>
    <x v="12"/>
    <x v="11"/>
    <x v="5"/>
    <x v="1"/>
    <x v="1458"/>
  </r>
  <r>
    <x v="2"/>
    <x v="11"/>
    <x v="47"/>
    <x v="1"/>
    <x v="0"/>
    <x v="7"/>
    <x v="189"/>
    <x v="0"/>
    <x v="82"/>
    <x v="3"/>
    <x v="10"/>
    <x v="10"/>
    <x v="7"/>
    <x v="5"/>
    <x v="1"/>
    <x v="1459"/>
  </r>
  <r>
    <x v="2"/>
    <x v="8"/>
    <x v="62"/>
    <x v="0"/>
    <x v="1"/>
    <x v="2"/>
    <x v="189"/>
    <x v="0"/>
    <x v="68"/>
    <x v="6"/>
    <x v="9"/>
    <x v="9"/>
    <x v="9"/>
    <x v="4"/>
    <x v="0"/>
    <x v="1460"/>
  </r>
  <r>
    <x v="2"/>
    <x v="19"/>
    <x v="180"/>
    <x v="0"/>
    <x v="0"/>
    <x v="0"/>
    <x v="189"/>
    <x v="0"/>
    <x v="68"/>
    <x v="6"/>
    <x v="8"/>
    <x v="8"/>
    <x v="8"/>
    <x v="3"/>
    <x v="0"/>
    <x v="1461"/>
  </r>
  <r>
    <x v="2"/>
    <x v="19"/>
    <x v="162"/>
    <x v="0"/>
    <x v="0"/>
    <x v="0"/>
    <x v="189"/>
    <x v="0"/>
    <x v="68"/>
    <x v="6"/>
    <x v="8"/>
    <x v="8"/>
    <x v="8"/>
    <x v="3"/>
    <x v="0"/>
    <x v="1462"/>
  </r>
  <r>
    <x v="2"/>
    <x v="19"/>
    <x v="171"/>
    <x v="0"/>
    <x v="1"/>
    <x v="2"/>
    <x v="189"/>
    <x v="0"/>
    <x v="68"/>
    <x v="6"/>
    <x v="9"/>
    <x v="9"/>
    <x v="9"/>
    <x v="4"/>
    <x v="0"/>
    <x v="1463"/>
  </r>
  <r>
    <x v="1"/>
    <x v="12"/>
    <x v="90"/>
    <x v="1"/>
    <x v="0"/>
    <x v="1"/>
    <x v="190"/>
    <x v="1"/>
    <x v="82"/>
    <x v="3"/>
    <x v="11"/>
    <x v="11"/>
    <x v="10"/>
    <x v="5"/>
    <x v="1"/>
    <x v="1464"/>
  </r>
  <r>
    <x v="1"/>
    <x v="12"/>
    <x v="118"/>
    <x v="1"/>
    <x v="1"/>
    <x v="3"/>
    <x v="190"/>
    <x v="1"/>
    <x v="87"/>
    <x v="3"/>
    <x v="13"/>
    <x v="13"/>
    <x v="12"/>
    <x v="5"/>
    <x v="1"/>
    <x v="1465"/>
  </r>
  <r>
    <x v="0"/>
    <x v="13"/>
    <x v="328"/>
    <x v="0"/>
    <x v="0"/>
    <x v="0"/>
    <x v="190"/>
    <x v="1"/>
    <x v="77"/>
    <x v="5"/>
    <x v="8"/>
    <x v="8"/>
    <x v="8"/>
    <x v="3"/>
    <x v="0"/>
    <x v="1466"/>
  </r>
  <r>
    <x v="0"/>
    <x v="13"/>
    <x v="329"/>
    <x v="0"/>
    <x v="1"/>
    <x v="4"/>
    <x v="190"/>
    <x v="1"/>
    <x v="77"/>
    <x v="5"/>
    <x v="14"/>
    <x v="14"/>
    <x v="13"/>
    <x v="4"/>
    <x v="0"/>
    <x v="1467"/>
  </r>
  <r>
    <x v="0"/>
    <x v="13"/>
    <x v="330"/>
    <x v="0"/>
    <x v="0"/>
    <x v="5"/>
    <x v="190"/>
    <x v="1"/>
    <x v="77"/>
    <x v="5"/>
    <x v="15"/>
    <x v="15"/>
    <x v="14"/>
    <x v="3"/>
    <x v="0"/>
    <x v="1468"/>
  </r>
  <r>
    <x v="0"/>
    <x v="13"/>
    <x v="82"/>
    <x v="0"/>
    <x v="1"/>
    <x v="2"/>
    <x v="190"/>
    <x v="1"/>
    <x v="77"/>
    <x v="5"/>
    <x v="9"/>
    <x v="9"/>
    <x v="9"/>
    <x v="4"/>
    <x v="0"/>
    <x v="1469"/>
  </r>
  <r>
    <x v="2"/>
    <x v="11"/>
    <x v="59"/>
    <x v="1"/>
    <x v="0"/>
    <x v="7"/>
    <x v="190"/>
    <x v="0"/>
    <x v="80"/>
    <x v="3"/>
    <x v="10"/>
    <x v="10"/>
    <x v="7"/>
    <x v="5"/>
    <x v="1"/>
    <x v="1470"/>
  </r>
  <r>
    <x v="2"/>
    <x v="11"/>
    <x v="69"/>
    <x v="1"/>
    <x v="1"/>
    <x v="6"/>
    <x v="190"/>
    <x v="0"/>
    <x v="80"/>
    <x v="3"/>
    <x v="12"/>
    <x v="12"/>
    <x v="11"/>
    <x v="5"/>
    <x v="1"/>
    <x v="1471"/>
  </r>
  <r>
    <x v="2"/>
    <x v="8"/>
    <x v="55"/>
    <x v="0"/>
    <x v="1"/>
    <x v="2"/>
    <x v="190"/>
    <x v="0"/>
    <x v="68"/>
    <x v="6"/>
    <x v="9"/>
    <x v="9"/>
    <x v="9"/>
    <x v="4"/>
    <x v="0"/>
    <x v="1472"/>
  </r>
  <r>
    <x v="2"/>
    <x v="19"/>
    <x v="173"/>
    <x v="0"/>
    <x v="0"/>
    <x v="0"/>
    <x v="190"/>
    <x v="0"/>
    <x v="68"/>
    <x v="6"/>
    <x v="8"/>
    <x v="8"/>
    <x v="8"/>
    <x v="3"/>
    <x v="0"/>
    <x v="1473"/>
  </r>
  <r>
    <x v="2"/>
    <x v="19"/>
    <x v="179"/>
    <x v="0"/>
    <x v="1"/>
    <x v="2"/>
    <x v="190"/>
    <x v="0"/>
    <x v="68"/>
    <x v="6"/>
    <x v="9"/>
    <x v="9"/>
    <x v="9"/>
    <x v="4"/>
    <x v="0"/>
    <x v="1474"/>
  </r>
  <r>
    <x v="1"/>
    <x v="12"/>
    <x v="113"/>
    <x v="1"/>
    <x v="1"/>
    <x v="3"/>
    <x v="191"/>
    <x v="1"/>
    <x v="82"/>
    <x v="3"/>
    <x v="13"/>
    <x v="13"/>
    <x v="12"/>
    <x v="5"/>
    <x v="1"/>
    <x v="1475"/>
  </r>
  <r>
    <x v="1"/>
    <x v="12"/>
    <x v="99"/>
    <x v="1"/>
    <x v="0"/>
    <x v="1"/>
    <x v="191"/>
    <x v="1"/>
    <x v="82"/>
    <x v="3"/>
    <x v="11"/>
    <x v="11"/>
    <x v="10"/>
    <x v="5"/>
    <x v="1"/>
    <x v="1476"/>
  </r>
  <r>
    <x v="1"/>
    <x v="12"/>
    <x v="97"/>
    <x v="1"/>
    <x v="1"/>
    <x v="3"/>
    <x v="191"/>
    <x v="1"/>
    <x v="87"/>
    <x v="3"/>
    <x v="13"/>
    <x v="13"/>
    <x v="12"/>
    <x v="5"/>
    <x v="1"/>
    <x v="1477"/>
  </r>
  <r>
    <x v="0"/>
    <x v="13"/>
    <x v="331"/>
    <x v="0"/>
    <x v="0"/>
    <x v="5"/>
    <x v="191"/>
    <x v="1"/>
    <x v="77"/>
    <x v="5"/>
    <x v="15"/>
    <x v="15"/>
    <x v="14"/>
    <x v="3"/>
    <x v="0"/>
    <x v="1478"/>
  </r>
  <r>
    <x v="0"/>
    <x v="13"/>
    <x v="110"/>
    <x v="0"/>
    <x v="1"/>
    <x v="4"/>
    <x v="191"/>
    <x v="1"/>
    <x v="77"/>
    <x v="5"/>
    <x v="14"/>
    <x v="14"/>
    <x v="13"/>
    <x v="4"/>
    <x v="0"/>
    <x v="1479"/>
  </r>
  <r>
    <x v="0"/>
    <x v="13"/>
    <x v="107"/>
    <x v="0"/>
    <x v="0"/>
    <x v="5"/>
    <x v="191"/>
    <x v="1"/>
    <x v="77"/>
    <x v="5"/>
    <x v="15"/>
    <x v="15"/>
    <x v="14"/>
    <x v="3"/>
    <x v="0"/>
    <x v="1480"/>
  </r>
  <r>
    <x v="0"/>
    <x v="13"/>
    <x v="75"/>
    <x v="0"/>
    <x v="1"/>
    <x v="4"/>
    <x v="191"/>
    <x v="1"/>
    <x v="77"/>
    <x v="5"/>
    <x v="14"/>
    <x v="14"/>
    <x v="13"/>
    <x v="4"/>
    <x v="0"/>
    <x v="1481"/>
  </r>
  <r>
    <x v="0"/>
    <x v="13"/>
    <x v="332"/>
    <x v="0"/>
    <x v="0"/>
    <x v="0"/>
    <x v="191"/>
    <x v="1"/>
    <x v="77"/>
    <x v="5"/>
    <x v="8"/>
    <x v="8"/>
    <x v="8"/>
    <x v="3"/>
    <x v="0"/>
    <x v="1482"/>
  </r>
  <r>
    <x v="2"/>
    <x v="11"/>
    <x v="70"/>
    <x v="1"/>
    <x v="1"/>
    <x v="6"/>
    <x v="191"/>
    <x v="0"/>
    <x v="78"/>
    <x v="3"/>
    <x v="12"/>
    <x v="12"/>
    <x v="11"/>
    <x v="5"/>
    <x v="1"/>
    <x v="1483"/>
  </r>
  <r>
    <x v="2"/>
    <x v="11"/>
    <x v="67"/>
    <x v="1"/>
    <x v="0"/>
    <x v="7"/>
    <x v="191"/>
    <x v="0"/>
    <x v="78"/>
    <x v="3"/>
    <x v="10"/>
    <x v="10"/>
    <x v="7"/>
    <x v="5"/>
    <x v="1"/>
    <x v="1484"/>
  </r>
  <r>
    <x v="2"/>
    <x v="8"/>
    <x v="26"/>
    <x v="0"/>
    <x v="1"/>
    <x v="2"/>
    <x v="191"/>
    <x v="0"/>
    <x v="68"/>
    <x v="6"/>
    <x v="9"/>
    <x v="9"/>
    <x v="9"/>
    <x v="4"/>
    <x v="0"/>
    <x v="1485"/>
  </r>
  <r>
    <x v="2"/>
    <x v="19"/>
    <x v="182"/>
    <x v="0"/>
    <x v="0"/>
    <x v="0"/>
    <x v="191"/>
    <x v="0"/>
    <x v="68"/>
    <x v="6"/>
    <x v="8"/>
    <x v="8"/>
    <x v="8"/>
    <x v="3"/>
    <x v="0"/>
    <x v="1486"/>
  </r>
  <r>
    <x v="2"/>
    <x v="19"/>
    <x v="181"/>
    <x v="0"/>
    <x v="0"/>
    <x v="0"/>
    <x v="191"/>
    <x v="0"/>
    <x v="68"/>
    <x v="6"/>
    <x v="8"/>
    <x v="8"/>
    <x v="8"/>
    <x v="3"/>
    <x v="0"/>
    <x v="1487"/>
  </r>
  <r>
    <x v="2"/>
    <x v="19"/>
    <x v="45"/>
    <x v="0"/>
    <x v="1"/>
    <x v="2"/>
    <x v="191"/>
    <x v="0"/>
    <x v="68"/>
    <x v="6"/>
    <x v="9"/>
    <x v="9"/>
    <x v="9"/>
    <x v="4"/>
    <x v="0"/>
    <x v="1488"/>
  </r>
  <r>
    <x v="1"/>
    <x v="12"/>
    <x v="98"/>
    <x v="1"/>
    <x v="0"/>
    <x v="1"/>
    <x v="192"/>
    <x v="1"/>
    <x v="82"/>
    <x v="3"/>
    <x v="11"/>
    <x v="11"/>
    <x v="10"/>
    <x v="5"/>
    <x v="1"/>
    <x v="1489"/>
  </r>
  <r>
    <x v="0"/>
    <x v="13"/>
    <x v="333"/>
    <x v="0"/>
    <x v="0"/>
    <x v="5"/>
    <x v="192"/>
    <x v="1"/>
    <x v="77"/>
    <x v="5"/>
    <x v="15"/>
    <x v="15"/>
    <x v="14"/>
    <x v="3"/>
    <x v="0"/>
    <x v="1490"/>
  </r>
  <r>
    <x v="0"/>
    <x v="13"/>
    <x v="100"/>
    <x v="0"/>
    <x v="0"/>
    <x v="5"/>
    <x v="192"/>
    <x v="1"/>
    <x v="77"/>
    <x v="5"/>
    <x v="15"/>
    <x v="15"/>
    <x v="14"/>
    <x v="3"/>
    <x v="0"/>
    <x v="1491"/>
  </r>
  <r>
    <x v="0"/>
    <x v="13"/>
    <x v="137"/>
    <x v="0"/>
    <x v="1"/>
    <x v="2"/>
    <x v="192"/>
    <x v="1"/>
    <x v="68"/>
    <x v="6"/>
    <x v="9"/>
    <x v="9"/>
    <x v="9"/>
    <x v="4"/>
    <x v="0"/>
    <x v="1492"/>
  </r>
  <r>
    <x v="2"/>
    <x v="11"/>
    <x v="95"/>
    <x v="1"/>
    <x v="1"/>
    <x v="3"/>
    <x v="192"/>
    <x v="0"/>
    <x v="68"/>
    <x v="6"/>
    <x v="13"/>
    <x v="13"/>
    <x v="12"/>
    <x v="5"/>
    <x v="1"/>
    <x v="1493"/>
  </r>
  <r>
    <x v="2"/>
    <x v="11"/>
    <x v="83"/>
    <x v="1"/>
    <x v="0"/>
    <x v="1"/>
    <x v="192"/>
    <x v="0"/>
    <x v="77"/>
    <x v="3"/>
    <x v="11"/>
    <x v="11"/>
    <x v="10"/>
    <x v="5"/>
    <x v="1"/>
    <x v="1494"/>
  </r>
  <r>
    <x v="2"/>
    <x v="11"/>
    <x v="88"/>
    <x v="1"/>
    <x v="1"/>
    <x v="3"/>
    <x v="192"/>
    <x v="0"/>
    <x v="72"/>
    <x v="3"/>
    <x v="13"/>
    <x v="13"/>
    <x v="12"/>
    <x v="5"/>
    <x v="1"/>
    <x v="1495"/>
  </r>
  <r>
    <x v="2"/>
    <x v="8"/>
    <x v="24"/>
    <x v="0"/>
    <x v="1"/>
    <x v="2"/>
    <x v="192"/>
    <x v="0"/>
    <x v="68"/>
    <x v="6"/>
    <x v="9"/>
    <x v="9"/>
    <x v="9"/>
    <x v="4"/>
    <x v="0"/>
    <x v="1496"/>
  </r>
  <r>
    <x v="2"/>
    <x v="19"/>
    <x v="25"/>
    <x v="0"/>
    <x v="1"/>
    <x v="2"/>
    <x v="192"/>
    <x v="0"/>
    <x v="68"/>
    <x v="6"/>
    <x v="9"/>
    <x v="9"/>
    <x v="9"/>
    <x v="4"/>
    <x v="0"/>
    <x v="1497"/>
  </r>
  <r>
    <x v="2"/>
    <x v="19"/>
    <x v="183"/>
    <x v="0"/>
    <x v="0"/>
    <x v="0"/>
    <x v="192"/>
    <x v="0"/>
    <x v="68"/>
    <x v="6"/>
    <x v="8"/>
    <x v="8"/>
    <x v="8"/>
    <x v="3"/>
    <x v="0"/>
    <x v="1498"/>
  </r>
  <r>
    <x v="2"/>
    <x v="18"/>
    <x v="74"/>
    <x v="1"/>
    <x v="1"/>
    <x v="3"/>
    <x v="192"/>
    <x v="2"/>
    <x v="68"/>
    <x v="6"/>
    <x v="13"/>
    <x v="13"/>
    <x v="12"/>
    <x v="5"/>
    <x v="1"/>
    <x v="1499"/>
  </r>
  <r>
    <x v="2"/>
    <x v="18"/>
    <x v="62"/>
    <x v="1"/>
    <x v="1"/>
    <x v="3"/>
    <x v="192"/>
    <x v="2"/>
    <x v="68"/>
    <x v="6"/>
    <x v="13"/>
    <x v="13"/>
    <x v="12"/>
    <x v="5"/>
    <x v="1"/>
    <x v="1500"/>
  </r>
  <r>
    <x v="2"/>
    <x v="18"/>
    <x v="6"/>
    <x v="1"/>
    <x v="0"/>
    <x v="1"/>
    <x v="192"/>
    <x v="2"/>
    <x v="68"/>
    <x v="6"/>
    <x v="11"/>
    <x v="11"/>
    <x v="10"/>
    <x v="5"/>
    <x v="1"/>
    <x v="1501"/>
  </r>
  <r>
    <x v="2"/>
    <x v="18"/>
    <x v="2"/>
    <x v="1"/>
    <x v="0"/>
    <x v="1"/>
    <x v="192"/>
    <x v="2"/>
    <x v="68"/>
    <x v="6"/>
    <x v="11"/>
    <x v="11"/>
    <x v="10"/>
    <x v="5"/>
    <x v="1"/>
    <x v="1502"/>
  </r>
  <r>
    <x v="0"/>
    <x v="13"/>
    <x v="334"/>
    <x v="0"/>
    <x v="0"/>
    <x v="0"/>
    <x v="193"/>
    <x v="1"/>
    <x v="78"/>
    <x v="5"/>
    <x v="8"/>
    <x v="8"/>
    <x v="8"/>
    <x v="3"/>
    <x v="0"/>
    <x v="1503"/>
  </r>
  <r>
    <x v="2"/>
    <x v="18"/>
    <x v="14"/>
    <x v="1"/>
    <x v="0"/>
    <x v="1"/>
    <x v="193"/>
    <x v="2"/>
    <x v="68"/>
    <x v="6"/>
    <x v="11"/>
    <x v="11"/>
    <x v="10"/>
    <x v="5"/>
    <x v="1"/>
    <x v="1504"/>
  </r>
  <r>
    <x v="2"/>
    <x v="18"/>
    <x v="1"/>
    <x v="1"/>
    <x v="0"/>
    <x v="1"/>
    <x v="193"/>
    <x v="2"/>
    <x v="68"/>
    <x v="6"/>
    <x v="11"/>
    <x v="11"/>
    <x v="10"/>
    <x v="5"/>
    <x v="1"/>
    <x v="1505"/>
  </r>
  <r>
    <x v="2"/>
    <x v="18"/>
    <x v="55"/>
    <x v="1"/>
    <x v="1"/>
    <x v="3"/>
    <x v="193"/>
    <x v="2"/>
    <x v="68"/>
    <x v="6"/>
    <x v="13"/>
    <x v="13"/>
    <x v="12"/>
    <x v="5"/>
    <x v="1"/>
    <x v="1506"/>
  </r>
  <r>
    <x v="2"/>
    <x v="19"/>
    <x v="17"/>
    <x v="0"/>
    <x v="0"/>
    <x v="0"/>
    <x v="193"/>
    <x v="0"/>
    <x v="68"/>
    <x v="6"/>
    <x v="8"/>
    <x v="8"/>
    <x v="8"/>
    <x v="3"/>
    <x v="0"/>
    <x v="1507"/>
  </r>
  <r>
    <x v="2"/>
    <x v="19"/>
    <x v="174"/>
    <x v="0"/>
    <x v="1"/>
    <x v="2"/>
    <x v="193"/>
    <x v="0"/>
    <x v="68"/>
    <x v="6"/>
    <x v="9"/>
    <x v="9"/>
    <x v="9"/>
    <x v="4"/>
    <x v="0"/>
    <x v="1508"/>
  </r>
  <r>
    <x v="2"/>
    <x v="19"/>
    <x v="30"/>
    <x v="0"/>
    <x v="1"/>
    <x v="2"/>
    <x v="193"/>
    <x v="0"/>
    <x v="68"/>
    <x v="6"/>
    <x v="9"/>
    <x v="9"/>
    <x v="9"/>
    <x v="4"/>
    <x v="0"/>
    <x v="1509"/>
  </r>
  <r>
    <x v="2"/>
    <x v="11"/>
    <x v="97"/>
    <x v="1"/>
    <x v="1"/>
    <x v="3"/>
    <x v="193"/>
    <x v="0"/>
    <x v="68"/>
    <x v="6"/>
    <x v="13"/>
    <x v="13"/>
    <x v="12"/>
    <x v="5"/>
    <x v="1"/>
    <x v="1510"/>
  </r>
  <r>
    <x v="2"/>
    <x v="18"/>
    <x v="13"/>
    <x v="1"/>
    <x v="0"/>
    <x v="1"/>
    <x v="193"/>
    <x v="2"/>
    <x v="68"/>
    <x v="6"/>
    <x v="11"/>
    <x v="11"/>
    <x v="10"/>
    <x v="5"/>
    <x v="1"/>
    <x v="1511"/>
  </r>
  <r>
    <x v="0"/>
    <x v="13"/>
    <x v="335"/>
    <x v="0"/>
    <x v="0"/>
    <x v="0"/>
    <x v="193"/>
    <x v="1"/>
    <x v="87"/>
    <x v="5"/>
    <x v="8"/>
    <x v="8"/>
    <x v="8"/>
    <x v="3"/>
    <x v="0"/>
    <x v="1512"/>
  </r>
  <r>
    <x v="1"/>
    <x v="17"/>
    <x v="58"/>
    <x v="1"/>
    <x v="0"/>
    <x v="7"/>
    <x v="193"/>
    <x v="1"/>
    <x v="68"/>
    <x v="6"/>
    <x v="10"/>
    <x v="10"/>
    <x v="7"/>
    <x v="5"/>
    <x v="1"/>
    <x v="1513"/>
  </r>
  <r>
    <x v="0"/>
    <x v="13"/>
    <x v="85"/>
    <x v="0"/>
    <x v="0"/>
    <x v="0"/>
    <x v="193"/>
    <x v="1"/>
    <x v="72"/>
    <x v="5"/>
    <x v="8"/>
    <x v="8"/>
    <x v="8"/>
    <x v="3"/>
    <x v="0"/>
    <x v="1514"/>
  </r>
  <r>
    <x v="0"/>
    <x v="13"/>
    <x v="94"/>
    <x v="0"/>
    <x v="0"/>
    <x v="0"/>
    <x v="193"/>
    <x v="1"/>
    <x v="72"/>
    <x v="5"/>
    <x v="8"/>
    <x v="8"/>
    <x v="8"/>
    <x v="3"/>
    <x v="0"/>
    <x v="1515"/>
  </r>
  <r>
    <x v="0"/>
    <x v="13"/>
    <x v="130"/>
    <x v="0"/>
    <x v="1"/>
    <x v="2"/>
    <x v="193"/>
    <x v="1"/>
    <x v="72"/>
    <x v="5"/>
    <x v="9"/>
    <x v="9"/>
    <x v="9"/>
    <x v="4"/>
    <x v="0"/>
    <x v="1516"/>
  </r>
  <r>
    <x v="0"/>
    <x v="13"/>
    <x v="103"/>
    <x v="0"/>
    <x v="0"/>
    <x v="5"/>
    <x v="193"/>
    <x v="1"/>
    <x v="77"/>
    <x v="5"/>
    <x v="15"/>
    <x v="15"/>
    <x v="14"/>
    <x v="3"/>
    <x v="0"/>
    <x v="1517"/>
  </r>
  <r>
    <x v="0"/>
    <x v="13"/>
    <x v="336"/>
    <x v="0"/>
    <x v="1"/>
    <x v="2"/>
    <x v="193"/>
    <x v="1"/>
    <x v="77"/>
    <x v="5"/>
    <x v="9"/>
    <x v="9"/>
    <x v="9"/>
    <x v="4"/>
    <x v="0"/>
    <x v="1518"/>
  </r>
  <r>
    <x v="1"/>
    <x v="12"/>
    <x v="88"/>
    <x v="1"/>
    <x v="1"/>
    <x v="6"/>
    <x v="193"/>
    <x v="1"/>
    <x v="80"/>
    <x v="3"/>
    <x v="12"/>
    <x v="12"/>
    <x v="11"/>
    <x v="5"/>
    <x v="1"/>
    <x v="1519"/>
  </r>
  <r>
    <x v="1"/>
    <x v="12"/>
    <x v="83"/>
    <x v="1"/>
    <x v="0"/>
    <x v="7"/>
    <x v="193"/>
    <x v="1"/>
    <x v="78"/>
    <x v="3"/>
    <x v="10"/>
    <x v="10"/>
    <x v="7"/>
    <x v="5"/>
    <x v="1"/>
    <x v="1520"/>
  </r>
  <r>
    <x v="2"/>
    <x v="11"/>
    <x v="113"/>
    <x v="1"/>
    <x v="1"/>
    <x v="3"/>
    <x v="193"/>
    <x v="0"/>
    <x v="68"/>
    <x v="6"/>
    <x v="13"/>
    <x v="13"/>
    <x v="12"/>
    <x v="5"/>
    <x v="1"/>
    <x v="1521"/>
  </r>
  <r>
    <x v="0"/>
    <x v="13"/>
    <x v="139"/>
    <x v="0"/>
    <x v="0"/>
    <x v="0"/>
    <x v="194"/>
    <x v="1"/>
    <x v="68"/>
    <x v="6"/>
    <x v="8"/>
    <x v="8"/>
    <x v="8"/>
    <x v="3"/>
    <x v="0"/>
    <x v="1522"/>
  </r>
  <r>
    <x v="2"/>
    <x v="19"/>
    <x v="22"/>
    <x v="0"/>
    <x v="0"/>
    <x v="0"/>
    <x v="194"/>
    <x v="0"/>
    <x v="68"/>
    <x v="6"/>
    <x v="8"/>
    <x v="8"/>
    <x v="8"/>
    <x v="3"/>
    <x v="0"/>
    <x v="1523"/>
  </r>
  <r>
    <x v="2"/>
    <x v="19"/>
    <x v="172"/>
    <x v="0"/>
    <x v="1"/>
    <x v="2"/>
    <x v="194"/>
    <x v="0"/>
    <x v="68"/>
    <x v="6"/>
    <x v="9"/>
    <x v="9"/>
    <x v="9"/>
    <x v="4"/>
    <x v="0"/>
    <x v="1524"/>
  </r>
  <r>
    <x v="2"/>
    <x v="19"/>
    <x v="60"/>
    <x v="0"/>
    <x v="1"/>
    <x v="2"/>
    <x v="194"/>
    <x v="0"/>
    <x v="68"/>
    <x v="6"/>
    <x v="9"/>
    <x v="9"/>
    <x v="9"/>
    <x v="4"/>
    <x v="0"/>
    <x v="1525"/>
  </r>
  <r>
    <x v="2"/>
    <x v="11"/>
    <x v="84"/>
    <x v="1"/>
    <x v="0"/>
    <x v="1"/>
    <x v="194"/>
    <x v="0"/>
    <x v="68"/>
    <x v="6"/>
    <x v="11"/>
    <x v="11"/>
    <x v="10"/>
    <x v="5"/>
    <x v="1"/>
    <x v="1526"/>
  </r>
  <r>
    <x v="2"/>
    <x v="11"/>
    <x v="114"/>
    <x v="1"/>
    <x v="0"/>
    <x v="1"/>
    <x v="194"/>
    <x v="0"/>
    <x v="68"/>
    <x v="6"/>
    <x v="11"/>
    <x v="11"/>
    <x v="10"/>
    <x v="5"/>
    <x v="1"/>
    <x v="1527"/>
  </r>
  <r>
    <x v="2"/>
    <x v="19"/>
    <x v="20"/>
    <x v="0"/>
    <x v="0"/>
    <x v="0"/>
    <x v="194"/>
    <x v="0"/>
    <x v="68"/>
    <x v="6"/>
    <x v="8"/>
    <x v="8"/>
    <x v="8"/>
    <x v="3"/>
    <x v="0"/>
    <x v="1528"/>
  </r>
  <r>
    <x v="0"/>
    <x v="13"/>
    <x v="138"/>
    <x v="0"/>
    <x v="1"/>
    <x v="2"/>
    <x v="194"/>
    <x v="1"/>
    <x v="68"/>
    <x v="6"/>
    <x v="9"/>
    <x v="9"/>
    <x v="9"/>
    <x v="4"/>
    <x v="0"/>
    <x v="1529"/>
  </r>
  <r>
    <x v="1"/>
    <x v="12"/>
    <x v="95"/>
    <x v="1"/>
    <x v="1"/>
    <x v="6"/>
    <x v="194"/>
    <x v="1"/>
    <x v="77"/>
    <x v="3"/>
    <x v="12"/>
    <x v="12"/>
    <x v="11"/>
    <x v="5"/>
    <x v="1"/>
    <x v="1530"/>
  </r>
  <r>
    <x v="0"/>
    <x v="13"/>
    <x v="135"/>
    <x v="0"/>
    <x v="0"/>
    <x v="0"/>
    <x v="194"/>
    <x v="1"/>
    <x v="68"/>
    <x v="6"/>
    <x v="8"/>
    <x v="8"/>
    <x v="8"/>
    <x v="3"/>
    <x v="0"/>
    <x v="1531"/>
  </r>
  <r>
    <x v="0"/>
    <x v="13"/>
    <x v="134"/>
    <x v="0"/>
    <x v="0"/>
    <x v="0"/>
    <x v="194"/>
    <x v="1"/>
    <x v="68"/>
    <x v="6"/>
    <x v="8"/>
    <x v="8"/>
    <x v="8"/>
    <x v="3"/>
    <x v="0"/>
    <x v="1532"/>
  </r>
  <r>
    <x v="0"/>
    <x v="13"/>
    <x v="140"/>
    <x v="0"/>
    <x v="0"/>
    <x v="0"/>
    <x v="194"/>
    <x v="1"/>
    <x v="68"/>
    <x v="6"/>
    <x v="8"/>
    <x v="8"/>
    <x v="8"/>
    <x v="3"/>
    <x v="0"/>
    <x v="1533"/>
  </r>
  <r>
    <x v="0"/>
    <x v="13"/>
    <x v="132"/>
    <x v="0"/>
    <x v="1"/>
    <x v="2"/>
    <x v="194"/>
    <x v="1"/>
    <x v="68"/>
    <x v="6"/>
    <x v="9"/>
    <x v="9"/>
    <x v="9"/>
    <x v="4"/>
    <x v="0"/>
    <x v="1534"/>
  </r>
  <r>
    <x v="0"/>
    <x v="13"/>
    <x v="91"/>
    <x v="0"/>
    <x v="0"/>
    <x v="0"/>
    <x v="194"/>
    <x v="1"/>
    <x v="72"/>
    <x v="5"/>
    <x v="8"/>
    <x v="8"/>
    <x v="8"/>
    <x v="3"/>
    <x v="0"/>
    <x v="1535"/>
  </r>
  <r>
    <x v="1"/>
    <x v="12"/>
    <x v="84"/>
    <x v="1"/>
    <x v="0"/>
    <x v="7"/>
    <x v="194"/>
    <x v="1"/>
    <x v="78"/>
    <x v="3"/>
    <x v="10"/>
    <x v="10"/>
    <x v="7"/>
    <x v="5"/>
    <x v="1"/>
    <x v="1536"/>
  </r>
  <r>
    <x v="0"/>
    <x v="13"/>
    <x v="142"/>
    <x v="0"/>
    <x v="1"/>
    <x v="4"/>
    <x v="194"/>
    <x v="1"/>
    <x v="68"/>
    <x v="6"/>
    <x v="14"/>
    <x v="14"/>
    <x v="13"/>
    <x v="4"/>
    <x v="0"/>
    <x v="1537"/>
  </r>
  <r>
    <x v="0"/>
    <x v="13"/>
    <x v="337"/>
    <x v="0"/>
    <x v="0"/>
    <x v="0"/>
    <x v="195"/>
    <x v="1"/>
    <x v="68"/>
    <x v="6"/>
    <x v="8"/>
    <x v="8"/>
    <x v="8"/>
    <x v="3"/>
    <x v="0"/>
    <x v="1538"/>
  </r>
  <r>
    <x v="2"/>
    <x v="18"/>
    <x v="7"/>
    <x v="1"/>
    <x v="0"/>
    <x v="1"/>
    <x v="195"/>
    <x v="2"/>
    <x v="68"/>
    <x v="6"/>
    <x v="11"/>
    <x v="11"/>
    <x v="10"/>
    <x v="5"/>
    <x v="1"/>
    <x v="1539"/>
  </r>
  <r>
    <x v="2"/>
    <x v="18"/>
    <x v="9"/>
    <x v="1"/>
    <x v="0"/>
    <x v="1"/>
    <x v="195"/>
    <x v="2"/>
    <x v="68"/>
    <x v="6"/>
    <x v="11"/>
    <x v="11"/>
    <x v="10"/>
    <x v="5"/>
    <x v="1"/>
    <x v="1540"/>
  </r>
  <r>
    <x v="2"/>
    <x v="18"/>
    <x v="10"/>
    <x v="1"/>
    <x v="0"/>
    <x v="1"/>
    <x v="195"/>
    <x v="2"/>
    <x v="68"/>
    <x v="6"/>
    <x v="11"/>
    <x v="11"/>
    <x v="10"/>
    <x v="5"/>
    <x v="1"/>
    <x v="1541"/>
  </r>
  <r>
    <x v="2"/>
    <x v="18"/>
    <x v="26"/>
    <x v="1"/>
    <x v="1"/>
    <x v="3"/>
    <x v="195"/>
    <x v="2"/>
    <x v="68"/>
    <x v="6"/>
    <x v="13"/>
    <x v="13"/>
    <x v="12"/>
    <x v="5"/>
    <x v="1"/>
    <x v="1542"/>
  </r>
  <r>
    <x v="2"/>
    <x v="19"/>
    <x v="46"/>
    <x v="0"/>
    <x v="1"/>
    <x v="2"/>
    <x v="195"/>
    <x v="0"/>
    <x v="68"/>
    <x v="6"/>
    <x v="9"/>
    <x v="9"/>
    <x v="9"/>
    <x v="4"/>
    <x v="0"/>
    <x v="1543"/>
  </r>
  <r>
    <x v="2"/>
    <x v="19"/>
    <x v="73"/>
    <x v="0"/>
    <x v="1"/>
    <x v="2"/>
    <x v="195"/>
    <x v="0"/>
    <x v="68"/>
    <x v="6"/>
    <x v="9"/>
    <x v="9"/>
    <x v="9"/>
    <x v="4"/>
    <x v="0"/>
    <x v="1544"/>
  </r>
  <r>
    <x v="2"/>
    <x v="19"/>
    <x v="23"/>
    <x v="0"/>
    <x v="0"/>
    <x v="0"/>
    <x v="195"/>
    <x v="0"/>
    <x v="68"/>
    <x v="6"/>
    <x v="8"/>
    <x v="8"/>
    <x v="8"/>
    <x v="3"/>
    <x v="0"/>
    <x v="1545"/>
  </r>
  <r>
    <x v="2"/>
    <x v="19"/>
    <x v="8"/>
    <x v="0"/>
    <x v="0"/>
    <x v="0"/>
    <x v="195"/>
    <x v="0"/>
    <x v="68"/>
    <x v="6"/>
    <x v="8"/>
    <x v="8"/>
    <x v="8"/>
    <x v="3"/>
    <x v="0"/>
    <x v="1546"/>
  </r>
  <r>
    <x v="2"/>
    <x v="18"/>
    <x v="29"/>
    <x v="1"/>
    <x v="1"/>
    <x v="3"/>
    <x v="195"/>
    <x v="2"/>
    <x v="68"/>
    <x v="6"/>
    <x v="13"/>
    <x v="13"/>
    <x v="12"/>
    <x v="5"/>
    <x v="1"/>
    <x v="1547"/>
  </r>
  <r>
    <x v="2"/>
    <x v="11"/>
    <x v="90"/>
    <x v="1"/>
    <x v="0"/>
    <x v="1"/>
    <x v="195"/>
    <x v="0"/>
    <x v="68"/>
    <x v="6"/>
    <x v="11"/>
    <x v="11"/>
    <x v="10"/>
    <x v="5"/>
    <x v="1"/>
    <x v="1548"/>
  </r>
  <r>
    <x v="1"/>
    <x v="12"/>
    <x v="47"/>
    <x v="1"/>
    <x v="0"/>
    <x v="7"/>
    <x v="195"/>
    <x v="1"/>
    <x v="72"/>
    <x v="3"/>
    <x v="10"/>
    <x v="10"/>
    <x v="7"/>
    <x v="5"/>
    <x v="1"/>
    <x v="1549"/>
  </r>
  <r>
    <x v="0"/>
    <x v="13"/>
    <x v="143"/>
    <x v="0"/>
    <x v="0"/>
    <x v="5"/>
    <x v="195"/>
    <x v="1"/>
    <x v="68"/>
    <x v="6"/>
    <x v="15"/>
    <x v="15"/>
    <x v="14"/>
    <x v="3"/>
    <x v="0"/>
    <x v="1550"/>
  </r>
  <r>
    <x v="0"/>
    <x v="13"/>
    <x v="144"/>
    <x v="0"/>
    <x v="0"/>
    <x v="5"/>
    <x v="195"/>
    <x v="1"/>
    <x v="68"/>
    <x v="6"/>
    <x v="15"/>
    <x v="15"/>
    <x v="14"/>
    <x v="3"/>
    <x v="0"/>
    <x v="1551"/>
  </r>
  <r>
    <x v="0"/>
    <x v="13"/>
    <x v="145"/>
    <x v="0"/>
    <x v="1"/>
    <x v="4"/>
    <x v="195"/>
    <x v="1"/>
    <x v="68"/>
    <x v="6"/>
    <x v="14"/>
    <x v="14"/>
    <x v="13"/>
    <x v="4"/>
    <x v="0"/>
    <x v="1552"/>
  </r>
  <r>
    <x v="0"/>
    <x v="13"/>
    <x v="141"/>
    <x v="0"/>
    <x v="0"/>
    <x v="0"/>
    <x v="195"/>
    <x v="1"/>
    <x v="68"/>
    <x v="6"/>
    <x v="8"/>
    <x v="8"/>
    <x v="8"/>
    <x v="3"/>
    <x v="0"/>
    <x v="1553"/>
  </r>
  <r>
    <x v="0"/>
    <x v="13"/>
    <x v="147"/>
    <x v="0"/>
    <x v="0"/>
    <x v="0"/>
    <x v="195"/>
    <x v="1"/>
    <x v="68"/>
    <x v="6"/>
    <x v="8"/>
    <x v="8"/>
    <x v="8"/>
    <x v="3"/>
    <x v="0"/>
    <x v="1554"/>
  </r>
  <r>
    <x v="0"/>
    <x v="13"/>
    <x v="136"/>
    <x v="0"/>
    <x v="1"/>
    <x v="2"/>
    <x v="195"/>
    <x v="1"/>
    <x v="68"/>
    <x v="6"/>
    <x v="9"/>
    <x v="9"/>
    <x v="9"/>
    <x v="4"/>
    <x v="0"/>
    <x v="1555"/>
  </r>
  <r>
    <x v="1"/>
    <x v="12"/>
    <x v="114"/>
    <x v="1"/>
    <x v="0"/>
    <x v="7"/>
    <x v="195"/>
    <x v="1"/>
    <x v="78"/>
    <x v="3"/>
    <x v="10"/>
    <x v="10"/>
    <x v="7"/>
    <x v="5"/>
    <x v="1"/>
    <x v="1556"/>
  </r>
  <r>
    <x v="1"/>
    <x v="12"/>
    <x v="69"/>
    <x v="1"/>
    <x v="1"/>
    <x v="6"/>
    <x v="195"/>
    <x v="1"/>
    <x v="72"/>
    <x v="3"/>
    <x v="12"/>
    <x v="12"/>
    <x v="11"/>
    <x v="5"/>
    <x v="1"/>
    <x v="1557"/>
  </r>
  <r>
    <x v="2"/>
    <x v="11"/>
    <x v="109"/>
    <x v="1"/>
    <x v="1"/>
    <x v="6"/>
    <x v="195"/>
    <x v="0"/>
    <x v="68"/>
    <x v="6"/>
    <x v="12"/>
    <x v="12"/>
    <x v="11"/>
    <x v="5"/>
    <x v="1"/>
    <x v="1558"/>
  </r>
  <r>
    <x v="2"/>
    <x v="11"/>
    <x v="99"/>
    <x v="1"/>
    <x v="0"/>
    <x v="1"/>
    <x v="196"/>
    <x v="0"/>
    <x v="68"/>
    <x v="6"/>
    <x v="11"/>
    <x v="11"/>
    <x v="10"/>
    <x v="5"/>
    <x v="1"/>
    <x v="1559"/>
  </r>
  <r>
    <x v="2"/>
    <x v="18"/>
    <x v="3"/>
    <x v="1"/>
    <x v="0"/>
    <x v="1"/>
    <x v="196"/>
    <x v="2"/>
    <x v="68"/>
    <x v="6"/>
    <x v="11"/>
    <x v="11"/>
    <x v="10"/>
    <x v="5"/>
    <x v="1"/>
    <x v="1560"/>
  </r>
  <r>
    <x v="2"/>
    <x v="18"/>
    <x v="0"/>
    <x v="1"/>
    <x v="0"/>
    <x v="1"/>
    <x v="196"/>
    <x v="2"/>
    <x v="68"/>
    <x v="6"/>
    <x v="11"/>
    <x v="11"/>
    <x v="10"/>
    <x v="5"/>
    <x v="1"/>
    <x v="1561"/>
  </r>
  <r>
    <x v="2"/>
    <x v="18"/>
    <x v="4"/>
    <x v="1"/>
    <x v="0"/>
    <x v="1"/>
    <x v="196"/>
    <x v="2"/>
    <x v="68"/>
    <x v="6"/>
    <x v="11"/>
    <x v="11"/>
    <x v="10"/>
    <x v="5"/>
    <x v="1"/>
    <x v="1562"/>
  </r>
  <r>
    <x v="2"/>
    <x v="18"/>
    <x v="24"/>
    <x v="1"/>
    <x v="1"/>
    <x v="3"/>
    <x v="196"/>
    <x v="2"/>
    <x v="68"/>
    <x v="6"/>
    <x v="13"/>
    <x v="13"/>
    <x v="12"/>
    <x v="5"/>
    <x v="1"/>
    <x v="1563"/>
  </r>
  <r>
    <x v="2"/>
    <x v="19"/>
    <x v="41"/>
    <x v="0"/>
    <x v="0"/>
    <x v="0"/>
    <x v="196"/>
    <x v="0"/>
    <x v="68"/>
    <x v="6"/>
    <x v="8"/>
    <x v="8"/>
    <x v="8"/>
    <x v="3"/>
    <x v="0"/>
    <x v="1564"/>
  </r>
  <r>
    <x v="2"/>
    <x v="19"/>
    <x v="31"/>
    <x v="0"/>
    <x v="0"/>
    <x v="0"/>
    <x v="196"/>
    <x v="0"/>
    <x v="68"/>
    <x v="6"/>
    <x v="8"/>
    <x v="8"/>
    <x v="8"/>
    <x v="3"/>
    <x v="0"/>
    <x v="1565"/>
  </r>
  <r>
    <x v="2"/>
    <x v="18"/>
    <x v="27"/>
    <x v="1"/>
    <x v="1"/>
    <x v="3"/>
    <x v="196"/>
    <x v="2"/>
    <x v="68"/>
    <x v="6"/>
    <x v="13"/>
    <x v="13"/>
    <x v="12"/>
    <x v="5"/>
    <x v="1"/>
    <x v="1566"/>
  </r>
  <r>
    <x v="2"/>
    <x v="11"/>
    <x v="98"/>
    <x v="1"/>
    <x v="0"/>
    <x v="1"/>
    <x v="196"/>
    <x v="0"/>
    <x v="68"/>
    <x v="6"/>
    <x v="11"/>
    <x v="11"/>
    <x v="10"/>
    <x v="5"/>
    <x v="1"/>
    <x v="1567"/>
  </r>
  <r>
    <x v="1"/>
    <x v="12"/>
    <x v="12"/>
    <x v="1"/>
    <x v="0"/>
    <x v="1"/>
    <x v="196"/>
    <x v="1"/>
    <x v="68"/>
    <x v="6"/>
    <x v="11"/>
    <x v="11"/>
    <x v="10"/>
    <x v="5"/>
    <x v="1"/>
    <x v="1568"/>
  </r>
  <r>
    <x v="0"/>
    <x v="13"/>
    <x v="338"/>
    <x v="0"/>
    <x v="1"/>
    <x v="2"/>
    <x v="196"/>
    <x v="1"/>
    <x v="68"/>
    <x v="6"/>
    <x v="9"/>
    <x v="9"/>
    <x v="9"/>
    <x v="4"/>
    <x v="0"/>
    <x v="1569"/>
  </r>
  <r>
    <x v="0"/>
    <x v="13"/>
    <x v="339"/>
    <x v="0"/>
    <x v="1"/>
    <x v="2"/>
    <x v="196"/>
    <x v="1"/>
    <x v="68"/>
    <x v="6"/>
    <x v="9"/>
    <x v="9"/>
    <x v="9"/>
    <x v="4"/>
    <x v="0"/>
    <x v="1570"/>
  </r>
  <r>
    <x v="0"/>
    <x v="13"/>
    <x v="340"/>
    <x v="0"/>
    <x v="0"/>
    <x v="0"/>
    <x v="196"/>
    <x v="1"/>
    <x v="68"/>
    <x v="6"/>
    <x v="8"/>
    <x v="8"/>
    <x v="8"/>
    <x v="3"/>
    <x v="0"/>
    <x v="1571"/>
  </r>
  <r>
    <x v="0"/>
    <x v="13"/>
    <x v="341"/>
    <x v="0"/>
    <x v="0"/>
    <x v="0"/>
    <x v="196"/>
    <x v="1"/>
    <x v="68"/>
    <x v="6"/>
    <x v="8"/>
    <x v="8"/>
    <x v="8"/>
    <x v="3"/>
    <x v="0"/>
    <x v="1572"/>
  </r>
  <r>
    <x v="0"/>
    <x v="13"/>
    <x v="151"/>
    <x v="0"/>
    <x v="0"/>
    <x v="5"/>
    <x v="196"/>
    <x v="1"/>
    <x v="68"/>
    <x v="6"/>
    <x v="15"/>
    <x v="15"/>
    <x v="14"/>
    <x v="3"/>
    <x v="0"/>
    <x v="1573"/>
  </r>
  <r>
    <x v="1"/>
    <x v="12"/>
    <x v="67"/>
    <x v="1"/>
    <x v="0"/>
    <x v="7"/>
    <x v="196"/>
    <x v="1"/>
    <x v="72"/>
    <x v="3"/>
    <x v="10"/>
    <x v="10"/>
    <x v="7"/>
    <x v="5"/>
    <x v="1"/>
    <x v="1574"/>
  </r>
  <r>
    <x v="1"/>
    <x v="12"/>
    <x v="70"/>
    <x v="1"/>
    <x v="1"/>
    <x v="6"/>
    <x v="196"/>
    <x v="1"/>
    <x v="68"/>
    <x v="6"/>
    <x v="12"/>
    <x v="12"/>
    <x v="11"/>
    <x v="5"/>
    <x v="1"/>
    <x v="1575"/>
  </r>
  <r>
    <x v="2"/>
    <x v="19"/>
    <x v="43"/>
    <x v="0"/>
    <x v="1"/>
    <x v="2"/>
    <x v="196"/>
    <x v="0"/>
    <x v="68"/>
    <x v="6"/>
    <x v="9"/>
    <x v="9"/>
    <x v="9"/>
    <x v="4"/>
    <x v="0"/>
    <x v="1576"/>
  </r>
  <r>
    <x v="2"/>
    <x v="11"/>
    <x v="124"/>
    <x v="1"/>
    <x v="0"/>
    <x v="7"/>
    <x v="197"/>
    <x v="0"/>
    <x v="68"/>
    <x v="6"/>
    <x v="10"/>
    <x v="10"/>
    <x v="7"/>
    <x v="5"/>
    <x v="1"/>
    <x v="1577"/>
  </r>
  <r>
    <x v="2"/>
    <x v="18"/>
    <x v="120"/>
    <x v="1"/>
    <x v="0"/>
    <x v="1"/>
    <x v="197"/>
    <x v="2"/>
    <x v="68"/>
    <x v="6"/>
    <x v="11"/>
    <x v="11"/>
    <x v="10"/>
    <x v="5"/>
    <x v="1"/>
    <x v="1578"/>
  </r>
  <r>
    <x v="2"/>
    <x v="18"/>
    <x v="116"/>
    <x v="1"/>
    <x v="0"/>
    <x v="1"/>
    <x v="197"/>
    <x v="2"/>
    <x v="68"/>
    <x v="6"/>
    <x v="11"/>
    <x v="11"/>
    <x v="10"/>
    <x v="5"/>
    <x v="1"/>
    <x v="1579"/>
  </r>
  <r>
    <x v="2"/>
    <x v="18"/>
    <x v="124"/>
    <x v="1"/>
    <x v="0"/>
    <x v="1"/>
    <x v="197"/>
    <x v="2"/>
    <x v="68"/>
    <x v="6"/>
    <x v="11"/>
    <x v="11"/>
    <x v="10"/>
    <x v="5"/>
    <x v="1"/>
    <x v="1580"/>
  </r>
  <r>
    <x v="2"/>
    <x v="18"/>
    <x v="109"/>
    <x v="1"/>
    <x v="1"/>
    <x v="3"/>
    <x v="197"/>
    <x v="2"/>
    <x v="68"/>
    <x v="6"/>
    <x v="13"/>
    <x v="13"/>
    <x v="12"/>
    <x v="5"/>
    <x v="1"/>
    <x v="1581"/>
  </r>
  <r>
    <x v="2"/>
    <x v="19"/>
    <x v="49"/>
    <x v="0"/>
    <x v="0"/>
    <x v="0"/>
    <x v="197"/>
    <x v="0"/>
    <x v="68"/>
    <x v="6"/>
    <x v="8"/>
    <x v="8"/>
    <x v="8"/>
    <x v="3"/>
    <x v="0"/>
    <x v="1582"/>
  </r>
  <r>
    <x v="2"/>
    <x v="19"/>
    <x v="37"/>
    <x v="0"/>
    <x v="0"/>
    <x v="0"/>
    <x v="197"/>
    <x v="0"/>
    <x v="68"/>
    <x v="6"/>
    <x v="8"/>
    <x v="8"/>
    <x v="8"/>
    <x v="3"/>
    <x v="0"/>
    <x v="1583"/>
  </r>
  <r>
    <x v="2"/>
    <x v="19"/>
    <x v="33"/>
    <x v="0"/>
    <x v="1"/>
    <x v="2"/>
    <x v="197"/>
    <x v="0"/>
    <x v="68"/>
    <x v="6"/>
    <x v="9"/>
    <x v="9"/>
    <x v="9"/>
    <x v="4"/>
    <x v="0"/>
    <x v="1584"/>
  </r>
  <r>
    <x v="2"/>
    <x v="18"/>
    <x v="118"/>
    <x v="1"/>
    <x v="1"/>
    <x v="3"/>
    <x v="197"/>
    <x v="2"/>
    <x v="68"/>
    <x v="6"/>
    <x v="13"/>
    <x v="13"/>
    <x v="12"/>
    <x v="5"/>
    <x v="1"/>
    <x v="1585"/>
  </r>
  <r>
    <x v="2"/>
    <x v="11"/>
    <x v="116"/>
    <x v="1"/>
    <x v="0"/>
    <x v="7"/>
    <x v="197"/>
    <x v="0"/>
    <x v="68"/>
    <x v="6"/>
    <x v="10"/>
    <x v="10"/>
    <x v="7"/>
    <x v="5"/>
    <x v="1"/>
    <x v="1586"/>
  </r>
  <r>
    <x v="1"/>
    <x v="12"/>
    <x v="64"/>
    <x v="1"/>
    <x v="1"/>
    <x v="3"/>
    <x v="197"/>
    <x v="1"/>
    <x v="68"/>
    <x v="6"/>
    <x v="13"/>
    <x v="13"/>
    <x v="12"/>
    <x v="5"/>
    <x v="1"/>
    <x v="1587"/>
  </r>
  <r>
    <x v="0"/>
    <x v="13"/>
    <x v="342"/>
    <x v="0"/>
    <x v="1"/>
    <x v="2"/>
    <x v="197"/>
    <x v="1"/>
    <x v="68"/>
    <x v="6"/>
    <x v="9"/>
    <x v="9"/>
    <x v="9"/>
    <x v="4"/>
    <x v="0"/>
    <x v="1588"/>
  </r>
  <r>
    <x v="0"/>
    <x v="13"/>
    <x v="343"/>
    <x v="0"/>
    <x v="1"/>
    <x v="2"/>
    <x v="197"/>
    <x v="1"/>
    <x v="68"/>
    <x v="6"/>
    <x v="9"/>
    <x v="9"/>
    <x v="9"/>
    <x v="4"/>
    <x v="0"/>
    <x v="1589"/>
  </r>
  <r>
    <x v="0"/>
    <x v="13"/>
    <x v="344"/>
    <x v="0"/>
    <x v="0"/>
    <x v="0"/>
    <x v="197"/>
    <x v="1"/>
    <x v="68"/>
    <x v="6"/>
    <x v="8"/>
    <x v="8"/>
    <x v="8"/>
    <x v="3"/>
    <x v="0"/>
    <x v="1590"/>
  </r>
  <r>
    <x v="0"/>
    <x v="13"/>
    <x v="345"/>
    <x v="0"/>
    <x v="0"/>
    <x v="0"/>
    <x v="197"/>
    <x v="1"/>
    <x v="68"/>
    <x v="6"/>
    <x v="8"/>
    <x v="8"/>
    <x v="8"/>
    <x v="3"/>
    <x v="0"/>
    <x v="1591"/>
  </r>
  <r>
    <x v="0"/>
    <x v="13"/>
    <x v="346"/>
    <x v="0"/>
    <x v="0"/>
    <x v="0"/>
    <x v="197"/>
    <x v="1"/>
    <x v="68"/>
    <x v="6"/>
    <x v="8"/>
    <x v="8"/>
    <x v="8"/>
    <x v="3"/>
    <x v="0"/>
    <x v="1592"/>
  </r>
  <r>
    <x v="0"/>
    <x v="13"/>
    <x v="347"/>
    <x v="0"/>
    <x v="0"/>
    <x v="0"/>
    <x v="197"/>
    <x v="1"/>
    <x v="68"/>
    <x v="6"/>
    <x v="8"/>
    <x v="8"/>
    <x v="8"/>
    <x v="3"/>
    <x v="0"/>
    <x v="1593"/>
  </r>
  <r>
    <x v="1"/>
    <x v="12"/>
    <x v="66"/>
    <x v="1"/>
    <x v="1"/>
    <x v="3"/>
    <x v="197"/>
    <x v="1"/>
    <x v="68"/>
    <x v="6"/>
    <x v="13"/>
    <x v="13"/>
    <x v="12"/>
    <x v="5"/>
    <x v="1"/>
    <x v="1594"/>
  </r>
  <r>
    <x v="1"/>
    <x v="12"/>
    <x v="18"/>
    <x v="1"/>
    <x v="0"/>
    <x v="1"/>
    <x v="197"/>
    <x v="1"/>
    <x v="68"/>
    <x v="6"/>
    <x v="11"/>
    <x v="11"/>
    <x v="10"/>
    <x v="5"/>
    <x v="1"/>
    <x v="1595"/>
  </r>
  <r>
    <x v="2"/>
    <x v="8"/>
    <x v="83"/>
    <x v="0"/>
    <x v="0"/>
    <x v="0"/>
    <x v="197"/>
    <x v="0"/>
    <x v="78"/>
    <x v="5"/>
    <x v="8"/>
    <x v="8"/>
    <x v="8"/>
    <x v="3"/>
    <x v="0"/>
    <x v="1596"/>
  </r>
  <r>
    <x v="2"/>
    <x v="11"/>
    <x v="115"/>
    <x v="1"/>
    <x v="0"/>
    <x v="7"/>
    <x v="198"/>
    <x v="0"/>
    <x v="68"/>
    <x v="6"/>
    <x v="10"/>
    <x v="10"/>
    <x v="7"/>
    <x v="5"/>
    <x v="1"/>
    <x v="1597"/>
  </r>
  <r>
    <x v="2"/>
    <x v="18"/>
    <x v="121"/>
    <x v="1"/>
    <x v="0"/>
    <x v="1"/>
    <x v="198"/>
    <x v="2"/>
    <x v="68"/>
    <x v="6"/>
    <x v="11"/>
    <x v="11"/>
    <x v="10"/>
    <x v="5"/>
    <x v="1"/>
    <x v="1598"/>
  </r>
  <r>
    <x v="2"/>
    <x v="18"/>
    <x v="115"/>
    <x v="1"/>
    <x v="0"/>
    <x v="1"/>
    <x v="198"/>
    <x v="2"/>
    <x v="68"/>
    <x v="6"/>
    <x v="11"/>
    <x v="11"/>
    <x v="10"/>
    <x v="5"/>
    <x v="1"/>
    <x v="1599"/>
  </r>
  <r>
    <x v="2"/>
    <x v="18"/>
    <x v="123"/>
    <x v="1"/>
    <x v="0"/>
    <x v="1"/>
    <x v="198"/>
    <x v="2"/>
    <x v="68"/>
    <x v="6"/>
    <x v="11"/>
    <x v="11"/>
    <x v="10"/>
    <x v="5"/>
    <x v="1"/>
    <x v="1600"/>
  </r>
  <r>
    <x v="2"/>
    <x v="18"/>
    <x v="119"/>
    <x v="1"/>
    <x v="1"/>
    <x v="3"/>
    <x v="198"/>
    <x v="2"/>
    <x v="68"/>
    <x v="6"/>
    <x v="13"/>
    <x v="13"/>
    <x v="12"/>
    <x v="5"/>
    <x v="1"/>
    <x v="1601"/>
  </r>
  <r>
    <x v="2"/>
    <x v="19"/>
    <x v="209"/>
    <x v="0"/>
    <x v="1"/>
    <x v="2"/>
    <x v="198"/>
    <x v="0"/>
    <x v="68"/>
    <x v="6"/>
    <x v="9"/>
    <x v="9"/>
    <x v="9"/>
    <x v="4"/>
    <x v="0"/>
    <x v="1602"/>
  </r>
  <r>
    <x v="2"/>
    <x v="19"/>
    <x v="58"/>
    <x v="0"/>
    <x v="0"/>
    <x v="0"/>
    <x v="198"/>
    <x v="0"/>
    <x v="68"/>
    <x v="6"/>
    <x v="8"/>
    <x v="8"/>
    <x v="8"/>
    <x v="3"/>
    <x v="0"/>
    <x v="1603"/>
  </r>
  <r>
    <x v="2"/>
    <x v="18"/>
    <x v="125"/>
    <x v="1"/>
    <x v="1"/>
    <x v="3"/>
    <x v="198"/>
    <x v="2"/>
    <x v="68"/>
    <x v="6"/>
    <x v="13"/>
    <x v="13"/>
    <x v="12"/>
    <x v="5"/>
    <x v="1"/>
    <x v="1604"/>
  </r>
  <r>
    <x v="2"/>
    <x v="19"/>
    <x v="71"/>
    <x v="0"/>
    <x v="1"/>
    <x v="2"/>
    <x v="198"/>
    <x v="0"/>
    <x v="68"/>
    <x v="6"/>
    <x v="9"/>
    <x v="9"/>
    <x v="9"/>
    <x v="4"/>
    <x v="0"/>
    <x v="1605"/>
  </r>
  <r>
    <x v="1"/>
    <x v="12"/>
    <x v="16"/>
    <x v="1"/>
    <x v="0"/>
    <x v="1"/>
    <x v="198"/>
    <x v="1"/>
    <x v="68"/>
    <x v="6"/>
    <x v="11"/>
    <x v="11"/>
    <x v="10"/>
    <x v="5"/>
    <x v="1"/>
    <x v="1606"/>
  </r>
  <r>
    <x v="2"/>
    <x v="11"/>
    <x v="120"/>
    <x v="1"/>
    <x v="0"/>
    <x v="7"/>
    <x v="198"/>
    <x v="0"/>
    <x v="68"/>
    <x v="6"/>
    <x v="10"/>
    <x v="10"/>
    <x v="7"/>
    <x v="5"/>
    <x v="1"/>
    <x v="1607"/>
  </r>
  <r>
    <x v="0"/>
    <x v="13"/>
    <x v="348"/>
    <x v="0"/>
    <x v="1"/>
    <x v="2"/>
    <x v="198"/>
    <x v="1"/>
    <x v="68"/>
    <x v="6"/>
    <x v="9"/>
    <x v="9"/>
    <x v="9"/>
    <x v="4"/>
    <x v="0"/>
    <x v="1608"/>
  </r>
  <r>
    <x v="0"/>
    <x v="13"/>
    <x v="349"/>
    <x v="0"/>
    <x v="0"/>
    <x v="0"/>
    <x v="198"/>
    <x v="1"/>
    <x v="68"/>
    <x v="6"/>
    <x v="8"/>
    <x v="8"/>
    <x v="8"/>
    <x v="3"/>
    <x v="0"/>
    <x v="1609"/>
  </r>
  <r>
    <x v="0"/>
    <x v="13"/>
    <x v="350"/>
    <x v="0"/>
    <x v="0"/>
    <x v="0"/>
    <x v="198"/>
    <x v="1"/>
    <x v="68"/>
    <x v="6"/>
    <x v="8"/>
    <x v="8"/>
    <x v="8"/>
    <x v="3"/>
    <x v="0"/>
    <x v="1610"/>
  </r>
  <r>
    <x v="0"/>
    <x v="13"/>
    <x v="351"/>
    <x v="0"/>
    <x v="0"/>
    <x v="0"/>
    <x v="198"/>
    <x v="1"/>
    <x v="68"/>
    <x v="6"/>
    <x v="8"/>
    <x v="8"/>
    <x v="8"/>
    <x v="3"/>
    <x v="0"/>
    <x v="1611"/>
  </r>
  <r>
    <x v="0"/>
    <x v="13"/>
    <x v="352"/>
    <x v="0"/>
    <x v="0"/>
    <x v="0"/>
    <x v="198"/>
    <x v="1"/>
    <x v="68"/>
    <x v="6"/>
    <x v="8"/>
    <x v="8"/>
    <x v="8"/>
    <x v="3"/>
    <x v="0"/>
    <x v="1612"/>
  </r>
  <r>
    <x v="1"/>
    <x v="12"/>
    <x v="131"/>
    <x v="1"/>
    <x v="1"/>
    <x v="3"/>
    <x v="198"/>
    <x v="1"/>
    <x v="68"/>
    <x v="6"/>
    <x v="13"/>
    <x v="13"/>
    <x v="12"/>
    <x v="5"/>
    <x v="1"/>
    <x v="1613"/>
  </r>
  <r>
    <x v="2"/>
    <x v="19"/>
    <x v="63"/>
    <x v="0"/>
    <x v="0"/>
    <x v="0"/>
    <x v="198"/>
    <x v="0"/>
    <x v="68"/>
    <x v="6"/>
    <x v="8"/>
    <x v="8"/>
    <x v="8"/>
    <x v="3"/>
    <x v="0"/>
    <x v="1614"/>
  </r>
  <r>
    <x v="2"/>
    <x v="11"/>
    <x v="123"/>
    <x v="1"/>
    <x v="0"/>
    <x v="7"/>
    <x v="199"/>
    <x v="0"/>
    <x v="68"/>
    <x v="6"/>
    <x v="10"/>
    <x v="10"/>
    <x v="7"/>
    <x v="5"/>
    <x v="1"/>
    <x v="1615"/>
  </r>
  <r>
    <x v="2"/>
    <x v="18"/>
    <x v="56"/>
    <x v="1"/>
    <x v="0"/>
    <x v="1"/>
    <x v="199"/>
    <x v="2"/>
    <x v="68"/>
    <x v="6"/>
    <x v="11"/>
    <x v="11"/>
    <x v="10"/>
    <x v="5"/>
    <x v="1"/>
    <x v="1616"/>
  </r>
  <r>
    <x v="2"/>
    <x v="18"/>
    <x v="44"/>
    <x v="1"/>
    <x v="0"/>
    <x v="1"/>
    <x v="199"/>
    <x v="2"/>
    <x v="68"/>
    <x v="6"/>
    <x v="11"/>
    <x v="11"/>
    <x v="10"/>
    <x v="5"/>
    <x v="1"/>
    <x v="1617"/>
  </r>
  <r>
    <x v="2"/>
    <x v="18"/>
    <x v="52"/>
    <x v="1"/>
    <x v="0"/>
    <x v="1"/>
    <x v="199"/>
    <x v="2"/>
    <x v="68"/>
    <x v="6"/>
    <x v="11"/>
    <x v="11"/>
    <x v="10"/>
    <x v="5"/>
    <x v="1"/>
    <x v="1618"/>
  </r>
  <r>
    <x v="2"/>
    <x v="18"/>
    <x v="54"/>
    <x v="1"/>
    <x v="1"/>
    <x v="3"/>
    <x v="199"/>
    <x v="2"/>
    <x v="68"/>
    <x v="6"/>
    <x v="13"/>
    <x v="13"/>
    <x v="12"/>
    <x v="5"/>
    <x v="1"/>
    <x v="1619"/>
  </r>
  <r>
    <x v="2"/>
    <x v="19"/>
    <x v="185"/>
    <x v="0"/>
    <x v="1"/>
    <x v="2"/>
    <x v="199"/>
    <x v="0"/>
    <x v="68"/>
    <x v="6"/>
    <x v="9"/>
    <x v="9"/>
    <x v="9"/>
    <x v="4"/>
    <x v="0"/>
    <x v="1620"/>
  </r>
  <r>
    <x v="2"/>
    <x v="19"/>
    <x v="84"/>
    <x v="0"/>
    <x v="0"/>
    <x v="0"/>
    <x v="199"/>
    <x v="0"/>
    <x v="68"/>
    <x v="6"/>
    <x v="8"/>
    <x v="8"/>
    <x v="8"/>
    <x v="3"/>
    <x v="0"/>
    <x v="1621"/>
  </r>
  <r>
    <x v="2"/>
    <x v="19"/>
    <x v="81"/>
    <x v="0"/>
    <x v="0"/>
    <x v="0"/>
    <x v="199"/>
    <x v="0"/>
    <x v="68"/>
    <x v="6"/>
    <x v="8"/>
    <x v="8"/>
    <x v="8"/>
    <x v="3"/>
    <x v="0"/>
    <x v="1622"/>
  </r>
  <r>
    <x v="2"/>
    <x v="18"/>
    <x v="92"/>
    <x v="1"/>
    <x v="1"/>
    <x v="3"/>
    <x v="199"/>
    <x v="2"/>
    <x v="68"/>
    <x v="6"/>
    <x v="13"/>
    <x v="13"/>
    <x v="12"/>
    <x v="5"/>
    <x v="1"/>
    <x v="1623"/>
  </r>
  <r>
    <x v="2"/>
    <x v="11"/>
    <x v="121"/>
    <x v="1"/>
    <x v="0"/>
    <x v="7"/>
    <x v="199"/>
    <x v="0"/>
    <x v="68"/>
    <x v="6"/>
    <x v="10"/>
    <x v="10"/>
    <x v="7"/>
    <x v="5"/>
    <x v="1"/>
    <x v="1624"/>
  </r>
  <r>
    <x v="1"/>
    <x v="12"/>
    <x v="168"/>
    <x v="1"/>
    <x v="1"/>
    <x v="3"/>
    <x v="199"/>
    <x v="1"/>
    <x v="68"/>
    <x v="6"/>
    <x v="13"/>
    <x v="13"/>
    <x v="12"/>
    <x v="5"/>
    <x v="1"/>
    <x v="1625"/>
  </r>
  <r>
    <x v="0"/>
    <x v="13"/>
    <x v="277"/>
    <x v="0"/>
    <x v="1"/>
    <x v="2"/>
    <x v="199"/>
    <x v="1"/>
    <x v="68"/>
    <x v="6"/>
    <x v="9"/>
    <x v="9"/>
    <x v="9"/>
    <x v="4"/>
    <x v="0"/>
    <x v="1626"/>
  </r>
  <r>
    <x v="0"/>
    <x v="13"/>
    <x v="353"/>
    <x v="0"/>
    <x v="1"/>
    <x v="2"/>
    <x v="199"/>
    <x v="1"/>
    <x v="68"/>
    <x v="6"/>
    <x v="9"/>
    <x v="9"/>
    <x v="9"/>
    <x v="4"/>
    <x v="0"/>
    <x v="1627"/>
  </r>
  <r>
    <x v="0"/>
    <x v="13"/>
    <x v="354"/>
    <x v="0"/>
    <x v="0"/>
    <x v="0"/>
    <x v="199"/>
    <x v="1"/>
    <x v="68"/>
    <x v="6"/>
    <x v="8"/>
    <x v="8"/>
    <x v="8"/>
    <x v="3"/>
    <x v="0"/>
    <x v="1628"/>
  </r>
  <r>
    <x v="0"/>
    <x v="13"/>
    <x v="355"/>
    <x v="0"/>
    <x v="0"/>
    <x v="0"/>
    <x v="199"/>
    <x v="1"/>
    <x v="68"/>
    <x v="6"/>
    <x v="8"/>
    <x v="8"/>
    <x v="8"/>
    <x v="3"/>
    <x v="0"/>
    <x v="1629"/>
  </r>
  <r>
    <x v="0"/>
    <x v="13"/>
    <x v="356"/>
    <x v="0"/>
    <x v="0"/>
    <x v="0"/>
    <x v="199"/>
    <x v="1"/>
    <x v="68"/>
    <x v="6"/>
    <x v="8"/>
    <x v="8"/>
    <x v="8"/>
    <x v="3"/>
    <x v="0"/>
    <x v="1630"/>
  </r>
  <r>
    <x v="0"/>
    <x v="13"/>
    <x v="357"/>
    <x v="0"/>
    <x v="0"/>
    <x v="0"/>
    <x v="199"/>
    <x v="1"/>
    <x v="68"/>
    <x v="6"/>
    <x v="8"/>
    <x v="8"/>
    <x v="8"/>
    <x v="3"/>
    <x v="0"/>
    <x v="1631"/>
  </r>
  <r>
    <x v="1"/>
    <x v="12"/>
    <x v="169"/>
    <x v="1"/>
    <x v="0"/>
    <x v="1"/>
    <x v="199"/>
    <x v="1"/>
    <x v="68"/>
    <x v="6"/>
    <x v="11"/>
    <x v="11"/>
    <x v="10"/>
    <x v="5"/>
    <x v="1"/>
    <x v="1632"/>
  </r>
  <r>
    <x v="1"/>
    <x v="12"/>
    <x v="157"/>
    <x v="1"/>
    <x v="0"/>
    <x v="1"/>
    <x v="199"/>
    <x v="1"/>
    <x v="68"/>
    <x v="6"/>
    <x v="11"/>
    <x v="11"/>
    <x v="10"/>
    <x v="5"/>
    <x v="1"/>
    <x v="1633"/>
  </r>
  <r>
    <x v="2"/>
    <x v="19"/>
    <x v="72"/>
    <x v="0"/>
    <x v="1"/>
    <x v="2"/>
    <x v="199"/>
    <x v="0"/>
    <x v="68"/>
    <x v="6"/>
    <x v="9"/>
    <x v="9"/>
    <x v="9"/>
    <x v="4"/>
    <x v="0"/>
    <x v="1634"/>
  </r>
  <r>
    <x v="3"/>
    <x v="20"/>
    <x v="358"/>
    <x v="2"/>
    <x v="2"/>
    <x v="8"/>
    <x v="200"/>
    <x v="3"/>
    <x v="68"/>
    <x v="6"/>
    <x v="16"/>
    <x v="16"/>
    <x v="15"/>
    <x v="6"/>
    <x v="2"/>
    <x v="16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G1:K24" firstHeaderRow="1" firstDataRow="2" firstDataCol="1"/>
  <pivotFields count="16">
    <pivotField compact="0" showAll="0">
      <items count="5">
        <item x="2"/>
        <item x="0"/>
        <item x="1"/>
        <item x="3"/>
        <item t="default"/>
      </items>
    </pivotField>
    <pivotField axis="axisRow" compact="0" showAll="0">
      <items count="22">
        <item x="18"/>
        <item x="8"/>
        <item x="11"/>
        <item x="5"/>
        <item x="0"/>
        <item x="14"/>
        <item x="13"/>
        <item x="15"/>
        <item x="9"/>
        <item x="6"/>
        <item x="12"/>
        <item x="4"/>
        <item x="3"/>
        <item x="17"/>
        <item x="16"/>
        <item x="2"/>
        <item x="1"/>
        <item x="10"/>
        <item x="7"/>
        <item x="20"/>
        <item x="19"/>
        <item t="default"/>
      </items>
    </pivotField>
    <pivotField dataField="1" compact="0" showAll="0">
      <items count="360">
        <item x="21"/>
        <item x="11"/>
        <item x="15"/>
        <item x="50"/>
        <item x="272"/>
        <item x="271"/>
        <item x="270"/>
        <item x="274"/>
        <item x="265"/>
        <item x="269"/>
        <item x="266"/>
        <item x="273"/>
        <item x="267"/>
        <item x="261"/>
        <item x="262"/>
        <item x="268"/>
        <item x="258"/>
        <item x="263"/>
        <item x="260"/>
        <item x="264"/>
        <item x="257"/>
        <item x="259"/>
        <item x="255"/>
        <item x="256"/>
        <item x="131"/>
        <item x="169"/>
        <item x="157"/>
        <item x="165"/>
        <item x="168"/>
        <item x="246"/>
        <item x="248"/>
        <item x="245"/>
        <item x="133"/>
        <item x="170"/>
        <item x="178"/>
        <item x="184"/>
        <item x="185"/>
        <item x="244"/>
        <item x="243"/>
        <item x="222"/>
        <item x="211"/>
        <item x="212"/>
        <item x="210"/>
        <item x="209"/>
        <item x="241"/>
        <item x="242"/>
        <item x="235"/>
        <item x="239"/>
        <item x="237"/>
        <item x="238"/>
        <item x="236"/>
        <item x="240"/>
        <item x="234"/>
        <item x="228"/>
        <item x="195"/>
        <item x="233"/>
        <item x="230"/>
        <item x="231"/>
        <item x="232"/>
        <item x="227"/>
        <item x="221"/>
        <item x="229"/>
        <item x="223"/>
        <item x="225"/>
        <item x="226"/>
        <item x="224"/>
        <item x="220"/>
        <item x="219"/>
        <item x="218"/>
        <item x="216"/>
        <item x="215"/>
        <item x="217"/>
        <item x="214"/>
        <item x="203"/>
        <item x="207"/>
        <item x="204"/>
        <item x="208"/>
        <item x="206"/>
        <item x="205"/>
        <item x="196"/>
        <item x="199"/>
        <item x="200"/>
        <item x="202"/>
        <item x="201"/>
        <item x="191"/>
        <item x="213"/>
        <item x="198"/>
        <item x="197"/>
        <item x="193"/>
        <item x="39"/>
        <item x="19"/>
        <item x="51"/>
        <item x="28"/>
        <item x="35"/>
        <item x="279"/>
        <item x="283"/>
        <item x="186"/>
        <item x="188"/>
        <item x="189"/>
        <item x="194"/>
        <item x="190"/>
        <item x="277"/>
        <item x="275"/>
        <item x="276"/>
        <item x="280"/>
        <item x="278"/>
        <item x="42"/>
        <item x="34"/>
        <item x="32"/>
        <item x="36"/>
        <item x="48"/>
        <item x="281"/>
        <item x="92"/>
        <item x="56"/>
        <item x="44"/>
        <item x="52"/>
        <item x="54"/>
        <item x="282"/>
        <item x="125"/>
        <item x="121"/>
        <item x="115"/>
        <item x="123"/>
        <item x="119"/>
        <item x="284"/>
        <item x="118"/>
        <item x="120"/>
        <item x="116"/>
        <item x="124"/>
        <item x="109"/>
        <item x="97"/>
        <item x="98"/>
        <item x="90"/>
        <item x="99"/>
        <item x="113"/>
        <item x="88"/>
        <item x="84"/>
        <item x="83"/>
        <item x="114"/>
        <item x="95"/>
        <item x="69"/>
        <item x="59"/>
        <item x="47"/>
        <item x="67"/>
        <item x="70"/>
        <item x="252"/>
        <item x="254"/>
        <item x="251"/>
        <item x="253"/>
        <item x="66"/>
        <item x="16"/>
        <item x="12"/>
        <item x="18"/>
        <item x="64"/>
        <item x="250"/>
        <item x="249"/>
        <item x="247"/>
        <item x="45"/>
        <item x="20"/>
        <item x="17"/>
        <item x="22"/>
        <item x="46"/>
        <item x="179"/>
        <item x="181"/>
        <item x="182"/>
        <item x="183"/>
        <item x="172"/>
        <item x="171"/>
        <item x="173"/>
        <item x="162"/>
        <item x="180"/>
        <item x="174"/>
        <item x="164"/>
        <item x="175"/>
        <item x="177"/>
        <item x="176"/>
        <item x="166"/>
        <item x="161"/>
        <item x="167"/>
        <item x="163"/>
        <item x="156"/>
        <item x="158"/>
        <item x="153"/>
        <item x="159"/>
        <item x="152"/>
        <item x="192"/>
        <item x="154"/>
        <item x="146"/>
        <item x="150"/>
        <item x="149"/>
        <item x="160"/>
        <item x="148"/>
        <item x="142"/>
        <item x="151"/>
        <item x="143"/>
        <item x="144"/>
        <item x="145"/>
        <item x="138"/>
        <item x="141"/>
        <item x="139"/>
        <item x="147"/>
        <item x="136"/>
        <item x="137"/>
        <item x="135"/>
        <item x="134"/>
        <item x="140"/>
        <item x="132"/>
        <item x="27"/>
        <item x="3"/>
        <item x="0"/>
        <item x="4"/>
        <item x="24"/>
        <item x="128"/>
        <item x="129"/>
        <item x="155"/>
        <item x="82"/>
        <item x="85"/>
        <item x="91"/>
        <item x="94"/>
        <item x="130"/>
        <item x="75"/>
        <item x="100"/>
        <item x="103"/>
        <item x="107"/>
        <item x="110"/>
        <item x="29"/>
        <item x="7"/>
        <item x="9"/>
        <item x="10"/>
        <item x="26"/>
        <item x="127"/>
        <item x="126"/>
        <item x="187"/>
        <item x="57"/>
        <item x="13"/>
        <item x="14"/>
        <item x="1"/>
        <item x="55"/>
        <item x="112"/>
        <item x="122"/>
        <item x="61"/>
        <item x="5"/>
        <item x="2"/>
        <item x="6"/>
        <item x="62"/>
        <item x="111"/>
        <item x="117"/>
        <item x="77"/>
        <item x="89"/>
        <item x="96"/>
        <item x="93"/>
        <item x="74"/>
        <item x="106"/>
        <item x="108"/>
        <item x="105"/>
        <item x="73"/>
        <item x="80"/>
        <item x="81"/>
        <item x="87"/>
        <item x="72"/>
        <item x="104"/>
        <item x="101"/>
        <item x="102"/>
        <item x="60"/>
        <item x="58"/>
        <item x="63"/>
        <item x="68"/>
        <item x="71"/>
        <item x="76"/>
        <item x="78"/>
        <item x="86"/>
        <item x="79"/>
        <item x="30"/>
        <item x="49"/>
        <item x="41"/>
        <item x="37"/>
        <item x="33"/>
        <item x="38"/>
        <item x="40"/>
        <item x="53"/>
        <item x="65"/>
        <item x="25"/>
        <item x="23"/>
        <item x="8"/>
        <item x="31"/>
        <item x="43"/>
        <item x="285"/>
        <item x="286"/>
        <item x="358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t="default"/>
      </items>
    </pivotField>
    <pivotField axis="axisCol" name="长" compact="0" showAll="0">
      <items count="4">
        <item x="0"/>
        <item x="1"/>
        <item x="2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10">
        <item x="5"/>
        <item x="0"/>
        <item x="4"/>
        <item x="2"/>
        <item x="7"/>
        <item x="6"/>
        <item x="1"/>
        <item x="3"/>
        <item x="8"/>
        <item t="default"/>
      </items>
    </pivotField>
    <pivotField compact="0" showAll="0">
      <items count="2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200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154">
        <item x="143"/>
        <item x="0"/>
        <item x="3"/>
        <item x="10"/>
        <item x="6"/>
        <item x="5"/>
        <item x="7"/>
        <item x="8"/>
        <item x="1"/>
        <item x="11"/>
        <item x="9"/>
        <item x="2"/>
        <item x="16"/>
        <item x="4"/>
        <item x="12"/>
        <item x="18"/>
        <item x="15"/>
        <item x="17"/>
        <item x="14"/>
        <item x="19"/>
        <item x="20"/>
        <item x="23"/>
        <item x="21"/>
        <item x="26"/>
        <item x="29"/>
        <item x="24"/>
        <item x="30"/>
        <item x="27"/>
        <item x="13"/>
        <item x="33"/>
        <item x="32"/>
        <item x="37"/>
        <item x="31"/>
        <item x="35"/>
        <item x="36"/>
        <item x="22"/>
        <item x="34"/>
        <item x="38"/>
        <item x="28"/>
        <item x="41"/>
        <item x="49"/>
        <item x="25"/>
        <item x="39"/>
        <item x="40"/>
        <item x="42"/>
        <item x="48"/>
        <item x="44"/>
        <item x="55"/>
        <item x="46"/>
        <item x="59"/>
        <item x="56"/>
        <item x="64"/>
        <item x="66"/>
        <item x="61"/>
        <item x="51"/>
        <item x="58"/>
        <item x="62"/>
        <item x="52"/>
        <item x="74"/>
        <item x="71"/>
        <item x="76"/>
        <item x="73"/>
        <item x="79"/>
        <item x="53"/>
        <item x="47"/>
        <item x="45"/>
        <item x="70"/>
        <item x="75"/>
        <item x="67"/>
        <item x="81"/>
        <item x="69"/>
        <item x="50"/>
        <item x="60"/>
        <item x="89"/>
        <item x="90"/>
        <item x="93"/>
        <item x="91"/>
        <item x="94"/>
        <item x="98"/>
        <item x="97"/>
        <item x="100"/>
        <item x="104"/>
        <item x="101"/>
        <item x="106"/>
        <item x="109"/>
        <item x="114"/>
        <item x="111"/>
        <item x="121"/>
        <item x="122"/>
        <item x="88"/>
        <item x="57"/>
        <item x="63"/>
        <item x="84"/>
        <item x="116"/>
        <item x="119"/>
        <item x="95"/>
        <item x="65"/>
        <item x="83"/>
        <item x="54"/>
        <item x="86"/>
        <item x="43"/>
        <item x="85"/>
        <item x="120"/>
        <item x="118"/>
        <item x="127"/>
        <item x="128"/>
        <item x="126"/>
        <item x="102"/>
        <item x="115"/>
        <item x="129"/>
        <item x="113"/>
        <item x="117"/>
        <item x="125"/>
        <item x="124"/>
        <item x="123"/>
        <item x="112"/>
        <item x="110"/>
        <item x="107"/>
        <item x="108"/>
        <item x="136"/>
        <item x="139"/>
        <item x="132"/>
        <item x="135"/>
        <item x="141"/>
        <item x="99"/>
        <item x="140"/>
        <item x="103"/>
        <item x="105"/>
        <item x="147"/>
        <item x="144"/>
        <item x="151"/>
        <item x="152"/>
        <item x="133"/>
        <item x="137"/>
        <item x="134"/>
        <item x="68"/>
        <item x="146"/>
        <item x="148"/>
        <item x="149"/>
        <item x="130"/>
        <item x="138"/>
        <item x="131"/>
        <item x="142"/>
        <item x="96"/>
        <item x="145"/>
        <item x="92"/>
        <item x="150"/>
        <item x="87"/>
        <item x="82"/>
        <item x="80"/>
        <item x="77"/>
        <item x="78"/>
        <item x="72"/>
        <item t="default"/>
      </items>
    </pivotField>
    <pivotField compact="0" showAll="0">
      <items count="8">
        <item x="1"/>
        <item x="2"/>
        <item x="5"/>
        <item x="0"/>
        <item x="3"/>
        <item x="4"/>
        <item x="6"/>
        <item t="default"/>
      </items>
    </pivotField>
    <pivotField compact="0" showAll="0">
      <items count="18">
        <item x="4"/>
        <item x="5"/>
        <item x="2"/>
        <item x="6"/>
        <item x="0"/>
        <item x="7"/>
        <item x="3"/>
        <item x="1"/>
        <item x="8"/>
        <item x="9"/>
        <item x="10"/>
        <item x="11"/>
        <item x="16"/>
        <item x="12"/>
        <item x="13"/>
        <item x="14"/>
        <item x="15"/>
        <item t="default"/>
      </items>
    </pivotField>
    <pivotField compact="0" showAll="0">
      <items count="18">
        <item x="0"/>
        <item x="5"/>
        <item x="2"/>
        <item x="4"/>
        <item x="1"/>
        <item x="7"/>
        <item x="3"/>
        <item x="6"/>
        <item x="8"/>
        <item x="9"/>
        <item x="10"/>
        <item x="11"/>
        <item x="16"/>
        <item x="12"/>
        <item x="13"/>
        <item x="14"/>
        <item x="15"/>
        <item t="default"/>
      </items>
    </pivotField>
    <pivotField compact="0" showAll="0">
      <items count="17">
        <item x="4"/>
        <item x="2"/>
        <item x="5"/>
        <item x="0"/>
        <item x="6"/>
        <item x="3"/>
        <item x="7"/>
        <item x="1"/>
        <item x="8"/>
        <item x="9"/>
        <item x="10"/>
        <item x="15"/>
        <item x="11"/>
        <item x="12"/>
        <item x="13"/>
        <item x="14"/>
        <item t="default"/>
      </items>
    </pivotField>
    <pivotField compact="0" showAll="0">
      <items count="8">
        <item x="0"/>
        <item x="2"/>
        <item x="1"/>
        <item x="3"/>
        <item x="4"/>
        <item x="5"/>
        <item x="6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637">
        <item x="1341"/>
        <item x="1299"/>
        <item x="1296"/>
        <item x="1297"/>
        <item x="1305"/>
        <item x="1317"/>
        <item x="1325"/>
        <item x="1127"/>
        <item x="1097"/>
        <item x="1100"/>
        <item x="1123"/>
        <item x="1144"/>
        <item x="1038"/>
        <item x="1083"/>
        <item x="1051"/>
        <item x="1090"/>
        <item x="1176"/>
        <item x="1033"/>
        <item x="1032"/>
        <item x="1025"/>
        <item x="1039"/>
        <item x="1029"/>
        <item x="1028"/>
        <item x="1019"/>
        <item x="997"/>
        <item x="1017"/>
        <item x="996"/>
        <item x="1018"/>
        <item x="987"/>
        <item x="985"/>
        <item x="994"/>
        <item x="983"/>
        <item x="964"/>
        <item x="978"/>
        <item x="958"/>
        <item x="979"/>
        <item x="980"/>
        <item x="1351"/>
        <item x="1357"/>
        <item x="1356"/>
        <item x="1314"/>
        <item x="1315"/>
        <item x="1316"/>
        <item x="1355"/>
        <item x="1318"/>
        <item x="1275"/>
        <item x="1257"/>
        <item x="1285"/>
        <item x="1282"/>
        <item x="1301"/>
        <item x="1252"/>
        <item x="1245"/>
        <item x="1256"/>
        <item x="1354"/>
        <item x="1172"/>
        <item x="1224"/>
        <item x="1219"/>
        <item x="1195"/>
        <item x="1152"/>
        <item x="1173"/>
        <item x="1151"/>
        <item x="1199"/>
        <item x="1174"/>
        <item x="1136"/>
        <item x="1137"/>
        <item x="1128"/>
        <item x="1167"/>
        <item x="1171"/>
        <item x="1237"/>
        <item x="577"/>
        <item x="575"/>
        <item x="580"/>
        <item x="937"/>
        <item x="1221"/>
        <item x="920"/>
        <item x="894"/>
        <item x="927"/>
        <item x="915"/>
        <item x="908"/>
        <item x="876"/>
        <item x="866"/>
        <item x="865"/>
        <item x="864"/>
        <item x="896"/>
        <item x="645"/>
        <item x="656"/>
        <item x="901"/>
        <item x="734"/>
        <item x="885"/>
        <item x="628"/>
        <item x="636"/>
        <item x="638"/>
        <item x="725"/>
        <item x="863"/>
        <item x="607"/>
        <item x="593"/>
        <item x="627"/>
        <item x="782"/>
        <item x="390"/>
        <item x="387"/>
        <item x="375"/>
        <item x="385"/>
        <item x="452"/>
        <item x="405"/>
        <item x="453"/>
        <item x="392"/>
        <item x="469"/>
        <item x="423"/>
        <item x="400"/>
        <item x="410"/>
        <item x="489"/>
        <item x="417"/>
        <item x="409"/>
        <item x="449"/>
        <item x="545"/>
        <item x="440"/>
        <item x="430"/>
        <item x="451"/>
        <item x="1277"/>
        <item x="554"/>
        <item x="455"/>
        <item x="471"/>
        <item x="485"/>
        <item x="1261"/>
        <item x="584"/>
        <item x="502"/>
        <item x="503"/>
        <item x="516"/>
        <item x="1251"/>
        <item x="596"/>
        <item x="556"/>
        <item x="527"/>
        <item x="536"/>
        <item x="1212"/>
        <item x="1270"/>
        <item x="565"/>
        <item x="553"/>
        <item x="566"/>
        <item x="953"/>
        <item x="1298"/>
        <item x="1342"/>
        <item x="1266"/>
        <item x="1295"/>
        <item x="1204"/>
        <item x="1104"/>
        <item x="1200"/>
        <item x="1203"/>
        <item x="1250"/>
        <item x="1055"/>
        <item x="1096"/>
        <item x="1175"/>
        <item x="1170"/>
        <item x="1166"/>
        <item x="1149"/>
        <item x="1052"/>
        <item x="1139"/>
        <item x="1084"/>
        <item x="1133"/>
        <item x="1125"/>
        <item x="1035"/>
        <item x="1078"/>
        <item x="1037"/>
        <item x="1049"/>
        <item x="1105"/>
        <item x="1031"/>
        <item x="1036"/>
        <item x="1030"/>
        <item x="1034"/>
        <item x="1024"/>
        <item x="946"/>
        <item x="1023"/>
        <item x="966"/>
        <item x="1004"/>
        <item x="999"/>
        <item x="945"/>
        <item x="925"/>
        <item x="918"/>
        <item x="939"/>
        <item x="973"/>
        <item x="922"/>
        <item x="903"/>
        <item x="902"/>
        <item x="911"/>
        <item x="957"/>
        <item x="910"/>
        <item x="881"/>
        <item x="869"/>
        <item x="884"/>
        <item x="929"/>
        <item x="812"/>
        <item x="875"/>
        <item x="860"/>
        <item x="858"/>
        <item x="809"/>
        <item x="790"/>
        <item x="779"/>
        <item x="783"/>
        <item x="815"/>
        <item x="796"/>
        <item x="1244"/>
        <item x="517"/>
        <item x="571"/>
        <item x="570"/>
        <item x="586"/>
        <item x="538"/>
        <item x="476"/>
        <item x="534"/>
        <item x="518"/>
        <item x="555"/>
        <item x="535"/>
        <item x="442"/>
        <item x="537"/>
        <item x="495"/>
        <item x="511"/>
        <item x="504"/>
        <item x="411"/>
        <item x="465"/>
        <item x="444"/>
        <item x="463"/>
        <item x="427"/>
        <item x="397"/>
        <item x="436"/>
        <item x="425"/>
        <item x="431"/>
        <item x="416"/>
        <item x="386"/>
        <item x="384"/>
        <item x="374"/>
        <item x="393"/>
        <item x="399"/>
        <item x="325"/>
        <item x="432"/>
        <item x="368"/>
        <item x="367"/>
        <item x="371"/>
        <item x="322"/>
        <item x="348"/>
        <item x="323"/>
        <item x="341"/>
        <item x="361"/>
        <item x="296"/>
        <item x="303"/>
        <item x="305"/>
        <item x="314"/>
        <item x="280"/>
        <item x="290"/>
        <item x="272"/>
        <item x="260"/>
        <item x="297"/>
        <item x="258"/>
        <item x="713"/>
        <item x="738"/>
        <item x="733"/>
        <item x="739"/>
        <item x="741"/>
        <item x="97"/>
        <item x="101"/>
        <item x="109"/>
        <item x="113"/>
        <item x="250"/>
        <item x="88"/>
        <item x="128"/>
        <item x="136"/>
        <item x="145"/>
        <item x="157"/>
        <item x="704"/>
        <item x="723"/>
        <item x="718"/>
        <item x="731"/>
        <item x="732"/>
        <item x="692"/>
        <item x="710"/>
        <item x="702"/>
        <item x="707"/>
        <item x="724"/>
        <item x="686"/>
        <item x="690"/>
        <item x="681"/>
        <item x="694"/>
        <item x="679"/>
        <item x="672"/>
        <item x="664"/>
        <item x="659"/>
        <item x="674"/>
        <item x="665"/>
        <item x="643"/>
        <item x="650"/>
        <item x="635"/>
        <item x="651"/>
        <item x="658"/>
        <item x="619"/>
        <item x="624"/>
        <item x="616"/>
        <item x="630"/>
        <item x="641"/>
        <item x="563"/>
        <item x="605"/>
        <item x="600"/>
        <item x="611"/>
        <item x="583"/>
        <item x="542"/>
        <item x="591"/>
        <item x="590"/>
        <item x="597"/>
        <item x="562"/>
        <item x="1042"/>
        <item x="1048"/>
        <item x="1045"/>
        <item x="1073"/>
        <item x="1074"/>
        <item x="1075"/>
        <item x="1047"/>
        <item x="1046"/>
        <item x="1076"/>
        <item x="1089"/>
        <item x="1077"/>
        <item x="1087"/>
        <item x="1109"/>
        <item x="1107"/>
        <item x="1086"/>
        <item x="1085"/>
        <item x="1114"/>
        <item x="1115"/>
        <item x="1111"/>
        <item x="1088"/>
        <item x="1201"/>
        <item x="1158"/>
        <item x="1180"/>
        <item x="1181"/>
        <item x="1183"/>
        <item x="1132"/>
        <item x="1131"/>
        <item x="1130"/>
        <item x="1140"/>
        <item x="1117"/>
        <item x="1142"/>
        <item x="1119"/>
        <item x="1141"/>
        <item x="1145"/>
        <item x="1138"/>
        <item x="1163"/>
        <item x="1231"/>
        <item x="1156"/>
        <item x="1168"/>
        <item x="1169"/>
        <item x="1206"/>
        <item x="1223"/>
        <item x="1242"/>
        <item x="1197"/>
        <item x="1196"/>
        <item x="1214"/>
        <item x="1193"/>
        <item x="1247"/>
        <item x="1280"/>
        <item x="1276"/>
        <item x="1246"/>
        <item x="1220"/>
        <item x="1274"/>
        <item x="1248"/>
        <item x="1269"/>
        <item x="1312"/>
        <item x="1308"/>
        <item x="1320"/>
        <item x="1343"/>
        <item x="1292"/>
        <item x="1267"/>
        <item x="1185"/>
        <item x="1284"/>
        <item x="1283"/>
        <item x="1271"/>
        <item x="1236"/>
        <item x="1272"/>
        <item x="1216"/>
        <item x="1321"/>
        <item x="1344"/>
        <item x="1323"/>
        <item x="1345"/>
        <item x="1310"/>
        <item x="1303"/>
        <item x="1352"/>
        <item x="1359"/>
        <item x="1353"/>
        <item x="1360"/>
        <item x="1361"/>
        <item x="1362"/>
        <item x="1363"/>
        <item x="253"/>
        <item x="346"/>
        <item x="327"/>
        <item x="340"/>
        <item x="344"/>
        <item x="259"/>
        <item x="347"/>
        <item x="357"/>
        <item x="366"/>
        <item x="369"/>
        <item x="497"/>
        <item x="474"/>
        <item x="482"/>
        <item x="473"/>
        <item x="457"/>
        <item x="190"/>
        <item x="158"/>
        <item x="170"/>
        <item x="164"/>
        <item x="166"/>
        <item x="198"/>
        <item x="163"/>
        <item x="174"/>
        <item x="168"/>
        <item x="171"/>
        <item x="202"/>
        <item x="178"/>
        <item x="183"/>
        <item x="184"/>
        <item x="185"/>
        <item x="216"/>
        <item x="194"/>
        <item x="199"/>
        <item x="203"/>
        <item x="188"/>
        <item x="220"/>
        <item x="218"/>
        <item x="213"/>
        <item x="229"/>
        <item x="200"/>
        <item x="233"/>
        <item x="236"/>
        <item x="235"/>
        <item x="243"/>
        <item x="215"/>
        <item x="248"/>
        <item x="254"/>
        <item x="249"/>
        <item x="264"/>
        <item x="226"/>
        <item x="267"/>
        <item x="283"/>
        <item x="279"/>
        <item x="337"/>
        <item x="238"/>
        <item x="284"/>
        <item x="315"/>
        <item x="292"/>
        <item x="319"/>
        <item x="318"/>
        <item x="43"/>
        <item x="19"/>
        <item x="55"/>
        <item x="29"/>
        <item x="38"/>
        <item x="46"/>
        <item x="37"/>
        <item x="34"/>
        <item x="39"/>
        <item x="52"/>
        <item x="110"/>
        <item x="60"/>
        <item x="48"/>
        <item x="56"/>
        <item x="58"/>
        <item x="28"/>
        <item x="3"/>
        <item x="0"/>
        <item x="4"/>
        <item x="24"/>
        <item x="30"/>
        <item x="7"/>
        <item x="9"/>
        <item x="10"/>
        <item x="26"/>
        <item x="61"/>
        <item x="13"/>
        <item x="14"/>
        <item x="1"/>
        <item x="59"/>
        <item x="65"/>
        <item x="5"/>
        <item x="2"/>
        <item x="6"/>
        <item x="66"/>
        <item x="898"/>
        <item x="877"/>
        <item x="878"/>
        <item x="883"/>
        <item x="879"/>
        <item x="897"/>
        <item x="899"/>
        <item x="900"/>
        <item x="889"/>
        <item x="888"/>
        <item x="824"/>
        <item x="843"/>
        <item x="794"/>
        <item x="802"/>
        <item x="800"/>
        <item x="808"/>
        <item x="807"/>
        <item x="806"/>
        <item x="842"/>
        <item x="797"/>
        <item x="798"/>
        <item x="805"/>
        <item x="887"/>
        <item x="817"/>
        <item x="818"/>
        <item x="804"/>
        <item x="819"/>
        <item x="823"/>
        <item x="820"/>
        <item x="835"/>
        <item x="827"/>
        <item x="803"/>
        <item x="834"/>
        <item x="837"/>
        <item x="836"/>
        <item x="833"/>
        <item x="926"/>
        <item x="813"/>
        <item x="948"/>
        <item x="961"/>
        <item x="912"/>
        <item x="814"/>
        <item x="826"/>
        <item x="1150"/>
        <item x="1191"/>
        <item x="1190"/>
        <item x="1189"/>
        <item x="1157"/>
        <item x="1108"/>
        <item x="1146"/>
        <item x="1126"/>
        <item x="1147"/>
        <item x="1120"/>
        <item x="1113"/>
        <item x="1118"/>
        <item x="1121"/>
        <item x="1122"/>
        <item x="1112"/>
        <item x="1068"/>
        <item x="1094"/>
        <item x="1110"/>
        <item x="1092"/>
        <item x="1064"/>
        <item x="1065"/>
        <item x="1095"/>
        <item x="1043"/>
        <item x="1069"/>
        <item x="1066"/>
        <item x="1013"/>
        <item x="1026"/>
        <item x="1044"/>
        <item x="1011"/>
        <item x="1015"/>
        <item x="1005"/>
        <item x="1014"/>
        <item x="992"/>
        <item x="989"/>
        <item x="990"/>
        <item x="960"/>
        <item x="995"/>
        <item x="976"/>
        <item x="975"/>
        <item x="970"/>
        <item x="971"/>
        <item x="1053"/>
        <item x="991"/>
        <item x="998"/>
        <item x="982"/>
        <item x="1328"/>
        <item x="1346"/>
        <item x="1347"/>
        <item x="1348"/>
        <item x="1304"/>
        <item x="1326"/>
        <item x="1322"/>
        <item x="1329"/>
        <item x="1330"/>
        <item x="1258"/>
        <item x="1300"/>
        <item x="1279"/>
        <item x="1302"/>
        <item x="1287"/>
        <item x="1233"/>
        <item x="1291"/>
        <item x="1268"/>
        <item x="1289"/>
        <item x="1262"/>
        <item x="1215"/>
        <item x="1239"/>
        <item x="1249"/>
        <item x="1265"/>
        <item x="1234"/>
        <item x="1211"/>
        <item x="1217"/>
        <item x="1225"/>
        <item x="1253"/>
        <item x="931"/>
        <item x="1182"/>
        <item x="1209"/>
        <item x="1208"/>
        <item x="1179"/>
        <item x="1164"/>
        <item x="1148"/>
        <item x="1178"/>
        <item x="1165"/>
        <item x="1162"/>
        <item x="1161"/>
        <item x="1143"/>
        <item x="1160"/>
        <item x="1159"/>
        <item x="1134"/>
        <item x="1079"/>
        <item x="1099"/>
        <item x="1106"/>
        <item x="1103"/>
        <item x="1080"/>
        <item x="1081"/>
        <item x="1129"/>
        <item x="1098"/>
        <item x="1082"/>
        <item x="1057"/>
        <item x="1067"/>
        <item x="1063"/>
        <item x="1061"/>
        <item x="1060"/>
        <item x="1059"/>
        <item x="1027"/>
        <item x="1012"/>
        <item x="1062"/>
        <item x="1054"/>
        <item x="1010"/>
        <item x="1002"/>
        <item x="1008"/>
        <item x="1016"/>
        <item x="1000"/>
        <item x="1338"/>
        <item x="1337"/>
        <item x="1324"/>
        <item x="1336"/>
        <item x="1339"/>
        <item x="1319"/>
        <item x="1294"/>
        <item x="1331"/>
        <item x="1311"/>
        <item x="1332"/>
        <item x="1333"/>
        <item x="1259"/>
        <item x="1309"/>
        <item x="1278"/>
        <item x="1327"/>
        <item x="1293"/>
        <item x="1232"/>
        <item x="1286"/>
        <item x="1260"/>
        <item x="1273"/>
        <item x="1263"/>
        <item x="1227"/>
        <item x="1235"/>
        <item x="1238"/>
        <item x="1226"/>
        <item x="1188"/>
        <item x="1230"/>
        <item x="1213"/>
        <item x="1222"/>
        <item x="1194"/>
        <item x="1184"/>
        <item x="1205"/>
        <item x="1198"/>
        <item x="1202"/>
        <item x="1192"/>
        <item x="822"/>
        <item x="778"/>
        <item x="784"/>
        <item x="788"/>
        <item x="682"/>
        <item x="828"/>
        <item x="795"/>
        <item x="781"/>
        <item x="787"/>
        <item x="626"/>
        <item x="831"/>
        <item x="793"/>
        <item x="792"/>
        <item x="791"/>
        <item x="786"/>
        <item x="759"/>
        <item x="675"/>
        <item x="662"/>
        <item x="678"/>
        <item x="653"/>
        <item x="765"/>
        <item x="685"/>
        <item x="671"/>
        <item x="683"/>
        <item x="652"/>
        <item x="772"/>
        <item x="687"/>
        <item x="698"/>
        <item x="680"/>
        <item x="661"/>
        <item x="777"/>
        <item x="700"/>
        <item x="691"/>
        <item x="696"/>
        <item x="669"/>
        <item x="830"/>
        <item x="746"/>
        <item x="747"/>
        <item x="750"/>
        <item x="776"/>
        <item x="785"/>
        <item x="751"/>
        <item x="755"/>
        <item x="753"/>
        <item x="762"/>
        <item x="799"/>
        <item x="757"/>
        <item x="760"/>
        <item x="766"/>
        <item x="768"/>
        <item x="821"/>
        <item x="770"/>
        <item x="764"/>
        <item x="763"/>
        <item x="695"/>
        <item x="801"/>
        <item x="773"/>
        <item x="767"/>
        <item x="775"/>
        <item x="673"/>
        <item x="849"/>
        <item x="861"/>
        <item x="859"/>
        <item x="868"/>
        <item x="852"/>
        <item x="853"/>
        <item x="854"/>
        <item x="857"/>
        <item x="845"/>
        <item x="855"/>
        <item x="839"/>
        <item x="846"/>
        <item x="844"/>
        <item x="847"/>
        <item x="841"/>
        <item x="981"/>
        <item x="1041"/>
        <item x="965"/>
        <item x="1020"/>
        <item x="969"/>
        <item x="955"/>
        <item x="963"/>
        <item x="962"/>
        <item x="993"/>
        <item x="952"/>
        <item x="951"/>
        <item x="954"/>
        <item x="950"/>
        <item x="959"/>
        <item x="947"/>
        <item x="936"/>
        <item x="938"/>
        <item x="935"/>
        <item x="942"/>
        <item x="943"/>
        <item x="933"/>
        <item x="934"/>
        <item x="1006"/>
        <item x="932"/>
        <item x="944"/>
        <item x="905"/>
        <item x="930"/>
        <item x="923"/>
        <item x="921"/>
        <item x="924"/>
        <item x="914"/>
        <item x="919"/>
        <item x="906"/>
        <item x="917"/>
        <item x="907"/>
        <item x="870"/>
        <item x="893"/>
        <item x="1001"/>
        <item x="904"/>
        <item x="871"/>
        <item x="891"/>
        <item x="886"/>
        <item x="862"/>
        <item x="872"/>
        <item x="856"/>
        <item x="880"/>
        <item x="988"/>
        <item x="913"/>
        <item x="928"/>
        <item x="916"/>
        <item x="867"/>
        <item x="895"/>
        <item x="890"/>
        <item x="909"/>
        <item x="850"/>
        <item x="838"/>
        <item x="892"/>
        <item x="873"/>
        <item x="882"/>
        <item x="848"/>
        <item x="816"/>
        <item x="832"/>
        <item x="851"/>
        <item x="874"/>
        <item x="840"/>
        <item x="1240"/>
        <item x="1241"/>
        <item x="1228"/>
        <item x="1264"/>
        <item x="1243"/>
        <item x="1210"/>
        <item x="1186"/>
        <item x="1177"/>
        <item x="1207"/>
        <item x="1218"/>
        <item x="1187"/>
        <item x="1153"/>
        <item x="1154"/>
        <item x="1155"/>
        <item x="1135"/>
        <item x="1116"/>
        <item x="1124"/>
        <item x="1102"/>
        <item x="1101"/>
        <item x="1229"/>
        <item x="1072"/>
        <item x="1071"/>
        <item x="1070"/>
        <item x="1091"/>
        <item x="1093"/>
        <item x="1050"/>
        <item x="1058"/>
        <item x="1040"/>
        <item x="1056"/>
        <item x="1021"/>
        <item x="986"/>
        <item x="1022"/>
        <item x="1003"/>
        <item x="1009"/>
        <item x="1007"/>
        <item x="974"/>
        <item x="984"/>
        <item x="977"/>
        <item x="972"/>
        <item x="968"/>
        <item x="940"/>
        <item x="967"/>
        <item x="956"/>
        <item x="949"/>
        <item x="941"/>
        <item x="649"/>
        <item x="657"/>
        <item x="632"/>
        <item x="639"/>
        <item x="745"/>
        <item x="622"/>
        <item x="614"/>
        <item x="612"/>
        <item x="621"/>
        <item x="701"/>
        <item x="604"/>
        <item x="582"/>
        <item x="569"/>
        <item x="592"/>
        <item x="689"/>
        <item x="606"/>
        <item x="568"/>
        <item x="564"/>
        <item x="551"/>
        <item x="670"/>
        <item x="278"/>
        <item x="271"/>
        <item x="217"/>
        <item x="242"/>
        <item x="475"/>
        <item x="298"/>
        <item x="266"/>
        <item x="277"/>
        <item x="276"/>
        <item x="498"/>
        <item x="574"/>
        <item x="345"/>
        <item x="355"/>
        <item x="506"/>
        <item x="510"/>
        <item x="338"/>
        <item x="512"/>
        <item x="524"/>
        <item x="531"/>
        <item x="523"/>
        <item x="329"/>
        <item x="320"/>
        <item x="307"/>
        <item x="331"/>
        <item x="557"/>
        <item x="780"/>
        <item x="532"/>
        <item x="756"/>
        <item x="774"/>
        <item x="769"/>
        <item x="742"/>
        <item x="743"/>
        <item x="744"/>
        <item x="748"/>
        <item x="761"/>
        <item x="771"/>
        <item x="706"/>
        <item x="693"/>
        <item x="712"/>
        <item x="758"/>
        <item x="754"/>
        <item x="677"/>
        <item x="676"/>
        <item x="688"/>
        <item x="749"/>
        <item x="49"/>
        <item x="20"/>
        <item x="17"/>
        <item x="22"/>
        <item x="50"/>
        <item x="175"/>
        <item x="149"/>
        <item x="150"/>
        <item x="159"/>
        <item x="41"/>
        <item x="147"/>
        <item x="142"/>
        <item x="137"/>
        <item x="141"/>
        <item x="111"/>
        <item x="133"/>
        <item x="127"/>
        <item x="129"/>
        <item x="154"/>
        <item x="107"/>
        <item x="121"/>
        <item x="117"/>
        <item x="126"/>
        <item x="116"/>
        <item x="98"/>
        <item x="91"/>
        <item x="106"/>
        <item x="115"/>
        <item x="112"/>
        <item x="86"/>
        <item x="85"/>
        <item x="95"/>
        <item x="96"/>
        <item x="104"/>
        <item x="84"/>
        <item x="83"/>
        <item x="87"/>
        <item x="90"/>
        <item x="93"/>
        <item x="80"/>
        <item x="79"/>
        <item x="75"/>
        <item x="78"/>
        <item x="82"/>
        <item x="70"/>
        <item x="69"/>
        <item x="33"/>
        <item x="27"/>
        <item x="36"/>
        <item x="103"/>
        <item x="737"/>
        <item x="730"/>
        <item x="736"/>
        <item x="752"/>
        <item x="729"/>
        <item x="728"/>
        <item x="727"/>
        <item x="740"/>
        <item x="719"/>
        <item x="726"/>
        <item x="720"/>
        <item x="735"/>
        <item x="721"/>
        <item x="714"/>
        <item x="715"/>
        <item x="722"/>
        <item x="708"/>
        <item x="716"/>
        <item x="711"/>
        <item x="717"/>
        <item x="705"/>
        <item x="709"/>
        <item x="699"/>
        <item x="703"/>
        <item x="576"/>
        <item x="588"/>
        <item x="587"/>
        <item x="558"/>
        <item x="561"/>
        <item x="573"/>
        <item x="585"/>
        <item x="567"/>
        <item x="539"/>
        <item x="552"/>
        <item x="550"/>
        <item x="548"/>
        <item x="560"/>
        <item x="559"/>
        <item x="547"/>
        <item x="533"/>
        <item x="549"/>
        <item x="544"/>
        <item x="543"/>
        <item x="541"/>
        <item x="540"/>
        <item x="546"/>
        <item x="522"/>
        <item x="529"/>
        <item x="526"/>
        <item x="528"/>
        <item x="525"/>
        <item x="530"/>
        <item x="521"/>
        <item x="509"/>
        <item x="406"/>
        <item x="520"/>
        <item x="514"/>
        <item x="515"/>
        <item x="519"/>
        <item x="508"/>
        <item x="496"/>
        <item x="513"/>
        <item x="499"/>
        <item x="505"/>
        <item x="507"/>
        <item x="500"/>
        <item x="494"/>
        <item x="493"/>
        <item x="492"/>
        <item x="488"/>
        <item x="487"/>
        <item x="490"/>
        <item x="486"/>
        <item x="435"/>
        <item x="447"/>
        <item x="439"/>
        <item x="448"/>
        <item x="445"/>
        <item x="441"/>
        <item x="413"/>
        <item x="418"/>
        <item x="419"/>
        <item x="429"/>
        <item x="421"/>
        <item x="388"/>
        <item x="484"/>
        <item x="415"/>
        <item x="414"/>
        <item x="394"/>
        <item x="697"/>
        <item x="666"/>
        <item x="667"/>
        <item x="668"/>
        <item x="625"/>
        <item x="372"/>
        <item x="378"/>
        <item x="379"/>
        <item x="401"/>
        <item x="381"/>
        <item x="420"/>
        <item x="472"/>
        <item x="468"/>
        <item x="501"/>
        <item x="404"/>
        <item x="245"/>
        <item x="244"/>
        <item x="237"/>
        <item x="247"/>
        <item x="252"/>
        <item x="684"/>
        <item x="655"/>
        <item x="646"/>
        <item x="654"/>
        <item x="610"/>
        <item x="663"/>
        <item x="647"/>
        <item x="631"/>
        <item x="644"/>
        <item x="608"/>
        <item x="660"/>
        <item x="648"/>
        <item x="629"/>
        <item x="642"/>
        <item x="589"/>
        <item x="640"/>
        <item x="633"/>
        <item x="623"/>
        <item x="637"/>
        <item x="595"/>
        <item x="601"/>
        <item x="613"/>
        <item x="598"/>
        <item x="599"/>
        <item x="620"/>
        <item x="615"/>
        <item x="634"/>
        <item x="609"/>
        <item x="617"/>
        <item x="579"/>
        <item x="618"/>
        <item x="594"/>
        <item x="572"/>
        <item x="581"/>
        <item x="603"/>
        <item x="602"/>
        <item x="578"/>
        <item x="359"/>
        <item x="383"/>
        <item x="373"/>
        <item x="382"/>
        <item x="365"/>
        <item x="358"/>
        <item x="362"/>
        <item x="363"/>
        <item x="364"/>
        <item x="350"/>
        <item x="349"/>
        <item x="351"/>
        <item x="335"/>
        <item x="360"/>
        <item x="352"/>
        <item x="339"/>
        <item x="353"/>
        <item x="356"/>
        <item x="354"/>
        <item x="342"/>
        <item x="334"/>
        <item x="343"/>
        <item x="336"/>
        <item x="326"/>
        <item x="328"/>
        <item x="317"/>
        <item x="330"/>
        <item x="316"/>
        <item x="450"/>
        <item x="321"/>
        <item x="308"/>
        <item x="312"/>
        <item x="311"/>
        <item x="333"/>
        <item x="310"/>
        <item x="300"/>
        <item x="313"/>
        <item x="301"/>
        <item x="302"/>
        <item x="306"/>
        <item x="293"/>
        <item x="299"/>
        <item x="294"/>
        <item x="309"/>
        <item x="291"/>
        <item x="285"/>
        <item x="286"/>
        <item x="287"/>
        <item x="304"/>
        <item x="282"/>
        <item x="257"/>
        <item x="256"/>
        <item x="332"/>
        <item x="251"/>
        <item x="255"/>
        <item x="295"/>
        <item x="261"/>
        <item x="324"/>
        <item x="274"/>
        <item x="269"/>
        <item x="289"/>
        <item x="288"/>
        <item x="273"/>
        <item x="389"/>
        <item x="446"/>
        <item x="433"/>
        <item x="424"/>
        <item x="398"/>
        <item x="370"/>
        <item x="376"/>
        <item x="377"/>
        <item x="265"/>
        <item x="281"/>
        <item x="268"/>
        <item x="270"/>
        <item x="263"/>
        <item x="262"/>
        <item x="275"/>
        <item x="464"/>
        <item x="481"/>
        <item x="466"/>
        <item x="467"/>
        <item x="477"/>
        <item x="480"/>
        <item x="479"/>
        <item x="462"/>
        <item x="470"/>
        <item x="459"/>
        <item x="458"/>
        <item x="456"/>
        <item x="461"/>
        <item x="443"/>
        <item x="491"/>
        <item x="478"/>
        <item x="483"/>
        <item x="454"/>
        <item x="460"/>
        <item x="422"/>
        <item x="437"/>
        <item x="438"/>
        <item x="434"/>
        <item x="426"/>
        <item x="412"/>
        <item x="428"/>
        <item x="407"/>
        <item x="408"/>
        <item x="402"/>
        <item x="396"/>
        <item x="391"/>
        <item x="395"/>
        <item x="403"/>
        <item x="380"/>
        <item x="825"/>
        <item x="829"/>
        <item x="789"/>
        <item x="811"/>
        <item x="810"/>
        <item x="1358"/>
        <item x="1350"/>
        <item x="1340"/>
        <item x="1349"/>
        <item x="1288"/>
        <item x="1281"/>
        <item x="1254"/>
        <item x="1290"/>
        <item x="1255"/>
        <item x="1306"/>
        <item x="1307"/>
        <item x="1313"/>
        <item x="1334"/>
        <item x="1335"/>
        <item x="21"/>
        <item x="11"/>
        <item x="15"/>
        <item x="54"/>
        <item x="227"/>
        <item x="222"/>
        <item x="214"/>
        <item x="228"/>
        <item x="225"/>
        <item x="211"/>
        <item x="205"/>
        <item x="193"/>
        <item x="234"/>
        <item x="208"/>
        <item x="169"/>
        <item x="173"/>
        <item x="172"/>
        <item x="179"/>
        <item x="209"/>
        <item x="207"/>
        <item x="197"/>
        <item x="180"/>
        <item x="206"/>
        <item x="196"/>
        <item x="186"/>
        <item x="191"/>
        <item x="181"/>
        <item x="204"/>
        <item x="156"/>
        <item x="118"/>
        <item x="119"/>
        <item x="108"/>
        <item x="120"/>
        <item x="176"/>
        <item x="105"/>
        <item x="100"/>
        <item x="99"/>
        <item x="177"/>
        <item x="114"/>
        <item x="76"/>
        <item x="63"/>
        <item x="51"/>
        <item x="73"/>
        <item x="77"/>
        <item x="72"/>
        <item x="16"/>
        <item x="12"/>
        <item x="18"/>
        <item x="68"/>
        <item x="241"/>
        <item x="232"/>
        <item x="231"/>
        <item x="240"/>
        <item x="230"/>
        <item x="239"/>
        <item x="246"/>
        <item x="223"/>
        <item x="212"/>
        <item x="210"/>
        <item x="201"/>
        <item x="219"/>
        <item x="224"/>
        <item x="221"/>
        <item x="161"/>
        <item x="167"/>
        <item x="155"/>
        <item x="162"/>
        <item x="189"/>
        <item x="165"/>
        <item x="195"/>
        <item x="153"/>
        <item x="143"/>
        <item x="146"/>
        <item x="148"/>
        <item x="152"/>
        <item x="160"/>
        <item x="182"/>
        <item x="187"/>
        <item x="139"/>
        <item x="135"/>
        <item x="134"/>
        <item x="192"/>
        <item x="144"/>
        <item x="151"/>
        <item x="140"/>
        <item x="122"/>
        <item x="123"/>
        <item x="124"/>
        <item x="132"/>
        <item x="125"/>
        <item x="138"/>
        <item x="130"/>
        <item x="131"/>
        <item x="64"/>
        <item x="62"/>
        <item x="67"/>
        <item x="74"/>
        <item x="81"/>
        <item x="89"/>
        <item x="92"/>
        <item x="102"/>
        <item x="94"/>
        <item x="31"/>
        <item x="53"/>
        <item x="45"/>
        <item x="40"/>
        <item x="35"/>
        <item x="42"/>
        <item x="44"/>
        <item x="57"/>
        <item x="71"/>
        <item x="25"/>
        <item x="23"/>
        <item x="8"/>
        <item x="32"/>
        <item x="47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635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t="default"/>
      </items>
    </pivotField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计数项:梁片" fld="2" subtotal="count" baseField="0" baseItem="0"/>
  </dataFields>
  <pivotTableStyleInfo name="PivotStyleLight19" showRowHeaders="1" showColHeaders="1" showRowStripes="1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1648"/>
  <sheetViews>
    <sheetView tabSelected="1" zoomScale="85" zoomScaleNormal="85" workbookViewId="0">
      <pane ySplit="1" topLeftCell="A1620" activePane="bottomLeft" state="frozen"/>
      <selection/>
      <selection pane="bottomLeft" activeCell="J1634" sqref="J1634"/>
    </sheetView>
  </sheetViews>
  <sheetFormatPr defaultColWidth="9" defaultRowHeight="13.8"/>
  <cols>
    <col min="1" max="1" width="9.11111111111111" customWidth="1"/>
    <col min="2" max="2" width="42.7777777777778" customWidth="1"/>
    <col min="3" max="3" width="17" customWidth="1"/>
    <col min="4" max="5" width="9.66666666666667" customWidth="1"/>
    <col min="6" max="6" width="10.6666666666667" customWidth="1"/>
    <col min="7" max="7" width="11.4444444444444" style="26" customWidth="1"/>
    <col min="8" max="8" width="12.1111111111111" customWidth="1"/>
    <col min="9" max="9" width="11.4444444444444" style="26" customWidth="1"/>
    <col min="10" max="10" width="9.66666666666667" style="27" customWidth="1"/>
    <col min="11" max="11" width="10.6666666666667" style="28" customWidth="1"/>
    <col min="12" max="12" width="11.7777777777778" style="28" customWidth="1"/>
    <col min="13" max="13" width="10.0648148148148" style="28" customWidth="1"/>
    <col min="14" max="14" width="14.1111111111111" style="28" customWidth="1"/>
    <col min="15" max="15" width="10.6666666666667" customWidth="1"/>
    <col min="16" max="16383" width="9" customWidth="1"/>
  </cols>
  <sheetData>
    <row r="1" s="25" customFormat="1" spans="1:16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1" t="s">
        <v>6</v>
      </c>
      <c r="H1" s="30" t="s">
        <v>7</v>
      </c>
      <c r="I1" s="31" t="s">
        <v>8</v>
      </c>
      <c r="J1" s="32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0" t="s">
        <v>14</v>
      </c>
      <c r="P1" s="34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76378.15</v>
      </c>
      <c r="G2" s="26">
        <v>44403</v>
      </c>
      <c r="H2" t="s">
        <v>21</v>
      </c>
      <c r="I2" s="26">
        <v>44468</v>
      </c>
      <c r="J2" s="27">
        <v>0.163</v>
      </c>
      <c r="K2" s="28">
        <v>670</v>
      </c>
      <c r="L2" s="28">
        <v>4336.79</v>
      </c>
      <c r="M2" s="28">
        <v>26.2</v>
      </c>
      <c r="N2" s="28">
        <v>774.86</v>
      </c>
      <c r="O2">
        <v>136.6</v>
      </c>
      <c r="P2">
        <v>1722</v>
      </c>
    </row>
    <row r="3" spans="1:16">
      <c r="A3" t="s">
        <v>16</v>
      </c>
      <c r="B3" t="s">
        <v>17</v>
      </c>
      <c r="C3" t="s">
        <v>22</v>
      </c>
      <c r="D3" t="s">
        <v>19</v>
      </c>
      <c r="E3" t="s">
        <v>20</v>
      </c>
      <c r="F3">
        <v>76378.15</v>
      </c>
      <c r="G3" s="26">
        <v>44437</v>
      </c>
      <c r="H3" t="s">
        <v>21</v>
      </c>
      <c r="I3" s="26">
        <v>44493</v>
      </c>
      <c r="J3" s="27">
        <v>0.163</v>
      </c>
      <c r="K3" s="28">
        <v>670</v>
      </c>
      <c r="L3" s="28">
        <v>4336.79</v>
      </c>
      <c r="M3" s="28">
        <v>26.2</v>
      </c>
      <c r="N3" s="28">
        <v>774.86</v>
      </c>
      <c r="O3">
        <v>136.6</v>
      </c>
      <c r="P3">
        <v>1733</v>
      </c>
    </row>
    <row r="4" spans="1:16">
      <c r="A4" t="s">
        <v>16</v>
      </c>
      <c r="B4" t="s">
        <v>17</v>
      </c>
      <c r="C4" t="s">
        <v>23</v>
      </c>
      <c r="D4" t="s">
        <v>19</v>
      </c>
      <c r="E4" t="s">
        <v>20</v>
      </c>
      <c r="F4">
        <v>76378.15</v>
      </c>
      <c r="G4" s="26">
        <v>44437</v>
      </c>
      <c r="H4" t="s">
        <v>21</v>
      </c>
      <c r="I4" s="26">
        <v>44497</v>
      </c>
      <c r="J4" s="27">
        <v>0.163</v>
      </c>
      <c r="K4" s="28">
        <v>670</v>
      </c>
      <c r="L4" s="28">
        <v>4336.79</v>
      </c>
      <c r="M4" s="28">
        <v>26.2</v>
      </c>
      <c r="N4" s="28">
        <v>774.86</v>
      </c>
      <c r="O4">
        <v>136.6</v>
      </c>
      <c r="P4">
        <v>1737</v>
      </c>
    </row>
    <row r="5" spans="1:16">
      <c r="A5" t="s">
        <v>16</v>
      </c>
      <c r="B5" t="s">
        <v>17</v>
      </c>
      <c r="C5" t="s">
        <v>24</v>
      </c>
      <c r="D5" t="s">
        <v>19</v>
      </c>
      <c r="E5" t="s">
        <v>20</v>
      </c>
      <c r="F5">
        <v>76378.15</v>
      </c>
      <c r="G5" s="26">
        <v>44440</v>
      </c>
      <c r="H5" t="s">
        <v>21</v>
      </c>
      <c r="I5" s="26">
        <v>44477</v>
      </c>
      <c r="J5" s="27">
        <v>0.163</v>
      </c>
      <c r="K5" s="28">
        <v>670</v>
      </c>
      <c r="L5" s="28">
        <v>4336.79</v>
      </c>
      <c r="M5" s="28">
        <v>26.2</v>
      </c>
      <c r="N5" s="28">
        <v>774.86</v>
      </c>
      <c r="O5">
        <v>136.6</v>
      </c>
      <c r="P5">
        <v>1721</v>
      </c>
    </row>
    <row r="6" spans="1:16">
      <c r="A6" t="s">
        <v>16</v>
      </c>
      <c r="B6" t="s">
        <v>17</v>
      </c>
      <c r="C6" t="s">
        <v>25</v>
      </c>
      <c r="D6" t="s">
        <v>19</v>
      </c>
      <c r="E6" t="s">
        <v>20</v>
      </c>
      <c r="F6">
        <v>76378.15</v>
      </c>
      <c r="G6" s="26">
        <v>44441</v>
      </c>
      <c r="H6" t="s">
        <v>21</v>
      </c>
      <c r="I6" s="26">
        <v>44477</v>
      </c>
      <c r="J6" s="27">
        <v>0.163</v>
      </c>
      <c r="K6" s="28">
        <v>670</v>
      </c>
      <c r="L6" s="28">
        <v>4336.79</v>
      </c>
      <c r="M6" s="28">
        <v>26.2</v>
      </c>
      <c r="N6" s="28">
        <v>774.86</v>
      </c>
      <c r="O6">
        <v>136.6</v>
      </c>
      <c r="P6">
        <v>1723</v>
      </c>
    </row>
    <row r="7" spans="1:16">
      <c r="A7" t="s">
        <v>16</v>
      </c>
      <c r="B7" t="s">
        <v>17</v>
      </c>
      <c r="C7" t="s">
        <v>26</v>
      </c>
      <c r="D7" t="s">
        <v>19</v>
      </c>
      <c r="E7" t="s">
        <v>20</v>
      </c>
      <c r="F7">
        <v>76378.15</v>
      </c>
      <c r="G7" s="26">
        <v>44442</v>
      </c>
      <c r="H7" t="s">
        <v>21</v>
      </c>
      <c r="I7" s="26">
        <v>44499</v>
      </c>
      <c r="J7" s="27">
        <v>0.163</v>
      </c>
      <c r="K7" s="28">
        <v>670</v>
      </c>
      <c r="L7" s="28">
        <v>4336.79</v>
      </c>
      <c r="M7" s="28">
        <v>26.2</v>
      </c>
      <c r="N7" s="28">
        <v>774.86</v>
      </c>
      <c r="O7">
        <v>136.6</v>
      </c>
      <c r="P7">
        <v>1736</v>
      </c>
    </row>
    <row r="8" spans="1:16">
      <c r="A8" t="s">
        <v>16</v>
      </c>
      <c r="B8" t="s">
        <v>17</v>
      </c>
      <c r="C8" t="s">
        <v>27</v>
      </c>
      <c r="D8" t="s">
        <v>19</v>
      </c>
      <c r="E8" t="s">
        <v>20</v>
      </c>
      <c r="F8">
        <v>76378.15</v>
      </c>
      <c r="G8" s="26">
        <v>44442</v>
      </c>
      <c r="H8" t="s">
        <v>21</v>
      </c>
      <c r="I8" s="26">
        <v>44497</v>
      </c>
      <c r="J8" s="27">
        <v>0.163</v>
      </c>
      <c r="K8" s="28">
        <v>670</v>
      </c>
      <c r="L8" s="28">
        <v>4336.79</v>
      </c>
      <c r="M8" s="28">
        <v>26.2</v>
      </c>
      <c r="N8" s="28">
        <v>774.86</v>
      </c>
      <c r="O8">
        <v>136.6</v>
      </c>
      <c r="P8">
        <v>1738</v>
      </c>
    </row>
    <row r="9" spans="1:16">
      <c r="A9" t="s">
        <v>16</v>
      </c>
      <c r="B9" t="s">
        <v>17</v>
      </c>
      <c r="C9" t="s">
        <v>28</v>
      </c>
      <c r="D9" t="s">
        <v>19</v>
      </c>
      <c r="E9" t="s">
        <v>20</v>
      </c>
      <c r="F9">
        <v>76378.15</v>
      </c>
      <c r="G9" s="26">
        <v>44444</v>
      </c>
      <c r="H9" t="s">
        <v>21</v>
      </c>
      <c r="I9" s="26">
        <v>44490</v>
      </c>
      <c r="J9" s="27">
        <v>0.163</v>
      </c>
      <c r="K9" s="28">
        <v>670</v>
      </c>
      <c r="L9" s="28">
        <v>4336.79</v>
      </c>
      <c r="M9" s="28">
        <v>26.2</v>
      </c>
      <c r="N9" s="28">
        <v>774.86</v>
      </c>
      <c r="O9">
        <v>136.6</v>
      </c>
      <c r="P9">
        <v>1726</v>
      </c>
    </row>
    <row r="10" spans="1:16">
      <c r="A10" t="s">
        <v>29</v>
      </c>
      <c r="B10" t="s">
        <v>30</v>
      </c>
      <c r="C10" t="s">
        <v>31</v>
      </c>
      <c r="D10" t="s">
        <v>19</v>
      </c>
      <c r="E10" t="s">
        <v>20</v>
      </c>
      <c r="F10">
        <v>76378.15</v>
      </c>
      <c r="G10" s="26">
        <v>44444</v>
      </c>
      <c r="H10" t="s">
        <v>32</v>
      </c>
      <c r="I10" s="26">
        <v>44489</v>
      </c>
      <c r="J10" s="27">
        <v>0.163</v>
      </c>
      <c r="K10" s="28">
        <v>670</v>
      </c>
      <c r="L10" s="28">
        <v>4336.79</v>
      </c>
      <c r="M10" s="28">
        <v>26.2</v>
      </c>
      <c r="N10" s="28">
        <v>774.86</v>
      </c>
      <c r="O10">
        <v>136.6</v>
      </c>
      <c r="P10">
        <v>4457</v>
      </c>
    </row>
    <row r="11" spans="1:16">
      <c r="A11" t="s">
        <v>16</v>
      </c>
      <c r="B11" t="s">
        <v>17</v>
      </c>
      <c r="C11" t="s">
        <v>33</v>
      </c>
      <c r="D11" t="s">
        <v>19</v>
      </c>
      <c r="E11" t="s">
        <v>20</v>
      </c>
      <c r="F11">
        <v>76378.15</v>
      </c>
      <c r="G11" s="26">
        <v>44444</v>
      </c>
      <c r="H11" t="s">
        <v>21</v>
      </c>
      <c r="I11" s="26">
        <v>44490</v>
      </c>
      <c r="J11" s="27">
        <v>0.163</v>
      </c>
      <c r="K11" s="28">
        <v>670</v>
      </c>
      <c r="L11" s="28">
        <v>4336.79</v>
      </c>
      <c r="M11" s="28">
        <v>26.2</v>
      </c>
      <c r="N11" s="28">
        <v>774.86</v>
      </c>
      <c r="O11">
        <v>136.6</v>
      </c>
      <c r="P11">
        <v>1727</v>
      </c>
    </row>
    <row r="12" spans="1:16">
      <c r="A12" t="s">
        <v>16</v>
      </c>
      <c r="B12" t="s">
        <v>17</v>
      </c>
      <c r="C12" t="s">
        <v>34</v>
      </c>
      <c r="D12" t="s">
        <v>19</v>
      </c>
      <c r="E12" t="s">
        <v>20</v>
      </c>
      <c r="F12">
        <v>76378.15</v>
      </c>
      <c r="G12" s="26">
        <v>44445</v>
      </c>
      <c r="H12" t="s">
        <v>21</v>
      </c>
      <c r="I12" s="26">
        <v>44491</v>
      </c>
      <c r="J12" s="27">
        <v>0.163</v>
      </c>
      <c r="K12" s="28">
        <v>670</v>
      </c>
      <c r="L12" s="28">
        <v>4336.79</v>
      </c>
      <c r="M12" s="28">
        <v>26.2</v>
      </c>
      <c r="N12" s="28">
        <v>774.86</v>
      </c>
      <c r="O12">
        <v>136.6</v>
      </c>
      <c r="P12">
        <v>1728</v>
      </c>
    </row>
    <row r="13" spans="1:16">
      <c r="A13" t="s">
        <v>29</v>
      </c>
      <c r="B13" t="s">
        <v>35</v>
      </c>
      <c r="C13" t="s">
        <v>36</v>
      </c>
      <c r="D13" t="s">
        <v>19</v>
      </c>
      <c r="E13" t="s">
        <v>20</v>
      </c>
      <c r="F13">
        <v>76378.15</v>
      </c>
      <c r="G13" s="26">
        <v>44448</v>
      </c>
      <c r="H13" t="s">
        <v>32</v>
      </c>
      <c r="I13" s="26">
        <v>44489</v>
      </c>
      <c r="J13" s="27">
        <v>0.081</v>
      </c>
      <c r="K13" s="28">
        <v>670</v>
      </c>
      <c r="L13" s="28">
        <v>4336.79</v>
      </c>
      <c r="M13" s="28">
        <v>26.2</v>
      </c>
      <c r="N13" s="28">
        <v>774.86</v>
      </c>
      <c r="O13">
        <v>136.6</v>
      </c>
      <c r="P13">
        <v>4345</v>
      </c>
    </row>
    <row r="14" spans="1:16">
      <c r="A14" t="s">
        <v>29</v>
      </c>
      <c r="B14" t="s">
        <v>30</v>
      </c>
      <c r="C14" t="s">
        <v>37</v>
      </c>
      <c r="D14" t="s">
        <v>19</v>
      </c>
      <c r="E14" t="s">
        <v>20</v>
      </c>
      <c r="F14">
        <v>76378.15</v>
      </c>
      <c r="G14" s="26">
        <v>44448</v>
      </c>
      <c r="H14" t="s">
        <v>32</v>
      </c>
      <c r="I14" s="26">
        <v>44493</v>
      </c>
      <c r="J14" s="27">
        <v>0.163</v>
      </c>
      <c r="K14" s="28">
        <v>670</v>
      </c>
      <c r="L14" s="28">
        <v>4336.79</v>
      </c>
      <c r="M14" s="28">
        <v>26.2</v>
      </c>
      <c r="N14" s="28">
        <v>774.86</v>
      </c>
      <c r="O14">
        <v>136.6</v>
      </c>
      <c r="P14">
        <v>4390</v>
      </c>
    </row>
    <row r="15" spans="1:16">
      <c r="A15" t="s">
        <v>16</v>
      </c>
      <c r="B15" t="s">
        <v>17</v>
      </c>
      <c r="C15" t="s">
        <v>38</v>
      </c>
      <c r="D15" t="s">
        <v>19</v>
      </c>
      <c r="E15" t="s">
        <v>20</v>
      </c>
      <c r="F15">
        <v>76378.15</v>
      </c>
      <c r="G15" s="26">
        <v>44450</v>
      </c>
      <c r="H15" t="s">
        <v>21</v>
      </c>
      <c r="I15" s="26">
        <v>44493</v>
      </c>
      <c r="J15" s="27">
        <v>0.163</v>
      </c>
      <c r="K15" s="28">
        <v>670</v>
      </c>
      <c r="L15" s="28">
        <v>4336.79</v>
      </c>
      <c r="M15" s="28">
        <v>26.2</v>
      </c>
      <c r="N15" s="28">
        <v>774.86</v>
      </c>
      <c r="O15">
        <v>136.6</v>
      </c>
      <c r="P15">
        <v>1731</v>
      </c>
    </row>
    <row r="16" spans="1:16">
      <c r="A16" t="s">
        <v>16</v>
      </c>
      <c r="B16" t="s">
        <v>17</v>
      </c>
      <c r="C16" t="s">
        <v>39</v>
      </c>
      <c r="D16" t="s">
        <v>19</v>
      </c>
      <c r="E16" t="s">
        <v>20</v>
      </c>
      <c r="F16">
        <v>76378.15</v>
      </c>
      <c r="G16" s="26">
        <v>44450</v>
      </c>
      <c r="H16" t="s">
        <v>21</v>
      </c>
      <c r="I16" s="26">
        <v>44493</v>
      </c>
      <c r="J16" s="27">
        <v>0.163</v>
      </c>
      <c r="K16" s="28">
        <v>670</v>
      </c>
      <c r="L16" s="28">
        <v>4336.79</v>
      </c>
      <c r="M16" s="28">
        <v>26.2</v>
      </c>
      <c r="N16" s="28">
        <v>774.86</v>
      </c>
      <c r="O16">
        <v>136.6</v>
      </c>
      <c r="P16">
        <v>1732</v>
      </c>
    </row>
    <row r="17" spans="1:16">
      <c r="A17" t="s">
        <v>29</v>
      </c>
      <c r="B17" t="s">
        <v>35</v>
      </c>
      <c r="C17" t="s">
        <v>40</v>
      </c>
      <c r="D17" t="s">
        <v>19</v>
      </c>
      <c r="E17" t="s">
        <v>20</v>
      </c>
      <c r="F17">
        <v>76378.15</v>
      </c>
      <c r="G17" s="26">
        <v>44452</v>
      </c>
      <c r="H17" t="s">
        <v>32</v>
      </c>
      <c r="I17" s="26">
        <v>44492</v>
      </c>
      <c r="J17" s="27">
        <v>0.0815</v>
      </c>
      <c r="K17" s="28">
        <v>670</v>
      </c>
      <c r="L17" s="28">
        <v>4336.79</v>
      </c>
      <c r="M17" s="28">
        <v>26.2</v>
      </c>
      <c r="N17" s="28">
        <v>774.86</v>
      </c>
      <c r="O17">
        <v>136.6</v>
      </c>
      <c r="P17">
        <v>4346</v>
      </c>
    </row>
    <row r="18" spans="1:16">
      <c r="A18" t="s">
        <v>29</v>
      </c>
      <c r="B18" t="s">
        <v>30</v>
      </c>
      <c r="C18" t="s">
        <v>41</v>
      </c>
      <c r="D18" t="s">
        <v>19</v>
      </c>
      <c r="E18" t="s">
        <v>20</v>
      </c>
      <c r="F18">
        <v>76378.15</v>
      </c>
      <c r="G18" s="26">
        <v>44458</v>
      </c>
      <c r="H18" t="s">
        <v>32</v>
      </c>
      <c r="I18" s="26">
        <v>44493</v>
      </c>
      <c r="J18" s="27">
        <v>0.163</v>
      </c>
      <c r="K18" s="28">
        <v>670</v>
      </c>
      <c r="L18" s="28">
        <v>4336.79</v>
      </c>
      <c r="M18" s="28">
        <v>26.2</v>
      </c>
      <c r="N18" s="28">
        <v>774.86</v>
      </c>
      <c r="O18">
        <v>136.6</v>
      </c>
      <c r="P18">
        <v>4389</v>
      </c>
    </row>
    <row r="19" spans="1:16">
      <c r="A19" t="s">
        <v>16</v>
      </c>
      <c r="B19" t="s">
        <v>42</v>
      </c>
      <c r="C19" t="s">
        <v>43</v>
      </c>
      <c r="D19" t="s">
        <v>44</v>
      </c>
      <c r="E19" t="s">
        <v>20</v>
      </c>
      <c r="F19">
        <v>152769.7</v>
      </c>
      <c r="G19" s="26">
        <v>44458</v>
      </c>
      <c r="H19" t="s">
        <v>21</v>
      </c>
      <c r="I19" s="26">
        <v>44496</v>
      </c>
      <c r="J19" s="27">
        <v>0.252</v>
      </c>
      <c r="K19" s="28">
        <v>1198.46</v>
      </c>
      <c r="L19" s="28">
        <v>7822.4</v>
      </c>
      <c r="M19" s="28">
        <v>49.81</v>
      </c>
      <c r="N19" s="28">
        <v>2351.31</v>
      </c>
      <c r="O19">
        <v>185.76</v>
      </c>
      <c r="P19">
        <v>2867</v>
      </c>
    </row>
    <row r="20" spans="1:16">
      <c r="A20" t="s">
        <v>29</v>
      </c>
      <c r="B20" t="s">
        <v>30</v>
      </c>
      <c r="C20" t="s">
        <v>45</v>
      </c>
      <c r="D20" t="s">
        <v>19</v>
      </c>
      <c r="E20" t="s">
        <v>20</v>
      </c>
      <c r="F20">
        <v>76378.15</v>
      </c>
      <c r="G20" s="26">
        <v>44460</v>
      </c>
      <c r="H20" t="s">
        <v>32</v>
      </c>
      <c r="I20" s="26">
        <v>44497</v>
      </c>
      <c r="J20" s="27">
        <v>0.163</v>
      </c>
      <c r="K20" s="28">
        <v>670</v>
      </c>
      <c r="L20" s="28">
        <v>4336.79</v>
      </c>
      <c r="M20" s="28">
        <v>26.2</v>
      </c>
      <c r="N20" s="28">
        <v>774.86</v>
      </c>
      <c r="O20">
        <v>136.6</v>
      </c>
      <c r="P20">
        <v>4391</v>
      </c>
    </row>
    <row r="21" spans="1:16">
      <c r="A21" t="s">
        <v>16</v>
      </c>
      <c r="B21" t="s">
        <v>17</v>
      </c>
      <c r="C21" t="s">
        <v>46</v>
      </c>
      <c r="D21" t="s">
        <v>19</v>
      </c>
      <c r="E21" t="s">
        <v>20</v>
      </c>
      <c r="F21">
        <v>76378.15</v>
      </c>
      <c r="G21" s="26">
        <v>44461</v>
      </c>
      <c r="H21" t="s">
        <v>21</v>
      </c>
      <c r="I21" s="26">
        <v>44486</v>
      </c>
      <c r="J21" s="27">
        <v>0.163</v>
      </c>
      <c r="K21" s="28">
        <v>670</v>
      </c>
      <c r="L21" s="28">
        <v>4336.79</v>
      </c>
      <c r="M21" s="28">
        <v>26.2</v>
      </c>
      <c r="N21" s="28">
        <v>774.86</v>
      </c>
      <c r="O21">
        <v>136.6</v>
      </c>
      <c r="P21">
        <v>1706</v>
      </c>
    </row>
    <row r="22" spans="1:16">
      <c r="A22" t="s">
        <v>16</v>
      </c>
      <c r="B22" t="s">
        <v>42</v>
      </c>
      <c r="C22" t="s">
        <v>47</v>
      </c>
      <c r="D22" t="s">
        <v>44</v>
      </c>
      <c r="E22" t="s">
        <v>20</v>
      </c>
      <c r="F22">
        <v>152769.7</v>
      </c>
      <c r="G22" s="26">
        <v>44463</v>
      </c>
      <c r="H22" t="s">
        <v>21</v>
      </c>
      <c r="I22" s="26">
        <v>44496</v>
      </c>
      <c r="J22" s="27">
        <v>0.252</v>
      </c>
      <c r="K22" s="28">
        <v>1198.46</v>
      </c>
      <c r="L22" s="28">
        <v>7822.4</v>
      </c>
      <c r="M22" s="28">
        <v>49.81</v>
      </c>
      <c r="N22" s="28">
        <v>2351.31</v>
      </c>
      <c r="O22">
        <v>185.76</v>
      </c>
      <c r="P22">
        <v>2866</v>
      </c>
    </row>
    <row r="23" spans="1:16">
      <c r="A23" t="s">
        <v>29</v>
      </c>
      <c r="B23" t="s">
        <v>35</v>
      </c>
      <c r="C23" t="s">
        <v>48</v>
      </c>
      <c r="D23" t="s">
        <v>19</v>
      </c>
      <c r="E23" t="s">
        <v>49</v>
      </c>
      <c r="F23">
        <v>78205.19</v>
      </c>
      <c r="G23" s="26">
        <v>44465</v>
      </c>
      <c r="H23" t="s">
        <v>32</v>
      </c>
      <c r="I23" s="26">
        <v>44489</v>
      </c>
      <c r="J23" s="27">
        <v>0.081</v>
      </c>
      <c r="K23" s="28">
        <v>537.61</v>
      </c>
      <c r="L23" s="28">
        <v>4820.54</v>
      </c>
      <c r="M23" s="28">
        <v>25.37</v>
      </c>
      <c r="N23" s="28">
        <v>832.32</v>
      </c>
      <c r="O23">
        <v>136.6</v>
      </c>
      <c r="P23">
        <v>4344</v>
      </c>
    </row>
    <row r="24" spans="1:16">
      <c r="A24" t="s">
        <v>16</v>
      </c>
      <c r="B24" t="s">
        <v>42</v>
      </c>
      <c r="C24" t="s">
        <v>50</v>
      </c>
      <c r="D24" t="s">
        <v>44</v>
      </c>
      <c r="E24" t="s">
        <v>20</v>
      </c>
      <c r="F24">
        <v>152769.7</v>
      </c>
      <c r="G24" s="26">
        <v>44467</v>
      </c>
      <c r="H24" t="s">
        <v>21</v>
      </c>
      <c r="I24" s="26">
        <v>44494</v>
      </c>
      <c r="J24" s="27">
        <v>0.252</v>
      </c>
      <c r="K24" s="28">
        <v>1198.46</v>
      </c>
      <c r="L24" s="28">
        <v>7822.4</v>
      </c>
      <c r="M24" s="28">
        <v>49.81</v>
      </c>
      <c r="N24" s="28">
        <v>2351.31</v>
      </c>
      <c r="O24">
        <v>185.76</v>
      </c>
      <c r="P24">
        <v>2868</v>
      </c>
    </row>
    <row r="25" spans="1:16">
      <c r="A25" t="s">
        <v>29</v>
      </c>
      <c r="B25" t="s">
        <v>30</v>
      </c>
      <c r="C25" t="s">
        <v>51</v>
      </c>
      <c r="D25" t="s">
        <v>19</v>
      </c>
      <c r="E25" t="s">
        <v>20</v>
      </c>
      <c r="F25">
        <v>76378.15</v>
      </c>
      <c r="G25" s="26">
        <v>44468</v>
      </c>
      <c r="H25" t="s">
        <v>32</v>
      </c>
      <c r="I25" s="26">
        <v>44489</v>
      </c>
      <c r="J25" s="27">
        <v>0.163</v>
      </c>
      <c r="K25" s="28">
        <v>670</v>
      </c>
      <c r="L25" s="28">
        <v>4336.79</v>
      </c>
      <c r="M25" s="28">
        <v>26.2</v>
      </c>
      <c r="N25" s="28">
        <v>774.86</v>
      </c>
      <c r="O25">
        <v>136.6</v>
      </c>
      <c r="P25">
        <v>4456</v>
      </c>
    </row>
    <row r="26" spans="1:16">
      <c r="A26" t="s">
        <v>16</v>
      </c>
      <c r="B26" t="s">
        <v>17</v>
      </c>
      <c r="C26" t="s">
        <v>52</v>
      </c>
      <c r="D26" t="s">
        <v>19</v>
      </c>
      <c r="E26" t="s">
        <v>49</v>
      </c>
      <c r="F26">
        <v>78205.19</v>
      </c>
      <c r="G26" s="26">
        <v>44468</v>
      </c>
      <c r="H26" t="s">
        <v>21</v>
      </c>
      <c r="I26" s="26">
        <v>44477</v>
      </c>
      <c r="J26" s="27">
        <v>0.163</v>
      </c>
      <c r="K26" s="28">
        <v>537.61</v>
      </c>
      <c r="L26" s="28">
        <v>4820.54</v>
      </c>
      <c r="M26" s="28">
        <v>25.37</v>
      </c>
      <c r="N26" s="28">
        <v>832.32</v>
      </c>
      <c r="O26">
        <v>136.6</v>
      </c>
      <c r="P26">
        <v>1724</v>
      </c>
    </row>
    <row r="27" spans="1:16">
      <c r="A27" t="s">
        <v>29</v>
      </c>
      <c r="B27" t="s">
        <v>30</v>
      </c>
      <c r="C27" t="s">
        <v>53</v>
      </c>
      <c r="D27" t="s">
        <v>19</v>
      </c>
      <c r="E27" t="s">
        <v>49</v>
      </c>
      <c r="F27">
        <v>78205.19</v>
      </c>
      <c r="G27" s="26">
        <v>44468</v>
      </c>
      <c r="H27" t="s">
        <v>32</v>
      </c>
      <c r="I27" s="26">
        <v>44489</v>
      </c>
      <c r="J27" s="27">
        <v>0.163</v>
      </c>
      <c r="K27" s="28">
        <v>537.61</v>
      </c>
      <c r="L27" s="28">
        <v>4820.54</v>
      </c>
      <c r="M27" s="28">
        <v>25.37</v>
      </c>
      <c r="N27" s="28">
        <v>832.32</v>
      </c>
      <c r="O27">
        <v>136.6</v>
      </c>
      <c r="P27">
        <v>4455</v>
      </c>
    </row>
    <row r="28" spans="1:16">
      <c r="A28" t="s">
        <v>16</v>
      </c>
      <c r="B28" t="s">
        <v>17</v>
      </c>
      <c r="C28" t="s">
        <v>54</v>
      </c>
      <c r="D28" t="s">
        <v>19</v>
      </c>
      <c r="E28" t="s">
        <v>49</v>
      </c>
      <c r="F28">
        <v>78205.19</v>
      </c>
      <c r="G28" s="26">
        <v>44469</v>
      </c>
      <c r="H28" t="s">
        <v>21</v>
      </c>
      <c r="I28" s="26">
        <v>44491</v>
      </c>
      <c r="J28" s="27">
        <v>0.163</v>
      </c>
      <c r="K28" s="28">
        <v>537.61</v>
      </c>
      <c r="L28" s="28">
        <v>4820.54</v>
      </c>
      <c r="M28" s="28">
        <v>25.37</v>
      </c>
      <c r="N28" s="28">
        <v>832.32</v>
      </c>
      <c r="O28">
        <v>136.6</v>
      </c>
      <c r="P28">
        <v>1729</v>
      </c>
    </row>
    <row r="29" spans="1:16">
      <c r="A29" t="s">
        <v>16</v>
      </c>
      <c r="B29" t="s">
        <v>42</v>
      </c>
      <c r="C29" t="s">
        <v>31</v>
      </c>
      <c r="D29" t="s">
        <v>44</v>
      </c>
      <c r="E29" t="s">
        <v>20</v>
      </c>
      <c r="F29">
        <v>152769.7</v>
      </c>
      <c r="G29" s="26">
        <v>44470</v>
      </c>
      <c r="H29" t="s">
        <v>21</v>
      </c>
      <c r="I29" s="26">
        <v>44500</v>
      </c>
      <c r="J29" s="27">
        <v>0.252</v>
      </c>
      <c r="K29" s="28">
        <v>1198.46</v>
      </c>
      <c r="L29" s="28">
        <v>7822.4</v>
      </c>
      <c r="M29" s="28">
        <v>49.81</v>
      </c>
      <c r="N29" s="28">
        <v>2351.31</v>
      </c>
      <c r="O29">
        <v>185.76</v>
      </c>
      <c r="P29">
        <v>2912</v>
      </c>
    </row>
    <row r="30" spans="1:16">
      <c r="A30" t="s">
        <v>16</v>
      </c>
      <c r="B30" t="s">
        <v>17</v>
      </c>
      <c r="C30" t="s">
        <v>55</v>
      </c>
      <c r="D30" t="s">
        <v>19</v>
      </c>
      <c r="E30" t="s">
        <v>49</v>
      </c>
      <c r="F30">
        <v>78205.19</v>
      </c>
      <c r="G30" s="26">
        <v>44470</v>
      </c>
      <c r="H30" t="s">
        <v>21</v>
      </c>
      <c r="I30" s="26">
        <v>44486</v>
      </c>
      <c r="J30" s="27">
        <v>0.163</v>
      </c>
      <c r="K30" s="28">
        <v>537.61</v>
      </c>
      <c r="L30" s="28">
        <v>4820.54</v>
      </c>
      <c r="M30" s="28">
        <v>25.37</v>
      </c>
      <c r="N30" s="28">
        <v>832.32</v>
      </c>
      <c r="O30">
        <v>136.6</v>
      </c>
      <c r="P30">
        <v>1720</v>
      </c>
    </row>
    <row r="31" spans="1:16">
      <c r="A31" t="s">
        <v>16</v>
      </c>
      <c r="B31" t="s">
        <v>17</v>
      </c>
      <c r="C31" t="s">
        <v>56</v>
      </c>
      <c r="D31" t="s">
        <v>19</v>
      </c>
      <c r="E31" t="s">
        <v>20</v>
      </c>
      <c r="F31">
        <v>76378.15</v>
      </c>
      <c r="G31" s="26">
        <v>44471</v>
      </c>
      <c r="H31" t="s">
        <v>21</v>
      </c>
      <c r="I31" s="26">
        <v>44486</v>
      </c>
      <c r="J31" s="27">
        <v>0.163</v>
      </c>
      <c r="K31" s="28">
        <v>670</v>
      </c>
      <c r="L31" s="28">
        <v>4336.79</v>
      </c>
      <c r="M31" s="28">
        <v>26.2</v>
      </c>
      <c r="N31" s="28">
        <v>774.86</v>
      </c>
      <c r="O31">
        <v>136.6</v>
      </c>
      <c r="P31">
        <v>1708</v>
      </c>
    </row>
    <row r="32" spans="1:16">
      <c r="A32" t="s">
        <v>16</v>
      </c>
      <c r="B32" t="s">
        <v>17</v>
      </c>
      <c r="C32" t="s">
        <v>57</v>
      </c>
      <c r="D32" t="s">
        <v>19</v>
      </c>
      <c r="E32" t="s">
        <v>49</v>
      </c>
      <c r="F32">
        <v>78205.19</v>
      </c>
      <c r="G32" s="26">
        <v>44471</v>
      </c>
      <c r="H32" t="s">
        <v>21</v>
      </c>
      <c r="I32" s="26">
        <v>44490</v>
      </c>
      <c r="J32" s="27">
        <v>0.163</v>
      </c>
      <c r="K32" s="28">
        <v>537.61</v>
      </c>
      <c r="L32" s="28">
        <v>4820.54</v>
      </c>
      <c r="M32" s="28">
        <v>25.37</v>
      </c>
      <c r="N32" s="28">
        <v>832.32</v>
      </c>
      <c r="O32">
        <v>136.6</v>
      </c>
      <c r="P32">
        <v>1725</v>
      </c>
    </row>
    <row r="33" spans="1:16">
      <c r="A33" t="s">
        <v>29</v>
      </c>
      <c r="B33" t="s">
        <v>30</v>
      </c>
      <c r="C33" t="s">
        <v>58</v>
      </c>
      <c r="D33" t="s">
        <v>19</v>
      </c>
      <c r="E33" t="s">
        <v>49</v>
      </c>
      <c r="F33">
        <v>78205.19</v>
      </c>
      <c r="G33" s="26">
        <v>44472</v>
      </c>
      <c r="H33" t="s">
        <v>32</v>
      </c>
      <c r="I33" s="26">
        <v>44497</v>
      </c>
      <c r="J33" s="27">
        <v>0.163</v>
      </c>
      <c r="K33" s="28">
        <v>537.61</v>
      </c>
      <c r="L33" s="28">
        <v>4820.54</v>
      </c>
      <c r="M33" s="28">
        <v>25.37</v>
      </c>
      <c r="N33" s="28">
        <v>832.32</v>
      </c>
      <c r="O33">
        <v>136.6</v>
      </c>
      <c r="P33">
        <v>4446</v>
      </c>
    </row>
    <row r="34" spans="1:16">
      <c r="A34" t="s">
        <v>29</v>
      </c>
      <c r="B34" t="s">
        <v>30</v>
      </c>
      <c r="C34" t="s">
        <v>59</v>
      </c>
      <c r="D34" t="s">
        <v>19</v>
      </c>
      <c r="E34" t="s">
        <v>20</v>
      </c>
      <c r="F34">
        <v>76378.15</v>
      </c>
      <c r="G34" s="26">
        <v>44472</v>
      </c>
      <c r="H34" t="s">
        <v>32</v>
      </c>
      <c r="I34" s="26">
        <v>44489</v>
      </c>
      <c r="J34" s="27">
        <v>0.163</v>
      </c>
      <c r="K34" s="28">
        <v>670</v>
      </c>
      <c r="L34" s="28">
        <v>4336.79</v>
      </c>
      <c r="M34" s="28">
        <v>26.2</v>
      </c>
      <c r="N34" s="28">
        <v>774.86</v>
      </c>
      <c r="O34">
        <v>136.6</v>
      </c>
      <c r="P34">
        <v>4458</v>
      </c>
    </row>
    <row r="35" spans="1:16">
      <c r="A35" t="s">
        <v>16</v>
      </c>
      <c r="B35" t="s">
        <v>42</v>
      </c>
      <c r="C35" t="s">
        <v>51</v>
      </c>
      <c r="D35" t="s">
        <v>44</v>
      </c>
      <c r="E35" t="s">
        <v>20</v>
      </c>
      <c r="F35">
        <v>152769.7</v>
      </c>
      <c r="G35" s="26">
        <v>44472</v>
      </c>
      <c r="H35" t="s">
        <v>21</v>
      </c>
      <c r="I35" s="26">
        <v>44500</v>
      </c>
      <c r="J35" s="27">
        <v>0.252</v>
      </c>
      <c r="K35" s="28">
        <v>1198.46</v>
      </c>
      <c r="L35" s="28">
        <v>7822.4</v>
      </c>
      <c r="M35" s="28">
        <v>49.81</v>
      </c>
      <c r="N35" s="28">
        <v>2351.31</v>
      </c>
      <c r="O35">
        <v>185.76</v>
      </c>
      <c r="P35">
        <v>2911</v>
      </c>
    </row>
    <row r="36" spans="1:16">
      <c r="A36" t="s">
        <v>16</v>
      </c>
      <c r="B36" t="s">
        <v>17</v>
      </c>
      <c r="C36" t="s">
        <v>60</v>
      </c>
      <c r="D36" t="s">
        <v>19</v>
      </c>
      <c r="E36" t="s">
        <v>20</v>
      </c>
      <c r="F36">
        <v>76378.15</v>
      </c>
      <c r="G36" s="26">
        <v>44474</v>
      </c>
      <c r="H36" t="s">
        <v>21</v>
      </c>
      <c r="I36" s="26">
        <v>44493</v>
      </c>
      <c r="J36" s="27">
        <v>0.163</v>
      </c>
      <c r="K36" s="28">
        <v>670</v>
      </c>
      <c r="L36" s="28">
        <v>4336.79</v>
      </c>
      <c r="M36" s="28">
        <v>26.2</v>
      </c>
      <c r="N36" s="28">
        <v>774.86</v>
      </c>
      <c r="O36">
        <v>136.6</v>
      </c>
      <c r="P36">
        <v>1712</v>
      </c>
    </row>
    <row r="37" spans="1:16">
      <c r="A37" t="s">
        <v>29</v>
      </c>
      <c r="B37" t="s">
        <v>30</v>
      </c>
      <c r="C37" t="s">
        <v>61</v>
      </c>
      <c r="D37" t="s">
        <v>19</v>
      </c>
      <c r="E37" t="s">
        <v>20</v>
      </c>
      <c r="F37">
        <v>76378.15</v>
      </c>
      <c r="G37" s="26">
        <v>44474</v>
      </c>
      <c r="H37" t="s">
        <v>32</v>
      </c>
      <c r="I37" s="26">
        <v>44497</v>
      </c>
      <c r="J37" s="27">
        <v>0.163</v>
      </c>
      <c r="K37" s="28">
        <v>670</v>
      </c>
      <c r="L37" s="28">
        <v>4336.79</v>
      </c>
      <c r="M37" s="28">
        <v>26.2</v>
      </c>
      <c r="N37" s="28">
        <v>774.86</v>
      </c>
      <c r="O37">
        <v>136.6</v>
      </c>
      <c r="P37">
        <v>4450</v>
      </c>
    </row>
    <row r="38" spans="1:16">
      <c r="A38" t="s">
        <v>16</v>
      </c>
      <c r="B38" t="s">
        <v>42</v>
      </c>
      <c r="C38" t="s">
        <v>59</v>
      </c>
      <c r="D38" t="s">
        <v>44</v>
      </c>
      <c r="E38" t="s">
        <v>20</v>
      </c>
      <c r="F38">
        <v>152769.7</v>
      </c>
      <c r="G38" s="26">
        <v>44474</v>
      </c>
      <c r="H38" t="s">
        <v>21</v>
      </c>
      <c r="I38" s="26">
        <v>44500</v>
      </c>
      <c r="J38" s="27">
        <v>0.252</v>
      </c>
      <c r="K38" s="28">
        <v>1198.46</v>
      </c>
      <c r="L38" s="28">
        <v>7822.4</v>
      </c>
      <c r="M38" s="28">
        <v>49.81</v>
      </c>
      <c r="N38" s="28">
        <v>2351.31</v>
      </c>
      <c r="O38">
        <v>185.76</v>
      </c>
      <c r="P38">
        <v>2913</v>
      </c>
    </row>
    <row r="39" spans="1:16">
      <c r="A39" t="s">
        <v>16</v>
      </c>
      <c r="B39" t="s">
        <v>17</v>
      </c>
      <c r="C39" t="s">
        <v>62</v>
      </c>
      <c r="D39" t="s">
        <v>19</v>
      </c>
      <c r="E39" t="s">
        <v>20</v>
      </c>
      <c r="F39">
        <v>76378.15</v>
      </c>
      <c r="G39" s="26">
        <v>44475</v>
      </c>
      <c r="H39" t="s">
        <v>21</v>
      </c>
      <c r="I39" s="26">
        <v>44493</v>
      </c>
      <c r="J39" s="27">
        <v>0.163</v>
      </c>
      <c r="K39" s="28">
        <v>670</v>
      </c>
      <c r="L39" s="28">
        <v>4336.79</v>
      </c>
      <c r="M39" s="28">
        <v>26.2</v>
      </c>
      <c r="N39" s="28">
        <v>774.86</v>
      </c>
      <c r="O39">
        <v>136.6</v>
      </c>
      <c r="P39">
        <v>1711</v>
      </c>
    </row>
    <row r="40" spans="1:16">
      <c r="A40" t="s">
        <v>16</v>
      </c>
      <c r="B40" t="s">
        <v>17</v>
      </c>
      <c r="C40" t="s">
        <v>63</v>
      </c>
      <c r="D40" t="s">
        <v>19</v>
      </c>
      <c r="E40" t="s">
        <v>49</v>
      </c>
      <c r="F40">
        <v>78205.19</v>
      </c>
      <c r="G40" s="26">
        <v>44475</v>
      </c>
      <c r="H40" t="s">
        <v>21</v>
      </c>
      <c r="I40" s="26">
        <v>44486</v>
      </c>
      <c r="J40" s="27">
        <v>0.163</v>
      </c>
      <c r="K40" s="28">
        <v>537.61</v>
      </c>
      <c r="L40" s="28">
        <v>4820.54</v>
      </c>
      <c r="M40" s="28">
        <v>25.37</v>
      </c>
      <c r="N40" s="28">
        <v>832.32</v>
      </c>
      <c r="O40">
        <v>136.6</v>
      </c>
      <c r="P40">
        <v>1709</v>
      </c>
    </row>
    <row r="41" spans="1:16">
      <c r="A41" t="s">
        <v>16</v>
      </c>
      <c r="B41" t="s">
        <v>17</v>
      </c>
      <c r="C41" t="s">
        <v>64</v>
      </c>
      <c r="D41" t="s">
        <v>19</v>
      </c>
      <c r="E41" t="s">
        <v>20</v>
      </c>
      <c r="F41">
        <v>76378.15</v>
      </c>
      <c r="G41" s="26">
        <v>44475</v>
      </c>
      <c r="H41" t="s">
        <v>21</v>
      </c>
      <c r="I41" s="26">
        <v>44493</v>
      </c>
      <c r="J41" s="27">
        <v>0.163</v>
      </c>
      <c r="K41" s="28">
        <v>670</v>
      </c>
      <c r="L41" s="28">
        <v>4336.79</v>
      </c>
      <c r="M41" s="28">
        <v>26.2</v>
      </c>
      <c r="N41" s="28">
        <v>774.86</v>
      </c>
      <c r="O41">
        <v>136.6</v>
      </c>
      <c r="P41">
        <v>1713</v>
      </c>
    </row>
    <row r="42" spans="1:16">
      <c r="A42" t="s">
        <v>29</v>
      </c>
      <c r="B42" t="s">
        <v>30</v>
      </c>
      <c r="C42" t="s">
        <v>65</v>
      </c>
      <c r="D42" t="s">
        <v>19</v>
      </c>
      <c r="E42" t="s">
        <v>20</v>
      </c>
      <c r="F42">
        <v>76378.15</v>
      </c>
      <c r="G42" s="26">
        <v>44476</v>
      </c>
      <c r="H42" t="s">
        <v>32</v>
      </c>
      <c r="I42" s="26">
        <v>44500</v>
      </c>
      <c r="J42" s="27">
        <v>0.163</v>
      </c>
      <c r="K42" s="28">
        <v>670</v>
      </c>
      <c r="L42" s="28">
        <v>4336.79</v>
      </c>
      <c r="M42" s="28">
        <v>26.2</v>
      </c>
      <c r="N42" s="28">
        <v>774.86</v>
      </c>
      <c r="O42">
        <v>136.6</v>
      </c>
      <c r="P42">
        <v>4449</v>
      </c>
    </row>
    <row r="43" spans="1:16">
      <c r="A43" t="s">
        <v>16</v>
      </c>
      <c r="B43" t="s">
        <v>42</v>
      </c>
      <c r="C43" t="s">
        <v>52</v>
      </c>
      <c r="D43" t="s">
        <v>19</v>
      </c>
      <c r="E43" t="s">
        <v>49</v>
      </c>
      <c r="F43">
        <v>78205.19</v>
      </c>
      <c r="G43" s="26">
        <v>44478</v>
      </c>
      <c r="H43" t="s">
        <v>21</v>
      </c>
      <c r="I43" s="26">
        <v>44516</v>
      </c>
      <c r="J43" s="27">
        <v>0.163</v>
      </c>
      <c r="K43" s="28">
        <v>537.61</v>
      </c>
      <c r="L43" s="28">
        <v>4820.54</v>
      </c>
      <c r="M43" s="28">
        <v>25.37</v>
      </c>
      <c r="N43" s="28">
        <v>832.32</v>
      </c>
      <c r="O43">
        <v>136.6</v>
      </c>
      <c r="P43">
        <v>2874</v>
      </c>
    </row>
    <row r="44" spans="1:16">
      <c r="A44" t="s">
        <v>29</v>
      </c>
      <c r="B44" t="s">
        <v>30</v>
      </c>
      <c r="C44" t="s">
        <v>66</v>
      </c>
      <c r="D44" t="s">
        <v>19</v>
      </c>
      <c r="E44" t="s">
        <v>20</v>
      </c>
      <c r="F44">
        <v>76378.15</v>
      </c>
      <c r="G44" s="26">
        <v>44478</v>
      </c>
      <c r="H44" t="s">
        <v>32</v>
      </c>
      <c r="I44" s="26">
        <v>44505</v>
      </c>
      <c r="J44" s="27">
        <v>0.163</v>
      </c>
      <c r="K44" s="28">
        <v>670</v>
      </c>
      <c r="L44" s="28">
        <v>4336.79</v>
      </c>
      <c r="M44" s="28">
        <v>26.2</v>
      </c>
      <c r="N44" s="28">
        <v>774.86</v>
      </c>
      <c r="O44">
        <v>136.6</v>
      </c>
      <c r="P44">
        <v>4451</v>
      </c>
    </row>
    <row r="45" spans="1:16">
      <c r="A45" t="s">
        <v>16</v>
      </c>
      <c r="B45" t="s">
        <v>17</v>
      </c>
      <c r="C45" t="s">
        <v>67</v>
      </c>
      <c r="D45" t="s">
        <v>19</v>
      </c>
      <c r="E45" t="s">
        <v>49</v>
      </c>
      <c r="F45">
        <v>78205.19</v>
      </c>
      <c r="G45" s="26">
        <v>44479</v>
      </c>
      <c r="H45" t="s">
        <v>21</v>
      </c>
      <c r="I45" s="26">
        <v>44486</v>
      </c>
      <c r="J45" s="27">
        <v>0.163</v>
      </c>
      <c r="K45" s="28">
        <v>537.61</v>
      </c>
      <c r="L45" s="28">
        <v>4820.54</v>
      </c>
      <c r="M45" s="28">
        <v>25.37</v>
      </c>
      <c r="N45" s="28">
        <v>832.32</v>
      </c>
      <c r="O45">
        <v>136.6</v>
      </c>
      <c r="P45">
        <v>1705</v>
      </c>
    </row>
    <row r="46" spans="1:16">
      <c r="A46" t="s">
        <v>29</v>
      </c>
      <c r="B46" t="s">
        <v>30</v>
      </c>
      <c r="C46" t="s">
        <v>68</v>
      </c>
      <c r="D46" t="s">
        <v>19</v>
      </c>
      <c r="E46" t="s">
        <v>20</v>
      </c>
      <c r="F46">
        <v>76378.15</v>
      </c>
      <c r="G46" s="26">
        <v>44480</v>
      </c>
      <c r="H46" t="s">
        <v>32</v>
      </c>
      <c r="I46" s="26">
        <v>44505</v>
      </c>
      <c r="J46" s="27">
        <v>0.163</v>
      </c>
      <c r="K46" s="28">
        <v>670</v>
      </c>
      <c r="L46" s="28">
        <v>4336.79</v>
      </c>
      <c r="M46" s="28">
        <v>26.2</v>
      </c>
      <c r="N46" s="28">
        <v>774.86</v>
      </c>
      <c r="O46">
        <v>136.6</v>
      </c>
      <c r="P46">
        <v>4452</v>
      </c>
    </row>
    <row r="47" spans="1:16">
      <c r="A47" t="s">
        <v>29</v>
      </c>
      <c r="B47" t="s">
        <v>30</v>
      </c>
      <c r="C47" t="s">
        <v>69</v>
      </c>
      <c r="D47" t="s">
        <v>19</v>
      </c>
      <c r="E47" t="s">
        <v>20</v>
      </c>
      <c r="F47">
        <v>76378.15</v>
      </c>
      <c r="G47" s="26">
        <v>44480</v>
      </c>
      <c r="H47" t="s">
        <v>32</v>
      </c>
      <c r="I47" s="26">
        <v>44500</v>
      </c>
      <c r="J47" s="27">
        <v>0.163</v>
      </c>
      <c r="K47" s="28">
        <v>670</v>
      </c>
      <c r="L47" s="28">
        <v>4336.79</v>
      </c>
      <c r="M47" s="28">
        <v>26.2</v>
      </c>
      <c r="N47" s="28">
        <v>774.86</v>
      </c>
      <c r="O47">
        <v>136.6</v>
      </c>
      <c r="P47">
        <v>4448</v>
      </c>
    </row>
    <row r="48" spans="1:16">
      <c r="A48" t="s">
        <v>16</v>
      </c>
      <c r="B48" t="s">
        <v>17</v>
      </c>
      <c r="C48" t="s">
        <v>70</v>
      </c>
      <c r="D48" t="s">
        <v>19</v>
      </c>
      <c r="E48" t="s">
        <v>49</v>
      </c>
      <c r="F48">
        <v>78205.19</v>
      </c>
      <c r="G48" s="26">
        <v>44480</v>
      </c>
      <c r="H48" t="s">
        <v>21</v>
      </c>
      <c r="I48" s="26">
        <v>44491</v>
      </c>
      <c r="J48" s="27">
        <v>0.163</v>
      </c>
      <c r="K48" s="28">
        <v>537.61</v>
      </c>
      <c r="L48" s="28">
        <v>4820.54</v>
      </c>
      <c r="M48" s="28">
        <v>25.37</v>
      </c>
      <c r="N48" s="28">
        <v>832.32</v>
      </c>
      <c r="O48">
        <v>136.6</v>
      </c>
      <c r="P48">
        <v>1710</v>
      </c>
    </row>
    <row r="49" spans="1:16">
      <c r="A49" t="s">
        <v>29</v>
      </c>
      <c r="B49" t="s">
        <v>30</v>
      </c>
      <c r="C49" t="s">
        <v>71</v>
      </c>
      <c r="D49" t="s">
        <v>19</v>
      </c>
      <c r="E49" t="s">
        <v>49</v>
      </c>
      <c r="F49">
        <v>78205.19</v>
      </c>
      <c r="G49" s="26">
        <v>44481</v>
      </c>
      <c r="H49" t="s">
        <v>32</v>
      </c>
      <c r="I49" s="26">
        <v>44489</v>
      </c>
      <c r="J49" s="27">
        <v>0.163</v>
      </c>
      <c r="K49" s="28">
        <v>537.61</v>
      </c>
      <c r="L49" s="28">
        <v>4820.54</v>
      </c>
      <c r="M49" s="28">
        <v>25.37</v>
      </c>
      <c r="N49" s="28">
        <v>832.32</v>
      </c>
      <c r="O49">
        <v>136.6</v>
      </c>
      <c r="P49">
        <v>4459</v>
      </c>
    </row>
    <row r="50" spans="1:16">
      <c r="A50" t="s">
        <v>16</v>
      </c>
      <c r="B50" t="s">
        <v>17</v>
      </c>
      <c r="C50" t="s">
        <v>72</v>
      </c>
      <c r="D50" t="s">
        <v>19</v>
      </c>
      <c r="E50" t="s">
        <v>20</v>
      </c>
      <c r="F50">
        <v>76378.15</v>
      </c>
      <c r="G50" s="26">
        <v>44481</v>
      </c>
      <c r="H50" t="s">
        <v>21</v>
      </c>
      <c r="I50" s="26">
        <v>44502</v>
      </c>
      <c r="J50" s="27">
        <v>0.163</v>
      </c>
      <c r="K50" s="28">
        <v>670</v>
      </c>
      <c r="L50" s="28">
        <v>4336.79</v>
      </c>
      <c r="M50" s="28">
        <v>26.2</v>
      </c>
      <c r="N50" s="28">
        <v>774.86</v>
      </c>
      <c r="O50">
        <v>136.6</v>
      </c>
      <c r="P50">
        <v>1717</v>
      </c>
    </row>
    <row r="51" spans="1:16">
      <c r="A51" t="s">
        <v>16</v>
      </c>
      <c r="B51" t="s">
        <v>42</v>
      </c>
      <c r="C51" t="s">
        <v>73</v>
      </c>
      <c r="D51" t="s">
        <v>44</v>
      </c>
      <c r="E51" t="s">
        <v>49</v>
      </c>
      <c r="F51">
        <v>152905.93</v>
      </c>
      <c r="G51" s="26">
        <v>44481</v>
      </c>
      <c r="H51" t="s">
        <v>21</v>
      </c>
      <c r="I51" s="26">
        <v>44496</v>
      </c>
      <c r="J51" s="27">
        <v>0.252</v>
      </c>
      <c r="K51" s="28">
        <v>918.16</v>
      </c>
      <c r="L51" s="28">
        <v>8560.99</v>
      </c>
      <c r="M51" s="28">
        <v>47.78</v>
      </c>
      <c r="N51" s="28">
        <v>2351.31</v>
      </c>
      <c r="O51">
        <v>185.76</v>
      </c>
      <c r="P51">
        <v>2865</v>
      </c>
    </row>
    <row r="52" spans="1:16">
      <c r="A52" t="s">
        <v>16</v>
      </c>
      <c r="B52" t="s">
        <v>42</v>
      </c>
      <c r="C52" t="s">
        <v>74</v>
      </c>
      <c r="D52" t="s">
        <v>44</v>
      </c>
      <c r="E52" t="s">
        <v>49</v>
      </c>
      <c r="F52">
        <v>152905.93</v>
      </c>
      <c r="G52" s="26">
        <v>44482</v>
      </c>
      <c r="H52" t="s">
        <v>21</v>
      </c>
      <c r="I52" s="26">
        <v>44494</v>
      </c>
      <c r="J52" s="27">
        <v>0.252</v>
      </c>
      <c r="K52" s="28">
        <v>918.16</v>
      </c>
      <c r="L52" s="28">
        <v>8560.99</v>
      </c>
      <c r="M52" s="28">
        <v>47.78</v>
      </c>
      <c r="N52" s="28">
        <v>2351.31</v>
      </c>
      <c r="O52">
        <v>185.76</v>
      </c>
      <c r="P52">
        <v>2869</v>
      </c>
    </row>
    <row r="53" spans="1:16">
      <c r="A53" t="s">
        <v>29</v>
      </c>
      <c r="B53" t="s">
        <v>30</v>
      </c>
      <c r="C53" t="s">
        <v>75</v>
      </c>
      <c r="D53" t="s">
        <v>19</v>
      </c>
      <c r="E53" t="s">
        <v>20</v>
      </c>
      <c r="F53">
        <v>76378.15</v>
      </c>
      <c r="G53" s="26">
        <v>44482</v>
      </c>
      <c r="H53" t="s">
        <v>32</v>
      </c>
      <c r="I53" s="26">
        <v>44500</v>
      </c>
      <c r="J53" s="27">
        <v>0.163</v>
      </c>
      <c r="K53" s="28">
        <v>670</v>
      </c>
      <c r="L53" s="28">
        <v>4336.79</v>
      </c>
      <c r="M53" s="28">
        <v>26.2</v>
      </c>
      <c r="N53" s="28">
        <v>774.86</v>
      </c>
      <c r="O53">
        <v>136.6</v>
      </c>
      <c r="P53">
        <v>4385</v>
      </c>
    </row>
    <row r="54" spans="1:16">
      <c r="A54" t="s">
        <v>16</v>
      </c>
      <c r="B54" t="s">
        <v>17</v>
      </c>
      <c r="C54" t="s">
        <v>76</v>
      </c>
      <c r="D54" t="s">
        <v>19</v>
      </c>
      <c r="E54" t="s">
        <v>49</v>
      </c>
      <c r="F54">
        <v>78205.19</v>
      </c>
      <c r="G54" s="26">
        <v>44483</v>
      </c>
      <c r="H54" t="s">
        <v>21</v>
      </c>
      <c r="I54" s="26">
        <v>44493</v>
      </c>
      <c r="J54" s="27">
        <v>0.163</v>
      </c>
      <c r="K54" s="28">
        <v>537.61</v>
      </c>
      <c r="L54" s="28">
        <v>4820.54</v>
      </c>
      <c r="M54" s="28">
        <v>25.37</v>
      </c>
      <c r="N54" s="28">
        <v>832.32</v>
      </c>
      <c r="O54">
        <v>136.6</v>
      </c>
      <c r="P54">
        <v>1714</v>
      </c>
    </row>
    <row r="55" spans="1:16">
      <c r="A55" t="s">
        <v>29</v>
      </c>
      <c r="B55" t="s">
        <v>30</v>
      </c>
      <c r="C55" t="s">
        <v>77</v>
      </c>
      <c r="D55" t="s">
        <v>19</v>
      </c>
      <c r="E55" t="s">
        <v>20</v>
      </c>
      <c r="F55">
        <v>76378.15</v>
      </c>
      <c r="G55" s="26">
        <v>44483</v>
      </c>
      <c r="H55" t="s">
        <v>32</v>
      </c>
      <c r="I55" s="26">
        <v>44497</v>
      </c>
      <c r="J55" s="27">
        <v>0.163</v>
      </c>
      <c r="K55" s="28">
        <v>670</v>
      </c>
      <c r="L55" s="28">
        <v>4336.79</v>
      </c>
      <c r="M55" s="28">
        <v>26.2</v>
      </c>
      <c r="N55" s="28">
        <v>774.86</v>
      </c>
      <c r="O55">
        <v>136.6</v>
      </c>
      <c r="P55">
        <v>4447</v>
      </c>
    </row>
    <row r="56" spans="1:16">
      <c r="A56" t="s">
        <v>29</v>
      </c>
      <c r="B56" t="s">
        <v>35</v>
      </c>
      <c r="C56" t="s">
        <v>78</v>
      </c>
      <c r="D56" t="s">
        <v>19</v>
      </c>
      <c r="E56" t="s">
        <v>49</v>
      </c>
      <c r="F56">
        <v>78205.19</v>
      </c>
      <c r="G56" s="26">
        <v>44483</v>
      </c>
      <c r="H56" t="s">
        <v>32</v>
      </c>
      <c r="I56" s="26">
        <v>44492</v>
      </c>
      <c r="J56" s="27">
        <v>0.0815</v>
      </c>
      <c r="K56" s="28">
        <v>537.61</v>
      </c>
      <c r="L56" s="28">
        <v>4820.54</v>
      </c>
      <c r="M56" s="28">
        <v>25.37</v>
      </c>
      <c r="N56" s="28">
        <v>832.32</v>
      </c>
      <c r="O56">
        <v>136.6</v>
      </c>
      <c r="P56">
        <v>4347</v>
      </c>
    </row>
    <row r="57" spans="1:16">
      <c r="A57" t="s">
        <v>16</v>
      </c>
      <c r="B57" t="s">
        <v>17</v>
      </c>
      <c r="C57" t="s">
        <v>79</v>
      </c>
      <c r="D57" t="s">
        <v>19</v>
      </c>
      <c r="E57" t="s">
        <v>20</v>
      </c>
      <c r="F57">
        <v>76378.15</v>
      </c>
      <c r="G57" s="26">
        <v>44483</v>
      </c>
      <c r="H57" t="s">
        <v>21</v>
      </c>
      <c r="I57" s="26">
        <v>44486</v>
      </c>
      <c r="J57" s="27">
        <v>0.163</v>
      </c>
      <c r="K57" s="28">
        <v>670</v>
      </c>
      <c r="L57" s="28">
        <v>4336.79</v>
      </c>
      <c r="M57" s="28">
        <v>26.2</v>
      </c>
      <c r="N57" s="28">
        <v>774.86</v>
      </c>
      <c r="O57">
        <v>136.6</v>
      </c>
      <c r="P57">
        <v>1707</v>
      </c>
    </row>
    <row r="58" spans="1:16">
      <c r="A58" t="s">
        <v>16</v>
      </c>
      <c r="B58" t="s">
        <v>17</v>
      </c>
      <c r="C58" t="s">
        <v>80</v>
      </c>
      <c r="D58" t="s">
        <v>19</v>
      </c>
      <c r="E58" t="s">
        <v>20</v>
      </c>
      <c r="F58">
        <v>76378.15</v>
      </c>
      <c r="G58" s="26">
        <v>44484</v>
      </c>
      <c r="H58" t="s">
        <v>21</v>
      </c>
      <c r="I58" s="26">
        <v>44502</v>
      </c>
      <c r="J58" s="27">
        <v>0.163</v>
      </c>
      <c r="K58" s="28">
        <v>670</v>
      </c>
      <c r="L58" s="28">
        <v>4336.79</v>
      </c>
      <c r="M58" s="28">
        <v>26.2</v>
      </c>
      <c r="N58" s="28">
        <v>774.86</v>
      </c>
      <c r="O58">
        <v>136.6</v>
      </c>
      <c r="P58">
        <v>1718</v>
      </c>
    </row>
    <row r="59" spans="1:16">
      <c r="A59" t="s">
        <v>29</v>
      </c>
      <c r="B59" t="s">
        <v>30</v>
      </c>
      <c r="C59" t="s">
        <v>81</v>
      </c>
      <c r="D59" t="s">
        <v>19</v>
      </c>
      <c r="E59" t="s">
        <v>20</v>
      </c>
      <c r="F59">
        <v>76378.15</v>
      </c>
      <c r="G59" s="26">
        <v>44484</v>
      </c>
      <c r="H59" t="s">
        <v>32</v>
      </c>
      <c r="I59" s="26">
        <v>44505</v>
      </c>
      <c r="J59" s="27">
        <v>0.163</v>
      </c>
      <c r="K59" s="28">
        <v>670</v>
      </c>
      <c r="L59" s="28">
        <v>4336.79</v>
      </c>
      <c r="M59" s="28">
        <v>26.2</v>
      </c>
      <c r="N59" s="28">
        <v>774.86</v>
      </c>
      <c r="O59">
        <v>136.6</v>
      </c>
      <c r="P59">
        <v>4453</v>
      </c>
    </row>
    <row r="60" spans="1:16">
      <c r="A60" t="s">
        <v>16</v>
      </c>
      <c r="B60" t="s">
        <v>17</v>
      </c>
      <c r="C60" t="s">
        <v>82</v>
      </c>
      <c r="D60" t="s">
        <v>19</v>
      </c>
      <c r="E60" t="s">
        <v>49</v>
      </c>
      <c r="F60">
        <v>78205.19</v>
      </c>
      <c r="G60" s="26">
        <v>44484</v>
      </c>
      <c r="H60" t="s">
        <v>21</v>
      </c>
      <c r="I60" s="26">
        <v>44502</v>
      </c>
      <c r="J60" s="27">
        <v>0.163</v>
      </c>
      <c r="K60" s="28">
        <v>537.61</v>
      </c>
      <c r="L60" s="28">
        <v>4820.54</v>
      </c>
      <c r="M60" s="28">
        <v>25.37</v>
      </c>
      <c r="N60" s="28">
        <v>832.32</v>
      </c>
      <c r="O60">
        <v>136.6</v>
      </c>
      <c r="P60">
        <v>1719</v>
      </c>
    </row>
    <row r="61" spans="1:16">
      <c r="A61" t="s">
        <v>16</v>
      </c>
      <c r="B61" t="s">
        <v>17</v>
      </c>
      <c r="C61" t="s">
        <v>83</v>
      </c>
      <c r="D61" t="s">
        <v>19</v>
      </c>
      <c r="E61" t="s">
        <v>49</v>
      </c>
      <c r="F61">
        <v>78205.19</v>
      </c>
      <c r="G61" s="26">
        <v>44484</v>
      </c>
      <c r="H61" t="s">
        <v>21</v>
      </c>
      <c r="I61" s="26">
        <v>44493</v>
      </c>
      <c r="J61" s="27">
        <v>0.163</v>
      </c>
      <c r="K61" s="28">
        <v>537.61</v>
      </c>
      <c r="L61" s="28">
        <v>4820.54</v>
      </c>
      <c r="M61" s="28">
        <v>25.37</v>
      </c>
      <c r="N61" s="28">
        <v>832.32</v>
      </c>
      <c r="O61">
        <v>136.6</v>
      </c>
      <c r="P61">
        <v>1734</v>
      </c>
    </row>
    <row r="62" spans="1:16">
      <c r="A62" t="s">
        <v>16</v>
      </c>
      <c r="B62" t="s">
        <v>17</v>
      </c>
      <c r="C62" t="s">
        <v>84</v>
      </c>
      <c r="D62" t="s">
        <v>19</v>
      </c>
      <c r="E62" t="s">
        <v>20</v>
      </c>
      <c r="F62">
        <v>76378.15</v>
      </c>
      <c r="G62" s="26">
        <v>44485</v>
      </c>
      <c r="H62" t="s">
        <v>21</v>
      </c>
      <c r="I62" s="26">
        <v>44502</v>
      </c>
      <c r="J62" s="27">
        <v>0.163</v>
      </c>
      <c r="K62" s="28">
        <v>670</v>
      </c>
      <c r="L62" s="28">
        <v>4336.79</v>
      </c>
      <c r="M62" s="28">
        <v>26.2</v>
      </c>
      <c r="N62" s="28">
        <v>774.86</v>
      </c>
      <c r="O62">
        <v>136.6</v>
      </c>
      <c r="P62">
        <v>1716</v>
      </c>
    </row>
    <row r="63" spans="1:16">
      <c r="A63" t="s">
        <v>16</v>
      </c>
      <c r="B63" t="s">
        <v>17</v>
      </c>
      <c r="C63" t="s">
        <v>85</v>
      </c>
      <c r="D63" t="s">
        <v>19</v>
      </c>
      <c r="E63" t="s">
        <v>49</v>
      </c>
      <c r="F63">
        <v>78205.19</v>
      </c>
      <c r="G63" s="26">
        <v>44485</v>
      </c>
      <c r="H63" t="s">
        <v>21</v>
      </c>
      <c r="I63" s="26">
        <v>44493</v>
      </c>
      <c r="J63" s="27">
        <v>0.163</v>
      </c>
      <c r="K63" s="28">
        <v>537.61</v>
      </c>
      <c r="L63" s="28">
        <v>4820.54</v>
      </c>
      <c r="M63" s="28">
        <v>25.37</v>
      </c>
      <c r="N63" s="28">
        <v>832.32</v>
      </c>
      <c r="O63">
        <v>136.6</v>
      </c>
      <c r="P63">
        <v>1730</v>
      </c>
    </row>
    <row r="64" spans="1:16">
      <c r="A64" t="s">
        <v>29</v>
      </c>
      <c r="B64" t="s">
        <v>30</v>
      </c>
      <c r="C64" t="s">
        <v>86</v>
      </c>
      <c r="D64" t="s">
        <v>19</v>
      </c>
      <c r="E64" t="s">
        <v>20</v>
      </c>
      <c r="F64">
        <v>76378.15</v>
      </c>
      <c r="G64" s="26">
        <v>44486</v>
      </c>
      <c r="H64" t="s">
        <v>32</v>
      </c>
      <c r="I64" s="26">
        <v>44502</v>
      </c>
      <c r="J64" s="27">
        <v>0.163</v>
      </c>
      <c r="K64" s="28">
        <v>670</v>
      </c>
      <c r="L64" s="28">
        <v>4336.79</v>
      </c>
      <c r="M64" s="28">
        <v>26.2</v>
      </c>
      <c r="N64" s="28">
        <v>774.86</v>
      </c>
      <c r="O64">
        <v>136.6</v>
      </c>
      <c r="P64">
        <v>4438</v>
      </c>
    </row>
    <row r="65" spans="1:16">
      <c r="A65" t="s">
        <v>29</v>
      </c>
      <c r="B65" t="s">
        <v>30</v>
      </c>
      <c r="C65" t="s">
        <v>87</v>
      </c>
      <c r="D65" t="s">
        <v>19</v>
      </c>
      <c r="E65" t="s">
        <v>20</v>
      </c>
      <c r="F65">
        <v>76378.15</v>
      </c>
      <c r="G65" s="26">
        <v>44486</v>
      </c>
      <c r="H65" t="s">
        <v>32</v>
      </c>
      <c r="I65" s="26">
        <v>44500</v>
      </c>
      <c r="J65" s="27">
        <v>0.163</v>
      </c>
      <c r="K65" s="28">
        <v>670</v>
      </c>
      <c r="L65" s="28">
        <v>4336.79</v>
      </c>
      <c r="M65" s="28">
        <v>26.2</v>
      </c>
      <c r="N65" s="28">
        <v>774.86</v>
      </c>
      <c r="O65">
        <v>136.6</v>
      </c>
      <c r="P65">
        <v>4384</v>
      </c>
    </row>
    <row r="66" spans="1:16">
      <c r="A66" t="s">
        <v>29</v>
      </c>
      <c r="B66" t="s">
        <v>30</v>
      </c>
      <c r="C66" t="s">
        <v>88</v>
      </c>
      <c r="D66" t="s">
        <v>19</v>
      </c>
      <c r="E66" t="s">
        <v>49</v>
      </c>
      <c r="F66">
        <v>78205.19</v>
      </c>
      <c r="G66" s="26">
        <v>44486</v>
      </c>
      <c r="H66" t="s">
        <v>32</v>
      </c>
      <c r="I66" s="26">
        <v>44502</v>
      </c>
      <c r="J66" s="27">
        <v>0.163</v>
      </c>
      <c r="K66" s="28">
        <v>537.61</v>
      </c>
      <c r="L66" s="28">
        <v>4820.54</v>
      </c>
      <c r="M66" s="28">
        <v>25.37</v>
      </c>
      <c r="N66" s="28">
        <v>832.32</v>
      </c>
      <c r="O66">
        <v>136.6</v>
      </c>
      <c r="P66">
        <v>4437</v>
      </c>
    </row>
    <row r="67" spans="1:16">
      <c r="A67" t="s">
        <v>16</v>
      </c>
      <c r="B67" t="s">
        <v>17</v>
      </c>
      <c r="C67" t="s">
        <v>89</v>
      </c>
      <c r="D67" t="s">
        <v>19</v>
      </c>
      <c r="E67" t="s">
        <v>49</v>
      </c>
      <c r="F67">
        <v>78205.19</v>
      </c>
      <c r="G67" s="26">
        <v>44486</v>
      </c>
      <c r="H67" t="s">
        <v>21</v>
      </c>
      <c r="I67" s="26">
        <v>44498</v>
      </c>
      <c r="J67" s="27">
        <v>0.163</v>
      </c>
      <c r="K67" s="28">
        <v>537.61</v>
      </c>
      <c r="L67" s="28">
        <v>4820.54</v>
      </c>
      <c r="M67" s="28">
        <v>25.37</v>
      </c>
      <c r="N67" s="28">
        <v>832.32</v>
      </c>
      <c r="O67">
        <v>136.6</v>
      </c>
      <c r="P67">
        <v>1735</v>
      </c>
    </row>
    <row r="68" spans="1:16">
      <c r="A68" t="s">
        <v>16</v>
      </c>
      <c r="B68" t="s">
        <v>17</v>
      </c>
      <c r="C68" t="s">
        <v>90</v>
      </c>
      <c r="D68" t="s">
        <v>19</v>
      </c>
      <c r="E68" t="s">
        <v>49</v>
      </c>
      <c r="F68">
        <v>78205.19</v>
      </c>
      <c r="G68" s="26">
        <v>44487</v>
      </c>
      <c r="H68" t="s">
        <v>21</v>
      </c>
      <c r="I68" s="26">
        <v>44497</v>
      </c>
      <c r="J68" s="27">
        <v>0.163</v>
      </c>
      <c r="K68" s="28">
        <v>537.61</v>
      </c>
      <c r="L68" s="28">
        <v>4820.54</v>
      </c>
      <c r="M68" s="28">
        <v>25.37</v>
      </c>
      <c r="N68" s="28">
        <v>832.32</v>
      </c>
      <c r="O68">
        <v>136.6</v>
      </c>
      <c r="P68">
        <v>1739</v>
      </c>
    </row>
    <row r="69" spans="1:16">
      <c r="A69" t="s">
        <v>29</v>
      </c>
      <c r="B69" t="s">
        <v>30</v>
      </c>
      <c r="C69" t="s">
        <v>91</v>
      </c>
      <c r="D69" t="s">
        <v>19</v>
      </c>
      <c r="E69" t="s">
        <v>20</v>
      </c>
      <c r="F69">
        <v>76378.15</v>
      </c>
      <c r="G69" s="26">
        <v>44487</v>
      </c>
      <c r="H69" t="s">
        <v>32</v>
      </c>
      <c r="I69" s="26">
        <v>44505</v>
      </c>
      <c r="J69" s="27">
        <v>0.163</v>
      </c>
      <c r="K69" s="28">
        <v>670</v>
      </c>
      <c r="L69" s="28">
        <v>4336.79</v>
      </c>
      <c r="M69" s="28">
        <v>26.2</v>
      </c>
      <c r="N69" s="28">
        <v>774.86</v>
      </c>
      <c r="O69">
        <v>136.6</v>
      </c>
      <c r="P69">
        <v>4439</v>
      </c>
    </row>
    <row r="70" spans="1:16">
      <c r="A70" t="s">
        <v>29</v>
      </c>
      <c r="B70" t="s">
        <v>30</v>
      </c>
      <c r="C70" t="s">
        <v>92</v>
      </c>
      <c r="D70" t="s">
        <v>19</v>
      </c>
      <c r="E70" t="s">
        <v>49</v>
      </c>
      <c r="F70">
        <v>78205.19</v>
      </c>
      <c r="G70" s="26">
        <v>44488</v>
      </c>
      <c r="H70" t="s">
        <v>32</v>
      </c>
      <c r="I70" s="26">
        <v>44497</v>
      </c>
      <c r="J70" s="27">
        <v>0.163</v>
      </c>
      <c r="K70" s="28">
        <v>537.61</v>
      </c>
      <c r="L70" s="28">
        <v>4820.54</v>
      </c>
      <c r="M70" s="28">
        <v>25.37</v>
      </c>
      <c r="N70" s="28">
        <v>832.32</v>
      </c>
      <c r="O70">
        <v>136.6</v>
      </c>
      <c r="P70">
        <v>4392</v>
      </c>
    </row>
    <row r="71" spans="1:16">
      <c r="A71" t="s">
        <v>16</v>
      </c>
      <c r="B71" t="s">
        <v>42</v>
      </c>
      <c r="C71" t="s">
        <v>53</v>
      </c>
      <c r="D71" t="s">
        <v>44</v>
      </c>
      <c r="E71" t="s">
        <v>49</v>
      </c>
      <c r="F71">
        <v>152905.93</v>
      </c>
      <c r="G71" s="26">
        <v>44489</v>
      </c>
      <c r="H71" t="s">
        <v>21</v>
      </c>
      <c r="I71" s="26">
        <v>44500</v>
      </c>
      <c r="J71" s="27">
        <v>0.252</v>
      </c>
      <c r="K71" s="28">
        <v>918.16</v>
      </c>
      <c r="L71" s="28">
        <v>8560.99</v>
      </c>
      <c r="M71" s="28">
        <v>47.78</v>
      </c>
      <c r="N71" s="28">
        <v>2351.31</v>
      </c>
      <c r="O71">
        <v>185.76</v>
      </c>
      <c r="P71">
        <v>2910</v>
      </c>
    </row>
    <row r="72" spans="1:16">
      <c r="A72" t="s">
        <v>16</v>
      </c>
      <c r="B72" t="s">
        <v>42</v>
      </c>
      <c r="C72" t="s">
        <v>61</v>
      </c>
      <c r="D72" t="s">
        <v>19</v>
      </c>
      <c r="E72" t="s">
        <v>49</v>
      </c>
      <c r="F72">
        <v>78205.19</v>
      </c>
      <c r="G72" s="26">
        <v>44489</v>
      </c>
      <c r="H72" t="s">
        <v>21</v>
      </c>
      <c r="I72" s="26">
        <v>44504</v>
      </c>
      <c r="J72" s="27">
        <v>0.255</v>
      </c>
      <c r="K72" s="28">
        <v>537.61</v>
      </c>
      <c r="L72" s="28">
        <v>4820.54</v>
      </c>
      <c r="M72" s="28">
        <v>25.37</v>
      </c>
      <c r="N72" s="28">
        <v>832.32</v>
      </c>
      <c r="O72">
        <v>136.6</v>
      </c>
      <c r="P72">
        <v>2909</v>
      </c>
    </row>
    <row r="73" spans="1:16">
      <c r="A73" t="s">
        <v>29</v>
      </c>
      <c r="B73" t="s">
        <v>30</v>
      </c>
      <c r="C73" t="s">
        <v>93</v>
      </c>
      <c r="D73" t="s">
        <v>19</v>
      </c>
      <c r="E73" t="s">
        <v>49</v>
      </c>
      <c r="F73">
        <v>78205.19</v>
      </c>
      <c r="G73" s="26">
        <v>44490</v>
      </c>
      <c r="H73" t="s">
        <v>32</v>
      </c>
      <c r="I73" s="26">
        <v>44505</v>
      </c>
      <c r="J73" s="27">
        <v>0.163</v>
      </c>
      <c r="K73" s="28">
        <v>537.61</v>
      </c>
      <c r="L73" s="28">
        <v>4820.54</v>
      </c>
      <c r="M73" s="28">
        <v>25.37</v>
      </c>
      <c r="N73" s="28">
        <v>832.32</v>
      </c>
      <c r="O73">
        <v>136.6</v>
      </c>
      <c r="P73">
        <v>4454</v>
      </c>
    </row>
    <row r="74" spans="1:16">
      <c r="A74" t="s">
        <v>29</v>
      </c>
      <c r="B74" t="s">
        <v>30</v>
      </c>
      <c r="C74" t="s">
        <v>94</v>
      </c>
      <c r="D74" t="s">
        <v>19</v>
      </c>
      <c r="E74" t="s">
        <v>49</v>
      </c>
      <c r="F74">
        <v>78205.19</v>
      </c>
      <c r="G74" s="26">
        <v>44490</v>
      </c>
      <c r="H74" t="s">
        <v>32</v>
      </c>
      <c r="I74" s="26">
        <v>44497</v>
      </c>
      <c r="J74" s="27">
        <v>0.163</v>
      </c>
      <c r="K74" s="28">
        <v>537.61</v>
      </c>
      <c r="L74" s="28">
        <v>4820.54</v>
      </c>
      <c r="M74" s="28">
        <v>25.37</v>
      </c>
      <c r="N74" s="28">
        <v>832.32</v>
      </c>
      <c r="O74">
        <v>136.6</v>
      </c>
      <c r="P74">
        <v>4388</v>
      </c>
    </row>
    <row r="75" spans="1:16">
      <c r="A75" t="s">
        <v>29</v>
      </c>
      <c r="B75" t="s">
        <v>30</v>
      </c>
      <c r="C75" t="s">
        <v>95</v>
      </c>
      <c r="D75" t="s">
        <v>19</v>
      </c>
      <c r="E75" t="s">
        <v>20</v>
      </c>
      <c r="F75">
        <v>76378.15</v>
      </c>
      <c r="G75" s="26">
        <v>44490</v>
      </c>
      <c r="H75" t="s">
        <v>32</v>
      </c>
      <c r="I75" s="26">
        <v>44501</v>
      </c>
      <c r="J75" s="27">
        <v>0.163</v>
      </c>
      <c r="K75" s="28">
        <v>670</v>
      </c>
      <c r="L75" s="28">
        <v>4336.79</v>
      </c>
      <c r="M75" s="28">
        <v>26.2</v>
      </c>
      <c r="N75" s="28">
        <v>774.86</v>
      </c>
      <c r="O75">
        <v>136.6</v>
      </c>
      <c r="P75">
        <v>4386</v>
      </c>
    </row>
    <row r="76" spans="1:16">
      <c r="A76" t="s">
        <v>29</v>
      </c>
      <c r="B76" t="s">
        <v>30</v>
      </c>
      <c r="C76" t="s">
        <v>96</v>
      </c>
      <c r="D76" t="s">
        <v>19</v>
      </c>
      <c r="E76" t="s">
        <v>20</v>
      </c>
      <c r="F76">
        <v>76378.15</v>
      </c>
      <c r="G76" s="26">
        <v>44491</v>
      </c>
      <c r="H76" t="s">
        <v>32</v>
      </c>
      <c r="I76" s="26">
        <v>44505</v>
      </c>
      <c r="J76" s="27">
        <v>0.163</v>
      </c>
      <c r="K76" s="28">
        <v>670</v>
      </c>
      <c r="L76" s="28">
        <v>4336.79</v>
      </c>
      <c r="M76" s="28">
        <v>26.2</v>
      </c>
      <c r="N76" s="28">
        <v>774.86</v>
      </c>
      <c r="O76">
        <v>136.6</v>
      </c>
      <c r="P76">
        <v>4440</v>
      </c>
    </row>
    <row r="77" spans="1:16">
      <c r="A77" t="s">
        <v>16</v>
      </c>
      <c r="B77" t="s">
        <v>42</v>
      </c>
      <c r="C77" t="s">
        <v>77</v>
      </c>
      <c r="D77" t="s">
        <v>19</v>
      </c>
      <c r="E77" t="s">
        <v>20</v>
      </c>
      <c r="F77">
        <v>76378.15</v>
      </c>
      <c r="G77" s="26">
        <v>44492</v>
      </c>
      <c r="H77" t="s">
        <v>21</v>
      </c>
      <c r="I77" s="26">
        <v>44504</v>
      </c>
      <c r="J77" s="27">
        <v>0.255</v>
      </c>
      <c r="K77" s="28">
        <v>670</v>
      </c>
      <c r="L77" s="28">
        <v>4336.79</v>
      </c>
      <c r="M77" s="28">
        <v>26.2</v>
      </c>
      <c r="N77" s="28">
        <v>774.86</v>
      </c>
      <c r="O77">
        <v>136.6</v>
      </c>
      <c r="P77">
        <v>2906</v>
      </c>
    </row>
    <row r="78" spans="1:16">
      <c r="A78" t="s">
        <v>29</v>
      </c>
      <c r="B78" t="s">
        <v>30</v>
      </c>
      <c r="C78" t="s">
        <v>97</v>
      </c>
      <c r="D78" t="s">
        <v>19</v>
      </c>
      <c r="E78" t="s">
        <v>49</v>
      </c>
      <c r="F78">
        <v>78205.19</v>
      </c>
      <c r="G78" s="26">
        <v>44492</v>
      </c>
      <c r="H78" t="s">
        <v>32</v>
      </c>
      <c r="I78" s="26">
        <v>44500</v>
      </c>
      <c r="J78" s="27">
        <v>0.163</v>
      </c>
      <c r="K78" s="28">
        <v>537.61</v>
      </c>
      <c r="L78" s="28">
        <v>4820.54</v>
      </c>
      <c r="M78" s="28">
        <v>25.37</v>
      </c>
      <c r="N78" s="28">
        <v>832.32</v>
      </c>
      <c r="O78">
        <v>136.6</v>
      </c>
      <c r="P78">
        <v>4383</v>
      </c>
    </row>
    <row r="79" spans="1:16">
      <c r="A79" t="s">
        <v>29</v>
      </c>
      <c r="B79" t="s">
        <v>30</v>
      </c>
      <c r="C79" t="s">
        <v>98</v>
      </c>
      <c r="D79" t="s">
        <v>19</v>
      </c>
      <c r="E79" t="s">
        <v>49</v>
      </c>
      <c r="F79">
        <v>78205.19</v>
      </c>
      <c r="G79" s="26">
        <v>44493</v>
      </c>
      <c r="H79" t="s">
        <v>32</v>
      </c>
      <c r="I79" s="26">
        <v>44501</v>
      </c>
      <c r="J79" s="27">
        <v>0.163</v>
      </c>
      <c r="K79" s="28">
        <v>537.61</v>
      </c>
      <c r="L79" s="28">
        <v>4820.54</v>
      </c>
      <c r="M79" s="28">
        <v>25.37</v>
      </c>
      <c r="N79" s="28">
        <v>832.32</v>
      </c>
      <c r="O79">
        <v>136.6</v>
      </c>
      <c r="P79">
        <v>4387</v>
      </c>
    </row>
    <row r="80" spans="1:16">
      <c r="A80" t="s">
        <v>16</v>
      </c>
      <c r="B80" t="s">
        <v>42</v>
      </c>
      <c r="C80" t="s">
        <v>69</v>
      </c>
      <c r="D80" t="s">
        <v>19</v>
      </c>
      <c r="E80" t="s">
        <v>20</v>
      </c>
      <c r="F80">
        <v>76378.15</v>
      </c>
      <c r="G80" s="26">
        <v>44493</v>
      </c>
      <c r="H80" t="s">
        <v>21</v>
      </c>
      <c r="I80" s="26">
        <v>44504</v>
      </c>
      <c r="J80" s="27">
        <v>0.255</v>
      </c>
      <c r="K80" s="28">
        <v>670</v>
      </c>
      <c r="L80" s="28">
        <v>4336.79</v>
      </c>
      <c r="M80" s="28">
        <v>26.2</v>
      </c>
      <c r="N80" s="28">
        <v>774.86</v>
      </c>
      <c r="O80">
        <v>136.6</v>
      </c>
      <c r="P80">
        <v>2907</v>
      </c>
    </row>
    <row r="81" spans="1:16">
      <c r="A81" t="s">
        <v>16</v>
      </c>
      <c r="B81" t="s">
        <v>42</v>
      </c>
      <c r="C81" t="s">
        <v>58</v>
      </c>
      <c r="D81" t="s">
        <v>19</v>
      </c>
      <c r="E81" t="s">
        <v>49</v>
      </c>
      <c r="F81">
        <v>78205.19</v>
      </c>
      <c r="G81" s="26">
        <v>44493</v>
      </c>
      <c r="H81" t="s">
        <v>21</v>
      </c>
      <c r="I81" s="26">
        <v>44504</v>
      </c>
      <c r="J81" s="27">
        <v>0.255</v>
      </c>
      <c r="K81" s="28">
        <v>537.61</v>
      </c>
      <c r="L81" s="28">
        <v>4820.54</v>
      </c>
      <c r="M81" s="28">
        <v>25.37</v>
      </c>
      <c r="N81" s="28">
        <v>832.32</v>
      </c>
      <c r="O81">
        <v>136.6</v>
      </c>
      <c r="P81">
        <v>2905</v>
      </c>
    </row>
    <row r="82" spans="1:16">
      <c r="A82" t="s">
        <v>16</v>
      </c>
      <c r="B82" t="s">
        <v>42</v>
      </c>
      <c r="C82" t="s">
        <v>99</v>
      </c>
      <c r="D82" t="s">
        <v>19</v>
      </c>
      <c r="E82" t="s">
        <v>49</v>
      </c>
      <c r="F82">
        <v>78205.19</v>
      </c>
      <c r="G82" s="26">
        <v>44493</v>
      </c>
      <c r="H82" t="s">
        <v>21</v>
      </c>
      <c r="I82" s="26">
        <v>44506</v>
      </c>
      <c r="J82" s="27">
        <v>0.163</v>
      </c>
      <c r="K82" s="28">
        <v>537.61</v>
      </c>
      <c r="L82" s="28">
        <v>4820.54</v>
      </c>
      <c r="M82" s="28">
        <v>25.37</v>
      </c>
      <c r="N82" s="28">
        <v>832.32</v>
      </c>
      <c r="O82">
        <v>136.6</v>
      </c>
      <c r="P82">
        <v>2904</v>
      </c>
    </row>
    <row r="83" spans="1:16">
      <c r="A83" t="s">
        <v>29</v>
      </c>
      <c r="B83" t="s">
        <v>30</v>
      </c>
      <c r="C83" t="s">
        <v>99</v>
      </c>
      <c r="D83" t="s">
        <v>19</v>
      </c>
      <c r="E83" t="s">
        <v>20</v>
      </c>
      <c r="F83">
        <v>76378.15</v>
      </c>
      <c r="G83" s="26">
        <v>44494</v>
      </c>
      <c r="H83" t="s">
        <v>32</v>
      </c>
      <c r="I83" s="26">
        <v>44505</v>
      </c>
      <c r="J83" s="27">
        <v>0.163</v>
      </c>
      <c r="K83" s="28">
        <v>670</v>
      </c>
      <c r="L83" s="28">
        <v>4336.79</v>
      </c>
      <c r="M83" s="28">
        <v>26.2</v>
      </c>
      <c r="N83" s="28">
        <v>774.86</v>
      </c>
      <c r="O83">
        <v>136.6</v>
      </c>
      <c r="P83">
        <v>4441</v>
      </c>
    </row>
    <row r="84" spans="1:16">
      <c r="A84" t="s">
        <v>16</v>
      </c>
      <c r="B84" t="s">
        <v>42</v>
      </c>
      <c r="C84" t="s">
        <v>65</v>
      </c>
      <c r="D84" t="s">
        <v>19</v>
      </c>
      <c r="E84" t="s">
        <v>20</v>
      </c>
      <c r="F84">
        <v>76378.15</v>
      </c>
      <c r="G84" s="26">
        <v>44494</v>
      </c>
      <c r="H84" t="s">
        <v>21</v>
      </c>
      <c r="I84" s="26">
        <v>44504</v>
      </c>
      <c r="J84" s="27">
        <v>0.255</v>
      </c>
      <c r="K84" s="28">
        <v>670</v>
      </c>
      <c r="L84" s="28">
        <v>4336.79</v>
      </c>
      <c r="M84" s="28">
        <v>26.2</v>
      </c>
      <c r="N84" s="28">
        <v>774.86</v>
      </c>
      <c r="O84">
        <v>136.6</v>
      </c>
      <c r="P84">
        <v>2908</v>
      </c>
    </row>
    <row r="85" spans="1:16">
      <c r="A85" t="s">
        <v>16</v>
      </c>
      <c r="B85" t="s">
        <v>42</v>
      </c>
      <c r="C85" t="s">
        <v>88</v>
      </c>
      <c r="D85" t="s">
        <v>19</v>
      </c>
      <c r="E85" t="s">
        <v>49</v>
      </c>
      <c r="F85">
        <v>78205.19</v>
      </c>
      <c r="G85" s="26">
        <v>44494</v>
      </c>
      <c r="H85" t="s">
        <v>21</v>
      </c>
      <c r="I85" s="26">
        <v>44505</v>
      </c>
      <c r="J85" s="27">
        <v>0.163</v>
      </c>
      <c r="K85" s="28">
        <v>537.61</v>
      </c>
      <c r="L85" s="28">
        <v>4820.54</v>
      </c>
      <c r="M85" s="28">
        <v>25.37</v>
      </c>
      <c r="N85" s="28">
        <v>832.32</v>
      </c>
      <c r="O85">
        <v>136.6</v>
      </c>
      <c r="P85">
        <v>2900</v>
      </c>
    </row>
    <row r="86" spans="1:16">
      <c r="A86" t="s">
        <v>16</v>
      </c>
      <c r="B86" t="s">
        <v>42</v>
      </c>
      <c r="C86" t="s">
        <v>100</v>
      </c>
      <c r="D86" t="s">
        <v>19</v>
      </c>
      <c r="E86" t="s">
        <v>49</v>
      </c>
      <c r="F86">
        <v>78205.19</v>
      </c>
      <c r="G86" s="26">
        <v>44494</v>
      </c>
      <c r="H86" t="s">
        <v>21</v>
      </c>
      <c r="I86" s="26">
        <v>44507</v>
      </c>
      <c r="J86" s="27">
        <v>0.163</v>
      </c>
      <c r="K86" s="28">
        <v>537.61</v>
      </c>
      <c r="L86" s="28">
        <v>4820.54</v>
      </c>
      <c r="M86" s="28">
        <v>25.37</v>
      </c>
      <c r="N86" s="28">
        <v>832.32</v>
      </c>
      <c r="O86">
        <v>136.6</v>
      </c>
      <c r="P86">
        <v>2899</v>
      </c>
    </row>
    <row r="87" spans="1:16">
      <c r="A87" t="s">
        <v>16</v>
      </c>
      <c r="B87" t="s">
        <v>42</v>
      </c>
      <c r="C87" t="s">
        <v>101</v>
      </c>
      <c r="D87" t="s">
        <v>19</v>
      </c>
      <c r="E87" t="s">
        <v>49</v>
      </c>
      <c r="F87">
        <v>78205.19</v>
      </c>
      <c r="G87" s="26">
        <v>44495</v>
      </c>
      <c r="H87" t="s">
        <v>21</v>
      </c>
      <c r="I87" s="26">
        <v>44507</v>
      </c>
      <c r="J87" s="27">
        <v>0.163</v>
      </c>
      <c r="K87" s="28">
        <v>537.61</v>
      </c>
      <c r="L87" s="28">
        <v>4820.54</v>
      </c>
      <c r="M87" s="28">
        <v>25.37</v>
      </c>
      <c r="N87" s="28">
        <v>832.32</v>
      </c>
      <c r="O87">
        <v>136.6</v>
      </c>
      <c r="P87">
        <v>2895</v>
      </c>
    </row>
    <row r="88" spans="1:16">
      <c r="A88" t="s">
        <v>16</v>
      </c>
      <c r="B88" t="s">
        <v>42</v>
      </c>
      <c r="C88" t="s">
        <v>102</v>
      </c>
      <c r="D88" t="s">
        <v>19</v>
      </c>
      <c r="E88" t="s">
        <v>49</v>
      </c>
      <c r="F88">
        <v>78205.19</v>
      </c>
      <c r="G88" s="26">
        <v>44495</v>
      </c>
      <c r="H88" t="s">
        <v>21</v>
      </c>
      <c r="I88" s="26">
        <v>44510</v>
      </c>
      <c r="J88" s="27">
        <v>0.163</v>
      </c>
      <c r="K88" s="28">
        <v>537.61</v>
      </c>
      <c r="L88" s="28">
        <v>4820.54</v>
      </c>
      <c r="M88" s="28">
        <v>25.37</v>
      </c>
      <c r="N88" s="28">
        <v>832.32</v>
      </c>
      <c r="O88">
        <v>136.6</v>
      </c>
      <c r="P88">
        <v>2894</v>
      </c>
    </row>
    <row r="89" spans="1:16">
      <c r="A89" t="s">
        <v>16</v>
      </c>
      <c r="B89" t="s">
        <v>42</v>
      </c>
      <c r="C89" t="s">
        <v>86</v>
      </c>
      <c r="D89" t="s">
        <v>19</v>
      </c>
      <c r="E89" t="s">
        <v>20</v>
      </c>
      <c r="F89">
        <v>76378.15</v>
      </c>
      <c r="G89" s="26">
        <v>44495</v>
      </c>
      <c r="H89" t="s">
        <v>21</v>
      </c>
      <c r="I89" s="26">
        <v>44505</v>
      </c>
      <c r="J89" s="27">
        <v>0.163</v>
      </c>
      <c r="K89" s="28">
        <v>670</v>
      </c>
      <c r="L89" s="28">
        <v>4336.79</v>
      </c>
      <c r="M89" s="28">
        <v>26.2</v>
      </c>
      <c r="N89" s="28">
        <v>774.86</v>
      </c>
      <c r="O89">
        <v>136.6</v>
      </c>
      <c r="P89">
        <v>2901</v>
      </c>
    </row>
    <row r="90" spans="1:16">
      <c r="A90" t="s">
        <v>103</v>
      </c>
      <c r="B90" t="s">
        <v>104</v>
      </c>
      <c r="C90" t="s">
        <v>105</v>
      </c>
      <c r="D90" t="s">
        <v>44</v>
      </c>
      <c r="E90" t="s">
        <v>49</v>
      </c>
      <c r="F90">
        <v>152905.93</v>
      </c>
      <c r="G90" s="26">
        <v>44496</v>
      </c>
      <c r="H90" t="s">
        <v>21</v>
      </c>
      <c r="I90" s="26">
        <v>44526</v>
      </c>
      <c r="J90" s="27">
        <v>0.252</v>
      </c>
      <c r="K90" s="28">
        <v>918.16</v>
      </c>
      <c r="L90" s="28">
        <v>8560.99</v>
      </c>
      <c r="M90" s="28">
        <v>47.78</v>
      </c>
      <c r="N90" s="28">
        <v>2351.31</v>
      </c>
      <c r="O90">
        <v>185.76</v>
      </c>
      <c r="P90">
        <v>1501</v>
      </c>
    </row>
    <row r="91" spans="1:16">
      <c r="A91" t="s">
        <v>29</v>
      </c>
      <c r="B91" t="s">
        <v>30</v>
      </c>
      <c r="C91" t="s">
        <v>106</v>
      </c>
      <c r="D91" t="s">
        <v>19</v>
      </c>
      <c r="E91" t="s">
        <v>20</v>
      </c>
      <c r="F91">
        <v>76378.15</v>
      </c>
      <c r="G91" s="26">
        <v>44496</v>
      </c>
      <c r="H91" t="s">
        <v>32</v>
      </c>
      <c r="I91" s="26">
        <v>44505</v>
      </c>
      <c r="J91" s="27">
        <v>0.163</v>
      </c>
      <c r="K91" s="28">
        <v>670</v>
      </c>
      <c r="L91" s="28">
        <v>4336.79</v>
      </c>
      <c r="M91" s="28">
        <v>26.2</v>
      </c>
      <c r="N91" s="28">
        <v>774.86</v>
      </c>
      <c r="O91">
        <v>136.6</v>
      </c>
      <c r="P91">
        <v>4442</v>
      </c>
    </row>
    <row r="92" spans="1:16">
      <c r="A92" t="s">
        <v>16</v>
      </c>
      <c r="B92" t="s">
        <v>42</v>
      </c>
      <c r="C92" t="s">
        <v>91</v>
      </c>
      <c r="D92" t="s">
        <v>19</v>
      </c>
      <c r="E92" t="s">
        <v>20</v>
      </c>
      <c r="F92">
        <v>76378.15</v>
      </c>
      <c r="G92" s="26">
        <v>44496</v>
      </c>
      <c r="H92" t="s">
        <v>21</v>
      </c>
      <c r="I92" s="26">
        <v>44505</v>
      </c>
      <c r="J92" s="27">
        <v>0.163</v>
      </c>
      <c r="K92" s="28">
        <v>670</v>
      </c>
      <c r="L92" s="28">
        <v>4336.79</v>
      </c>
      <c r="M92" s="28">
        <v>26.2</v>
      </c>
      <c r="N92" s="28">
        <v>774.86</v>
      </c>
      <c r="O92">
        <v>136.6</v>
      </c>
      <c r="P92">
        <v>2902</v>
      </c>
    </row>
    <row r="93" spans="1:16">
      <c r="A93" t="s">
        <v>16</v>
      </c>
      <c r="B93" t="s">
        <v>42</v>
      </c>
      <c r="C93" t="s">
        <v>107</v>
      </c>
      <c r="D93" t="s">
        <v>19</v>
      </c>
      <c r="E93" t="s">
        <v>49</v>
      </c>
      <c r="F93">
        <v>78205.19</v>
      </c>
      <c r="G93" s="26">
        <v>44496</v>
      </c>
      <c r="H93" t="s">
        <v>21</v>
      </c>
      <c r="I93" s="26">
        <v>44509</v>
      </c>
      <c r="J93" s="27">
        <v>0.163</v>
      </c>
      <c r="K93" s="28">
        <v>537.61</v>
      </c>
      <c r="L93" s="28">
        <v>4820.54</v>
      </c>
      <c r="M93" s="28">
        <v>25.37</v>
      </c>
      <c r="N93" s="28">
        <v>832.32</v>
      </c>
      <c r="O93">
        <v>136.6</v>
      </c>
      <c r="P93">
        <v>2890</v>
      </c>
    </row>
    <row r="94" spans="1:16">
      <c r="A94" t="s">
        <v>29</v>
      </c>
      <c r="B94" t="s">
        <v>30</v>
      </c>
      <c r="C94" t="s">
        <v>108</v>
      </c>
      <c r="D94" t="s">
        <v>19</v>
      </c>
      <c r="E94" t="s">
        <v>20</v>
      </c>
      <c r="F94">
        <v>76378.15</v>
      </c>
      <c r="G94" s="26">
        <v>44497</v>
      </c>
      <c r="H94" t="s">
        <v>32</v>
      </c>
      <c r="I94" s="26">
        <v>44505</v>
      </c>
      <c r="J94" s="27">
        <v>0.163</v>
      </c>
      <c r="K94" s="28">
        <v>670</v>
      </c>
      <c r="L94" s="28">
        <v>4336.79</v>
      </c>
      <c r="M94" s="28">
        <v>26.2</v>
      </c>
      <c r="N94" s="28">
        <v>774.86</v>
      </c>
      <c r="O94">
        <v>136.6</v>
      </c>
      <c r="P94">
        <v>4443</v>
      </c>
    </row>
    <row r="95" spans="1:16">
      <c r="A95" t="s">
        <v>16</v>
      </c>
      <c r="B95" t="s">
        <v>42</v>
      </c>
      <c r="C95" t="s">
        <v>96</v>
      </c>
      <c r="D95" t="s">
        <v>19</v>
      </c>
      <c r="E95" t="s">
        <v>20</v>
      </c>
      <c r="F95">
        <v>76378.15</v>
      </c>
      <c r="G95" s="26">
        <v>44497</v>
      </c>
      <c r="H95" t="s">
        <v>21</v>
      </c>
      <c r="I95" s="26">
        <v>44506</v>
      </c>
      <c r="J95" s="27">
        <v>0.163</v>
      </c>
      <c r="K95" s="28">
        <v>670</v>
      </c>
      <c r="L95" s="28">
        <v>4336.79</v>
      </c>
      <c r="M95" s="28">
        <v>26.2</v>
      </c>
      <c r="N95" s="28">
        <v>774.86</v>
      </c>
      <c r="O95">
        <v>136.6</v>
      </c>
      <c r="P95">
        <v>2903</v>
      </c>
    </row>
    <row r="96" spans="1:16">
      <c r="A96" t="s">
        <v>29</v>
      </c>
      <c r="B96" t="s">
        <v>30</v>
      </c>
      <c r="C96" t="s">
        <v>109</v>
      </c>
      <c r="D96" t="s">
        <v>19</v>
      </c>
      <c r="E96" t="s">
        <v>49</v>
      </c>
      <c r="F96">
        <v>78205.19</v>
      </c>
      <c r="G96" s="26">
        <v>44498</v>
      </c>
      <c r="H96" t="s">
        <v>32</v>
      </c>
      <c r="I96" s="26">
        <v>44513</v>
      </c>
      <c r="J96" s="27">
        <v>0.163</v>
      </c>
      <c r="K96" s="28">
        <v>537.61</v>
      </c>
      <c r="L96" s="28">
        <v>4820.54</v>
      </c>
      <c r="M96" s="28">
        <v>25.37</v>
      </c>
      <c r="N96" s="28">
        <v>832.32</v>
      </c>
      <c r="O96">
        <v>136.6</v>
      </c>
      <c r="P96">
        <v>4445</v>
      </c>
    </row>
    <row r="97" spans="1:16">
      <c r="A97" t="s">
        <v>16</v>
      </c>
      <c r="B97" t="s">
        <v>42</v>
      </c>
      <c r="C97" t="s">
        <v>110</v>
      </c>
      <c r="D97" t="s">
        <v>19</v>
      </c>
      <c r="E97" t="s">
        <v>20</v>
      </c>
      <c r="F97">
        <v>76378.15</v>
      </c>
      <c r="G97" s="26">
        <v>44498</v>
      </c>
      <c r="H97" t="s">
        <v>21</v>
      </c>
      <c r="I97" s="26">
        <v>44507</v>
      </c>
      <c r="J97" s="27">
        <v>0.163</v>
      </c>
      <c r="K97" s="28">
        <v>670</v>
      </c>
      <c r="L97" s="28">
        <v>4336.79</v>
      </c>
      <c r="M97" s="28">
        <v>26.2</v>
      </c>
      <c r="N97" s="28">
        <v>774.86</v>
      </c>
      <c r="O97">
        <v>136.6</v>
      </c>
      <c r="P97">
        <v>2896</v>
      </c>
    </row>
    <row r="98" spans="1:16">
      <c r="A98" t="s">
        <v>16</v>
      </c>
      <c r="B98" t="s">
        <v>42</v>
      </c>
      <c r="C98" t="s">
        <v>111</v>
      </c>
      <c r="D98" t="s">
        <v>19</v>
      </c>
      <c r="E98" t="s">
        <v>20</v>
      </c>
      <c r="F98">
        <v>76378.15</v>
      </c>
      <c r="G98" s="26">
        <v>44499</v>
      </c>
      <c r="H98" t="s">
        <v>21</v>
      </c>
      <c r="I98" s="26">
        <v>44507</v>
      </c>
      <c r="J98" s="27">
        <v>0.163</v>
      </c>
      <c r="K98" s="28">
        <v>670</v>
      </c>
      <c r="L98" s="28">
        <v>4336.79</v>
      </c>
      <c r="M98" s="28">
        <v>26.2</v>
      </c>
      <c r="N98" s="28">
        <v>774.86</v>
      </c>
      <c r="O98">
        <v>136.6</v>
      </c>
      <c r="P98">
        <v>2897</v>
      </c>
    </row>
    <row r="99" spans="1:16">
      <c r="A99" t="s">
        <v>103</v>
      </c>
      <c r="B99" t="s">
        <v>104</v>
      </c>
      <c r="C99" t="s">
        <v>112</v>
      </c>
      <c r="D99" t="s">
        <v>44</v>
      </c>
      <c r="E99" t="s">
        <v>49</v>
      </c>
      <c r="F99">
        <v>152905.93</v>
      </c>
      <c r="G99" s="26">
        <v>44499</v>
      </c>
      <c r="H99" t="s">
        <v>21</v>
      </c>
      <c r="I99" s="26">
        <v>44532</v>
      </c>
      <c r="J99" s="27">
        <v>0.252</v>
      </c>
      <c r="K99" s="28">
        <v>918.16</v>
      </c>
      <c r="L99" s="28">
        <v>8560.99</v>
      </c>
      <c r="M99" s="28">
        <v>47.78</v>
      </c>
      <c r="N99" s="28">
        <v>2351.31</v>
      </c>
      <c r="O99">
        <v>185.76</v>
      </c>
      <c r="P99">
        <v>1496</v>
      </c>
    </row>
    <row r="100" spans="1:16">
      <c r="A100" t="s">
        <v>16</v>
      </c>
      <c r="B100" t="s">
        <v>42</v>
      </c>
      <c r="C100" t="s">
        <v>90</v>
      </c>
      <c r="D100" t="s">
        <v>19</v>
      </c>
      <c r="E100" t="s">
        <v>49</v>
      </c>
      <c r="F100">
        <v>78205.19</v>
      </c>
      <c r="G100" s="26">
        <v>44499</v>
      </c>
      <c r="H100" t="s">
        <v>21</v>
      </c>
      <c r="I100" s="26">
        <v>44511</v>
      </c>
      <c r="J100" s="27">
        <v>0.163</v>
      </c>
      <c r="K100" s="28">
        <v>537.61</v>
      </c>
      <c r="L100" s="28">
        <v>4820.54</v>
      </c>
      <c r="M100" s="28">
        <v>25.37</v>
      </c>
      <c r="N100" s="28">
        <v>832.32</v>
      </c>
      <c r="O100">
        <v>136.6</v>
      </c>
      <c r="P100">
        <v>2889</v>
      </c>
    </row>
    <row r="101" spans="1:16">
      <c r="A101" t="s">
        <v>29</v>
      </c>
      <c r="B101" t="s">
        <v>30</v>
      </c>
      <c r="C101" t="s">
        <v>113</v>
      </c>
      <c r="D101" t="s">
        <v>19</v>
      </c>
      <c r="E101" t="s">
        <v>20</v>
      </c>
      <c r="F101">
        <v>76378.15</v>
      </c>
      <c r="G101" s="26">
        <v>44499</v>
      </c>
      <c r="H101" t="s">
        <v>32</v>
      </c>
      <c r="I101" s="26">
        <v>44513</v>
      </c>
      <c r="J101" s="27">
        <v>0.163</v>
      </c>
      <c r="K101" s="28">
        <v>670</v>
      </c>
      <c r="L101" s="28">
        <v>4336.79</v>
      </c>
      <c r="M101" s="28">
        <v>26.2</v>
      </c>
      <c r="N101" s="28">
        <v>774.86</v>
      </c>
      <c r="O101">
        <v>136.6</v>
      </c>
      <c r="P101">
        <v>4380</v>
      </c>
    </row>
    <row r="102" spans="1:16">
      <c r="A102" t="s">
        <v>29</v>
      </c>
      <c r="B102" t="s">
        <v>30</v>
      </c>
      <c r="C102" t="s">
        <v>114</v>
      </c>
      <c r="D102" t="s">
        <v>19</v>
      </c>
      <c r="E102" t="s">
        <v>20</v>
      </c>
      <c r="F102">
        <v>76378.15</v>
      </c>
      <c r="G102" s="26">
        <v>44500</v>
      </c>
      <c r="H102" t="s">
        <v>32</v>
      </c>
      <c r="I102" s="26">
        <v>44513</v>
      </c>
      <c r="J102" s="27">
        <v>0.163</v>
      </c>
      <c r="K102" s="28">
        <v>670</v>
      </c>
      <c r="L102" s="28">
        <v>4336.79</v>
      </c>
      <c r="M102" s="28">
        <v>26.2</v>
      </c>
      <c r="N102" s="28">
        <v>774.86</v>
      </c>
      <c r="O102">
        <v>136.6</v>
      </c>
      <c r="P102">
        <v>4379</v>
      </c>
    </row>
    <row r="103" spans="1:16">
      <c r="A103" t="s">
        <v>103</v>
      </c>
      <c r="B103" t="s">
        <v>104</v>
      </c>
      <c r="C103" t="s">
        <v>115</v>
      </c>
      <c r="D103" t="s">
        <v>44</v>
      </c>
      <c r="E103" t="s">
        <v>20</v>
      </c>
      <c r="F103">
        <v>152769.7</v>
      </c>
      <c r="G103" s="26">
        <v>44500</v>
      </c>
      <c r="H103" t="s">
        <v>21</v>
      </c>
      <c r="I103" s="26">
        <v>44532</v>
      </c>
      <c r="J103" s="27">
        <v>0.252</v>
      </c>
      <c r="K103" s="28">
        <v>1198.46</v>
      </c>
      <c r="L103" s="28">
        <v>7822.4</v>
      </c>
      <c r="M103" s="28">
        <v>49.81</v>
      </c>
      <c r="N103" s="28">
        <v>2351.31</v>
      </c>
      <c r="O103">
        <v>185.76</v>
      </c>
      <c r="P103">
        <v>1497</v>
      </c>
    </row>
    <row r="104" spans="1:16">
      <c r="A104" t="s">
        <v>29</v>
      </c>
      <c r="B104" t="s">
        <v>30</v>
      </c>
      <c r="C104" t="s">
        <v>116</v>
      </c>
      <c r="D104" t="s">
        <v>19</v>
      </c>
      <c r="E104" t="s">
        <v>20</v>
      </c>
      <c r="F104">
        <v>76378.15</v>
      </c>
      <c r="G104" s="26">
        <v>44500</v>
      </c>
      <c r="H104" t="s">
        <v>32</v>
      </c>
      <c r="I104" s="26">
        <v>44513</v>
      </c>
      <c r="J104" s="27">
        <v>0.163</v>
      </c>
      <c r="K104" s="28">
        <v>670</v>
      </c>
      <c r="L104" s="28">
        <v>4336.79</v>
      </c>
      <c r="M104" s="28">
        <v>26.2</v>
      </c>
      <c r="N104" s="28">
        <v>774.86</v>
      </c>
      <c r="O104">
        <v>136.6</v>
      </c>
      <c r="P104">
        <v>4444</v>
      </c>
    </row>
    <row r="105" spans="1:16">
      <c r="A105" t="s">
        <v>16</v>
      </c>
      <c r="B105" t="s">
        <v>42</v>
      </c>
      <c r="C105" t="s">
        <v>71</v>
      </c>
      <c r="D105" t="s">
        <v>44</v>
      </c>
      <c r="E105" t="s">
        <v>49</v>
      </c>
      <c r="F105">
        <v>152905.93</v>
      </c>
      <c r="G105" s="26">
        <v>44500</v>
      </c>
      <c r="H105" t="s">
        <v>21</v>
      </c>
      <c r="I105" s="26">
        <v>44500</v>
      </c>
      <c r="J105" s="27">
        <v>0.252</v>
      </c>
      <c r="K105" s="28">
        <v>918.16</v>
      </c>
      <c r="L105" s="28">
        <v>8560.99</v>
      </c>
      <c r="M105" s="28">
        <v>47.78</v>
      </c>
      <c r="N105" s="28">
        <v>2351.31</v>
      </c>
      <c r="O105">
        <v>185.76</v>
      </c>
      <c r="P105">
        <v>2914</v>
      </c>
    </row>
    <row r="106" spans="1:16">
      <c r="A106" t="s">
        <v>16</v>
      </c>
      <c r="B106" t="s">
        <v>42</v>
      </c>
      <c r="C106" t="s">
        <v>117</v>
      </c>
      <c r="D106" t="s">
        <v>19</v>
      </c>
      <c r="E106" t="s">
        <v>20</v>
      </c>
      <c r="F106">
        <v>76378.15</v>
      </c>
      <c r="G106" s="26">
        <v>44501</v>
      </c>
      <c r="H106" t="s">
        <v>21</v>
      </c>
      <c r="I106" s="26">
        <v>44507</v>
      </c>
      <c r="J106" s="27">
        <v>0.163</v>
      </c>
      <c r="K106" s="28">
        <v>670</v>
      </c>
      <c r="L106" s="28">
        <v>4336.79</v>
      </c>
      <c r="M106" s="28">
        <v>26.2</v>
      </c>
      <c r="N106" s="28">
        <v>774.86</v>
      </c>
      <c r="O106">
        <v>136.6</v>
      </c>
      <c r="P106">
        <v>2898</v>
      </c>
    </row>
    <row r="107" spans="1:16">
      <c r="A107" t="s">
        <v>29</v>
      </c>
      <c r="B107" t="s">
        <v>30</v>
      </c>
      <c r="C107" t="s">
        <v>118</v>
      </c>
      <c r="D107" t="s">
        <v>19</v>
      </c>
      <c r="E107" t="s">
        <v>49</v>
      </c>
      <c r="F107">
        <v>78205.19</v>
      </c>
      <c r="G107" s="26">
        <v>44501</v>
      </c>
      <c r="H107" t="s">
        <v>32</v>
      </c>
      <c r="I107" s="26">
        <v>44513</v>
      </c>
      <c r="J107" s="27">
        <v>0.163</v>
      </c>
      <c r="K107" s="28">
        <v>537.61</v>
      </c>
      <c r="L107" s="28">
        <v>4820.54</v>
      </c>
      <c r="M107" s="28">
        <v>25.37</v>
      </c>
      <c r="N107" s="28">
        <v>832.32</v>
      </c>
      <c r="O107">
        <v>136.6</v>
      </c>
      <c r="P107">
        <v>4378</v>
      </c>
    </row>
    <row r="108" spans="1:16">
      <c r="A108" t="s">
        <v>16</v>
      </c>
      <c r="B108" t="s">
        <v>42</v>
      </c>
      <c r="C108" t="s">
        <v>119</v>
      </c>
      <c r="D108" t="s">
        <v>19</v>
      </c>
      <c r="E108" t="s">
        <v>20</v>
      </c>
      <c r="F108">
        <v>76378.15</v>
      </c>
      <c r="G108" s="26">
        <v>44501</v>
      </c>
      <c r="H108" t="s">
        <v>21</v>
      </c>
      <c r="I108" s="26">
        <v>44509</v>
      </c>
      <c r="J108" s="27">
        <v>0.163</v>
      </c>
      <c r="K108" s="28">
        <v>670</v>
      </c>
      <c r="L108" s="28">
        <v>4336.79</v>
      </c>
      <c r="M108" s="28">
        <v>26.2</v>
      </c>
      <c r="N108" s="28">
        <v>774.86</v>
      </c>
      <c r="O108">
        <v>136.6</v>
      </c>
      <c r="P108">
        <v>2891</v>
      </c>
    </row>
    <row r="109" spans="1:16">
      <c r="A109" t="s">
        <v>16</v>
      </c>
      <c r="B109" t="s">
        <v>42</v>
      </c>
      <c r="C109" t="s">
        <v>83</v>
      </c>
      <c r="D109" t="s">
        <v>19</v>
      </c>
      <c r="E109" t="s">
        <v>49</v>
      </c>
      <c r="F109">
        <v>78205.19</v>
      </c>
      <c r="G109" s="26">
        <v>44501</v>
      </c>
      <c r="H109" t="s">
        <v>21</v>
      </c>
      <c r="I109" s="26">
        <v>44515</v>
      </c>
      <c r="J109" s="27">
        <v>0.163</v>
      </c>
      <c r="K109" s="28">
        <v>537.61</v>
      </c>
      <c r="L109" s="28">
        <v>4820.54</v>
      </c>
      <c r="M109" s="28">
        <v>25.37</v>
      </c>
      <c r="N109" s="28">
        <v>832.32</v>
      </c>
      <c r="O109">
        <v>136.6</v>
      </c>
      <c r="P109">
        <v>2884</v>
      </c>
    </row>
    <row r="110" spans="1:16">
      <c r="A110" t="s">
        <v>29</v>
      </c>
      <c r="B110" t="s">
        <v>30</v>
      </c>
      <c r="C110" t="s">
        <v>120</v>
      </c>
      <c r="D110" t="s">
        <v>19</v>
      </c>
      <c r="E110" t="s">
        <v>20</v>
      </c>
      <c r="F110">
        <v>76378.15</v>
      </c>
      <c r="G110" s="26">
        <v>44502</v>
      </c>
      <c r="H110" t="s">
        <v>32</v>
      </c>
      <c r="I110" s="26">
        <v>44513</v>
      </c>
      <c r="J110" s="27">
        <v>0.163</v>
      </c>
      <c r="K110" s="28">
        <v>670</v>
      </c>
      <c r="L110" s="28">
        <v>4336.79</v>
      </c>
      <c r="M110" s="28">
        <v>26.2</v>
      </c>
      <c r="N110" s="28">
        <v>774.86</v>
      </c>
      <c r="O110">
        <v>136.6</v>
      </c>
      <c r="P110">
        <v>4375</v>
      </c>
    </row>
    <row r="111" spans="1:16">
      <c r="A111" t="s">
        <v>103</v>
      </c>
      <c r="B111" t="s">
        <v>104</v>
      </c>
      <c r="C111" t="s">
        <v>121</v>
      </c>
      <c r="D111" t="s">
        <v>44</v>
      </c>
      <c r="E111" t="s">
        <v>20</v>
      </c>
      <c r="F111">
        <v>152769.7</v>
      </c>
      <c r="G111" s="26">
        <v>44502</v>
      </c>
      <c r="H111" t="s">
        <v>21</v>
      </c>
      <c r="I111" s="26">
        <v>44529</v>
      </c>
      <c r="J111" s="27">
        <v>0.252</v>
      </c>
      <c r="K111" s="28">
        <v>1198.46</v>
      </c>
      <c r="L111" s="28">
        <v>7822.4</v>
      </c>
      <c r="M111" s="28">
        <v>49.81</v>
      </c>
      <c r="N111" s="28">
        <v>2351.31</v>
      </c>
      <c r="O111">
        <v>185.76</v>
      </c>
      <c r="P111">
        <v>1498</v>
      </c>
    </row>
    <row r="112" spans="1:16">
      <c r="A112" t="s">
        <v>16</v>
      </c>
      <c r="B112" t="s">
        <v>17</v>
      </c>
      <c r="C112" t="s">
        <v>122</v>
      </c>
      <c r="D112" t="s">
        <v>19</v>
      </c>
      <c r="E112" t="s">
        <v>49</v>
      </c>
      <c r="F112">
        <v>78205.19</v>
      </c>
      <c r="G112" s="26">
        <v>44502</v>
      </c>
      <c r="H112" t="s">
        <v>21</v>
      </c>
      <c r="I112" s="26">
        <v>44502</v>
      </c>
      <c r="J112" s="27">
        <v>0.163</v>
      </c>
      <c r="K112" s="28">
        <v>537.61</v>
      </c>
      <c r="L112" s="28">
        <v>4820.54</v>
      </c>
      <c r="M112" s="28">
        <v>25.37</v>
      </c>
      <c r="N112" s="28">
        <v>832.32</v>
      </c>
      <c r="O112">
        <v>136.6</v>
      </c>
      <c r="P112">
        <v>1715</v>
      </c>
    </row>
    <row r="113" spans="1:16">
      <c r="A113" t="s">
        <v>16</v>
      </c>
      <c r="B113" t="s">
        <v>42</v>
      </c>
      <c r="C113" t="s">
        <v>54</v>
      </c>
      <c r="D113" t="s">
        <v>19</v>
      </c>
      <c r="E113" t="s">
        <v>49</v>
      </c>
      <c r="F113">
        <v>78205.19</v>
      </c>
      <c r="G113" s="26">
        <v>44503</v>
      </c>
      <c r="H113" t="s">
        <v>21</v>
      </c>
      <c r="I113" s="26">
        <v>44515</v>
      </c>
      <c r="J113" s="27">
        <v>0.163</v>
      </c>
      <c r="K113" s="28">
        <v>537.61</v>
      </c>
      <c r="L113" s="28">
        <v>4820.54</v>
      </c>
      <c r="M113" s="28">
        <v>25.37</v>
      </c>
      <c r="N113" s="28">
        <v>832.32</v>
      </c>
      <c r="O113">
        <v>136.6</v>
      </c>
      <c r="P113">
        <v>2879</v>
      </c>
    </row>
    <row r="114" spans="1:16">
      <c r="A114" t="s">
        <v>16</v>
      </c>
      <c r="B114" t="s">
        <v>42</v>
      </c>
      <c r="C114" t="s">
        <v>123</v>
      </c>
      <c r="D114" t="s">
        <v>19</v>
      </c>
      <c r="E114" t="s">
        <v>20</v>
      </c>
      <c r="F114">
        <v>76378.15</v>
      </c>
      <c r="G114" s="26">
        <v>44503</v>
      </c>
      <c r="H114" t="s">
        <v>21</v>
      </c>
      <c r="I114" s="26">
        <v>44510</v>
      </c>
      <c r="J114" s="27">
        <v>0.163</v>
      </c>
      <c r="K114" s="28">
        <v>670</v>
      </c>
      <c r="L114" s="28">
        <v>4336.79</v>
      </c>
      <c r="M114" s="28">
        <v>26.2</v>
      </c>
      <c r="N114" s="28">
        <v>774.86</v>
      </c>
      <c r="O114">
        <v>136.6</v>
      </c>
      <c r="P114">
        <v>2893</v>
      </c>
    </row>
    <row r="115" spans="1:16">
      <c r="A115" t="s">
        <v>103</v>
      </c>
      <c r="B115" t="s">
        <v>104</v>
      </c>
      <c r="C115" t="s">
        <v>124</v>
      </c>
      <c r="D115" t="s">
        <v>44</v>
      </c>
      <c r="E115" t="s">
        <v>20</v>
      </c>
      <c r="F115">
        <v>152769.7</v>
      </c>
      <c r="G115" s="26">
        <v>44503</v>
      </c>
      <c r="H115" t="s">
        <v>21</v>
      </c>
      <c r="I115" s="26">
        <v>44532</v>
      </c>
      <c r="J115" s="27">
        <v>0.252</v>
      </c>
      <c r="K115" s="28">
        <v>1198.46</v>
      </c>
      <c r="L115" s="28">
        <v>7822.4</v>
      </c>
      <c r="M115" s="28">
        <v>49.81</v>
      </c>
      <c r="N115" s="28">
        <v>2351.31</v>
      </c>
      <c r="O115">
        <v>185.76</v>
      </c>
      <c r="P115">
        <v>1499</v>
      </c>
    </row>
    <row r="116" spans="1:16">
      <c r="A116" t="s">
        <v>29</v>
      </c>
      <c r="B116" t="s">
        <v>30</v>
      </c>
      <c r="C116" t="s">
        <v>125</v>
      </c>
      <c r="D116" t="s">
        <v>19</v>
      </c>
      <c r="E116" t="s">
        <v>49</v>
      </c>
      <c r="F116">
        <v>78205.19</v>
      </c>
      <c r="G116" s="26">
        <v>44503</v>
      </c>
      <c r="H116" t="s">
        <v>32</v>
      </c>
      <c r="I116" s="26">
        <v>44513</v>
      </c>
      <c r="J116" s="27">
        <v>0.163</v>
      </c>
      <c r="K116" s="28">
        <v>537.61</v>
      </c>
      <c r="L116" s="28">
        <v>4820.54</v>
      </c>
      <c r="M116" s="28">
        <v>25.37</v>
      </c>
      <c r="N116" s="28">
        <v>832.32</v>
      </c>
      <c r="O116">
        <v>136.6</v>
      </c>
      <c r="P116">
        <v>4382</v>
      </c>
    </row>
    <row r="117" spans="1:16">
      <c r="A117" t="s">
        <v>16</v>
      </c>
      <c r="B117" t="s">
        <v>42</v>
      </c>
      <c r="C117" t="s">
        <v>126</v>
      </c>
      <c r="D117" t="s">
        <v>19</v>
      </c>
      <c r="E117" t="s">
        <v>20</v>
      </c>
      <c r="F117">
        <v>76378.15</v>
      </c>
      <c r="G117" s="26">
        <v>44503</v>
      </c>
      <c r="H117" t="s">
        <v>21</v>
      </c>
      <c r="I117" s="26">
        <v>44509</v>
      </c>
      <c r="J117" s="27">
        <v>0.163</v>
      </c>
      <c r="K117" s="28">
        <v>670</v>
      </c>
      <c r="L117" s="28">
        <v>4336.79</v>
      </c>
      <c r="M117" s="28">
        <v>26.2</v>
      </c>
      <c r="N117" s="28">
        <v>774.86</v>
      </c>
      <c r="O117">
        <v>136.6</v>
      </c>
      <c r="P117">
        <v>2892</v>
      </c>
    </row>
    <row r="118" spans="1:16">
      <c r="A118" t="s">
        <v>16</v>
      </c>
      <c r="B118" t="s">
        <v>42</v>
      </c>
      <c r="C118" t="s">
        <v>27</v>
      </c>
      <c r="D118" t="s">
        <v>19</v>
      </c>
      <c r="E118" t="s">
        <v>20</v>
      </c>
      <c r="F118">
        <v>76378.15</v>
      </c>
      <c r="G118" s="26">
        <v>44504</v>
      </c>
      <c r="H118" t="s">
        <v>21</v>
      </c>
      <c r="I118" s="26">
        <v>44511</v>
      </c>
      <c r="J118" s="27">
        <v>0.163</v>
      </c>
      <c r="K118" s="28">
        <v>670</v>
      </c>
      <c r="L118" s="28">
        <v>4336.79</v>
      </c>
      <c r="M118" s="28">
        <v>26.2</v>
      </c>
      <c r="N118" s="28">
        <v>774.86</v>
      </c>
      <c r="O118">
        <v>136.6</v>
      </c>
      <c r="P118">
        <v>2888</v>
      </c>
    </row>
    <row r="119" spans="1:16">
      <c r="A119" t="s">
        <v>16</v>
      </c>
      <c r="B119" t="s">
        <v>42</v>
      </c>
      <c r="C119" t="s">
        <v>26</v>
      </c>
      <c r="D119" t="s">
        <v>19</v>
      </c>
      <c r="E119" t="s">
        <v>20</v>
      </c>
      <c r="F119">
        <v>76378.15</v>
      </c>
      <c r="G119" s="26">
        <v>44504</v>
      </c>
      <c r="H119" t="s">
        <v>21</v>
      </c>
      <c r="I119" s="26">
        <v>44512</v>
      </c>
      <c r="J119" s="27">
        <v>0.163</v>
      </c>
      <c r="K119" s="28">
        <v>670</v>
      </c>
      <c r="L119" s="28">
        <v>4336.79</v>
      </c>
      <c r="M119" s="28">
        <v>26.2</v>
      </c>
      <c r="N119" s="28">
        <v>774.86</v>
      </c>
      <c r="O119">
        <v>136.6</v>
      </c>
      <c r="P119">
        <v>2886</v>
      </c>
    </row>
    <row r="120" spans="1:16">
      <c r="A120" t="s">
        <v>29</v>
      </c>
      <c r="B120" t="s">
        <v>30</v>
      </c>
      <c r="C120" t="s">
        <v>127</v>
      </c>
      <c r="D120" t="s">
        <v>19</v>
      </c>
      <c r="E120" t="s">
        <v>49</v>
      </c>
      <c r="F120">
        <v>78205.19</v>
      </c>
      <c r="G120" s="26">
        <v>44504</v>
      </c>
      <c r="H120" t="s">
        <v>32</v>
      </c>
      <c r="I120" s="26">
        <v>44513</v>
      </c>
      <c r="J120" s="27">
        <v>0.163</v>
      </c>
      <c r="K120" s="28">
        <v>537.61</v>
      </c>
      <c r="L120" s="28">
        <v>4820.54</v>
      </c>
      <c r="M120" s="28">
        <v>25.37</v>
      </c>
      <c r="N120" s="28">
        <v>832.32</v>
      </c>
      <c r="O120">
        <v>136.6</v>
      </c>
      <c r="P120">
        <v>4373</v>
      </c>
    </row>
    <row r="121" spans="1:16">
      <c r="A121" t="s">
        <v>29</v>
      </c>
      <c r="B121" t="s">
        <v>30</v>
      </c>
      <c r="C121" t="s">
        <v>128</v>
      </c>
      <c r="D121" t="s">
        <v>19</v>
      </c>
      <c r="E121" t="s">
        <v>20</v>
      </c>
      <c r="F121">
        <v>76378.15</v>
      </c>
      <c r="G121" s="26">
        <v>44504</v>
      </c>
      <c r="H121" t="s">
        <v>32</v>
      </c>
      <c r="I121" s="26">
        <v>44513</v>
      </c>
      <c r="J121" s="27">
        <v>0.163</v>
      </c>
      <c r="K121" s="28">
        <v>670</v>
      </c>
      <c r="L121" s="28">
        <v>4336.79</v>
      </c>
      <c r="M121" s="28">
        <v>26.2</v>
      </c>
      <c r="N121" s="28">
        <v>774.86</v>
      </c>
      <c r="O121">
        <v>136.6</v>
      </c>
      <c r="P121">
        <v>4374</v>
      </c>
    </row>
    <row r="122" spans="1:16">
      <c r="A122" t="s">
        <v>29</v>
      </c>
      <c r="B122" t="s">
        <v>30</v>
      </c>
      <c r="C122" t="s">
        <v>129</v>
      </c>
      <c r="D122" t="s">
        <v>19</v>
      </c>
      <c r="E122" t="s">
        <v>20</v>
      </c>
      <c r="F122">
        <v>76378.15</v>
      </c>
      <c r="G122" s="26">
        <v>44504</v>
      </c>
      <c r="H122" t="s">
        <v>32</v>
      </c>
      <c r="I122" s="26">
        <v>44513</v>
      </c>
      <c r="J122" s="27">
        <v>0.163</v>
      </c>
      <c r="K122" s="28">
        <v>670</v>
      </c>
      <c r="L122" s="28">
        <v>4336.79</v>
      </c>
      <c r="M122" s="28">
        <v>26.2</v>
      </c>
      <c r="N122" s="28">
        <v>774.86</v>
      </c>
      <c r="O122">
        <v>136.6</v>
      </c>
      <c r="P122">
        <v>4376</v>
      </c>
    </row>
    <row r="123" spans="1:16">
      <c r="A123" t="s">
        <v>16</v>
      </c>
      <c r="B123" t="s">
        <v>42</v>
      </c>
      <c r="C123" t="s">
        <v>89</v>
      </c>
      <c r="D123" t="s">
        <v>19</v>
      </c>
      <c r="E123" t="s">
        <v>49</v>
      </c>
      <c r="F123">
        <v>78205.19</v>
      </c>
      <c r="G123" s="26">
        <v>44505</v>
      </c>
      <c r="H123" t="s">
        <v>21</v>
      </c>
      <c r="I123" s="26">
        <v>44512</v>
      </c>
      <c r="J123" s="27">
        <v>0.163</v>
      </c>
      <c r="K123" s="28">
        <v>537.61</v>
      </c>
      <c r="L123" s="28">
        <v>4820.54</v>
      </c>
      <c r="M123" s="28">
        <v>25.37</v>
      </c>
      <c r="N123" s="28">
        <v>832.32</v>
      </c>
      <c r="O123">
        <v>136.6</v>
      </c>
      <c r="P123">
        <v>2885</v>
      </c>
    </row>
    <row r="124" spans="1:16">
      <c r="A124" t="s">
        <v>29</v>
      </c>
      <c r="B124" t="s">
        <v>30</v>
      </c>
      <c r="C124" t="s">
        <v>101</v>
      </c>
      <c r="D124" t="s">
        <v>19</v>
      </c>
      <c r="E124" t="s">
        <v>49</v>
      </c>
      <c r="F124">
        <v>78205.19</v>
      </c>
      <c r="G124" s="26">
        <v>44505</v>
      </c>
      <c r="H124" t="s">
        <v>32</v>
      </c>
      <c r="I124" s="26">
        <v>44513</v>
      </c>
      <c r="J124" s="27">
        <v>0.163</v>
      </c>
      <c r="K124" s="28">
        <v>537.61</v>
      </c>
      <c r="L124" s="28">
        <v>4820.54</v>
      </c>
      <c r="M124" s="28">
        <v>25.37</v>
      </c>
      <c r="N124" s="28">
        <v>832.32</v>
      </c>
      <c r="O124">
        <v>136.6</v>
      </c>
      <c r="P124">
        <v>4429</v>
      </c>
    </row>
    <row r="125" spans="1:16">
      <c r="A125" t="s">
        <v>29</v>
      </c>
      <c r="B125" t="s">
        <v>30</v>
      </c>
      <c r="C125" t="s">
        <v>110</v>
      </c>
      <c r="D125" t="s">
        <v>19</v>
      </c>
      <c r="E125" t="s">
        <v>20</v>
      </c>
      <c r="F125">
        <v>76378.15</v>
      </c>
      <c r="G125" s="26">
        <v>44505</v>
      </c>
      <c r="H125" t="s">
        <v>32</v>
      </c>
      <c r="I125" s="26">
        <v>44513</v>
      </c>
      <c r="J125" s="27">
        <v>0.163</v>
      </c>
      <c r="K125" s="28">
        <v>670</v>
      </c>
      <c r="L125" s="28">
        <v>4336.79</v>
      </c>
      <c r="M125" s="28">
        <v>26.2</v>
      </c>
      <c r="N125" s="28">
        <v>774.86</v>
      </c>
      <c r="O125">
        <v>136.6</v>
      </c>
      <c r="P125">
        <v>4430</v>
      </c>
    </row>
    <row r="126" spans="1:16">
      <c r="A126" t="s">
        <v>29</v>
      </c>
      <c r="B126" t="s">
        <v>30</v>
      </c>
      <c r="C126" t="s">
        <v>111</v>
      </c>
      <c r="D126" t="s">
        <v>19</v>
      </c>
      <c r="E126" t="s">
        <v>20</v>
      </c>
      <c r="F126">
        <v>76378.15</v>
      </c>
      <c r="G126" s="26">
        <v>44505</v>
      </c>
      <c r="H126" t="s">
        <v>32</v>
      </c>
      <c r="I126" s="26">
        <v>44513</v>
      </c>
      <c r="J126" s="27">
        <v>0.163</v>
      </c>
      <c r="K126" s="28">
        <v>670</v>
      </c>
      <c r="L126" s="28">
        <v>4336.79</v>
      </c>
      <c r="M126" s="28">
        <v>26.2</v>
      </c>
      <c r="N126" s="28">
        <v>774.86</v>
      </c>
      <c r="O126">
        <v>136.6</v>
      </c>
      <c r="P126">
        <v>4431</v>
      </c>
    </row>
    <row r="127" spans="1:16">
      <c r="A127" t="s">
        <v>29</v>
      </c>
      <c r="B127" t="s">
        <v>30</v>
      </c>
      <c r="C127" t="s">
        <v>100</v>
      </c>
      <c r="D127" t="s">
        <v>19</v>
      </c>
      <c r="E127" t="s">
        <v>20</v>
      </c>
      <c r="F127">
        <v>76378.15</v>
      </c>
      <c r="G127" s="26">
        <v>44505</v>
      </c>
      <c r="H127" t="s">
        <v>32</v>
      </c>
      <c r="I127" s="26">
        <v>44513</v>
      </c>
      <c r="J127" s="27">
        <v>0.163</v>
      </c>
      <c r="K127" s="28">
        <v>670</v>
      </c>
      <c r="L127" s="28">
        <v>4336.79</v>
      </c>
      <c r="M127" s="28">
        <v>26.2</v>
      </c>
      <c r="N127" s="28">
        <v>774.86</v>
      </c>
      <c r="O127">
        <v>136.6</v>
      </c>
      <c r="P127">
        <v>4433</v>
      </c>
    </row>
    <row r="128" spans="1:16">
      <c r="A128" t="s">
        <v>16</v>
      </c>
      <c r="B128" t="s">
        <v>42</v>
      </c>
      <c r="C128" t="s">
        <v>23</v>
      </c>
      <c r="D128" t="s">
        <v>19</v>
      </c>
      <c r="E128" t="s">
        <v>20</v>
      </c>
      <c r="F128">
        <v>76378.15</v>
      </c>
      <c r="G128" s="26">
        <v>44505</v>
      </c>
      <c r="H128" t="s">
        <v>21</v>
      </c>
      <c r="I128" s="26">
        <v>44510</v>
      </c>
      <c r="J128" s="27">
        <v>0.163</v>
      </c>
      <c r="K128" s="28">
        <v>670</v>
      </c>
      <c r="L128" s="28">
        <v>4336.79</v>
      </c>
      <c r="M128" s="28">
        <v>26.2</v>
      </c>
      <c r="N128" s="28">
        <v>774.86</v>
      </c>
      <c r="O128">
        <v>136.6</v>
      </c>
      <c r="P128">
        <v>2887</v>
      </c>
    </row>
    <row r="129" spans="1:16">
      <c r="A129" t="s">
        <v>16</v>
      </c>
      <c r="B129" t="s">
        <v>42</v>
      </c>
      <c r="C129" t="s">
        <v>38</v>
      </c>
      <c r="D129" t="s">
        <v>19</v>
      </c>
      <c r="E129" t="s">
        <v>20</v>
      </c>
      <c r="F129">
        <v>76378.15</v>
      </c>
      <c r="G129" s="26">
        <v>44505</v>
      </c>
      <c r="H129" t="s">
        <v>21</v>
      </c>
      <c r="I129" s="26">
        <v>44513</v>
      </c>
      <c r="J129" s="27">
        <v>0.163</v>
      </c>
      <c r="K129" s="28">
        <v>670</v>
      </c>
      <c r="L129" s="28">
        <v>4336.79</v>
      </c>
      <c r="M129" s="28">
        <v>26.2</v>
      </c>
      <c r="N129" s="28">
        <v>774.86</v>
      </c>
      <c r="O129">
        <v>136.6</v>
      </c>
      <c r="P129">
        <v>2881</v>
      </c>
    </row>
    <row r="130" spans="1:16">
      <c r="A130" t="s">
        <v>103</v>
      </c>
      <c r="B130" t="s">
        <v>104</v>
      </c>
      <c r="C130" t="s">
        <v>130</v>
      </c>
      <c r="D130" t="s">
        <v>44</v>
      </c>
      <c r="E130" t="s">
        <v>20</v>
      </c>
      <c r="F130">
        <v>152769.7</v>
      </c>
      <c r="G130" s="26">
        <v>44505</v>
      </c>
      <c r="H130" t="s">
        <v>21</v>
      </c>
      <c r="I130" s="26">
        <v>44526</v>
      </c>
      <c r="J130" s="27">
        <v>0.252</v>
      </c>
      <c r="K130" s="28">
        <v>1198.46</v>
      </c>
      <c r="L130" s="28">
        <v>7822.4</v>
      </c>
      <c r="M130" s="28">
        <v>49.81</v>
      </c>
      <c r="N130" s="28">
        <v>2351.31</v>
      </c>
      <c r="O130">
        <v>185.76</v>
      </c>
      <c r="P130">
        <v>1502</v>
      </c>
    </row>
    <row r="131" spans="1:16">
      <c r="A131" t="s">
        <v>16</v>
      </c>
      <c r="B131" t="s">
        <v>42</v>
      </c>
      <c r="C131" t="s">
        <v>39</v>
      </c>
      <c r="D131" t="s">
        <v>19</v>
      </c>
      <c r="E131" t="s">
        <v>20</v>
      </c>
      <c r="F131">
        <v>76378.15</v>
      </c>
      <c r="G131" s="26">
        <v>44506</v>
      </c>
      <c r="H131" t="s">
        <v>21</v>
      </c>
      <c r="I131" s="26">
        <v>44513</v>
      </c>
      <c r="J131" s="27">
        <v>0.163</v>
      </c>
      <c r="K131" s="28">
        <v>670</v>
      </c>
      <c r="L131" s="28">
        <v>4336.79</v>
      </c>
      <c r="M131" s="28">
        <v>26.2</v>
      </c>
      <c r="N131" s="28">
        <v>774.86</v>
      </c>
      <c r="O131">
        <v>136.6</v>
      </c>
      <c r="P131">
        <v>2882</v>
      </c>
    </row>
    <row r="132" spans="1:16">
      <c r="A132" t="s">
        <v>29</v>
      </c>
      <c r="B132" t="s">
        <v>30</v>
      </c>
      <c r="C132" t="s">
        <v>131</v>
      </c>
      <c r="D132" t="s">
        <v>19</v>
      </c>
      <c r="E132" t="s">
        <v>20</v>
      </c>
      <c r="F132">
        <v>76378.15</v>
      </c>
      <c r="G132" s="26">
        <v>44506</v>
      </c>
      <c r="H132" t="s">
        <v>32</v>
      </c>
      <c r="I132" s="26">
        <v>44513</v>
      </c>
      <c r="J132" s="27">
        <v>0.163</v>
      </c>
      <c r="K132" s="28">
        <v>670</v>
      </c>
      <c r="L132" s="28">
        <v>4336.79</v>
      </c>
      <c r="M132" s="28">
        <v>26.2</v>
      </c>
      <c r="N132" s="28">
        <v>774.86</v>
      </c>
      <c r="O132">
        <v>136.6</v>
      </c>
      <c r="P132">
        <v>4435</v>
      </c>
    </row>
    <row r="133" spans="1:16">
      <c r="A133" t="s">
        <v>29</v>
      </c>
      <c r="B133" t="s">
        <v>30</v>
      </c>
      <c r="C133" t="s">
        <v>132</v>
      </c>
      <c r="D133" t="s">
        <v>19</v>
      </c>
      <c r="E133" t="s">
        <v>49</v>
      </c>
      <c r="F133">
        <v>78205.19</v>
      </c>
      <c r="G133" s="26">
        <v>44506</v>
      </c>
      <c r="H133" t="s">
        <v>32</v>
      </c>
      <c r="I133" s="26">
        <v>44513</v>
      </c>
      <c r="J133" s="27">
        <v>0.163</v>
      </c>
      <c r="K133" s="28">
        <v>537.61</v>
      </c>
      <c r="L133" s="28">
        <v>4820.54</v>
      </c>
      <c r="M133" s="28">
        <v>25.37</v>
      </c>
      <c r="N133" s="28">
        <v>832.32</v>
      </c>
      <c r="O133">
        <v>136.6</v>
      </c>
      <c r="P133">
        <v>4436</v>
      </c>
    </row>
    <row r="134" spans="1:16">
      <c r="A134" t="s">
        <v>29</v>
      </c>
      <c r="B134" t="s">
        <v>30</v>
      </c>
      <c r="C134" t="s">
        <v>117</v>
      </c>
      <c r="D134" t="s">
        <v>19</v>
      </c>
      <c r="E134" t="s">
        <v>20</v>
      </c>
      <c r="F134">
        <v>76378.15</v>
      </c>
      <c r="G134" s="26">
        <v>44506</v>
      </c>
      <c r="H134" t="s">
        <v>32</v>
      </c>
      <c r="I134" s="26">
        <v>44513</v>
      </c>
      <c r="J134" s="27">
        <v>0.163</v>
      </c>
      <c r="K134" s="28">
        <v>670</v>
      </c>
      <c r="L134" s="28">
        <v>4336.79</v>
      </c>
      <c r="M134" s="28">
        <v>26.2</v>
      </c>
      <c r="N134" s="28">
        <v>774.86</v>
      </c>
      <c r="O134">
        <v>136.6</v>
      </c>
      <c r="P134">
        <v>4432</v>
      </c>
    </row>
    <row r="135" spans="1:16">
      <c r="A135" t="s">
        <v>16</v>
      </c>
      <c r="B135" t="s">
        <v>42</v>
      </c>
      <c r="C135" t="s">
        <v>85</v>
      </c>
      <c r="D135" t="s">
        <v>19</v>
      </c>
      <c r="E135" t="s">
        <v>49</v>
      </c>
      <c r="F135">
        <v>78205.19</v>
      </c>
      <c r="G135" s="26">
        <v>44507</v>
      </c>
      <c r="H135" t="s">
        <v>21</v>
      </c>
      <c r="I135" s="26">
        <v>44513</v>
      </c>
      <c r="J135" s="27">
        <v>0.163</v>
      </c>
      <c r="K135" s="28">
        <v>537.61</v>
      </c>
      <c r="L135" s="28">
        <v>4820.54</v>
      </c>
      <c r="M135" s="28">
        <v>25.37</v>
      </c>
      <c r="N135" s="28">
        <v>832.32</v>
      </c>
      <c r="O135">
        <v>136.6</v>
      </c>
      <c r="P135">
        <v>2880</v>
      </c>
    </row>
    <row r="136" spans="1:16">
      <c r="A136" t="s">
        <v>29</v>
      </c>
      <c r="B136" t="s">
        <v>30</v>
      </c>
      <c r="C136" t="s">
        <v>123</v>
      </c>
      <c r="D136" t="s">
        <v>19</v>
      </c>
      <c r="E136" t="s">
        <v>20</v>
      </c>
      <c r="F136">
        <v>76378.15</v>
      </c>
      <c r="G136" s="26">
        <v>44507</v>
      </c>
      <c r="H136" t="s">
        <v>32</v>
      </c>
      <c r="I136" s="26">
        <v>44514</v>
      </c>
      <c r="J136" s="27">
        <v>0.163</v>
      </c>
      <c r="K136" s="28">
        <v>670</v>
      </c>
      <c r="L136" s="28">
        <v>4336.79</v>
      </c>
      <c r="M136" s="28">
        <v>26.2</v>
      </c>
      <c r="N136" s="28">
        <v>774.86</v>
      </c>
      <c r="O136">
        <v>136.6</v>
      </c>
      <c r="P136">
        <v>4424</v>
      </c>
    </row>
    <row r="137" spans="1:16">
      <c r="A137" t="s">
        <v>29</v>
      </c>
      <c r="B137" t="s">
        <v>30</v>
      </c>
      <c r="C137" t="s">
        <v>126</v>
      </c>
      <c r="D137" t="s">
        <v>19</v>
      </c>
      <c r="E137" t="s">
        <v>20</v>
      </c>
      <c r="F137">
        <v>76378.15</v>
      </c>
      <c r="G137" s="26">
        <v>44507</v>
      </c>
      <c r="H137" t="s">
        <v>32</v>
      </c>
      <c r="I137" s="26">
        <v>44514</v>
      </c>
      <c r="J137" s="27">
        <v>0.163</v>
      </c>
      <c r="K137" s="28">
        <v>670</v>
      </c>
      <c r="L137" s="28">
        <v>4336.79</v>
      </c>
      <c r="M137" s="28">
        <v>26.2</v>
      </c>
      <c r="N137" s="28">
        <v>774.86</v>
      </c>
      <c r="O137">
        <v>136.6</v>
      </c>
      <c r="P137">
        <v>4423</v>
      </c>
    </row>
    <row r="138" spans="1:16">
      <c r="A138" t="s">
        <v>103</v>
      </c>
      <c r="B138" t="s">
        <v>104</v>
      </c>
      <c r="C138" t="s">
        <v>133</v>
      </c>
      <c r="D138" t="s">
        <v>44</v>
      </c>
      <c r="E138" t="s">
        <v>20</v>
      </c>
      <c r="F138">
        <v>152769.7</v>
      </c>
      <c r="G138" s="26">
        <v>44507</v>
      </c>
      <c r="H138" t="s">
        <v>21</v>
      </c>
      <c r="I138" s="26">
        <v>44523</v>
      </c>
      <c r="J138" s="27">
        <v>0.252</v>
      </c>
      <c r="K138" s="28">
        <v>1198.46</v>
      </c>
      <c r="L138" s="28">
        <v>7822.4</v>
      </c>
      <c r="M138" s="28">
        <v>49.81</v>
      </c>
      <c r="N138" s="28">
        <v>2351.31</v>
      </c>
      <c r="O138">
        <v>185.76</v>
      </c>
      <c r="P138">
        <v>1503</v>
      </c>
    </row>
    <row r="139" spans="1:16">
      <c r="A139" t="s">
        <v>16</v>
      </c>
      <c r="B139" t="s">
        <v>42</v>
      </c>
      <c r="C139" t="s">
        <v>33</v>
      </c>
      <c r="D139" t="s">
        <v>19</v>
      </c>
      <c r="E139" t="s">
        <v>20</v>
      </c>
      <c r="F139">
        <v>76378.15</v>
      </c>
      <c r="G139" s="26">
        <v>44507</v>
      </c>
      <c r="H139" t="s">
        <v>21</v>
      </c>
      <c r="I139" s="26">
        <v>44515</v>
      </c>
      <c r="J139" s="27">
        <v>0.163</v>
      </c>
      <c r="K139" s="28">
        <v>670</v>
      </c>
      <c r="L139" s="28">
        <v>4336.79</v>
      </c>
      <c r="M139" s="28">
        <v>26.2</v>
      </c>
      <c r="N139" s="28">
        <v>774.86</v>
      </c>
      <c r="O139">
        <v>136.6</v>
      </c>
      <c r="P139">
        <v>2877</v>
      </c>
    </row>
    <row r="140" spans="1:16">
      <c r="A140" t="s">
        <v>29</v>
      </c>
      <c r="B140" t="s">
        <v>30</v>
      </c>
      <c r="C140" t="s">
        <v>134</v>
      </c>
      <c r="D140" t="s">
        <v>19</v>
      </c>
      <c r="E140" t="s">
        <v>20</v>
      </c>
      <c r="F140">
        <v>76378.15</v>
      </c>
      <c r="G140" s="26">
        <v>44507</v>
      </c>
      <c r="H140" t="s">
        <v>32</v>
      </c>
      <c r="I140" s="26">
        <v>44513</v>
      </c>
      <c r="J140" s="27">
        <v>0.163</v>
      </c>
      <c r="K140" s="28">
        <v>670</v>
      </c>
      <c r="L140" s="28">
        <v>4336.79</v>
      </c>
      <c r="M140" s="28">
        <v>26.2</v>
      </c>
      <c r="N140" s="28">
        <v>774.86</v>
      </c>
      <c r="O140">
        <v>136.6</v>
      </c>
      <c r="P140">
        <v>4434</v>
      </c>
    </row>
    <row r="141" spans="1:16">
      <c r="A141" t="s">
        <v>29</v>
      </c>
      <c r="B141" t="s">
        <v>30</v>
      </c>
      <c r="C141" t="s">
        <v>119</v>
      </c>
      <c r="D141" t="s">
        <v>19</v>
      </c>
      <c r="E141" t="s">
        <v>20</v>
      </c>
      <c r="F141">
        <v>76378.15</v>
      </c>
      <c r="G141" s="26">
        <v>44507</v>
      </c>
      <c r="H141" t="s">
        <v>32</v>
      </c>
      <c r="I141" s="26">
        <v>44514</v>
      </c>
      <c r="J141" s="27">
        <v>0.163</v>
      </c>
      <c r="K141" s="28">
        <v>670</v>
      </c>
      <c r="L141" s="28">
        <v>4336.79</v>
      </c>
      <c r="M141" s="28">
        <v>26.2</v>
      </c>
      <c r="N141" s="28">
        <v>774.86</v>
      </c>
      <c r="O141">
        <v>136.6</v>
      </c>
      <c r="P141">
        <v>4422</v>
      </c>
    </row>
    <row r="142" spans="1:16">
      <c r="A142" t="s">
        <v>29</v>
      </c>
      <c r="B142" t="s">
        <v>30</v>
      </c>
      <c r="C142" t="s">
        <v>135</v>
      </c>
      <c r="D142" t="s">
        <v>19</v>
      </c>
      <c r="E142" t="s">
        <v>49</v>
      </c>
      <c r="F142">
        <v>78205.19</v>
      </c>
      <c r="G142" s="26">
        <v>44508</v>
      </c>
      <c r="H142" t="s">
        <v>32</v>
      </c>
      <c r="I142" s="26">
        <v>44514</v>
      </c>
      <c r="J142" s="27">
        <v>0.163</v>
      </c>
      <c r="K142" s="28">
        <v>537.61</v>
      </c>
      <c r="L142" s="28">
        <v>4820.54</v>
      </c>
      <c r="M142" s="28">
        <v>25.37</v>
      </c>
      <c r="N142" s="28">
        <v>832.32</v>
      </c>
      <c r="O142">
        <v>136.6</v>
      </c>
      <c r="P142">
        <v>4428</v>
      </c>
    </row>
    <row r="143" spans="1:16">
      <c r="A143" t="s">
        <v>16</v>
      </c>
      <c r="B143" t="s">
        <v>42</v>
      </c>
      <c r="C143" t="s">
        <v>34</v>
      </c>
      <c r="D143" t="s">
        <v>19</v>
      </c>
      <c r="E143" t="s">
        <v>20</v>
      </c>
      <c r="F143">
        <v>76378.15</v>
      </c>
      <c r="G143" s="26">
        <v>44508</v>
      </c>
      <c r="H143" t="s">
        <v>21</v>
      </c>
      <c r="I143" s="26">
        <v>44515</v>
      </c>
      <c r="J143" s="27">
        <v>0.163</v>
      </c>
      <c r="K143" s="28">
        <v>670</v>
      </c>
      <c r="L143" s="28">
        <v>4336.79</v>
      </c>
      <c r="M143" s="28">
        <v>26.2</v>
      </c>
      <c r="N143" s="28">
        <v>774.86</v>
      </c>
      <c r="O143">
        <v>136.6</v>
      </c>
      <c r="P143">
        <v>2878</v>
      </c>
    </row>
    <row r="144" spans="1:16">
      <c r="A144" t="s">
        <v>16</v>
      </c>
      <c r="B144" t="s">
        <v>42</v>
      </c>
      <c r="C144" t="s">
        <v>28</v>
      </c>
      <c r="D144" t="s">
        <v>19</v>
      </c>
      <c r="E144" t="s">
        <v>20</v>
      </c>
      <c r="F144">
        <v>76378.15</v>
      </c>
      <c r="G144" s="26">
        <v>44508</v>
      </c>
      <c r="H144" t="s">
        <v>21</v>
      </c>
      <c r="I144" s="26">
        <v>44515</v>
      </c>
      <c r="J144" s="27">
        <v>0.163</v>
      </c>
      <c r="K144" s="28">
        <v>670</v>
      </c>
      <c r="L144" s="28">
        <v>4336.79</v>
      </c>
      <c r="M144" s="28">
        <v>26.2</v>
      </c>
      <c r="N144" s="28">
        <v>774.86</v>
      </c>
      <c r="O144">
        <v>136.6</v>
      </c>
      <c r="P144">
        <v>2876</v>
      </c>
    </row>
    <row r="145" spans="1:16">
      <c r="A145" t="s">
        <v>29</v>
      </c>
      <c r="B145" t="s">
        <v>30</v>
      </c>
      <c r="C145" t="s">
        <v>26</v>
      </c>
      <c r="D145" t="s">
        <v>19</v>
      </c>
      <c r="E145" t="s">
        <v>20</v>
      </c>
      <c r="F145">
        <v>76378.15</v>
      </c>
      <c r="G145" s="26">
        <v>44508</v>
      </c>
      <c r="H145" t="s">
        <v>32</v>
      </c>
      <c r="I145" s="26">
        <v>44521</v>
      </c>
      <c r="J145" s="27">
        <v>0.163</v>
      </c>
      <c r="K145" s="28">
        <v>670</v>
      </c>
      <c r="L145" s="28">
        <v>4336.79</v>
      </c>
      <c r="M145" s="28">
        <v>26.2</v>
      </c>
      <c r="N145" s="28">
        <v>774.86</v>
      </c>
      <c r="O145">
        <v>136.6</v>
      </c>
      <c r="P145">
        <v>4415</v>
      </c>
    </row>
    <row r="146" spans="1:16">
      <c r="A146" t="s">
        <v>29</v>
      </c>
      <c r="B146" t="s">
        <v>30</v>
      </c>
      <c r="C146" t="s">
        <v>136</v>
      </c>
      <c r="D146" t="s">
        <v>19</v>
      </c>
      <c r="E146" t="s">
        <v>20</v>
      </c>
      <c r="F146">
        <v>76378.15</v>
      </c>
      <c r="G146" s="26">
        <v>44508</v>
      </c>
      <c r="H146" t="s">
        <v>32</v>
      </c>
      <c r="I146" s="26">
        <v>44514</v>
      </c>
      <c r="J146" s="27">
        <v>0.163</v>
      </c>
      <c r="K146" s="28">
        <v>670</v>
      </c>
      <c r="L146" s="28">
        <v>4336.79</v>
      </c>
      <c r="M146" s="28">
        <v>26.2</v>
      </c>
      <c r="N146" s="28">
        <v>774.86</v>
      </c>
      <c r="O146">
        <v>136.6</v>
      </c>
      <c r="P146">
        <v>4426</v>
      </c>
    </row>
    <row r="147" spans="1:16">
      <c r="A147" t="s">
        <v>103</v>
      </c>
      <c r="B147" t="s">
        <v>104</v>
      </c>
      <c r="C147" t="s">
        <v>137</v>
      </c>
      <c r="D147" t="s">
        <v>44</v>
      </c>
      <c r="E147" t="s">
        <v>20</v>
      </c>
      <c r="F147">
        <v>152769.7</v>
      </c>
      <c r="G147" s="26">
        <v>44508</v>
      </c>
      <c r="H147" t="s">
        <v>21</v>
      </c>
      <c r="I147" s="26">
        <v>44526</v>
      </c>
      <c r="J147" s="27">
        <v>0.252</v>
      </c>
      <c r="K147" s="28">
        <v>1198.46</v>
      </c>
      <c r="L147" s="28">
        <v>7822.4</v>
      </c>
      <c r="M147" s="28">
        <v>49.81</v>
      </c>
      <c r="N147" s="28">
        <v>2351.31</v>
      </c>
      <c r="O147">
        <v>185.76</v>
      </c>
      <c r="P147">
        <v>1504</v>
      </c>
    </row>
    <row r="148" spans="1:16">
      <c r="A148" t="s">
        <v>29</v>
      </c>
      <c r="B148" t="s">
        <v>30</v>
      </c>
      <c r="C148" t="s">
        <v>23</v>
      </c>
      <c r="D148" t="s">
        <v>19</v>
      </c>
      <c r="E148" t="s">
        <v>20</v>
      </c>
      <c r="F148">
        <v>76378.15</v>
      </c>
      <c r="G148" s="26">
        <v>44508</v>
      </c>
      <c r="H148" t="s">
        <v>32</v>
      </c>
      <c r="I148" s="26">
        <v>44516</v>
      </c>
      <c r="J148" s="27">
        <v>0.163</v>
      </c>
      <c r="K148" s="28">
        <v>670</v>
      </c>
      <c r="L148" s="28">
        <v>4336.79</v>
      </c>
      <c r="M148" s="28">
        <v>26.2</v>
      </c>
      <c r="N148" s="28">
        <v>774.86</v>
      </c>
      <c r="O148">
        <v>136.6</v>
      </c>
      <c r="P148">
        <v>4416</v>
      </c>
    </row>
    <row r="149" spans="1:16">
      <c r="A149" t="s">
        <v>16</v>
      </c>
      <c r="B149" t="s">
        <v>42</v>
      </c>
      <c r="C149" t="s">
        <v>57</v>
      </c>
      <c r="D149" t="s">
        <v>19</v>
      </c>
      <c r="E149" t="s">
        <v>49</v>
      </c>
      <c r="F149">
        <v>78205.19</v>
      </c>
      <c r="G149" s="26">
        <v>44509</v>
      </c>
      <c r="H149" t="s">
        <v>21</v>
      </c>
      <c r="I149" s="26">
        <v>44515</v>
      </c>
      <c r="J149" s="27">
        <v>0.163</v>
      </c>
      <c r="K149" s="28">
        <v>537.61</v>
      </c>
      <c r="L149" s="28">
        <v>4820.54</v>
      </c>
      <c r="M149" s="28">
        <v>25.37</v>
      </c>
      <c r="N149" s="28">
        <v>832.32</v>
      </c>
      <c r="O149">
        <v>136.6</v>
      </c>
      <c r="P149">
        <v>2875</v>
      </c>
    </row>
    <row r="150" spans="1:16">
      <c r="A150" t="s">
        <v>29</v>
      </c>
      <c r="B150" t="s">
        <v>30</v>
      </c>
      <c r="C150" t="s">
        <v>27</v>
      </c>
      <c r="D150" t="s">
        <v>19</v>
      </c>
      <c r="E150" t="s">
        <v>20</v>
      </c>
      <c r="F150">
        <v>76378.15</v>
      </c>
      <c r="G150" s="26">
        <v>44509</v>
      </c>
      <c r="H150" t="s">
        <v>32</v>
      </c>
      <c r="I150" s="26">
        <v>44521</v>
      </c>
      <c r="J150" s="27">
        <v>0.163</v>
      </c>
      <c r="K150" s="28">
        <v>670</v>
      </c>
      <c r="L150" s="28">
        <v>4336.79</v>
      </c>
      <c r="M150" s="28">
        <v>26.2</v>
      </c>
      <c r="N150" s="28">
        <v>774.86</v>
      </c>
      <c r="O150">
        <v>136.6</v>
      </c>
      <c r="P150">
        <v>4417</v>
      </c>
    </row>
    <row r="151" spans="1:16">
      <c r="A151" t="s">
        <v>16</v>
      </c>
      <c r="B151" t="s">
        <v>42</v>
      </c>
      <c r="C151" t="s">
        <v>24</v>
      </c>
      <c r="D151" t="s">
        <v>19</v>
      </c>
      <c r="E151" t="s">
        <v>20</v>
      </c>
      <c r="F151">
        <v>76378.15</v>
      </c>
      <c r="G151" s="26">
        <v>44509</v>
      </c>
      <c r="H151" t="s">
        <v>21</v>
      </c>
      <c r="I151" s="26">
        <v>44517</v>
      </c>
      <c r="J151" s="27">
        <v>0.163</v>
      </c>
      <c r="K151" s="28">
        <v>670</v>
      </c>
      <c r="L151" s="28">
        <v>4336.79</v>
      </c>
      <c r="M151" s="28">
        <v>26.2</v>
      </c>
      <c r="N151" s="28">
        <v>774.86</v>
      </c>
      <c r="O151">
        <v>136.6</v>
      </c>
      <c r="P151">
        <v>2871</v>
      </c>
    </row>
    <row r="152" spans="1:16">
      <c r="A152" t="s">
        <v>16</v>
      </c>
      <c r="B152" t="s">
        <v>42</v>
      </c>
      <c r="C152" t="s">
        <v>18</v>
      </c>
      <c r="D152" t="s">
        <v>19</v>
      </c>
      <c r="E152" t="s">
        <v>20</v>
      </c>
      <c r="F152">
        <v>76378.15</v>
      </c>
      <c r="G152" s="26">
        <v>44509</v>
      </c>
      <c r="H152" t="s">
        <v>21</v>
      </c>
      <c r="I152" s="26">
        <v>44516</v>
      </c>
      <c r="J152" s="27">
        <v>0.163</v>
      </c>
      <c r="K152" s="28">
        <v>670</v>
      </c>
      <c r="L152" s="28">
        <v>4336.79</v>
      </c>
      <c r="M152" s="28">
        <v>26.2</v>
      </c>
      <c r="N152" s="28">
        <v>774.86</v>
      </c>
      <c r="O152">
        <v>136.6</v>
      </c>
      <c r="P152">
        <v>2872</v>
      </c>
    </row>
    <row r="153" spans="1:16">
      <c r="A153" t="s">
        <v>29</v>
      </c>
      <c r="B153" t="s">
        <v>30</v>
      </c>
      <c r="C153" t="s">
        <v>138</v>
      </c>
      <c r="D153" t="s">
        <v>19</v>
      </c>
      <c r="E153" t="s">
        <v>20</v>
      </c>
      <c r="F153">
        <v>76378.15</v>
      </c>
      <c r="G153" s="26">
        <v>44509</v>
      </c>
      <c r="H153" t="s">
        <v>32</v>
      </c>
      <c r="I153" s="26">
        <v>44514</v>
      </c>
      <c r="J153" s="27">
        <v>0.163</v>
      </c>
      <c r="K153" s="28">
        <v>670</v>
      </c>
      <c r="L153" s="28">
        <v>4336.79</v>
      </c>
      <c r="M153" s="28">
        <v>26.2</v>
      </c>
      <c r="N153" s="28">
        <v>774.86</v>
      </c>
      <c r="O153">
        <v>136.6</v>
      </c>
      <c r="P153">
        <v>4427</v>
      </c>
    </row>
    <row r="154" spans="1:16">
      <c r="A154" t="s">
        <v>29</v>
      </c>
      <c r="B154" t="s">
        <v>30</v>
      </c>
      <c r="C154" t="s">
        <v>90</v>
      </c>
      <c r="D154" t="s">
        <v>19</v>
      </c>
      <c r="E154" t="s">
        <v>20</v>
      </c>
      <c r="F154">
        <v>76378.15</v>
      </c>
      <c r="G154" s="26">
        <v>44509</v>
      </c>
      <c r="H154" t="s">
        <v>32</v>
      </c>
      <c r="I154" s="26">
        <v>44516</v>
      </c>
      <c r="J154" s="27">
        <v>0.163</v>
      </c>
      <c r="K154" s="28">
        <v>670</v>
      </c>
      <c r="L154" s="28">
        <v>4336.79</v>
      </c>
      <c r="M154" s="28">
        <v>26.2</v>
      </c>
      <c r="N154" s="28">
        <v>774.86</v>
      </c>
      <c r="O154">
        <v>136.6</v>
      </c>
      <c r="P154">
        <v>4418</v>
      </c>
    </row>
    <row r="155" spans="1:16">
      <c r="A155" t="s">
        <v>29</v>
      </c>
      <c r="B155" t="s">
        <v>30</v>
      </c>
      <c r="C155" t="s">
        <v>89</v>
      </c>
      <c r="D155" t="s">
        <v>19</v>
      </c>
      <c r="E155" t="s">
        <v>49</v>
      </c>
      <c r="F155">
        <v>78205.19</v>
      </c>
      <c r="G155" s="26">
        <v>44509</v>
      </c>
      <c r="H155" t="s">
        <v>32</v>
      </c>
      <c r="I155" s="26">
        <v>44516</v>
      </c>
      <c r="J155" s="27">
        <v>0.163</v>
      </c>
      <c r="K155" s="28">
        <v>537.61</v>
      </c>
      <c r="L155" s="28">
        <v>4820.54</v>
      </c>
      <c r="M155" s="28">
        <v>25.37</v>
      </c>
      <c r="N155" s="28">
        <v>832.32</v>
      </c>
      <c r="O155">
        <v>136.6</v>
      </c>
      <c r="P155">
        <v>4414</v>
      </c>
    </row>
    <row r="156" spans="1:16">
      <c r="A156" t="s">
        <v>16</v>
      </c>
      <c r="B156" t="s">
        <v>42</v>
      </c>
      <c r="C156" t="s">
        <v>22</v>
      </c>
      <c r="D156" t="s">
        <v>19</v>
      </c>
      <c r="E156" t="s">
        <v>20</v>
      </c>
      <c r="F156">
        <v>76378.15</v>
      </c>
      <c r="G156" s="26">
        <v>44509</v>
      </c>
      <c r="H156" t="s">
        <v>21</v>
      </c>
      <c r="I156" s="26">
        <v>44515</v>
      </c>
      <c r="J156" s="27">
        <v>0.163</v>
      </c>
      <c r="K156" s="28">
        <v>670</v>
      </c>
      <c r="L156" s="28">
        <v>4336.79</v>
      </c>
      <c r="M156" s="28">
        <v>26.2</v>
      </c>
      <c r="N156" s="28">
        <v>774.86</v>
      </c>
      <c r="O156">
        <v>136.6</v>
      </c>
      <c r="P156">
        <v>2883</v>
      </c>
    </row>
    <row r="157" spans="1:16">
      <c r="A157" t="s">
        <v>29</v>
      </c>
      <c r="B157" t="s">
        <v>30</v>
      </c>
      <c r="C157" t="s">
        <v>39</v>
      </c>
      <c r="D157" t="s">
        <v>19</v>
      </c>
      <c r="E157" t="s">
        <v>20</v>
      </c>
      <c r="F157">
        <v>76378.15</v>
      </c>
      <c r="G157" s="26">
        <v>44510</v>
      </c>
      <c r="H157" t="s">
        <v>32</v>
      </c>
      <c r="I157" s="26">
        <v>44521</v>
      </c>
      <c r="J157" s="27">
        <v>0.163</v>
      </c>
      <c r="K157" s="28">
        <v>670</v>
      </c>
      <c r="L157" s="28">
        <v>4336.79</v>
      </c>
      <c r="M157" s="28">
        <v>26.2</v>
      </c>
      <c r="N157" s="28">
        <v>774.86</v>
      </c>
      <c r="O157">
        <v>136.6</v>
      </c>
      <c r="P157">
        <v>4409</v>
      </c>
    </row>
    <row r="158" spans="1:16">
      <c r="A158" t="s">
        <v>29</v>
      </c>
      <c r="B158" t="s">
        <v>30</v>
      </c>
      <c r="C158" t="s">
        <v>139</v>
      </c>
      <c r="D158" t="s">
        <v>19</v>
      </c>
      <c r="E158" t="s">
        <v>49</v>
      </c>
      <c r="F158">
        <v>77950.3</v>
      </c>
      <c r="G158" s="26">
        <v>44510</v>
      </c>
      <c r="H158" t="s">
        <v>32</v>
      </c>
      <c r="I158" s="26">
        <v>44527</v>
      </c>
      <c r="J158" s="27">
        <v>0.162</v>
      </c>
      <c r="K158" s="28">
        <v>384.04</v>
      </c>
      <c r="L158" s="28">
        <v>4961.85</v>
      </c>
      <c r="M158" s="28">
        <v>25.29</v>
      </c>
      <c r="N158" s="28">
        <v>832.32</v>
      </c>
      <c r="O158">
        <v>136.6</v>
      </c>
      <c r="P158">
        <v>4372</v>
      </c>
    </row>
    <row r="159" spans="1:16">
      <c r="A159" t="s">
        <v>103</v>
      </c>
      <c r="B159" t="s">
        <v>104</v>
      </c>
      <c r="C159" t="s">
        <v>140</v>
      </c>
      <c r="D159" t="s">
        <v>44</v>
      </c>
      <c r="E159" t="s">
        <v>49</v>
      </c>
      <c r="F159">
        <v>152905.93</v>
      </c>
      <c r="G159" s="26">
        <v>44510</v>
      </c>
      <c r="H159" t="s">
        <v>21</v>
      </c>
      <c r="I159" s="26">
        <v>44524</v>
      </c>
      <c r="J159" s="27">
        <v>0.252</v>
      </c>
      <c r="K159" s="28">
        <v>918.16</v>
      </c>
      <c r="L159" s="28">
        <v>8560.99</v>
      </c>
      <c r="M159" s="28">
        <v>47.78</v>
      </c>
      <c r="N159" s="28">
        <v>2351.31</v>
      </c>
      <c r="O159">
        <v>185.76</v>
      </c>
      <c r="P159">
        <v>1505</v>
      </c>
    </row>
    <row r="160" spans="1:16">
      <c r="A160" t="s">
        <v>16</v>
      </c>
      <c r="B160" t="s">
        <v>141</v>
      </c>
      <c r="C160" t="s">
        <v>46</v>
      </c>
      <c r="D160" t="s">
        <v>19</v>
      </c>
      <c r="E160" t="s">
        <v>20</v>
      </c>
      <c r="F160">
        <v>76378.15</v>
      </c>
      <c r="G160" s="26">
        <v>44510</v>
      </c>
      <c r="H160" t="s">
        <v>21</v>
      </c>
      <c r="I160" s="26">
        <v>44524</v>
      </c>
      <c r="J160" s="27">
        <v>0.252</v>
      </c>
      <c r="K160" s="28">
        <v>670</v>
      </c>
      <c r="L160" s="28">
        <v>4336.79</v>
      </c>
      <c r="M160" s="28">
        <v>26.2</v>
      </c>
      <c r="N160" s="28">
        <v>774.86</v>
      </c>
      <c r="O160">
        <v>136.6</v>
      </c>
      <c r="P160">
        <v>1661</v>
      </c>
    </row>
    <row r="161" spans="1:16">
      <c r="A161" t="s">
        <v>16</v>
      </c>
      <c r="B161" t="s">
        <v>42</v>
      </c>
      <c r="C161" t="s">
        <v>25</v>
      </c>
      <c r="D161" t="s">
        <v>19</v>
      </c>
      <c r="E161" t="s">
        <v>20</v>
      </c>
      <c r="F161">
        <v>76378.15</v>
      </c>
      <c r="G161" s="26">
        <v>44510</v>
      </c>
      <c r="H161" t="s">
        <v>21</v>
      </c>
      <c r="I161" s="26">
        <v>44516</v>
      </c>
      <c r="J161" s="27">
        <v>0.163</v>
      </c>
      <c r="K161" s="28">
        <v>670</v>
      </c>
      <c r="L161" s="28">
        <v>4336.79</v>
      </c>
      <c r="M161" s="28">
        <v>26.2</v>
      </c>
      <c r="N161" s="28">
        <v>774.86</v>
      </c>
      <c r="O161">
        <v>136.6</v>
      </c>
      <c r="P161">
        <v>2873</v>
      </c>
    </row>
    <row r="162" spans="1:16">
      <c r="A162" t="s">
        <v>29</v>
      </c>
      <c r="B162" t="s">
        <v>30</v>
      </c>
      <c r="C162" t="s">
        <v>142</v>
      </c>
      <c r="D162" t="s">
        <v>19</v>
      </c>
      <c r="E162" t="s">
        <v>20</v>
      </c>
      <c r="F162">
        <v>76378.15</v>
      </c>
      <c r="G162" s="26">
        <v>44510</v>
      </c>
      <c r="H162" t="s">
        <v>32</v>
      </c>
      <c r="I162" s="26">
        <v>44521</v>
      </c>
      <c r="J162" s="27">
        <v>0.163</v>
      </c>
      <c r="K162" s="28">
        <v>670</v>
      </c>
      <c r="L162" s="28">
        <v>4336.79</v>
      </c>
      <c r="M162" s="28">
        <v>26.2</v>
      </c>
      <c r="N162" s="28">
        <v>774.86</v>
      </c>
      <c r="O162">
        <v>136.6</v>
      </c>
      <c r="P162">
        <v>4419</v>
      </c>
    </row>
    <row r="163" spans="1:16">
      <c r="A163" t="s">
        <v>29</v>
      </c>
      <c r="B163" t="s">
        <v>30</v>
      </c>
      <c r="C163" t="s">
        <v>85</v>
      </c>
      <c r="D163" t="s">
        <v>19</v>
      </c>
      <c r="E163" t="s">
        <v>49</v>
      </c>
      <c r="F163">
        <v>78205.19</v>
      </c>
      <c r="G163" s="26">
        <v>44511</v>
      </c>
      <c r="H163" t="s">
        <v>32</v>
      </c>
      <c r="I163" s="26">
        <v>44521</v>
      </c>
      <c r="J163" s="27">
        <v>0.163</v>
      </c>
      <c r="K163" s="28">
        <v>537.61</v>
      </c>
      <c r="L163" s="28">
        <v>4820.54</v>
      </c>
      <c r="M163" s="28">
        <v>25.37</v>
      </c>
      <c r="N163" s="28">
        <v>832.32</v>
      </c>
      <c r="O163">
        <v>136.6</v>
      </c>
      <c r="P163">
        <v>4407</v>
      </c>
    </row>
    <row r="164" spans="1:16">
      <c r="A164" t="s">
        <v>29</v>
      </c>
      <c r="B164" t="s">
        <v>30</v>
      </c>
      <c r="C164" t="s">
        <v>22</v>
      </c>
      <c r="D164" t="s">
        <v>19</v>
      </c>
      <c r="E164" t="s">
        <v>20</v>
      </c>
      <c r="F164">
        <v>76378.15</v>
      </c>
      <c r="G164" s="26">
        <v>44511</v>
      </c>
      <c r="H164" t="s">
        <v>32</v>
      </c>
      <c r="I164" s="26">
        <v>44521</v>
      </c>
      <c r="J164" s="27">
        <v>0.163</v>
      </c>
      <c r="K164" s="28">
        <v>670</v>
      </c>
      <c r="L164" s="28">
        <v>4336.79</v>
      </c>
      <c r="M164" s="28">
        <v>26.2</v>
      </c>
      <c r="N164" s="28">
        <v>774.86</v>
      </c>
      <c r="O164">
        <v>136.6</v>
      </c>
      <c r="P164">
        <v>4410</v>
      </c>
    </row>
    <row r="165" spans="1:16">
      <c r="A165" t="s">
        <v>16</v>
      </c>
      <c r="B165" t="s">
        <v>141</v>
      </c>
      <c r="C165" t="s">
        <v>62</v>
      </c>
      <c r="D165" t="s">
        <v>19</v>
      </c>
      <c r="E165" t="s">
        <v>20</v>
      </c>
      <c r="F165">
        <v>76378.15</v>
      </c>
      <c r="G165" s="26">
        <v>44511</v>
      </c>
      <c r="H165" t="s">
        <v>21</v>
      </c>
      <c r="I165" s="26">
        <v>44525</v>
      </c>
      <c r="J165" s="27">
        <v>0.162</v>
      </c>
      <c r="K165" s="28">
        <v>670</v>
      </c>
      <c r="L165" s="28">
        <v>4336.79</v>
      </c>
      <c r="M165" s="28">
        <v>26.2</v>
      </c>
      <c r="N165" s="28">
        <v>774.86</v>
      </c>
      <c r="O165">
        <v>136.6</v>
      </c>
      <c r="P165">
        <v>1666</v>
      </c>
    </row>
    <row r="166" spans="1:16">
      <c r="A166" t="s">
        <v>16</v>
      </c>
      <c r="B166" t="s">
        <v>141</v>
      </c>
      <c r="C166" t="s">
        <v>56</v>
      </c>
      <c r="D166" t="s">
        <v>19</v>
      </c>
      <c r="E166" t="s">
        <v>20</v>
      </c>
      <c r="F166">
        <v>76378.15</v>
      </c>
      <c r="G166" s="26">
        <v>44511</v>
      </c>
      <c r="H166" t="s">
        <v>21</v>
      </c>
      <c r="I166" s="26">
        <v>44523</v>
      </c>
      <c r="J166" s="27">
        <v>0.163</v>
      </c>
      <c r="K166" s="28">
        <v>670</v>
      </c>
      <c r="L166" s="28">
        <v>4336.79</v>
      </c>
      <c r="M166" s="28">
        <v>26.2</v>
      </c>
      <c r="N166" s="28">
        <v>774.86</v>
      </c>
      <c r="O166">
        <v>136.6</v>
      </c>
      <c r="P166">
        <v>1663</v>
      </c>
    </row>
    <row r="167" spans="1:16">
      <c r="A167" t="s">
        <v>29</v>
      </c>
      <c r="B167" t="s">
        <v>30</v>
      </c>
      <c r="C167" t="s">
        <v>143</v>
      </c>
      <c r="D167" t="s">
        <v>19</v>
      </c>
      <c r="E167" t="s">
        <v>20</v>
      </c>
      <c r="F167">
        <v>76378.15</v>
      </c>
      <c r="G167" s="26">
        <v>44511</v>
      </c>
      <c r="H167" t="s">
        <v>32</v>
      </c>
      <c r="I167" s="26">
        <v>44521</v>
      </c>
      <c r="J167" s="27">
        <v>0.163</v>
      </c>
      <c r="K167" s="28">
        <v>670</v>
      </c>
      <c r="L167" s="28">
        <v>4336.79</v>
      </c>
      <c r="M167" s="28">
        <v>26.2</v>
      </c>
      <c r="N167" s="28">
        <v>774.86</v>
      </c>
      <c r="O167">
        <v>136.6</v>
      </c>
      <c r="P167">
        <v>4412</v>
      </c>
    </row>
    <row r="168" spans="1:16">
      <c r="A168" t="s">
        <v>16</v>
      </c>
      <c r="B168" t="s">
        <v>141</v>
      </c>
      <c r="C168" t="s">
        <v>63</v>
      </c>
      <c r="D168" t="s">
        <v>19</v>
      </c>
      <c r="E168" t="s">
        <v>49</v>
      </c>
      <c r="F168">
        <v>78205.19</v>
      </c>
      <c r="G168" s="26">
        <v>44511</v>
      </c>
      <c r="H168" t="s">
        <v>21</v>
      </c>
      <c r="I168" s="26">
        <v>44523</v>
      </c>
      <c r="J168" s="27">
        <v>0.163</v>
      </c>
      <c r="K168" s="28">
        <v>537.61</v>
      </c>
      <c r="L168" s="28">
        <v>4820.54</v>
      </c>
      <c r="M168" s="28">
        <v>25.37</v>
      </c>
      <c r="N168" s="28">
        <v>832.32</v>
      </c>
      <c r="O168">
        <v>136.6</v>
      </c>
      <c r="P168">
        <v>1664</v>
      </c>
    </row>
    <row r="169" spans="1:16">
      <c r="A169" t="s">
        <v>29</v>
      </c>
      <c r="B169" t="s">
        <v>30</v>
      </c>
      <c r="C169" t="s">
        <v>38</v>
      </c>
      <c r="D169" t="s">
        <v>19</v>
      </c>
      <c r="E169" t="s">
        <v>20</v>
      </c>
      <c r="F169">
        <v>76378.15</v>
      </c>
      <c r="G169" s="26">
        <v>44511</v>
      </c>
      <c r="H169" t="s">
        <v>32</v>
      </c>
      <c r="I169" s="26">
        <v>44521</v>
      </c>
      <c r="J169" s="27">
        <v>0.163</v>
      </c>
      <c r="K169" s="28">
        <v>670</v>
      </c>
      <c r="L169" s="28">
        <v>4336.79</v>
      </c>
      <c r="M169" s="28">
        <v>26.2</v>
      </c>
      <c r="N169" s="28">
        <v>774.86</v>
      </c>
      <c r="O169">
        <v>136.6</v>
      </c>
      <c r="P169">
        <v>4408</v>
      </c>
    </row>
    <row r="170" spans="1:16">
      <c r="A170" t="s">
        <v>16</v>
      </c>
      <c r="B170" t="s">
        <v>141</v>
      </c>
      <c r="C170" t="s">
        <v>64</v>
      </c>
      <c r="D170" t="s">
        <v>19</v>
      </c>
      <c r="E170" t="s">
        <v>20</v>
      </c>
      <c r="F170">
        <v>76378.15</v>
      </c>
      <c r="G170" s="26">
        <v>44512</v>
      </c>
      <c r="H170" t="s">
        <v>21</v>
      </c>
      <c r="I170" s="26">
        <v>44525</v>
      </c>
      <c r="J170" s="27">
        <v>0.162</v>
      </c>
      <c r="K170" s="28">
        <v>670</v>
      </c>
      <c r="L170" s="28">
        <v>4336.79</v>
      </c>
      <c r="M170" s="28">
        <v>26.2</v>
      </c>
      <c r="N170" s="28">
        <v>774.86</v>
      </c>
      <c r="O170">
        <v>136.6</v>
      </c>
      <c r="P170">
        <v>1668</v>
      </c>
    </row>
    <row r="171" spans="1:16">
      <c r="A171" t="s">
        <v>29</v>
      </c>
      <c r="B171" t="s">
        <v>30</v>
      </c>
      <c r="C171" t="s">
        <v>122</v>
      </c>
      <c r="D171" t="s">
        <v>19</v>
      </c>
      <c r="E171" t="s">
        <v>49</v>
      </c>
      <c r="F171">
        <v>78205.19</v>
      </c>
      <c r="G171" s="26">
        <v>44512</v>
      </c>
      <c r="H171" t="s">
        <v>32</v>
      </c>
      <c r="I171" s="26">
        <v>44527</v>
      </c>
      <c r="J171" s="27">
        <v>0.162</v>
      </c>
      <c r="K171" s="28">
        <v>537.61</v>
      </c>
      <c r="L171" s="28">
        <v>4820.54</v>
      </c>
      <c r="M171" s="28">
        <v>25.37</v>
      </c>
      <c r="N171" s="28">
        <v>832.32</v>
      </c>
      <c r="O171">
        <v>136.6</v>
      </c>
      <c r="P171">
        <v>4358</v>
      </c>
    </row>
    <row r="172" spans="1:16">
      <c r="A172" t="s">
        <v>16</v>
      </c>
      <c r="B172" t="s">
        <v>141</v>
      </c>
      <c r="C172" t="s">
        <v>79</v>
      </c>
      <c r="D172" t="s">
        <v>19</v>
      </c>
      <c r="E172" t="s">
        <v>20</v>
      </c>
      <c r="F172">
        <v>76378.15</v>
      </c>
      <c r="G172" s="26">
        <v>44512</v>
      </c>
      <c r="H172" t="s">
        <v>21</v>
      </c>
      <c r="I172" s="26">
        <v>44522</v>
      </c>
      <c r="J172" s="27">
        <v>0.162</v>
      </c>
      <c r="K172" s="28">
        <v>670</v>
      </c>
      <c r="L172" s="28">
        <v>4336.79</v>
      </c>
      <c r="M172" s="28">
        <v>26.2</v>
      </c>
      <c r="N172" s="28">
        <v>774.86</v>
      </c>
      <c r="O172">
        <v>136.6</v>
      </c>
      <c r="P172">
        <v>1662</v>
      </c>
    </row>
    <row r="173" spans="1:16">
      <c r="A173" t="s">
        <v>16</v>
      </c>
      <c r="B173" t="s">
        <v>141</v>
      </c>
      <c r="C173" t="s">
        <v>76</v>
      </c>
      <c r="D173" t="s">
        <v>19</v>
      </c>
      <c r="E173" t="s">
        <v>49</v>
      </c>
      <c r="F173">
        <v>78205.19</v>
      </c>
      <c r="G173" s="26">
        <v>44512</v>
      </c>
      <c r="H173" t="s">
        <v>21</v>
      </c>
      <c r="I173" s="26">
        <v>44525</v>
      </c>
      <c r="J173" s="27">
        <v>0.162</v>
      </c>
      <c r="K173" s="28">
        <v>537.61</v>
      </c>
      <c r="L173" s="28">
        <v>4820.54</v>
      </c>
      <c r="M173" s="28">
        <v>25.37</v>
      </c>
      <c r="N173" s="28">
        <v>832.32</v>
      </c>
      <c r="O173">
        <v>136.6</v>
      </c>
      <c r="P173">
        <v>1669</v>
      </c>
    </row>
    <row r="174" spans="1:16">
      <c r="A174" t="s">
        <v>29</v>
      </c>
      <c r="B174" t="s">
        <v>30</v>
      </c>
      <c r="C174" t="s">
        <v>72</v>
      </c>
      <c r="D174" t="s">
        <v>19</v>
      </c>
      <c r="E174" t="s">
        <v>20</v>
      </c>
      <c r="F174">
        <v>76378.15</v>
      </c>
      <c r="G174" s="26">
        <v>44512</v>
      </c>
      <c r="H174" t="s">
        <v>32</v>
      </c>
      <c r="I174" s="26">
        <v>44527</v>
      </c>
      <c r="J174" s="27">
        <v>0.162</v>
      </c>
      <c r="K174" s="28">
        <v>670</v>
      </c>
      <c r="L174" s="28">
        <v>4336.79</v>
      </c>
      <c r="M174" s="28">
        <v>26.2</v>
      </c>
      <c r="N174" s="28">
        <v>774.86</v>
      </c>
      <c r="O174">
        <v>136.6</v>
      </c>
      <c r="P174">
        <v>4360</v>
      </c>
    </row>
    <row r="175" spans="1:16">
      <c r="A175" t="s">
        <v>29</v>
      </c>
      <c r="B175" t="s">
        <v>30</v>
      </c>
      <c r="C175" t="s">
        <v>84</v>
      </c>
      <c r="D175" t="s">
        <v>19</v>
      </c>
      <c r="E175" t="s">
        <v>20</v>
      </c>
      <c r="F175">
        <v>76378.15</v>
      </c>
      <c r="G175" s="26">
        <v>44512</v>
      </c>
      <c r="H175" t="s">
        <v>32</v>
      </c>
      <c r="I175" s="26">
        <v>44527</v>
      </c>
      <c r="J175" s="27">
        <v>0.162</v>
      </c>
      <c r="K175" s="28">
        <v>670</v>
      </c>
      <c r="L175" s="28">
        <v>4336.79</v>
      </c>
      <c r="M175" s="28">
        <v>26.2</v>
      </c>
      <c r="N175" s="28">
        <v>774.86</v>
      </c>
      <c r="O175">
        <v>136.6</v>
      </c>
      <c r="P175">
        <v>4359</v>
      </c>
    </row>
    <row r="176" spans="1:16">
      <c r="A176" t="s">
        <v>16</v>
      </c>
      <c r="B176" t="s">
        <v>141</v>
      </c>
      <c r="C176" t="s">
        <v>60</v>
      </c>
      <c r="D176" t="s">
        <v>19</v>
      </c>
      <c r="E176" t="s">
        <v>20</v>
      </c>
      <c r="F176">
        <v>76378.15</v>
      </c>
      <c r="G176" s="26">
        <v>44513</v>
      </c>
      <c r="H176" t="s">
        <v>21</v>
      </c>
      <c r="I176" s="26">
        <v>44525</v>
      </c>
      <c r="J176" s="27">
        <v>0.162</v>
      </c>
      <c r="K176" s="28">
        <v>670</v>
      </c>
      <c r="L176" s="28">
        <v>4336.79</v>
      </c>
      <c r="M176" s="28">
        <v>26.2</v>
      </c>
      <c r="N176" s="28">
        <v>774.86</v>
      </c>
      <c r="O176">
        <v>136.6</v>
      </c>
      <c r="P176">
        <v>1667</v>
      </c>
    </row>
    <row r="177" spans="1:16">
      <c r="A177" t="s">
        <v>16</v>
      </c>
      <c r="B177" t="s">
        <v>42</v>
      </c>
      <c r="C177" t="s">
        <v>55</v>
      </c>
      <c r="D177" t="s">
        <v>19</v>
      </c>
      <c r="E177" t="s">
        <v>49</v>
      </c>
      <c r="F177">
        <v>78205.19</v>
      </c>
      <c r="G177" s="26">
        <v>44513</v>
      </c>
      <c r="H177" t="s">
        <v>21</v>
      </c>
      <c r="I177" s="26">
        <v>44516</v>
      </c>
      <c r="J177" s="27">
        <v>0.163</v>
      </c>
      <c r="K177" s="28">
        <v>537.61</v>
      </c>
      <c r="L177" s="28">
        <v>4820.54</v>
      </c>
      <c r="M177" s="28">
        <v>25.37</v>
      </c>
      <c r="N177" s="28">
        <v>832.32</v>
      </c>
      <c r="O177">
        <v>136.6</v>
      </c>
      <c r="P177">
        <v>2870</v>
      </c>
    </row>
    <row r="178" spans="1:16">
      <c r="A178" t="s">
        <v>29</v>
      </c>
      <c r="B178" t="s">
        <v>30</v>
      </c>
      <c r="C178" t="s">
        <v>144</v>
      </c>
      <c r="D178" t="s">
        <v>19</v>
      </c>
      <c r="E178" t="s">
        <v>49</v>
      </c>
      <c r="F178">
        <v>78205.19</v>
      </c>
      <c r="G178" s="26">
        <v>44513</v>
      </c>
      <c r="H178" t="s">
        <v>32</v>
      </c>
      <c r="I178" s="26">
        <v>44513</v>
      </c>
      <c r="J178" s="27">
        <v>0.163</v>
      </c>
      <c r="K178" s="28">
        <v>537.61</v>
      </c>
      <c r="L178" s="28">
        <v>4820.54</v>
      </c>
      <c r="M178" s="28">
        <v>25.37</v>
      </c>
      <c r="N178" s="28">
        <v>832.32</v>
      </c>
      <c r="O178">
        <v>136.6</v>
      </c>
      <c r="P178">
        <v>4377</v>
      </c>
    </row>
    <row r="179" spans="1:16">
      <c r="A179" t="s">
        <v>29</v>
      </c>
      <c r="B179" t="s">
        <v>30</v>
      </c>
      <c r="C179" t="s">
        <v>145</v>
      </c>
      <c r="D179" t="s">
        <v>19</v>
      </c>
      <c r="E179" t="s">
        <v>20</v>
      </c>
      <c r="F179">
        <v>76378.15</v>
      </c>
      <c r="G179" s="26">
        <v>44513</v>
      </c>
      <c r="H179" t="s">
        <v>32</v>
      </c>
      <c r="I179" s="26">
        <v>44513</v>
      </c>
      <c r="J179" s="27">
        <v>0.163</v>
      </c>
      <c r="K179" s="28">
        <v>670</v>
      </c>
      <c r="L179" s="28">
        <v>4336.79</v>
      </c>
      <c r="M179" s="28">
        <v>26.2</v>
      </c>
      <c r="N179" s="28">
        <v>774.86</v>
      </c>
      <c r="O179">
        <v>136.6</v>
      </c>
      <c r="P179">
        <v>4381</v>
      </c>
    </row>
    <row r="180" spans="1:16">
      <c r="A180" t="s">
        <v>16</v>
      </c>
      <c r="B180" t="s">
        <v>141</v>
      </c>
      <c r="C180" t="s">
        <v>84</v>
      </c>
      <c r="D180" t="s">
        <v>19</v>
      </c>
      <c r="E180" t="s">
        <v>20</v>
      </c>
      <c r="F180">
        <v>76378.15</v>
      </c>
      <c r="G180" s="26">
        <v>44513</v>
      </c>
      <c r="H180" t="s">
        <v>21</v>
      </c>
      <c r="I180" s="26">
        <v>44528</v>
      </c>
      <c r="J180" s="27">
        <v>0.162</v>
      </c>
      <c r="K180" s="28">
        <v>670</v>
      </c>
      <c r="L180" s="28">
        <v>4336.79</v>
      </c>
      <c r="M180" s="28">
        <v>26.2</v>
      </c>
      <c r="N180" s="28">
        <v>774.86</v>
      </c>
      <c r="O180">
        <v>136.6</v>
      </c>
      <c r="P180">
        <v>1671</v>
      </c>
    </row>
    <row r="181" spans="1:16">
      <c r="A181" t="s">
        <v>29</v>
      </c>
      <c r="B181" t="s">
        <v>30</v>
      </c>
      <c r="C181" t="s">
        <v>80</v>
      </c>
      <c r="D181" t="s">
        <v>19</v>
      </c>
      <c r="E181" t="s">
        <v>20</v>
      </c>
      <c r="F181">
        <v>76378.15</v>
      </c>
      <c r="G181" s="26">
        <v>44513</v>
      </c>
      <c r="H181" t="s">
        <v>32</v>
      </c>
      <c r="I181" s="26">
        <v>44527</v>
      </c>
      <c r="J181" s="27">
        <v>0.162</v>
      </c>
      <c r="K181" s="28">
        <v>670</v>
      </c>
      <c r="L181" s="28">
        <v>4336.79</v>
      </c>
      <c r="M181" s="28">
        <v>26.2</v>
      </c>
      <c r="N181" s="28">
        <v>774.86</v>
      </c>
      <c r="O181">
        <v>136.6</v>
      </c>
      <c r="P181">
        <v>4361</v>
      </c>
    </row>
    <row r="182" spans="1:16">
      <c r="A182" t="s">
        <v>29</v>
      </c>
      <c r="B182" t="s">
        <v>30</v>
      </c>
      <c r="C182" t="s">
        <v>146</v>
      </c>
      <c r="D182" t="s">
        <v>19</v>
      </c>
      <c r="E182" t="s">
        <v>20</v>
      </c>
      <c r="F182">
        <v>76150.38</v>
      </c>
      <c r="G182" s="26">
        <v>44514</v>
      </c>
      <c r="H182" t="s">
        <v>32</v>
      </c>
      <c r="I182" s="26">
        <v>44527</v>
      </c>
      <c r="J182" s="27">
        <v>0.162</v>
      </c>
      <c r="K182" s="28">
        <v>429.08</v>
      </c>
      <c r="L182" s="28">
        <v>4590.86</v>
      </c>
      <c r="M182" s="28">
        <v>26.04</v>
      </c>
      <c r="N182" s="28">
        <v>774.86</v>
      </c>
      <c r="O182">
        <v>136.6</v>
      </c>
      <c r="P182">
        <v>4365</v>
      </c>
    </row>
    <row r="183" spans="1:16">
      <c r="A183" t="s">
        <v>29</v>
      </c>
      <c r="B183" t="s">
        <v>30</v>
      </c>
      <c r="C183" t="s">
        <v>147</v>
      </c>
      <c r="D183" t="s">
        <v>19</v>
      </c>
      <c r="E183" t="s">
        <v>20</v>
      </c>
      <c r="F183">
        <v>76150.38</v>
      </c>
      <c r="G183" s="26">
        <v>44514</v>
      </c>
      <c r="H183" t="s">
        <v>32</v>
      </c>
      <c r="I183" s="26">
        <v>44527</v>
      </c>
      <c r="J183" s="27">
        <v>0.162</v>
      </c>
      <c r="K183" s="28">
        <v>429.08</v>
      </c>
      <c r="L183" s="28">
        <v>4590.86</v>
      </c>
      <c r="M183" s="28">
        <v>26.04</v>
      </c>
      <c r="N183" s="28">
        <v>774.86</v>
      </c>
      <c r="O183">
        <v>136.6</v>
      </c>
      <c r="P183">
        <v>4370</v>
      </c>
    </row>
    <row r="184" spans="1:16">
      <c r="A184" t="s">
        <v>29</v>
      </c>
      <c r="B184" t="s">
        <v>30</v>
      </c>
      <c r="C184" t="s">
        <v>148</v>
      </c>
      <c r="D184" t="s">
        <v>19</v>
      </c>
      <c r="E184" t="s">
        <v>49</v>
      </c>
      <c r="F184">
        <v>78205.19</v>
      </c>
      <c r="G184" s="26">
        <v>44514</v>
      </c>
      <c r="H184" t="s">
        <v>32</v>
      </c>
      <c r="I184" s="26">
        <v>44521</v>
      </c>
      <c r="J184" s="27">
        <v>0.163</v>
      </c>
      <c r="K184" s="28">
        <v>537.61</v>
      </c>
      <c r="L184" s="28">
        <v>4820.54</v>
      </c>
      <c r="M184" s="28">
        <v>25.37</v>
      </c>
      <c r="N184" s="28">
        <v>832.32</v>
      </c>
      <c r="O184">
        <v>136.6</v>
      </c>
      <c r="P184">
        <v>4420</v>
      </c>
    </row>
    <row r="185" spans="1:16">
      <c r="A185" t="s">
        <v>16</v>
      </c>
      <c r="B185" t="s">
        <v>141</v>
      </c>
      <c r="C185" t="s">
        <v>72</v>
      </c>
      <c r="D185" t="s">
        <v>19</v>
      </c>
      <c r="E185" t="s">
        <v>20</v>
      </c>
      <c r="F185">
        <v>76378.15</v>
      </c>
      <c r="G185" s="26">
        <v>44514</v>
      </c>
      <c r="H185" t="s">
        <v>21</v>
      </c>
      <c r="I185" s="26">
        <v>44528</v>
      </c>
      <c r="J185" s="27">
        <v>0.162</v>
      </c>
      <c r="K185" s="28">
        <v>670</v>
      </c>
      <c r="L185" s="28">
        <v>4336.79</v>
      </c>
      <c r="M185" s="28">
        <v>26.2</v>
      </c>
      <c r="N185" s="28">
        <v>774.86</v>
      </c>
      <c r="O185">
        <v>136.6</v>
      </c>
      <c r="P185">
        <v>1672</v>
      </c>
    </row>
    <row r="186" spans="1:16">
      <c r="A186" t="s">
        <v>16</v>
      </c>
      <c r="B186" t="s">
        <v>141</v>
      </c>
      <c r="C186" t="s">
        <v>80</v>
      </c>
      <c r="D186" t="s">
        <v>19</v>
      </c>
      <c r="E186" t="s">
        <v>20</v>
      </c>
      <c r="F186">
        <v>76378.15</v>
      </c>
      <c r="G186" s="26">
        <v>44514</v>
      </c>
      <c r="H186" t="s">
        <v>21</v>
      </c>
      <c r="I186" s="26">
        <v>44528</v>
      </c>
      <c r="J186" s="27">
        <v>0.162</v>
      </c>
      <c r="K186" s="28">
        <v>670</v>
      </c>
      <c r="L186" s="28">
        <v>4336.79</v>
      </c>
      <c r="M186" s="28">
        <v>26.2</v>
      </c>
      <c r="N186" s="28">
        <v>774.86</v>
      </c>
      <c r="O186">
        <v>136.6</v>
      </c>
      <c r="P186">
        <v>1673</v>
      </c>
    </row>
    <row r="187" spans="1:16">
      <c r="A187" t="s">
        <v>16</v>
      </c>
      <c r="B187" t="s">
        <v>141</v>
      </c>
      <c r="C187" t="s">
        <v>82</v>
      </c>
      <c r="D187" t="s">
        <v>19</v>
      </c>
      <c r="E187" t="s">
        <v>49</v>
      </c>
      <c r="F187">
        <v>78205.19</v>
      </c>
      <c r="G187" s="26">
        <v>44515</v>
      </c>
      <c r="H187" t="s">
        <v>21</v>
      </c>
      <c r="I187" s="26">
        <v>44528</v>
      </c>
      <c r="J187" s="27">
        <v>0.162</v>
      </c>
      <c r="K187" s="28">
        <v>537.61</v>
      </c>
      <c r="L187" s="28">
        <v>4820.54</v>
      </c>
      <c r="M187" s="28">
        <v>25.37</v>
      </c>
      <c r="N187" s="28">
        <v>832.32</v>
      </c>
      <c r="O187">
        <v>136.6</v>
      </c>
      <c r="P187">
        <v>1674</v>
      </c>
    </row>
    <row r="188" spans="1:16">
      <c r="A188" t="s">
        <v>29</v>
      </c>
      <c r="B188" t="s">
        <v>30</v>
      </c>
      <c r="C188" t="s">
        <v>149</v>
      </c>
      <c r="D188" t="s">
        <v>19</v>
      </c>
      <c r="E188" t="s">
        <v>49</v>
      </c>
      <c r="F188">
        <v>77950.3</v>
      </c>
      <c r="G188" s="26">
        <v>44515</v>
      </c>
      <c r="H188" t="s">
        <v>32</v>
      </c>
      <c r="I188" s="26">
        <v>44527</v>
      </c>
      <c r="J188" s="27">
        <v>0.162</v>
      </c>
      <c r="K188" s="28">
        <v>384.04</v>
      </c>
      <c r="L188" s="28">
        <v>4961.85</v>
      </c>
      <c r="M188" s="28">
        <v>25.29</v>
      </c>
      <c r="N188" s="28">
        <v>832.32</v>
      </c>
      <c r="O188">
        <v>136.6</v>
      </c>
      <c r="P188">
        <v>4368</v>
      </c>
    </row>
    <row r="189" spans="1:16">
      <c r="A189" t="s">
        <v>29</v>
      </c>
      <c r="B189" t="s">
        <v>30</v>
      </c>
      <c r="C189" t="s">
        <v>107</v>
      </c>
      <c r="D189" t="s">
        <v>19</v>
      </c>
      <c r="E189" t="s">
        <v>49</v>
      </c>
      <c r="F189">
        <v>78205.19</v>
      </c>
      <c r="G189" s="26">
        <v>44515</v>
      </c>
      <c r="H189" t="s">
        <v>32</v>
      </c>
      <c r="I189" s="26">
        <v>44515</v>
      </c>
      <c r="J189" s="27">
        <v>0.163</v>
      </c>
      <c r="K189" s="28">
        <v>537.61</v>
      </c>
      <c r="L189" s="28">
        <v>4820.54</v>
      </c>
      <c r="M189" s="28">
        <v>25.37</v>
      </c>
      <c r="N189" s="28">
        <v>832.32</v>
      </c>
      <c r="O189">
        <v>136.6</v>
      </c>
      <c r="P189">
        <v>4421</v>
      </c>
    </row>
    <row r="190" spans="1:16">
      <c r="A190" t="s">
        <v>16</v>
      </c>
      <c r="B190" t="s">
        <v>141</v>
      </c>
      <c r="C190" t="s">
        <v>150</v>
      </c>
      <c r="D190" t="s">
        <v>19</v>
      </c>
      <c r="E190" t="s">
        <v>49</v>
      </c>
      <c r="F190">
        <v>78205.19</v>
      </c>
      <c r="G190" s="26">
        <v>44515</v>
      </c>
      <c r="H190" t="s">
        <v>21</v>
      </c>
      <c r="I190" s="26">
        <v>44533</v>
      </c>
      <c r="J190" s="27">
        <v>0.162</v>
      </c>
      <c r="K190" s="28">
        <v>537.61</v>
      </c>
      <c r="L190" s="28">
        <v>4820.54</v>
      </c>
      <c r="M190" s="28">
        <v>25.37</v>
      </c>
      <c r="N190" s="28">
        <v>832.32</v>
      </c>
      <c r="O190">
        <v>136.6</v>
      </c>
      <c r="P190">
        <v>1679</v>
      </c>
    </row>
    <row r="191" spans="1:16">
      <c r="A191" t="s">
        <v>29</v>
      </c>
      <c r="B191" t="s">
        <v>30</v>
      </c>
      <c r="C191" t="s">
        <v>83</v>
      </c>
      <c r="D191" t="s">
        <v>19</v>
      </c>
      <c r="E191" t="s">
        <v>20</v>
      </c>
      <c r="F191">
        <v>76378.15</v>
      </c>
      <c r="G191" s="26">
        <v>44515</v>
      </c>
      <c r="H191" t="s">
        <v>32</v>
      </c>
      <c r="I191" s="26">
        <v>44521</v>
      </c>
      <c r="J191" s="27">
        <v>0.163</v>
      </c>
      <c r="K191" s="28">
        <v>670</v>
      </c>
      <c r="L191" s="28">
        <v>4336.79</v>
      </c>
      <c r="M191" s="28">
        <v>26.2</v>
      </c>
      <c r="N191" s="28">
        <v>774.86</v>
      </c>
      <c r="O191">
        <v>136.6</v>
      </c>
      <c r="P191">
        <v>4411</v>
      </c>
    </row>
    <row r="192" spans="1:16">
      <c r="A192" t="s">
        <v>16</v>
      </c>
      <c r="B192" t="s">
        <v>141</v>
      </c>
      <c r="C192" t="s">
        <v>67</v>
      </c>
      <c r="D192" t="s">
        <v>19</v>
      </c>
      <c r="E192" t="s">
        <v>49</v>
      </c>
      <c r="F192">
        <v>78205.19</v>
      </c>
      <c r="G192" s="26">
        <v>44515</v>
      </c>
      <c r="H192" t="s">
        <v>21</v>
      </c>
      <c r="I192" s="26">
        <v>44523</v>
      </c>
      <c r="J192" s="27">
        <v>0.163</v>
      </c>
      <c r="K192" s="28">
        <v>537.61</v>
      </c>
      <c r="L192" s="28">
        <v>4820.54</v>
      </c>
      <c r="M192" s="28">
        <v>25.37</v>
      </c>
      <c r="N192" s="28">
        <v>832.32</v>
      </c>
      <c r="O192">
        <v>136.6</v>
      </c>
      <c r="P192">
        <v>1660</v>
      </c>
    </row>
    <row r="193" spans="1:16">
      <c r="A193" t="s">
        <v>29</v>
      </c>
      <c r="B193" t="s">
        <v>30</v>
      </c>
      <c r="C193" t="s">
        <v>151</v>
      </c>
      <c r="D193" t="s">
        <v>19</v>
      </c>
      <c r="E193" t="s">
        <v>20</v>
      </c>
      <c r="F193">
        <v>76150.38</v>
      </c>
      <c r="G193" s="26">
        <v>44515</v>
      </c>
      <c r="H193" t="s">
        <v>32</v>
      </c>
      <c r="I193" s="26">
        <v>44527</v>
      </c>
      <c r="J193" s="27">
        <v>0.162</v>
      </c>
      <c r="K193" s="28">
        <v>429.08</v>
      </c>
      <c r="L193" s="28">
        <v>4590.86</v>
      </c>
      <c r="M193" s="28">
        <v>26.04</v>
      </c>
      <c r="N193" s="28">
        <v>774.86</v>
      </c>
      <c r="O193">
        <v>136.6</v>
      </c>
      <c r="P193">
        <v>4369</v>
      </c>
    </row>
    <row r="194" spans="1:16">
      <c r="A194" t="s">
        <v>29</v>
      </c>
      <c r="B194" t="s">
        <v>30</v>
      </c>
      <c r="C194" t="s">
        <v>102</v>
      </c>
      <c r="D194" t="s">
        <v>19</v>
      </c>
      <c r="E194" t="s">
        <v>20</v>
      </c>
      <c r="F194">
        <v>76378.15</v>
      </c>
      <c r="G194" s="26">
        <v>44515</v>
      </c>
      <c r="H194" t="s">
        <v>32</v>
      </c>
      <c r="I194" s="26">
        <v>44515</v>
      </c>
      <c r="J194" s="27">
        <v>0.163</v>
      </c>
      <c r="K194" s="28">
        <v>670</v>
      </c>
      <c r="L194" s="28">
        <v>4336.79</v>
      </c>
      <c r="M194" s="28">
        <v>26.2</v>
      </c>
      <c r="N194" s="28">
        <v>774.86</v>
      </c>
      <c r="O194">
        <v>136.6</v>
      </c>
      <c r="P194">
        <v>4425</v>
      </c>
    </row>
    <row r="195" spans="1:16">
      <c r="A195" t="s">
        <v>29</v>
      </c>
      <c r="B195" t="s">
        <v>30</v>
      </c>
      <c r="C195" t="s">
        <v>60</v>
      </c>
      <c r="D195" t="s">
        <v>19</v>
      </c>
      <c r="E195" t="s">
        <v>20</v>
      </c>
      <c r="F195">
        <v>76378.15</v>
      </c>
      <c r="G195" s="26">
        <v>44515</v>
      </c>
      <c r="H195" t="s">
        <v>32</v>
      </c>
      <c r="I195" s="26">
        <v>44527</v>
      </c>
      <c r="J195" s="27">
        <v>0.162</v>
      </c>
      <c r="K195" s="28">
        <v>670</v>
      </c>
      <c r="L195" s="28">
        <v>4336.79</v>
      </c>
      <c r="M195" s="28">
        <v>26.2</v>
      </c>
      <c r="N195" s="28">
        <v>774.86</v>
      </c>
      <c r="O195">
        <v>136.6</v>
      </c>
      <c r="P195">
        <v>4355</v>
      </c>
    </row>
    <row r="196" spans="1:16">
      <c r="A196" t="s">
        <v>16</v>
      </c>
      <c r="B196" t="s">
        <v>141</v>
      </c>
      <c r="C196" t="s">
        <v>152</v>
      </c>
      <c r="D196" t="s">
        <v>19</v>
      </c>
      <c r="E196" t="s">
        <v>20</v>
      </c>
      <c r="F196">
        <v>76378.15</v>
      </c>
      <c r="G196" s="26">
        <v>44515</v>
      </c>
      <c r="H196" t="s">
        <v>21</v>
      </c>
      <c r="I196" s="26">
        <v>44533</v>
      </c>
      <c r="J196" s="27">
        <v>0.162</v>
      </c>
      <c r="K196" s="28">
        <v>670</v>
      </c>
      <c r="L196" s="28">
        <v>4336.79</v>
      </c>
      <c r="M196" s="28">
        <v>26.2</v>
      </c>
      <c r="N196" s="28">
        <v>774.86</v>
      </c>
      <c r="O196">
        <v>136.6</v>
      </c>
      <c r="P196">
        <v>1676</v>
      </c>
    </row>
    <row r="197" spans="1:16">
      <c r="A197" t="s">
        <v>29</v>
      </c>
      <c r="B197" t="s">
        <v>30</v>
      </c>
      <c r="C197" t="s">
        <v>153</v>
      </c>
      <c r="D197" t="s">
        <v>19</v>
      </c>
      <c r="E197" t="s">
        <v>49</v>
      </c>
      <c r="F197">
        <v>78205.19</v>
      </c>
      <c r="G197" s="26">
        <v>44516</v>
      </c>
      <c r="H197" t="s">
        <v>32</v>
      </c>
      <c r="I197" s="26">
        <v>44521</v>
      </c>
      <c r="J197" s="27">
        <v>0.163</v>
      </c>
      <c r="K197" s="28">
        <v>537.61</v>
      </c>
      <c r="L197" s="28">
        <v>4820.54</v>
      </c>
      <c r="M197" s="28">
        <v>25.37</v>
      </c>
      <c r="N197" s="28">
        <v>832.32</v>
      </c>
      <c r="O197">
        <v>136.6</v>
      </c>
      <c r="P197">
        <v>4413</v>
      </c>
    </row>
    <row r="198" spans="1:16">
      <c r="A198" t="s">
        <v>29</v>
      </c>
      <c r="B198" t="s">
        <v>30</v>
      </c>
      <c r="C198" t="s">
        <v>150</v>
      </c>
      <c r="D198" t="s">
        <v>19</v>
      </c>
      <c r="E198" t="s">
        <v>49</v>
      </c>
      <c r="F198">
        <v>77950.3</v>
      </c>
      <c r="G198" s="26">
        <v>44516</v>
      </c>
      <c r="H198" t="s">
        <v>32</v>
      </c>
      <c r="I198" s="26">
        <v>44527</v>
      </c>
      <c r="J198" s="27">
        <v>0.162</v>
      </c>
      <c r="K198" s="28">
        <v>384.04</v>
      </c>
      <c r="L198" s="28">
        <v>4961.85</v>
      </c>
      <c r="M198" s="28">
        <v>25.29</v>
      </c>
      <c r="N198" s="28">
        <v>832.32</v>
      </c>
      <c r="O198">
        <v>136.6</v>
      </c>
      <c r="P198">
        <v>4367</v>
      </c>
    </row>
    <row r="199" spans="1:16">
      <c r="A199" t="s">
        <v>29</v>
      </c>
      <c r="B199" t="s">
        <v>30</v>
      </c>
      <c r="C199" t="s">
        <v>152</v>
      </c>
      <c r="D199" t="s">
        <v>19</v>
      </c>
      <c r="E199" t="s">
        <v>20</v>
      </c>
      <c r="F199">
        <v>76150.38</v>
      </c>
      <c r="G199" s="26">
        <v>44516</v>
      </c>
      <c r="H199" t="s">
        <v>32</v>
      </c>
      <c r="I199" s="26">
        <v>44527</v>
      </c>
      <c r="J199" s="27">
        <v>0.162</v>
      </c>
      <c r="K199" s="28">
        <v>429.08</v>
      </c>
      <c r="L199" s="28">
        <v>4590.86</v>
      </c>
      <c r="M199" s="28">
        <v>26.04</v>
      </c>
      <c r="N199" s="28">
        <v>774.86</v>
      </c>
      <c r="O199">
        <v>136.6</v>
      </c>
      <c r="P199">
        <v>4364</v>
      </c>
    </row>
    <row r="200" spans="1:16">
      <c r="A200" t="s">
        <v>16</v>
      </c>
      <c r="B200" t="s">
        <v>141</v>
      </c>
      <c r="C200" t="s">
        <v>70</v>
      </c>
      <c r="D200" t="s">
        <v>19</v>
      </c>
      <c r="E200" t="s">
        <v>49</v>
      </c>
      <c r="F200">
        <v>78205.19</v>
      </c>
      <c r="G200" s="26">
        <v>44516</v>
      </c>
      <c r="H200" t="s">
        <v>21</v>
      </c>
      <c r="I200" s="26">
        <v>44525</v>
      </c>
      <c r="J200" s="27">
        <v>0.162</v>
      </c>
      <c r="K200" s="28">
        <v>537.61</v>
      </c>
      <c r="L200" s="28">
        <v>4820.54</v>
      </c>
      <c r="M200" s="28">
        <v>25.37</v>
      </c>
      <c r="N200" s="28">
        <v>832.32</v>
      </c>
      <c r="O200">
        <v>136.6</v>
      </c>
      <c r="P200">
        <v>1665</v>
      </c>
    </row>
    <row r="201" spans="1:16">
      <c r="A201" t="s">
        <v>16</v>
      </c>
      <c r="B201" t="s">
        <v>141</v>
      </c>
      <c r="C201" t="s">
        <v>146</v>
      </c>
      <c r="D201" t="s">
        <v>19</v>
      </c>
      <c r="E201" t="s">
        <v>20</v>
      </c>
      <c r="F201">
        <v>76378.15</v>
      </c>
      <c r="G201" s="26">
        <v>44516</v>
      </c>
      <c r="H201" t="s">
        <v>21</v>
      </c>
      <c r="I201" s="26">
        <v>44533</v>
      </c>
      <c r="J201" s="27">
        <v>0.162</v>
      </c>
      <c r="K201" s="28">
        <v>670</v>
      </c>
      <c r="L201" s="28">
        <v>4336.79</v>
      </c>
      <c r="M201" s="28">
        <v>26.2</v>
      </c>
      <c r="N201" s="28">
        <v>774.86</v>
      </c>
      <c r="O201">
        <v>136.6</v>
      </c>
      <c r="P201">
        <v>1677</v>
      </c>
    </row>
    <row r="202" spans="1:16">
      <c r="A202" t="s">
        <v>16</v>
      </c>
      <c r="B202" t="s">
        <v>141</v>
      </c>
      <c r="C202" t="s">
        <v>139</v>
      </c>
      <c r="D202" t="s">
        <v>19</v>
      </c>
      <c r="E202" t="s">
        <v>49</v>
      </c>
      <c r="F202">
        <v>78205.19</v>
      </c>
      <c r="G202" s="26">
        <v>44517</v>
      </c>
      <c r="H202" t="s">
        <v>21</v>
      </c>
      <c r="I202" s="26">
        <v>44535</v>
      </c>
      <c r="J202" s="27">
        <v>0.162</v>
      </c>
      <c r="K202" s="28">
        <v>537.61</v>
      </c>
      <c r="L202" s="28">
        <v>4820.54</v>
      </c>
      <c r="M202" s="28">
        <v>25.37</v>
      </c>
      <c r="N202" s="28">
        <v>832.32</v>
      </c>
      <c r="O202">
        <v>136.6</v>
      </c>
      <c r="P202">
        <v>1684</v>
      </c>
    </row>
    <row r="203" spans="1:16">
      <c r="A203" t="s">
        <v>29</v>
      </c>
      <c r="B203" t="s">
        <v>30</v>
      </c>
      <c r="C203" t="s">
        <v>34</v>
      </c>
      <c r="D203" t="s">
        <v>19</v>
      </c>
      <c r="E203" t="s">
        <v>20</v>
      </c>
      <c r="F203">
        <v>76378.15</v>
      </c>
      <c r="G203" s="26">
        <v>44517</v>
      </c>
      <c r="H203" t="s">
        <v>32</v>
      </c>
      <c r="I203" s="26">
        <v>44527</v>
      </c>
      <c r="J203" s="27">
        <v>0.162</v>
      </c>
      <c r="K203" s="28">
        <v>670</v>
      </c>
      <c r="L203" s="28">
        <v>4336.79</v>
      </c>
      <c r="M203" s="28">
        <v>26.2</v>
      </c>
      <c r="N203" s="28">
        <v>774.86</v>
      </c>
      <c r="O203">
        <v>136.6</v>
      </c>
      <c r="P203">
        <v>4403</v>
      </c>
    </row>
    <row r="204" spans="1:16">
      <c r="A204" t="s">
        <v>16</v>
      </c>
      <c r="B204" t="s">
        <v>141</v>
      </c>
      <c r="C204" t="s">
        <v>122</v>
      </c>
      <c r="D204" t="s">
        <v>19</v>
      </c>
      <c r="E204" t="s">
        <v>49</v>
      </c>
      <c r="F204">
        <v>78205.19</v>
      </c>
      <c r="G204" s="26">
        <v>44517</v>
      </c>
      <c r="H204" t="s">
        <v>21</v>
      </c>
      <c r="I204" s="26">
        <v>44528</v>
      </c>
      <c r="J204" s="27">
        <v>0.162</v>
      </c>
      <c r="K204" s="28">
        <v>537.61</v>
      </c>
      <c r="L204" s="28">
        <v>4820.54</v>
      </c>
      <c r="M204" s="28">
        <v>25.37</v>
      </c>
      <c r="N204" s="28">
        <v>832.32</v>
      </c>
      <c r="O204">
        <v>136.6</v>
      </c>
      <c r="P204">
        <v>1670</v>
      </c>
    </row>
    <row r="205" spans="1:16">
      <c r="A205" t="s">
        <v>16</v>
      </c>
      <c r="B205" t="s">
        <v>141</v>
      </c>
      <c r="C205" t="s">
        <v>154</v>
      </c>
      <c r="D205" t="s">
        <v>19</v>
      </c>
      <c r="E205" t="s">
        <v>20</v>
      </c>
      <c r="F205">
        <v>76378.15</v>
      </c>
      <c r="G205" s="26">
        <v>44517</v>
      </c>
      <c r="H205" t="s">
        <v>21</v>
      </c>
      <c r="I205" s="26">
        <v>44533</v>
      </c>
      <c r="J205" s="27">
        <v>0.162</v>
      </c>
      <c r="K205" s="28">
        <v>670</v>
      </c>
      <c r="L205" s="28">
        <v>4336.79</v>
      </c>
      <c r="M205" s="28">
        <v>26.2</v>
      </c>
      <c r="N205" s="28">
        <v>774.86</v>
      </c>
      <c r="O205">
        <v>136.6</v>
      </c>
      <c r="P205">
        <v>1678</v>
      </c>
    </row>
    <row r="206" spans="1:16">
      <c r="A206" t="s">
        <v>29</v>
      </c>
      <c r="B206" t="s">
        <v>30</v>
      </c>
      <c r="C206" t="s">
        <v>155</v>
      </c>
      <c r="D206" t="s">
        <v>19</v>
      </c>
      <c r="E206" t="s">
        <v>20</v>
      </c>
      <c r="F206">
        <v>76150.38</v>
      </c>
      <c r="G206" s="26">
        <v>44517</v>
      </c>
      <c r="H206" t="s">
        <v>32</v>
      </c>
      <c r="I206" s="26">
        <v>44527</v>
      </c>
      <c r="J206" s="27">
        <v>0.162</v>
      </c>
      <c r="K206" s="28">
        <v>429.08</v>
      </c>
      <c r="L206" s="28">
        <v>4590.86</v>
      </c>
      <c r="M206" s="28">
        <v>26.04</v>
      </c>
      <c r="N206" s="28">
        <v>774.86</v>
      </c>
      <c r="O206">
        <v>136.6</v>
      </c>
      <c r="P206">
        <v>4371</v>
      </c>
    </row>
    <row r="207" spans="1:16">
      <c r="A207" t="s">
        <v>29</v>
      </c>
      <c r="B207" t="s">
        <v>30</v>
      </c>
      <c r="C207" t="s">
        <v>62</v>
      </c>
      <c r="D207" t="s">
        <v>19</v>
      </c>
      <c r="E207" t="s">
        <v>20</v>
      </c>
      <c r="F207">
        <v>76378.15</v>
      </c>
      <c r="G207" s="26">
        <v>44517</v>
      </c>
      <c r="H207" t="s">
        <v>32</v>
      </c>
      <c r="I207" s="26">
        <v>44527</v>
      </c>
      <c r="J207" s="27">
        <v>0.162</v>
      </c>
      <c r="K207" s="28">
        <v>670</v>
      </c>
      <c r="L207" s="28">
        <v>4336.79</v>
      </c>
      <c r="M207" s="28">
        <v>26.2</v>
      </c>
      <c r="N207" s="28">
        <v>774.86</v>
      </c>
      <c r="O207">
        <v>136.6</v>
      </c>
      <c r="P207">
        <v>4354</v>
      </c>
    </row>
    <row r="208" spans="1:16">
      <c r="A208" t="s">
        <v>29</v>
      </c>
      <c r="B208" t="s">
        <v>30</v>
      </c>
      <c r="C208" t="s">
        <v>154</v>
      </c>
      <c r="D208" t="s">
        <v>19</v>
      </c>
      <c r="E208" t="s">
        <v>20</v>
      </c>
      <c r="F208">
        <v>76150.38</v>
      </c>
      <c r="G208" s="26">
        <v>44518</v>
      </c>
      <c r="H208" t="s">
        <v>32</v>
      </c>
      <c r="I208" s="26">
        <v>44527</v>
      </c>
      <c r="J208" s="27">
        <v>0.162</v>
      </c>
      <c r="K208" s="28">
        <v>429.08</v>
      </c>
      <c r="L208" s="28">
        <v>4590.86</v>
      </c>
      <c r="M208" s="28">
        <v>26.04</v>
      </c>
      <c r="N208" s="28">
        <v>774.86</v>
      </c>
      <c r="O208">
        <v>136.6</v>
      </c>
      <c r="P208">
        <v>4366</v>
      </c>
    </row>
    <row r="209" spans="1:16">
      <c r="A209" t="s">
        <v>29</v>
      </c>
      <c r="B209" t="s">
        <v>30</v>
      </c>
      <c r="C209" t="s">
        <v>156</v>
      </c>
      <c r="D209" t="s">
        <v>19</v>
      </c>
      <c r="E209" t="s">
        <v>49</v>
      </c>
      <c r="F209">
        <v>77950.3</v>
      </c>
      <c r="G209" s="26">
        <v>44518</v>
      </c>
      <c r="H209" t="s">
        <v>32</v>
      </c>
      <c r="I209" s="26">
        <v>44527</v>
      </c>
      <c r="J209" s="27">
        <v>0.162</v>
      </c>
      <c r="K209" s="28">
        <v>384.04</v>
      </c>
      <c r="L209" s="28">
        <v>4961.85</v>
      </c>
      <c r="M209" s="28">
        <v>25.29</v>
      </c>
      <c r="N209" s="28">
        <v>832.32</v>
      </c>
      <c r="O209">
        <v>136.6</v>
      </c>
      <c r="P209">
        <v>4363</v>
      </c>
    </row>
    <row r="210" spans="1:16">
      <c r="A210" t="s">
        <v>29</v>
      </c>
      <c r="B210" t="s">
        <v>30</v>
      </c>
      <c r="C210" t="s">
        <v>76</v>
      </c>
      <c r="D210" t="s">
        <v>19</v>
      </c>
      <c r="E210" t="s">
        <v>49</v>
      </c>
      <c r="F210">
        <v>78205.19</v>
      </c>
      <c r="G210" s="26">
        <v>44518</v>
      </c>
      <c r="H210" t="s">
        <v>32</v>
      </c>
      <c r="I210" s="26">
        <v>44527</v>
      </c>
      <c r="J210" s="27">
        <v>0.162</v>
      </c>
      <c r="K210" s="28">
        <v>537.61</v>
      </c>
      <c r="L210" s="28">
        <v>4820.54</v>
      </c>
      <c r="M210" s="28">
        <v>25.37</v>
      </c>
      <c r="N210" s="28">
        <v>832.32</v>
      </c>
      <c r="O210">
        <v>136.6</v>
      </c>
      <c r="P210">
        <v>4357</v>
      </c>
    </row>
    <row r="211" spans="1:16">
      <c r="A211" t="s">
        <v>29</v>
      </c>
      <c r="B211" t="s">
        <v>30</v>
      </c>
      <c r="C211" t="s">
        <v>82</v>
      </c>
      <c r="D211" t="s">
        <v>19</v>
      </c>
      <c r="E211" t="s">
        <v>49</v>
      </c>
      <c r="F211">
        <v>78205.19</v>
      </c>
      <c r="G211" s="26">
        <v>44518</v>
      </c>
      <c r="H211" t="s">
        <v>32</v>
      </c>
      <c r="I211" s="26">
        <v>44527</v>
      </c>
      <c r="J211" s="27">
        <v>0.162</v>
      </c>
      <c r="K211" s="28">
        <v>537.61</v>
      </c>
      <c r="L211" s="28">
        <v>4820.54</v>
      </c>
      <c r="M211" s="28">
        <v>25.37</v>
      </c>
      <c r="N211" s="28">
        <v>832.32</v>
      </c>
      <c r="O211">
        <v>136.6</v>
      </c>
      <c r="P211">
        <v>4362</v>
      </c>
    </row>
    <row r="212" spans="1:16">
      <c r="A212" t="s">
        <v>29</v>
      </c>
      <c r="B212" t="s">
        <v>30</v>
      </c>
      <c r="C212" t="s">
        <v>33</v>
      </c>
      <c r="D212" t="s">
        <v>19</v>
      </c>
      <c r="E212" t="s">
        <v>20</v>
      </c>
      <c r="F212">
        <v>76378.15</v>
      </c>
      <c r="G212" s="26">
        <v>44518</v>
      </c>
      <c r="H212" t="s">
        <v>32</v>
      </c>
      <c r="I212" s="26">
        <v>44527</v>
      </c>
      <c r="J212" s="27">
        <v>0.162</v>
      </c>
      <c r="K212" s="28">
        <v>670</v>
      </c>
      <c r="L212" s="28">
        <v>4336.79</v>
      </c>
      <c r="M212" s="28">
        <v>26.2</v>
      </c>
      <c r="N212" s="28">
        <v>774.86</v>
      </c>
      <c r="O212">
        <v>136.6</v>
      </c>
      <c r="P212">
        <v>4402</v>
      </c>
    </row>
    <row r="213" spans="1:16">
      <c r="A213" t="s">
        <v>29</v>
      </c>
      <c r="B213" t="s">
        <v>30</v>
      </c>
      <c r="C213" t="s">
        <v>70</v>
      </c>
      <c r="D213" t="s">
        <v>19</v>
      </c>
      <c r="E213" t="s">
        <v>49</v>
      </c>
      <c r="F213">
        <v>78205.19</v>
      </c>
      <c r="G213" s="26">
        <v>44518</v>
      </c>
      <c r="H213" t="s">
        <v>32</v>
      </c>
      <c r="I213" s="26">
        <v>44527</v>
      </c>
      <c r="J213" s="27">
        <v>0.162</v>
      </c>
      <c r="K213" s="28">
        <v>537.61</v>
      </c>
      <c r="L213" s="28">
        <v>4820.54</v>
      </c>
      <c r="M213" s="28">
        <v>25.37</v>
      </c>
      <c r="N213" s="28">
        <v>832.32</v>
      </c>
      <c r="O213">
        <v>136.6</v>
      </c>
      <c r="P213">
        <v>4353</v>
      </c>
    </row>
    <row r="214" spans="1:16">
      <c r="A214" t="s">
        <v>29</v>
      </c>
      <c r="B214" t="s">
        <v>30</v>
      </c>
      <c r="C214" t="s">
        <v>28</v>
      </c>
      <c r="D214" t="s">
        <v>19</v>
      </c>
      <c r="E214" t="s">
        <v>20</v>
      </c>
      <c r="F214">
        <v>76378.15</v>
      </c>
      <c r="G214" s="26">
        <v>44518</v>
      </c>
      <c r="H214" t="s">
        <v>32</v>
      </c>
      <c r="I214" s="26">
        <v>44527</v>
      </c>
      <c r="J214" s="27">
        <v>0.162</v>
      </c>
      <c r="K214" s="28">
        <v>670</v>
      </c>
      <c r="L214" s="28">
        <v>4336.79</v>
      </c>
      <c r="M214" s="28">
        <v>26.2</v>
      </c>
      <c r="N214" s="28">
        <v>774.86</v>
      </c>
      <c r="O214">
        <v>136.6</v>
      </c>
      <c r="P214">
        <v>4401</v>
      </c>
    </row>
    <row r="215" spans="1:16">
      <c r="A215" t="s">
        <v>16</v>
      </c>
      <c r="B215" t="s">
        <v>141</v>
      </c>
      <c r="C215" t="s">
        <v>147</v>
      </c>
      <c r="D215" t="s">
        <v>19</v>
      </c>
      <c r="E215" t="s">
        <v>20</v>
      </c>
      <c r="F215">
        <v>76378.15</v>
      </c>
      <c r="G215" s="26">
        <v>44518</v>
      </c>
      <c r="H215" t="s">
        <v>21</v>
      </c>
      <c r="I215" s="26">
        <v>44535</v>
      </c>
      <c r="J215" s="27">
        <v>0.162</v>
      </c>
      <c r="K215" s="28">
        <v>670</v>
      </c>
      <c r="L215" s="28">
        <v>4336.79</v>
      </c>
      <c r="M215" s="28">
        <v>26.2</v>
      </c>
      <c r="N215" s="28">
        <v>774.86</v>
      </c>
      <c r="O215">
        <v>136.6</v>
      </c>
      <c r="P215">
        <v>1682</v>
      </c>
    </row>
    <row r="216" spans="1:16">
      <c r="A216" t="s">
        <v>29</v>
      </c>
      <c r="B216" t="s">
        <v>30</v>
      </c>
      <c r="C216" t="s">
        <v>79</v>
      </c>
      <c r="D216" t="s">
        <v>19</v>
      </c>
      <c r="E216" t="s">
        <v>20</v>
      </c>
      <c r="F216">
        <v>76378.15</v>
      </c>
      <c r="G216" s="26">
        <v>44518</v>
      </c>
      <c r="H216" t="s">
        <v>32</v>
      </c>
      <c r="I216" s="26">
        <v>44530</v>
      </c>
      <c r="J216" s="27">
        <v>0.162</v>
      </c>
      <c r="K216" s="28">
        <v>670</v>
      </c>
      <c r="L216" s="28">
        <v>4336.79</v>
      </c>
      <c r="M216" s="28">
        <v>26.2</v>
      </c>
      <c r="N216" s="28">
        <v>774.86</v>
      </c>
      <c r="O216">
        <v>136.6</v>
      </c>
      <c r="P216">
        <v>4350</v>
      </c>
    </row>
    <row r="217" spans="1:16">
      <c r="A217" t="s">
        <v>16</v>
      </c>
      <c r="B217" t="s">
        <v>141</v>
      </c>
      <c r="C217" t="s">
        <v>144</v>
      </c>
      <c r="D217" t="s">
        <v>19</v>
      </c>
      <c r="E217" t="s">
        <v>49</v>
      </c>
      <c r="F217">
        <v>78205.19</v>
      </c>
      <c r="G217" s="26">
        <v>44518</v>
      </c>
      <c r="H217" t="s">
        <v>21</v>
      </c>
      <c r="I217" s="26">
        <v>44536</v>
      </c>
      <c r="J217" s="27">
        <v>0.162</v>
      </c>
      <c r="K217" s="28">
        <v>537.61</v>
      </c>
      <c r="L217" s="28">
        <v>4820.54</v>
      </c>
      <c r="M217" s="28">
        <v>25.37</v>
      </c>
      <c r="N217" s="28">
        <v>832.32</v>
      </c>
      <c r="O217">
        <v>136.6</v>
      </c>
      <c r="P217">
        <v>1689</v>
      </c>
    </row>
    <row r="218" spans="1:16">
      <c r="A218" t="s">
        <v>16</v>
      </c>
      <c r="B218" t="s">
        <v>141</v>
      </c>
      <c r="C218" t="s">
        <v>156</v>
      </c>
      <c r="D218" t="s">
        <v>19</v>
      </c>
      <c r="E218" t="s">
        <v>49</v>
      </c>
      <c r="F218">
        <v>78205.19</v>
      </c>
      <c r="G218" s="26">
        <v>44518</v>
      </c>
      <c r="H218" t="s">
        <v>21</v>
      </c>
      <c r="I218" s="26">
        <v>44533</v>
      </c>
      <c r="J218" s="27">
        <v>0.162</v>
      </c>
      <c r="K218" s="28">
        <v>537.61</v>
      </c>
      <c r="L218" s="28">
        <v>4820.54</v>
      </c>
      <c r="M218" s="28">
        <v>25.37</v>
      </c>
      <c r="N218" s="28">
        <v>832.32</v>
      </c>
      <c r="O218">
        <v>136.6</v>
      </c>
      <c r="P218">
        <v>1675</v>
      </c>
    </row>
    <row r="219" spans="1:16">
      <c r="A219" t="s">
        <v>16</v>
      </c>
      <c r="B219" t="s">
        <v>157</v>
      </c>
      <c r="C219" t="s">
        <v>18</v>
      </c>
      <c r="D219" t="s">
        <v>44</v>
      </c>
      <c r="E219" t="s">
        <v>20</v>
      </c>
      <c r="F219">
        <v>152769.7</v>
      </c>
      <c r="G219" s="26">
        <v>44519</v>
      </c>
      <c r="H219" t="s">
        <v>32</v>
      </c>
      <c r="I219" s="26">
        <v>44619</v>
      </c>
      <c r="J219" s="27">
        <v>0.252</v>
      </c>
      <c r="K219" s="28">
        <v>1198.46</v>
      </c>
      <c r="L219" s="28">
        <v>7822.4</v>
      </c>
      <c r="M219" s="28">
        <v>49.81</v>
      </c>
      <c r="N219" s="28">
        <v>2351.31</v>
      </c>
      <c r="O219">
        <v>185.76</v>
      </c>
      <c r="P219">
        <v>2822</v>
      </c>
    </row>
    <row r="220" spans="1:16">
      <c r="A220" t="s">
        <v>16</v>
      </c>
      <c r="B220" t="s">
        <v>141</v>
      </c>
      <c r="C220" t="s">
        <v>151</v>
      </c>
      <c r="D220" t="s">
        <v>19</v>
      </c>
      <c r="E220" t="s">
        <v>20</v>
      </c>
      <c r="F220">
        <v>76378.15</v>
      </c>
      <c r="G220" s="26">
        <v>44519</v>
      </c>
      <c r="H220" t="s">
        <v>21</v>
      </c>
      <c r="I220" s="26">
        <v>44535</v>
      </c>
      <c r="J220" s="27">
        <v>0.162</v>
      </c>
      <c r="K220" s="28">
        <v>670</v>
      </c>
      <c r="L220" s="28">
        <v>4336.79</v>
      </c>
      <c r="M220" s="28">
        <v>26.2</v>
      </c>
      <c r="N220" s="28">
        <v>774.86</v>
      </c>
      <c r="O220">
        <v>136.6</v>
      </c>
      <c r="P220">
        <v>1681</v>
      </c>
    </row>
    <row r="221" spans="1:16">
      <c r="A221" t="s">
        <v>29</v>
      </c>
      <c r="B221" t="s">
        <v>30</v>
      </c>
      <c r="C221" t="s">
        <v>54</v>
      </c>
      <c r="D221" t="s">
        <v>19</v>
      </c>
      <c r="E221" t="s">
        <v>20</v>
      </c>
      <c r="F221">
        <v>76378.15</v>
      </c>
      <c r="G221" s="26">
        <v>44519</v>
      </c>
      <c r="H221" t="s">
        <v>32</v>
      </c>
      <c r="I221" s="26">
        <v>44527</v>
      </c>
      <c r="J221" s="27">
        <v>0.162</v>
      </c>
      <c r="K221" s="28">
        <v>670</v>
      </c>
      <c r="L221" s="28">
        <v>4336.79</v>
      </c>
      <c r="M221" s="28">
        <v>26.2</v>
      </c>
      <c r="N221" s="28">
        <v>774.86</v>
      </c>
      <c r="O221">
        <v>136.6</v>
      </c>
      <c r="P221">
        <v>4404</v>
      </c>
    </row>
    <row r="222" spans="1:16">
      <c r="A222" t="s">
        <v>16</v>
      </c>
      <c r="B222" t="s">
        <v>141</v>
      </c>
      <c r="C222" t="s">
        <v>149</v>
      </c>
      <c r="D222" t="s">
        <v>19</v>
      </c>
      <c r="E222" t="s">
        <v>49</v>
      </c>
      <c r="F222">
        <v>78205.19</v>
      </c>
      <c r="G222" s="26">
        <v>44519</v>
      </c>
      <c r="H222" t="s">
        <v>21</v>
      </c>
      <c r="I222" s="26">
        <v>44535</v>
      </c>
      <c r="J222" s="27">
        <v>0.162</v>
      </c>
      <c r="K222" s="28">
        <v>537.61</v>
      </c>
      <c r="L222" s="28">
        <v>4820.54</v>
      </c>
      <c r="M222" s="28">
        <v>25.37</v>
      </c>
      <c r="N222" s="28">
        <v>832.32</v>
      </c>
      <c r="O222">
        <v>136.6</v>
      </c>
      <c r="P222">
        <v>1680</v>
      </c>
    </row>
    <row r="223" spans="1:16">
      <c r="A223" t="s">
        <v>29</v>
      </c>
      <c r="B223" t="s">
        <v>30</v>
      </c>
      <c r="C223" t="s">
        <v>158</v>
      </c>
      <c r="D223" t="s">
        <v>19</v>
      </c>
      <c r="E223" t="s">
        <v>49</v>
      </c>
      <c r="F223">
        <v>78205.19</v>
      </c>
      <c r="G223" s="26">
        <v>44519</v>
      </c>
      <c r="H223" t="s">
        <v>32</v>
      </c>
      <c r="I223" s="26">
        <v>44527</v>
      </c>
      <c r="J223" s="27">
        <v>0.162</v>
      </c>
      <c r="K223" s="28">
        <v>537.61</v>
      </c>
      <c r="L223" s="28">
        <v>4820.54</v>
      </c>
      <c r="M223" s="28">
        <v>25.37</v>
      </c>
      <c r="N223" s="28">
        <v>832.32</v>
      </c>
      <c r="O223">
        <v>136.6</v>
      </c>
      <c r="P223">
        <v>4406</v>
      </c>
    </row>
    <row r="224" spans="1:16">
      <c r="A224" t="s">
        <v>29</v>
      </c>
      <c r="B224" t="s">
        <v>30</v>
      </c>
      <c r="C224" t="s">
        <v>46</v>
      </c>
      <c r="D224" t="s">
        <v>19</v>
      </c>
      <c r="E224" t="s">
        <v>20</v>
      </c>
      <c r="F224">
        <v>76378.15</v>
      </c>
      <c r="G224" s="26">
        <v>44519</v>
      </c>
      <c r="H224" t="s">
        <v>32</v>
      </c>
      <c r="I224" s="26">
        <v>44530</v>
      </c>
      <c r="J224" s="27">
        <v>0.162</v>
      </c>
      <c r="K224" s="28">
        <v>670</v>
      </c>
      <c r="L224" s="28">
        <v>4336.79</v>
      </c>
      <c r="M224" s="28">
        <v>26.2</v>
      </c>
      <c r="N224" s="28">
        <v>774.86</v>
      </c>
      <c r="O224">
        <v>136.6</v>
      </c>
      <c r="P224">
        <v>4349</v>
      </c>
    </row>
    <row r="225" spans="1:16">
      <c r="A225" t="s">
        <v>29</v>
      </c>
      <c r="B225" t="s">
        <v>30</v>
      </c>
      <c r="C225" t="s">
        <v>57</v>
      </c>
      <c r="D225" t="s">
        <v>19</v>
      </c>
      <c r="E225" t="s">
        <v>49</v>
      </c>
      <c r="F225">
        <v>78205.19</v>
      </c>
      <c r="G225" s="26">
        <v>44519</v>
      </c>
      <c r="H225" t="s">
        <v>32</v>
      </c>
      <c r="I225" s="26">
        <v>44527</v>
      </c>
      <c r="J225" s="27">
        <v>0.162</v>
      </c>
      <c r="K225" s="28">
        <v>537.61</v>
      </c>
      <c r="L225" s="28">
        <v>4820.54</v>
      </c>
      <c r="M225" s="28">
        <v>25.37</v>
      </c>
      <c r="N225" s="28">
        <v>832.32</v>
      </c>
      <c r="O225">
        <v>136.6</v>
      </c>
      <c r="P225">
        <v>4400</v>
      </c>
    </row>
    <row r="226" spans="1:16">
      <c r="A226" t="s">
        <v>29</v>
      </c>
      <c r="B226" t="s">
        <v>30</v>
      </c>
      <c r="C226" t="s">
        <v>159</v>
      </c>
      <c r="D226" t="s">
        <v>19</v>
      </c>
      <c r="E226" t="s">
        <v>20</v>
      </c>
      <c r="F226">
        <v>76378.15</v>
      </c>
      <c r="G226" s="26">
        <v>44520</v>
      </c>
      <c r="H226" t="s">
        <v>32</v>
      </c>
      <c r="I226" s="26">
        <v>44527</v>
      </c>
      <c r="J226" s="27">
        <v>0.162</v>
      </c>
      <c r="K226" s="28">
        <v>670</v>
      </c>
      <c r="L226" s="28">
        <v>4336.79</v>
      </c>
      <c r="M226" s="28">
        <v>26.2</v>
      </c>
      <c r="N226" s="28">
        <v>774.86</v>
      </c>
      <c r="O226">
        <v>136.6</v>
      </c>
      <c r="P226">
        <v>4405</v>
      </c>
    </row>
    <row r="227" spans="1:16">
      <c r="A227" t="s">
        <v>29</v>
      </c>
      <c r="B227" t="s">
        <v>30</v>
      </c>
      <c r="C227" t="s">
        <v>63</v>
      </c>
      <c r="D227" t="s">
        <v>19</v>
      </c>
      <c r="E227" t="s">
        <v>49</v>
      </c>
      <c r="F227">
        <v>78205.19</v>
      </c>
      <c r="G227" s="26">
        <v>44520</v>
      </c>
      <c r="H227" t="s">
        <v>32</v>
      </c>
      <c r="I227" s="26">
        <v>44530</v>
      </c>
      <c r="J227" s="27">
        <v>0.162</v>
      </c>
      <c r="K227" s="28">
        <v>537.61</v>
      </c>
      <c r="L227" s="28">
        <v>4820.54</v>
      </c>
      <c r="M227" s="28">
        <v>25.37</v>
      </c>
      <c r="N227" s="28">
        <v>832.32</v>
      </c>
      <c r="O227">
        <v>136.6</v>
      </c>
      <c r="P227">
        <v>4352</v>
      </c>
    </row>
    <row r="228" spans="1:16">
      <c r="A228" t="s">
        <v>16</v>
      </c>
      <c r="B228" t="s">
        <v>141</v>
      </c>
      <c r="C228" t="s">
        <v>125</v>
      </c>
      <c r="D228" t="s">
        <v>19</v>
      </c>
      <c r="E228" t="s">
        <v>49</v>
      </c>
      <c r="F228">
        <v>78205.19</v>
      </c>
      <c r="G228" s="26">
        <v>44520</v>
      </c>
      <c r="H228" t="s">
        <v>21</v>
      </c>
      <c r="I228" s="26">
        <v>44538</v>
      </c>
      <c r="J228" s="27">
        <v>0.162</v>
      </c>
      <c r="K228" s="28">
        <v>537.61</v>
      </c>
      <c r="L228" s="28">
        <v>4820.54</v>
      </c>
      <c r="M228" s="28">
        <v>25.37</v>
      </c>
      <c r="N228" s="28">
        <v>832.32</v>
      </c>
      <c r="O228">
        <v>136.6</v>
      </c>
      <c r="P228">
        <v>1694</v>
      </c>
    </row>
    <row r="229" spans="1:16">
      <c r="A229" t="s">
        <v>29</v>
      </c>
      <c r="B229" t="s">
        <v>30</v>
      </c>
      <c r="C229" t="s">
        <v>67</v>
      </c>
      <c r="D229" t="s">
        <v>19</v>
      </c>
      <c r="E229" t="s">
        <v>49</v>
      </c>
      <c r="F229">
        <v>78205.19</v>
      </c>
      <c r="G229" s="26">
        <v>44520</v>
      </c>
      <c r="H229" t="s">
        <v>32</v>
      </c>
      <c r="I229" s="26">
        <v>44530</v>
      </c>
      <c r="J229" s="27">
        <v>0.162</v>
      </c>
      <c r="K229" s="28">
        <v>537.61</v>
      </c>
      <c r="L229" s="28">
        <v>4820.54</v>
      </c>
      <c r="M229" s="28">
        <v>25.37</v>
      </c>
      <c r="N229" s="28">
        <v>832.32</v>
      </c>
      <c r="O229">
        <v>136.6</v>
      </c>
      <c r="P229">
        <v>4348</v>
      </c>
    </row>
    <row r="230" spans="1:16">
      <c r="A230" t="s">
        <v>29</v>
      </c>
      <c r="B230" t="s">
        <v>30</v>
      </c>
      <c r="C230" t="s">
        <v>56</v>
      </c>
      <c r="D230" t="s">
        <v>19</v>
      </c>
      <c r="E230" t="s">
        <v>20</v>
      </c>
      <c r="F230">
        <v>76378.15</v>
      </c>
      <c r="G230" s="26">
        <v>44520</v>
      </c>
      <c r="H230" t="s">
        <v>32</v>
      </c>
      <c r="I230" s="26">
        <v>44530</v>
      </c>
      <c r="J230" s="27">
        <v>0.162</v>
      </c>
      <c r="K230" s="28">
        <v>670</v>
      </c>
      <c r="L230" s="28">
        <v>4336.79</v>
      </c>
      <c r="M230" s="28">
        <v>26.2</v>
      </c>
      <c r="N230" s="28">
        <v>774.86</v>
      </c>
      <c r="O230">
        <v>136.6</v>
      </c>
      <c r="P230">
        <v>4351</v>
      </c>
    </row>
    <row r="231" spans="1:16">
      <c r="A231" t="s">
        <v>16</v>
      </c>
      <c r="B231" t="s">
        <v>141</v>
      </c>
      <c r="C231" t="s">
        <v>155</v>
      </c>
      <c r="D231" t="s">
        <v>19</v>
      </c>
      <c r="E231" t="s">
        <v>20</v>
      </c>
      <c r="F231">
        <v>76378.15</v>
      </c>
      <c r="G231" s="26">
        <v>44520</v>
      </c>
      <c r="H231" t="s">
        <v>21</v>
      </c>
      <c r="I231" s="26">
        <v>44535</v>
      </c>
      <c r="J231" s="27">
        <v>0.162</v>
      </c>
      <c r="K231" s="28">
        <v>670</v>
      </c>
      <c r="L231" s="28">
        <v>4336.79</v>
      </c>
      <c r="M231" s="28">
        <v>26.2</v>
      </c>
      <c r="N231" s="28">
        <v>774.86</v>
      </c>
      <c r="O231">
        <v>136.6</v>
      </c>
      <c r="P231">
        <v>1683</v>
      </c>
    </row>
    <row r="232" spans="1:16">
      <c r="A232" t="s">
        <v>29</v>
      </c>
      <c r="B232" t="s">
        <v>30</v>
      </c>
      <c r="C232" t="s">
        <v>52</v>
      </c>
      <c r="D232" t="s">
        <v>19</v>
      </c>
      <c r="E232" t="s">
        <v>20</v>
      </c>
      <c r="F232">
        <v>76378.15</v>
      </c>
      <c r="G232" s="26">
        <v>44521</v>
      </c>
      <c r="H232" t="s">
        <v>32</v>
      </c>
      <c r="I232" s="26">
        <v>44530</v>
      </c>
      <c r="J232" s="27">
        <v>0.162</v>
      </c>
      <c r="K232" s="28">
        <v>670</v>
      </c>
      <c r="L232" s="28">
        <v>4336.79</v>
      </c>
      <c r="M232" s="28">
        <v>26.2</v>
      </c>
      <c r="N232" s="28">
        <v>774.86</v>
      </c>
      <c r="O232">
        <v>136.6</v>
      </c>
      <c r="P232">
        <v>4397</v>
      </c>
    </row>
    <row r="233" spans="1:16">
      <c r="A233" t="s">
        <v>29</v>
      </c>
      <c r="B233" t="s">
        <v>30</v>
      </c>
      <c r="C233" t="s">
        <v>18</v>
      </c>
      <c r="D233" t="s">
        <v>19</v>
      </c>
      <c r="E233" t="s">
        <v>20</v>
      </c>
      <c r="F233">
        <v>76378.15</v>
      </c>
      <c r="G233" s="26">
        <v>44521</v>
      </c>
      <c r="H233" t="s">
        <v>32</v>
      </c>
      <c r="I233" s="26">
        <v>44530</v>
      </c>
      <c r="J233" s="27">
        <v>0.162</v>
      </c>
      <c r="K233" s="28">
        <v>670</v>
      </c>
      <c r="L233" s="28">
        <v>4336.79</v>
      </c>
      <c r="M233" s="28">
        <v>26.2</v>
      </c>
      <c r="N233" s="28">
        <v>774.86</v>
      </c>
      <c r="O233">
        <v>136.6</v>
      </c>
      <c r="P233">
        <v>4395</v>
      </c>
    </row>
    <row r="234" spans="1:16">
      <c r="A234" t="s">
        <v>29</v>
      </c>
      <c r="B234" t="s">
        <v>30</v>
      </c>
      <c r="C234" t="s">
        <v>24</v>
      </c>
      <c r="D234" t="s">
        <v>19</v>
      </c>
      <c r="E234" t="s">
        <v>20</v>
      </c>
      <c r="F234">
        <v>76378.15</v>
      </c>
      <c r="G234" s="26">
        <v>44521</v>
      </c>
      <c r="H234" t="s">
        <v>32</v>
      </c>
      <c r="I234" s="26">
        <v>44530</v>
      </c>
      <c r="J234" s="27">
        <v>0.162</v>
      </c>
      <c r="K234" s="28">
        <v>670</v>
      </c>
      <c r="L234" s="28">
        <v>4336.79</v>
      </c>
      <c r="M234" s="28">
        <v>26.2</v>
      </c>
      <c r="N234" s="28">
        <v>774.86</v>
      </c>
      <c r="O234">
        <v>136.6</v>
      </c>
      <c r="P234">
        <v>4394</v>
      </c>
    </row>
    <row r="235" spans="1:16">
      <c r="A235" t="s">
        <v>16</v>
      </c>
      <c r="B235" t="s">
        <v>141</v>
      </c>
      <c r="C235" t="s">
        <v>127</v>
      </c>
      <c r="D235" t="s">
        <v>19</v>
      </c>
      <c r="E235" t="s">
        <v>49</v>
      </c>
      <c r="F235">
        <v>78205.19</v>
      </c>
      <c r="G235" s="26">
        <v>44521</v>
      </c>
      <c r="H235" t="s">
        <v>21</v>
      </c>
      <c r="I235" s="26">
        <v>44536</v>
      </c>
      <c r="J235" s="27">
        <v>0.162</v>
      </c>
      <c r="K235" s="28">
        <v>537.61</v>
      </c>
      <c r="L235" s="28">
        <v>4820.54</v>
      </c>
      <c r="M235" s="28">
        <v>25.37</v>
      </c>
      <c r="N235" s="28">
        <v>832.32</v>
      </c>
      <c r="O235">
        <v>136.6</v>
      </c>
      <c r="P235">
        <v>1685</v>
      </c>
    </row>
    <row r="236" spans="1:16">
      <c r="A236" t="s">
        <v>29</v>
      </c>
      <c r="B236" t="s">
        <v>30</v>
      </c>
      <c r="C236" t="s">
        <v>64</v>
      </c>
      <c r="D236" t="s">
        <v>19</v>
      </c>
      <c r="E236" t="s">
        <v>20</v>
      </c>
      <c r="F236">
        <v>76378.15</v>
      </c>
      <c r="G236" s="26">
        <v>44521</v>
      </c>
      <c r="H236" t="s">
        <v>32</v>
      </c>
      <c r="I236" s="26">
        <v>44527</v>
      </c>
      <c r="J236" s="27">
        <v>0.162</v>
      </c>
      <c r="K236" s="28">
        <v>670</v>
      </c>
      <c r="L236" s="28">
        <v>4336.79</v>
      </c>
      <c r="M236" s="28">
        <v>26.2</v>
      </c>
      <c r="N236" s="28">
        <v>774.86</v>
      </c>
      <c r="O236">
        <v>136.6</v>
      </c>
      <c r="P236">
        <v>4356</v>
      </c>
    </row>
    <row r="237" spans="1:16">
      <c r="A237" t="s">
        <v>16</v>
      </c>
      <c r="B237" t="s">
        <v>141</v>
      </c>
      <c r="C237" t="s">
        <v>120</v>
      </c>
      <c r="D237" t="s">
        <v>19</v>
      </c>
      <c r="E237" t="s">
        <v>20</v>
      </c>
      <c r="F237">
        <v>76378.15</v>
      </c>
      <c r="G237" s="26">
        <v>44521</v>
      </c>
      <c r="H237" t="s">
        <v>21</v>
      </c>
      <c r="I237" s="26">
        <v>44536</v>
      </c>
      <c r="J237" s="27">
        <v>0.162</v>
      </c>
      <c r="K237" s="28">
        <v>670</v>
      </c>
      <c r="L237" s="28">
        <v>4336.79</v>
      </c>
      <c r="M237" s="28">
        <v>26.2</v>
      </c>
      <c r="N237" s="28">
        <v>774.86</v>
      </c>
      <c r="O237">
        <v>136.6</v>
      </c>
      <c r="P237">
        <v>1687</v>
      </c>
    </row>
    <row r="238" spans="1:16">
      <c r="A238" t="s">
        <v>16</v>
      </c>
      <c r="B238" t="s">
        <v>141</v>
      </c>
      <c r="C238" t="s">
        <v>128</v>
      </c>
      <c r="D238" t="s">
        <v>19</v>
      </c>
      <c r="E238" t="s">
        <v>20</v>
      </c>
      <c r="F238">
        <v>76378.15</v>
      </c>
      <c r="G238" s="26">
        <v>44522</v>
      </c>
      <c r="H238" t="s">
        <v>21</v>
      </c>
      <c r="I238" s="26">
        <v>44536</v>
      </c>
      <c r="J238" s="27">
        <v>0.162</v>
      </c>
      <c r="K238" s="28">
        <v>670</v>
      </c>
      <c r="L238" s="28">
        <v>4336.79</v>
      </c>
      <c r="M238" s="28">
        <v>26.2</v>
      </c>
      <c r="N238" s="28">
        <v>774.86</v>
      </c>
      <c r="O238">
        <v>136.6</v>
      </c>
      <c r="P238">
        <v>1686</v>
      </c>
    </row>
    <row r="239" spans="1:16">
      <c r="A239" t="s">
        <v>16</v>
      </c>
      <c r="B239" t="s">
        <v>160</v>
      </c>
      <c r="C239" t="s">
        <v>72</v>
      </c>
      <c r="D239" t="s">
        <v>19</v>
      </c>
      <c r="E239" t="s">
        <v>20</v>
      </c>
      <c r="F239">
        <v>76378.15</v>
      </c>
      <c r="G239" s="26">
        <v>44522</v>
      </c>
      <c r="H239" t="s">
        <v>32</v>
      </c>
      <c r="I239" s="26">
        <v>44558</v>
      </c>
      <c r="J239" s="27">
        <v>0.162</v>
      </c>
      <c r="K239" s="28">
        <v>670</v>
      </c>
      <c r="L239" s="28">
        <v>4336.79</v>
      </c>
      <c r="M239" s="28">
        <v>26.2</v>
      </c>
      <c r="N239" s="28">
        <v>774.86</v>
      </c>
      <c r="O239">
        <v>136.6</v>
      </c>
      <c r="P239">
        <v>3226</v>
      </c>
    </row>
    <row r="240" spans="1:16">
      <c r="A240" t="s">
        <v>16</v>
      </c>
      <c r="B240" t="s">
        <v>141</v>
      </c>
      <c r="C240" t="s">
        <v>98</v>
      </c>
      <c r="D240" t="s">
        <v>19</v>
      </c>
      <c r="E240" t="s">
        <v>49</v>
      </c>
      <c r="F240">
        <v>77950.3</v>
      </c>
      <c r="G240" s="26">
        <v>44522</v>
      </c>
      <c r="H240" t="s">
        <v>21</v>
      </c>
      <c r="I240" s="26">
        <v>44540</v>
      </c>
      <c r="J240" s="27">
        <v>0.162</v>
      </c>
      <c r="K240" s="28">
        <v>384.04</v>
      </c>
      <c r="L240" s="28">
        <v>4961.85</v>
      </c>
      <c r="M240" s="28">
        <v>25.29</v>
      </c>
      <c r="N240" s="28">
        <v>832.32</v>
      </c>
      <c r="O240">
        <v>136.6</v>
      </c>
      <c r="P240">
        <v>1699</v>
      </c>
    </row>
    <row r="241" spans="1:16">
      <c r="A241" t="s">
        <v>29</v>
      </c>
      <c r="B241" t="s">
        <v>30</v>
      </c>
      <c r="C241" t="s">
        <v>161</v>
      </c>
      <c r="D241" t="s">
        <v>19</v>
      </c>
      <c r="E241" t="s">
        <v>20</v>
      </c>
      <c r="F241">
        <v>76378.15</v>
      </c>
      <c r="G241" s="26">
        <v>44522</v>
      </c>
      <c r="H241" t="s">
        <v>32</v>
      </c>
      <c r="I241" s="26">
        <v>44530</v>
      </c>
      <c r="J241" s="27">
        <v>0.162</v>
      </c>
      <c r="K241" s="28">
        <v>670</v>
      </c>
      <c r="L241" s="28">
        <v>4336.79</v>
      </c>
      <c r="M241" s="28">
        <v>26.2</v>
      </c>
      <c r="N241" s="28">
        <v>774.86</v>
      </c>
      <c r="O241">
        <v>136.6</v>
      </c>
      <c r="P241">
        <v>4398</v>
      </c>
    </row>
    <row r="242" spans="1:16">
      <c r="A242" t="s">
        <v>29</v>
      </c>
      <c r="B242" t="s">
        <v>30</v>
      </c>
      <c r="C242" t="s">
        <v>25</v>
      </c>
      <c r="D242" t="s">
        <v>19</v>
      </c>
      <c r="E242" t="s">
        <v>20</v>
      </c>
      <c r="F242">
        <v>76378.15</v>
      </c>
      <c r="G242" s="26">
        <v>44522</v>
      </c>
      <c r="H242" t="s">
        <v>32</v>
      </c>
      <c r="I242" s="26">
        <v>44530</v>
      </c>
      <c r="J242" s="27">
        <v>0.162</v>
      </c>
      <c r="K242" s="28">
        <v>670</v>
      </c>
      <c r="L242" s="28">
        <v>4336.79</v>
      </c>
      <c r="M242" s="28">
        <v>26.2</v>
      </c>
      <c r="N242" s="28">
        <v>774.86</v>
      </c>
      <c r="O242">
        <v>136.6</v>
      </c>
      <c r="P242">
        <v>4396</v>
      </c>
    </row>
    <row r="243" spans="1:16">
      <c r="A243" t="s">
        <v>29</v>
      </c>
      <c r="B243" t="s">
        <v>30</v>
      </c>
      <c r="C243" t="s">
        <v>55</v>
      </c>
      <c r="D243" t="s">
        <v>19</v>
      </c>
      <c r="E243" t="s">
        <v>49</v>
      </c>
      <c r="F243">
        <v>78205.19</v>
      </c>
      <c r="G243" s="26">
        <v>44522</v>
      </c>
      <c r="H243" t="s">
        <v>32</v>
      </c>
      <c r="I243" s="26">
        <v>44530</v>
      </c>
      <c r="J243" s="27">
        <v>0.162</v>
      </c>
      <c r="K243" s="28">
        <v>537.61</v>
      </c>
      <c r="L243" s="28">
        <v>4820.54</v>
      </c>
      <c r="M243" s="28">
        <v>25.37</v>
      </c>
      <c r="N243" s="28">
        <v>832.32</v>
      </c>
      <c r="O243">
        <v>136.6</v>
      </c>
      <c r="P243">
        <v>4393</v>
      </c>
    </row>
    <row r="244" spans="1:16">
      <c r="A244" t="s">
        <v>16</v>
      </c>
      <c r="B244" t="s">
        <v>157</v>
      </c>
      <c r="C244" t="s">
        <v>25</v>
      </c>
      <c r="D244" t="s">
        <v>44</v>
      </c>
      <c r="E244" t="s">
        <v>20</v>
      </c>
      <c r="F244">
        <v>152769.7</v>
      </c>
      <c r="G244" s="26">
        <v>44522</v>
      </c>
      <c r="H244" t="s">
        <v>32</v>
      </c>
      <c r="I244" s="26">
        <v>44619</v>
      </c>
      <c r="J244" s="27">
        <v>0.252</v>
      </c>
      <c r="K244" s="28">
        <v>1198.46</v>
      </c>
      <c r="L244" s="28">
        <v>7822.4</v>
      </c>
      <c r="M244" s="28">
        <v>49.81</v>
      </c>
      <c r="N244" s="28">
        <v>2351.31</v>
      </c>
      <c r="O244">
        <v>185.76</v>
      </c>
      <c r="P244">
        <v>2823</v>
      </c>
    </row>
    <row r="245" spans="1:16">
      <c r="A245" t="s">
        <v>16</v>
      </c>
      <c r="B245" t="s">
        <v>141</v>
      </c>
      <c r="C245" t="s">
        <v>129</v>
      </c>
      <c r="D245" t="s">
        <v>19</v>
      </c>
      <c r="E245" t="s">
        <v>20</v>
      </c>
      <c r="F245">
        <v>76378.15</v>
      </c>
      <c r="G245" s="26">
        <v>44523</v>
      </c>
      <c r="H245" t="s">
        <v>21</v>
      </c>
      <c r="I245" s="26">
        <v>44536</v>
      </c>
      <c r="J245" s="27">
        <v>0.162</v>
      </c>
      <c r="K245" s="28">
        <v>670</v>
      </c>
      <c r="L245" s="28">
        <v>4336.79</v>
      </c>
      <c r="M245" s="28">
        <v>26.2</v>
      </c>
      <c r="N245" s="28">
        <v>774.86</v>
      </c>
      <c r="O245">
        <v>136.6</v>
      </c>
      <c r="P245">
        <v>1688</v>
      </c>
    </row>
    <row r="246" spans="1:16">
      <c r="A246" t="s">
        <v>16</v>
      </c>
      <c r="B246" t="s">
        <v>160</v>
      </c>
      <c r="C246" t="s">
        <v>84</v>
      </c>
      <c r="D246" t="s">
        <v>19</v>
      </c>
      <c r="E246" t="s">
        <v>20</v>
      </c>
      <c r="F246">
        <v>76378.15</v>
      </c>
      <c r="G246" s="26">
        <v>44523</v>
      </c>
      <c r="H246" t="s">
        <v>32</v>
      </c>
      <c r="I246" s="26">
        <v>44556</v>
      </c>
      <c r="J246" s="27">
        <v>0.162</v>
      </c>
      <c r="K246" s="28">
        <v>670</v>
      </c>
      <c r="L246" s="28">
        <v>4336.79</v>
      </c>
      <c r="M246" s="28">
        <v>26.2</v>
      </c>
      <c r="N246" s="28">
        <v>774.86</v>
      </c>
      <c r="O246">
        <v>136.6</v>
      </c>
      <c r="P246">
        <v>3225</v>
      </c>
    </row>
    <row r="247" spans="1:16">
      <c r="A247" t="s">
        <v>16</v>
      </c>
      <c r="B247" t="s">
        <v>160</v>
      </c>
      <c r="C247" t="s">
        <v>122</v>
      </c>
      <c r="D247" t="s">
        <v>19</v>
      </c>
      <c r="E247" t="s">
        <v>49</v>
      </c>
      <c r="F247">
        <v>78205.19</v>
      </c>
      <c r="G247" s="26">
        <v>44523</v>
      </c>
      <c r="H247" t="s">
        <v>32</v>
      </c>
      <c r="I247" s="26">
        <v>44556</v>
      </c>
      <c r="J247" s="27">
        <v>0.162</v>
      </c>
      <c r="K247" s="28">
        <v>537.61</v>
      </c>
      <c r="L247" s="28">
        <v>4820.54</v>
      </c>
      <c r="M247" s="28">
        <v>25.37</v>
      </c>
      <c r="N247" s="28">
        <v>832.32</v>
      </c>
      <c r="O247">
        <v>136.6</v>
      </c>
      <c r="P247">
        <v>3224</v>
      </c>
    </row>
    <row r="248" spans="1:16">
      <c r="A248" t="s">
        <v>29</v>
      </c>
      <c r="B248" t="s">
        <v>30</v>
      </c>
      <c r="C248" t="s">
        <v>162</v>
      </c>
      <c r="D248" t="s">
        <v>19</v>
      </c>
      <c r="E248" t="s">
        <v>49</v>
      </c>
      <c r="F248">
        <v>78205.19</v>
      </c>
      <c r="G248" s="26">
        <v>44523</v>
      </c>
      <c r="H248" t="s">
        <v>32</v>
      </c>
      <c r="I248" s="26">
        <v>44530</v>
      </c>
      <c r="J248" s="27">
        <v>0.162</v>
      </c>
      <c r="K248" s="28">
        <v>537.61</v>
      </c>
      <c r="L248" s="28">
        <v>4820.54</v>
      </c>
      <c r="M248" s="28">
        <v>25.37</v>
      </c>
      <c r="N248" s="28">
        <v>832.32</v>
      </c>
      <c r="O248">
        <v>136.6</v>
      </c>
      <c r="P248">
        <v>4399</v>
      </c>
    </row>
    <row r="249" spans="1:16">
      <c r="A249" t="s">
        <v>16</v>
      </c>
      <c r="B249" t="s">
        <v>160</v>
      </c>
      <c r="C249" t="s">
        <v>80</v>
      </c>
      <c r="D249" t="s">
        <v>19</v>
      </c>
      <c r="E249" t="s">
        <v>20</v>
      </c>
      <c r="F249">
        <v>76378.15</v>
      </c>
      <c r="G249" s="26">
        <v>44523</v>
      </c>
      <c r="H249" t="s">
        <v>32</v>
      </c>
      <c r="I249" s="26">
        <v>44558</v>
      </c>
      <c r="J249" s="27">
        <v>0.162</v>
      </c>
      <c r="K249" s="28">
        <v>670</v>
      </c>
      <c r="L249" s="28">
        <v>4336.79</v>
      </c>
      <c r="M249" s="28">
        <v>26.2</v>
      </c>
      <c r="N249" s="28">
        <v>774.86</v>
      </c>
      <c r="O249">
        <v>136.6</v>
      </c>
      <c r="P249">
        <v>3227</v>
      </c>
    </row>
    <row r="250" spans="1:16">
      <c r="A250" t="s">
        <v>16</v>
      </c>
      <c r="B250" t="s">
        <v>141</v>
      </c>
      <c r="C250" t="s">
        <v>118</v>
      </c>
      <c r="D250" t="s">
        <v>19</v>
      </c>
      <c r="E250" t="s">
        <v>49</v>
      </c>
      <c r="F250">
        <v>78205.19</v>
      </c>
      <c r="G250" s="26">
        <v>44524</v>
      </c>
      <c r="H250" t="s">
        <v>21</v>
      </c>
      <c r="I250" s="26">
        <v>44538</v>
      </c>
      <c r="J250" s="27">
        <v>0.162</v>
      </c>
      <c r="K250" s="28">
        <v>537.61</v>
      </c>
      <c r="L250" s="28">
        <v>4820.54</v>
      </c>
      <c r="M250" s="28">
        <v>25.37</v>
      </c>
      <c r="N250" s="28">
        <v>832.32</v>
      </c>
      <c r="O250">
        <v>136.6</v>
      </c>
      <c r="P250">
        <v>1690</v>
      </c>
    </row>
    <row r="251" spans="1:16">
      <c r="A251" t="s">
        <v>16</v>
      </c>
      <c r="B251" t="s">
        <v>141</v>
      </c>
      <c r="C251" t="s">
        <v>113</v>
      </c>
      <c r="D251" t="s">
        <v>19</v>
      </c>
      <c r="E251" t="s">
        <v>20</v>
      </c>
      <c r="F251">
        <v>76378.15</v>
      </c>
      <c r="G251" s="26">
        <v>44524</v>
      </c>
      <c r="H251" t="s">
        <v>21</v>
      </c>
      <c r="I251" s="26">
        <v>44537</v>
      </c>
      <c r="J251" s="27">
        <v>0.162</v>
      </c>
      <c r="K251" s="28">
        <v>670</v>
      </c>
      <c r="L251" s="28">
        <v>4336.79</v>
      </c>
      <c r="M251" s="28">
        <v>26.2</v>
      </c>
      <c r="N251" s="28">
        <v>774.86</v>
      </c>
      <c r="O251">
        <v>136.6</v>
      </c>
      <c r="P251">
        <v>1692</v>
      </c>
    </row>
    <row r="252" spans="1:16">
      <c r="A252" t="s">
        <v>103</v>
      </c>
      <c r="B252" t="s">
        <v>104</v>
      </c>
      <c r="C252" t="s">
        <v>163</v>
      </c>
      <c r="D252" t="s">
        <v>44</v>
      </c>
      <c r="E252" t="s">
        <v>49</v>
      </c>
      <c r="F252">
        <v>152905.93</v>
      </c>
      <c r="G252" s="26">
        <v>44524</v>
      </c>
      <c r="H252" t="s">
        <v>21</v>
      </c>
      <c r="I252" s="26">
        <v>44531</v>
      </c>
      <c r="J252" s="27">
        <v>0.252</v>
      </c>
      <c r="K252" s="28">
        <v>918.16</v>
      </c>
      <c r="L252" s="28">
        <v>8560.99</v>
      </c>
      <c r="M252" s="28">
        <v>47.78</v>
      </c>
      <c r="N252" s="28">
        <v>2351.31</v>
      </c>
      <c r="O252">
        <v>185.76</v>
      </c>
      <c r="P252">
        <v>1500</v>
      </c>
    </row>
    <row r="253" spans="1:16">
      <c r="A253" t="s">
        <v>16</v>
      </c>
      <c r="B253" t="s">
        <v>160</v>
      </c>
      <c r="C253" t="s">
        <v>25</v>
      </c>
      <c r="D253" t="s">
        <v>19</v>
      </c>
      <c r="E253" t="s">
        <v>20</v>
      </c>
      <c r="F253">
        <v>76378.15</v>
      </c>
      <c r="G253" s="26">
        <v>44524</v>
      </c>
      <c r="H253" t="s">
        <v>32</v>
      </c>
      <c r="I253" s="26">
        <v>44565</v>
      </c>
      <c r="J253" s="27">
        <v>0.162</v>
      </c>
      <c r="K253" s="28">
        <v>670</v>
      </c>
      <c r="L253" s="28">
        <v>4336.79</v>
      </c>
      <c r="M253" s="28">
        <v>26.2</v>
      </c>
      <c r="N253" s="28">
        <v>774.86</v>
      </c>
      <c r="O253">
        <v>136.6</v>
      </c>
      <c r="P253">
        <v>3319</v>
      </c>
    </row>
    <row r="254" spans="1:16">
      <c r="A254" t="s">
        <v>16</v>
      </c>
      <c r="B254" t="s">
        <v>160</v>
      </c>
      <c r="C254" t="s">
        <v>82</v>
      </c>
      <c r="D254" t="s">
        <v>19</v>
      </c>
      <c r="E254" t="s">
        <v>49</v>
      </c>
      <c r="F254">
        <v>78205.19</v>
      </c>
      <c r="G254" s="26">
        <v>44525</v>
      </c>
      <c r="H254" t="s">
        <v>32</v>
      </c>
      <c r="I254" s="26">
        <v>44558</v>
      </c>
      <c r="J254" s="27">
        <v>0.162</v>
      </c>
      <c r="K254" s="28">
        <v>537.61</v>
      </c>
      <c r="L254" s="28">
        <v>4820.54</v>
      </c>
      <c r="M254" s="28">
        <v>25.37</v>
      </c>
      <c r="N254" s="28">
        <v>832.32</v>
      </c>
      <c r="O254">
        <v>136.6</v>
      </c>
      <c r="P254">
        <v>3228</v>
      </c>
    </row>
    <row r="255" spans="1:16">
      <c r="A255" t="s">
        <v>16</v>
      </c>
      <c r="B255" t="s">
        <v>141</v>
      </c>
      <c r="C255" t="s">
        <v>164</v>
      </c>
      <c r="D255" t="s">
        <v>19</v>
      </c>
      <c r="E255" t="s">
        <v>49</v>
      </c>
      <c r="F255">
        <v>78205.19</v>
      </c>
      <c r="G255" s="26">
        <v>44525</v>
      </c>
      <c r="H255" t="s">
        <v>21</v>
      </c>
      <c r="I255" s="26">
        <v>44546</v>
      </c>
      <c r="J255" s="27">
        <v>0.162</v>
      </c>
      <c r="K255" s="28">
        <v>537.61</v>
      </c>
      <c r="L255" s="28">
        <v>4820.54</v>
      </c>
      <c r="M255" s="28">
        <v>25.37</v>
      </c>
      <c r="N255" s="28">
        <v>832.32</v>
      </c>
      <c r="O255">
        <v>136.6</v>
      </c>
      <c r="P255">
        <v>1645</v>
      </c>
    </row>
    <row r="256" spans="1:16">
      <c r="A256" t="s">
        <v>16</v>
      </c>
      <c r="B256" t="s">
        <v>141</v>
      </c>
      <c r="C256" t="s">
        <v>114</v>
      </c>
      <c r="D256" t="s">
        <v>19</v>
      </c>
      <c r="E256" t="s">
        <v>20</v>
      </c>
      <c r="F256">
        <v>76378.15</v>
      </c>
      <c r="G256" s="26">
        <v>44525</v>
      </c>
      <c r="H256" t="s">
        <v>21</v>
      </c>
      <c r="I256" s="26">
        <v>44538</v>
      </c>
      <c r="J256" s="27">
        <v>0.162</v>
      </c>
      <c r="K256" s="28">
        <v>670</v>
      </c>
      <c r="L256" s="28">
        <v>4336.79</v>
      </c>
      <c r="M256" s="28">
        <v>26.2</v>
      </c>
      <c r="N256" s="28">
        <v>774.86</v>
      </c>
      <c r="O256">
        <v>136.6</v>
      </c>
      <c r="P256">
        <v>1691</v>
      </c>
    </row>
    <row r="257" spans="1:16">
      <c r="A257" t="s">
        <v>16</v>
      </c>
      <c r="B257" t="s">
        <v>160</v>
      </c>
      <c r="C257" t="s">
        <v>52</v>
      </c>
      <c r="D257" t="s">
        <v>19</v>
      </c>
      <c r="E257" t="s">
        <v>20</v>
      </c>
      <c r="F257">
        <v>76378.15</v>
      </c>
      <c r="G257" s="26">
        <v>44525</v>
      </c>
      <c r="H257" t="s">
        <v>32</v>
      </c>
      <c r="I257" s="26">
        <v>44565</v>
      </c>
      <c r="J257" s="27">
        <v>0.162</v>
      </c>
      <c r="K257" s="28">
        <v>670</v>
      </c>
      <c r="L257" s="28">
        <v>4336.79</v>
      </c>
      <c r="M257" s="28">
        <v>26.2</v>
      </c>
      <c r="N257" s="28">
        <v>774.86</v>
      </c>
      <c r="O257">
        <v>136.6</v>
      </c>
      <c r="P257">
        <v>3320</v>
      </c>
    </row>
    <row r="258" spans="1:16">
      <c r="A258" t="s">
        <v>16</v>
      </c>
      <c r="B258" t="s">
        <v>160</v>
      </c>
      <c r="C258" t="s">
        <v>24</v>
      </c>
      <c r="D258" t="s">
        <v>19</v>
      </c>
      <c r="E258" t="s">
        <v>20</v>
      </c>
      <c r="F258">
        <v>76378.15</v>
      </c>
      <c r="G258" s="26">
        <v>44525</v>
      </c>
      <c r="H258" t="s">
        <v>32</v>
      </c>
      <c r="I258" s="26">
        <v>44565</v>
      </c>
      <c r="J258" s="27">
        <v>0.162</v>
      </c>
      <c r="K258" s="28">
        <v>670</v>
      </c>
      <c r="L258" s="28">
        <v>4336.79</v>
      </c>
      <c r="M258" s="28">
        <v>26.2</v>
      </c>
      <c r="N258" s="28">
        <v>774.86</v>
      </c>
      <c r="O258">
        <v>136.6</v>
      </c>
      <c r="P258">
        <v>3317</v>
      </c>
    </row>
    <row r="259" spans="1:16">
      <c r="A259" t="s">
        <v>16</v>
      </c>
      <c r="B259" t="s">
        <v>160</v>
      </c>
      <c r="C259" t="s">
        <v>55</v>
      </c>
      <c r="D259" t="s">
        <v>19</v>
      </c>
      <c r="E259" t="s">
        <v>49</v>
      </c>
      <c r="F259">
        <v>78205.19</v>
      </c>
      <c r="G259" s="26">
        <v>44525</v>
      </c>
      <c r="H259" t="s">
        <v>32</v>
      </c>
      <c r="I259" s="26">
        <v>44565</v>
      </c>
      <c r="J259" s="27">
        <v>0.162</v>
      </c>
      <c r="K259" s="28">
        <v>537.61</v>
      </c>
      <c r="L259" s="28">
        <v>4820.54</v>
      </c>
      <c r="M259" s="28">
        <v>25.37</v>
      </c>
      <c r="N259" s="28">
        <v>832.32</v>
      </c>
      <c r="O259">
        <v>136.6</v>
      </c>
      <c r="P259">
        <v>3316</v>
      </c>
    </row>
    <row r="260" spans="1:16">
      <c r="A260" t="s">
        <v>103</v>
      </c>
      <c r="B260" t="s">
        <v>104</v>
      </c>
      <c r="C260" t="s">
        <v>165</v>
      </c>
      <c r="D260" t="s">
        <v>44</v>
      </c>
      <c r="E260" t="s">
        <v>49</v>
      </c>
      <c r="F260">
        <v>152905.93</v>
      </c>
      <c r="G260" s="26">
        <v>44525</v>
      </c>
      <c r="H260" t="s">
        <v>21</v>
      </c>
      <c r="I260" s="26">
        <v>44537</v>
      </c>
      <c r="J260" s="27">
        <v>0.252</v>
      </c>
      <c r="K260" s="28">
        <v>918.16</v>
      </c>
      <c r="L260" s="28">
        <v>8560.99</v>
      </c>
      <c r="M260" s="28">
        <v>47.78</v>
      </c>
      <c r="N260" s="28">
        <v>2351.31</v>
      </c>
      <c r="O260">
        <v>185.76</v>
      </c>
      <c r="P260">
        <v>1490</v>
      </c>
    </row>
    <row r="261" spans="1:16">
      <c r="A261" t="s">
        <v>16</v>
      </c>
      <c r="B261" t="s">
        <v>141</v>
      </c>
      <c r="C261" t="s">
        <v>166</v>
      </c>
      <c r="D261" t="s">
        <v>19</v>
      </c>
      <c r="E261" t="s">
        <v>49</v>
      </c>
      <c r="F261">
        <v>78205.19</v>
      </c>
      <c r="G261" s="26">
        <v>44526</v>
      </c>
      <c r="H261" t="s">
        <v>21</v>
      </c>
      <c r="I261" s="26">
        <v>44549</v>
      </c>
      <c r="J261" s="27">
        <v>0.162</v>
      </c>
      <c r="K261" s="28">
        <v>537.61</v>
      </c>
      <c r="L261" s="28">
        <v>4820.54</v>
      </c>
      <c r="M261" s="28">
        <v>25.37</v>
      </c>
      <c r="N261" s="28">
        <v>832.32</v>
      </c>
      <c r="O261">
        <v>136.6</v>
      </c>
      <c r="P261">
        <v>1650</v>
      </c>
    </row>
    <row r="262" spans="1:16">
      <c r="A262" t="s">
        <v>103</v>
      </c>
      <c r="B262" t="s">
        <v>104</v>
      </c>
      <c r="C262" t="s">
        <v>167</v>
      </c>
      <c r="D262" t="s">
        <v>44</v>
      </c>
      <c r="E262" t="s">
        <v>20</v>
      </c>
      <c r="F262">
        <v>152769.7</v>
      </c>
      <c r="G262" s="26">
        <v>44526</v>
      </c>
      <c r="H262" t="s">
        <v>21</v>
      </c>
      <c r="I262" s="26">
        <v>44535</v>
      </c>
      <c r="J262" s="27">
        <v>0.252</v>
      </c>
      <c r="K262" s="28">
        <v>1198.46</v>
      </c>
      <c r="L262" s="28">
        <v>7822.4</v>
      </c>
      <c r="M262" s="28">
        <v>49.81</v>
      </c>
      <c r="N262" s="28">
        <v>2351.31</v>
      </c>
      <c r="O262">
        <v>185.76</v>
      </c>
      <c r="P262">
        <v>1488</v>
      </c>
    </row>
    <row r="263" spans="1:16">
      <c r="A263" t="s">
        <v>16</v>
      </c>
      <c r="B263" t="s">
        <v>160</v>
      </c>
      <c r="C263" t="s">
        <v>162</v>
      </c>
      <c r="D263" t="s">
        <v>19</v>
      </c>
      <c r="E263" t="s">
        <v>20</v>
      </c>
      <c r="F263">
        <v>76378.15</v>
      </c>
      <c r="G263" s="26">
        <v>44526</v>
      </c>
      <c r="H263" t="s">
        <v>32</v>
      </c>
      <c r="I263" s="26">
        <v>44565</v>
      </c>
      <c r="J263" s="27">
        <v>0.162</v>
      </c>
      <c r="K263" s="28">
        <v>670</v>
      </c>
      <c r="L263" s="28">
        <v>4336.79</v>
      </c>
      <c r="M263" s="28">
        <v>26.2</v>
      </c>
      <c r="N263" s="28">
        <v>774.86</v>
      </c>
      <c r="O263">
        <v>136.6</v>
      </c>
      <c r="P263">
        <v>3322</v>
      </c>
    </row>
    <row r="264" spans="1:16">
      <c r="A264" t="s">
        <v>16</v>
      </c>
      <c r="B264" t="s">
        <v>160</v>
      </c>
      <c r="C264" t="s">
        <v>143</v>
      </c>
      <c r="D264" t="s">
        <v>19</v>
      </c>
      <c r="E264" t="s">
        <v>20</v>
      </c>
      <c r="F264">
        <v>76378.15</v>
      </c>
      <c r="G264" s="26">
        <v>44526</v>
      </c>
      <c r="H264" t="s">
        <v>32</v>
      </c>
      <c r="I264" s="26">
        <v>44556</v>
      </c>
      <c r="J264" s="27">
        <v>0.162</v>
      </c>
      <c r="K264" s="28">
        <v>670</v>
      </c>
      <c r="L264" s="28">
        <v>4336.79</v>
      </c>
      <c r="M264" s="28">
        <v>26.2</v>
      </c>
      <c r="N264" s="28">
        <v>774.86</v>
      </c>
      <c r="O264">
        <v>136.6</v>
      </c>
      <c r="P264">
        <v>3342</v>
      </c>
    </row>
    <row r="265" spans="1:16">
      <c r="A265" t="s">
        <v>16</v>
      </c>
      <c r="B265" t="s">
        <v>160</v>
      </c>
      <c r="C265" t="s">
        <v>83</v>
      </c>
      <c r="D265" t="s">
        <v>19</v>
      </c>
      <c r="E265" t="s">
        <v>20</v>
      </c>
      <c r="F265">
        <v>76378.15</v>
      </c>
      <c r="G265" s="26">
        <v>44526</v>
      </c>
      <c r="H265" t="s">
        <v>32</v>
      </c>
      <c r="I265" s="26">
        <v>44556</v>
      </c>
      <c r="J265" s="27">
        <v>0.162</v>
      </c>
      <c r="K265" s="28">
        <v>670</v>
      </c>
      <c r="L265" s="28">
        <v>4336.79</v>
      </c>
      <c r="M265" s="28">
        <v>26.2</v>
      </c>
      <c r="N265" s="28">
        <v>774.86</v>
      </c>
      <c r="O265">
        <v>136.6</v>
      </c>
      <c r="P265">
        <v>3341</v>
      </c>
    </row>
    <row r="266" spans="1:16">
      <c r="A266" t="s">
        <v>16</v>
      </c>
      <c r="B266" t="s">
        <v>141</v>
      </c>
      <c r="C266" t="s">
        <v>145</v>
      </c>
      <c r="D266" t="s">
        <v>19</v>
      </c>
      <c r="E266" t="s">
        <v>20</v>
      </c>
      <c r="F266">
        <v>76378.15</v>
      </c>
      <c r="G266" s="26">
        <v>44526</v>
      </c>
      <c r="H266" t="s">
        <v>21</v>
      </c>
      <c r="I266" s="26">
        <v>44538</v>
      </c>
      <c r="J266" s="27">
        <v>0.162</v>
      </c>
      <c r="K266" s="28">
        <v>670</v>
      </c>
      <c r="L266" s="28">
        <v>4336.79</v>
      </c>
      <c r="M266" s="28">
        <v>26.2</v>
      </c>
      <c r="N266" s="28">
        <v>774.86</v>
      </c>
      <c r="O266">
        <v>136.6</v>
      </c>
      <c r="P266">
        <v>1693</v>
      </c>
    </row>
    <row r="267" spans="1:16">
      <c r="A267" t="s">
        <v>16</v>
      </c>
      <c r="B267" t="s">
        <v>160</v>
      </c>
      <c r="C267" t="s">
        <v>85</v>
      </c>
      <c r="D267" t="s">
        <v>19</v>
      </c>
      <c r="E267" t="s">
        <v>49</v>
      </c>
      <c r="F267">
        <v>78205.19</v>
      </c>
      <c r="G267" s="26">
        <v>44526</v>
      </c>
      <c r="H267" t="s">
        <v>32</v>
      </c>
      <c r="I267" s="26">
        <v>44555</v>
      </c>
      <c r="J267" s="27">
        <v>0.162</v>
      </c>
      <c r="K267" s="28">
        <v>537.61</v>
      </c>
      <c r="L267" s="28">
        <v>4820.54</v>
      </c>
      <c r="M267" s="28">
        <v>25.37</v>
      </c>
      <c r="N267" s="28">
        <v>832.32</v>
      </c>
      <c r="O267">
        <v>136.6</v>
      </c>
      <c r="P267">
        <v>3337</v>
      </c>
    </row>
    <row r="268" spans="1:16">
      <c r="A268" t="s">
        <v>16</v>
      </c>
      <c r="B268" t="s">
        <v>157</v>
      </c>
      <c r="C268" t="s">
        <v>28</v>
      </c>
      <c r="D268" t="s">
        <v>44</v>
      </c>
      <c r="E268" t="s">
        <v>20</v>
      </c>
      <c r="F268">
        <v>152769.7</v>
      </c>
      <c r="G268" s="26">
        <v>44526</v>
      </c>
      <c r="H268" t="s">
        <v>32</v>
      </c>
      <c r="I268" s="26">
        <v>44617</v>
      </c>
      <c r="J268" s="27">
        <v>0.252</v>
      </c>
      <c r="K268" s="28">
        <v>1198.46</v>
      </c>
      <c r="L268" s="28">
        <v>7822.4</v>
      </c>
      <c r="M268" s="28">
        <v>49.81</v>
      </c>
      <c r="N268" s="28">
        <v>2351.31</v>
      </c>
      <c r="O268">
        <v>185.76</v>
      </c>
      <c r="P268">
        <v>2826</v>
      </c>
    </row>
    <row r="269" spans="1:16">
      <c r="A269" t="s">
        <v>16</v>
      </c>
      <c r="B269" t="s">
        <v>141</v>
      </c>
      <c r="C269" t="s">
        <v>97</v>
      </c>
      <c r="D269" t="s">
        <v>19</v>
      </c>
      <c r="E269" t="s">
        <v>49</v>
      </c>
      <c r="F269">
        <v>77950.3</v>
      </c>
      <c r="G269" s="26">
        <v>44527</v>
      </c>
      <c r="H269" t="s">
        <v>21</v>
      </c>
      <c r="I269" s="26">
        <v>44540</v>
      </c>
      <c r="J269" s="27">
        <v>0.162</v>
      </c>
      <c r="K269" s="28">
        <v>384.04</v>
      </c>
      <c r="L269" s="28">
        <v>4961.85</v>
      </c>
      <c r="M269" s="28">
        <v>25.29</v>
      </c>
      <c r="N269" s="28">
        <v>832.32</v>
      </c>
      <c r="O269">
        <v>136.6</v>
      </c>
      <c r="P269">
        <v>1695</v>
      </c>
    </row>
    <row r="270" spans="1:16">
      <c r="A270" t="s">
        <v>16</v>
      </c>
      <c r="B270" t="s">
        <v>160</v>
      </c>
      <c r="C270" t="s">
        <v>39</v>
      </c>
      <c r="D270" t="s">
        <v>19</v>
      </c>
      <c r="E270" t="s">
        <v>20</v>
      </c>
      <c r="F270">
        <v>76378.15</v>
      </c>
      <c r="G270" s="26">
        <v>44527</v>
      </c>
      <c r="H270" t="s">
        <v>32</v>
      </c>
      <c r="I270" s="26">
        <v>44556</v>
      </c>
      <c r="J270" s="27">
        <v>0.162</v>
      </c>
      <c r="K270" s="28">
        <v>670</v>
      </c>
      <c r="L270" s="28">
        <v>4336.79</v>
      </c>
      <c r="M270" s="28">
        <v>26.2</v>
      </c>
      <c r="N270" s="28">
        <v>774.86</v>
      </c>
      <c r="O270">
        <v>136.6</v>
      </c>
      <c r="P270">
        <v>3339</v>
      </c>
    </row>
    <row r="271" spans="1:16">
      <c r="A271" t="s">
        <v>16</v>
      </c>
      <c r="B271" t="s">
        <v>160</v>
      </c>
      <c r="C271" t="s">
        <v>115</v>
      </c>
      <c r="D271" t="s">
        <v>19</v>
      </c>
      <c r="E271" t="s">
        <v>20</v>
      </c>
      <c r="F271">
        <v>76378.15</v>
      </c>
      <c r="G271" s="26">
        <v>44527</v>
      </c>
      <c r="H271" t="s">
        <v>32</v>
      </c>
      <c r="I271" s="26">
        <v>44538</v>
      </c>
      <c r="J271" s="27">
        <v>0.162</v>
      </c>
      <c r="K271" s="28">
        <v>670</v>
      </c>
      <c r="L271" s="28">
        <v>4336.79</v>
      </c>
      <c r="M271" s="28">
        <v>26.2</v>
      </c>
      <c r="N271" s="28">
        <v>774.86</v>
      </c>
      <c r="O271">
        <v>136.6</v>
      </c>
      <c r="P271">
        <v>3325</v>
      </c>
    </row>
    <row r="272" spans="1:16">
      <c r="A272" t="s">
        <v>16</v>
      </c>
      <c r="B272" t="s">
        <v>160</v>
      </c>
      <c r="C272" t="s">
        <v>22</v>
      </c>
      <c r="D272" t="s">
        <v>19</v>
      </c>
      <c r="E272" t="s">
        <v>20</v>
      </c>
      <c r="F272">
        <v>76378.15</v>
      </c>
      <c r="G272" s="26">
        <v>44527</v>
      </c>
      <c r="H272" t="s">
        <v>32</v>
      </c>
      <c r="I272" s="26">
        <v>44556</v>
      </c>
      <c r="J272" s="27">
        <v>0.162</v>
      </c>
      <c r="K272" s="28">
        <v>670</v>
      </c>
      <c r="L272" s="28">
        <v>4336.79</v>
      </c>
      <c r="M272" s="28">
        <v>26.2</v>
      </c>
      <c r="N272" s="28">
        <v>774.86</v>
      </c>
      <c r="O272">
        <v>136.6</v>
      </c>
      <c r="P272">
        <v>3340</v>
      </c>
    </row>
    <row r="273" spans="1:16">
      <c r="A273" t="s">
        <v>16</v>
      </c>
      <c r="B273" t="s">
        <v>157</v>
      </c>
      <c r="C273" t="s">
        <v>24</v>
      </c>
      <c r="D273" t="s">
        <v>44</v>
      </c>
      <c r="E273" t="s">
        <v>20</v>
      </c>
      <c r="F273">
        <v>152769.7</v>
      </c>
      <c r="G273" s="26">
        <v>44527</v>
      </c>
      <c r="H273" t="s">
        <v>32</v>
      </c>
      <c r="I273" s="26">
        <v>44619</v>
      </c>
      <c r="J273" s="27">
        <v>0.252</v>
      </c>
      <c r="K273" s="28">
        <v>1198.46</v>
      </c>
      <c r="L273" s="28">
        <v>7822.4</v>
      </c>
      <c r="M273" s="28">
        <v>49.81</v>
      </c>
      <c r="N273" s="28">
        <v>2351.31</v>
      </c>
      <c r="O273">
        <v>185.76</v>
      </c>
      <c r="P273">
        <v>2821</v>
      </c>
    </row>
    <row r="274" spans="1:16">
      <c r="A274" t="s">
        <v>103</v>
      </c>
      <c r="B274" t="s">
        <v>104</v>
      </c>
      <c r="C274" t="s">
        <v>168</v>
      </c>
      <c r="D274" t="s">
        <v>44</v>
      </c>
      <c r="E274" t="s">
        <v>20</v>
      </c>
      <c r="F274">
        <v>152769.7</v>
      </c>
      <c r="G274" s="26">
        <v>44527</v>
      </c>
      <c r="H274" t="s">
        <v>21</v>
      </c>
      <c r="I274" s="26">
        <v>44537</v>
      </c>
      <c r="J274" s="27">
        <v>0.252</v>
      </c>
      <c r="K274" s="28">
        <v>1198.46</v>
      </c>
      <c r="L274" s="28">
        <v>7822.4</v>
      </c>
      <c r="M274" s="28">
        <v>49.81</v>
      </c>
      <c r="N274" s="28">
        <v>2351.31</v>
      </c>
      <c r="O274">
        <v>185.76</v>
      </c>
      <c r="P274">
        <v>1487</v>
      </c>
    </row>
    <row r="275" spans="1:16">
      <c r="A275" t="s">
        <v>16</v>
      </c>
      <c r="B275" t="s">
        <v>160</v>
      </c>
      <c r="C275" t="s">
        <v>163</v>
      </c>
      <c r="D275" t="s">
        <v>19</v>
      </c>
      <c r="E275" t="s">
        <v>49</v>
      </c>
      <c r="F275">
        <v>78205.19</v>
      </c>
      <c r="G275" s="26">
        <v>44528</v>
      </c>
      <c r="H275" t="s">
        <v>32</v>
      </c>
      <c r="I275" s="26">
        <v>44538</v>
      </c>
      <c r="J275" s="27">
        <v>0.162</v>
      </c>
      <c r="K275" s="28">
        <v>537.61</v>
      </c>
      <c r="L275" s="28">
        <v>4820.54</v>
      </c>
      <c r="M275" s="28">
        <v>25.37</v>
      </c>
      <c r="N275" s="28">
        <v>832.32</v>
      </c>
      <c r="O275">
        <v>136.6</v>
      </c>
      <c r="P275">
        <v>3328</v>
      </c>
    </row>
    <row r="276" spans="1:16">
      <c r="A276" t="s">
        <v>16</v>
      </c>
      <c r="B276" t="s">
        <v>160</v>
      </c>
      <c r="C276" t="s">
        <v>112</v>
      </c>
      <c r="D276" t="s">
        <v>19</v>
      </c>
      <c r="E276" t="s">
        <v>49</v>
      </c>
      <c r="F276">
        <v>78205.19</v>
      </c>
      <c r="G276" s="26">
        <v>44528</v>
      </c>
      <c r="H276" t="s">
        <v>32</v>
      </c>
      <c r="I276" s="26">
        <v>44538</v>
      </c>
      <c r="J276" s="27">
        <v>0.162</v>
      </c>
      <c r="K276" s="28">
        <v>537.61</v>
      </c>
      <c r="L276" s="28">
        <v>4820.54</v>
      </c>
      <c r="M276" s="28">
        <v>25.37</v>
      </c>
      <c r="N276" s="28">
        <v>832.32</v>
      </c>
      <c r="O276">
        <v>136.6</v>
      </c>
      <c r="P276">
        <v>3324</v>
      </c>
    </row>
    <row r="277" spans="1:16">
      <c r="A277" t="s">
        <v>16</v>
      </c>
      <c r="B277" t="s">
        <v>160</v>
      </c>
      <c r="C277" t="s">
        <v>153</v>
      </c>
      <c r="D277" t="s">
        <v>19</v>
      </c>
      <c r="E277" t="s">
        <v>49</v>
      </c>
      <c r="F277">
        <v>78205.19</v>
      </c>
      <c r="G277" s="26">
        <v>44528</v>
      </c>
      <c r="H277" t="s">
        <v>32</v>
      </c>
      <c r="I277" s="26">
        <v>44556</v>
      </c>
      <c r="J277" s="27">
        <v>0.162</v>
      </c>
      <c r="K277" s="28">
        <v>537.61</v>
      </c>
      <c r="L277" s="28">
        <v>4820.54</v>
      </c>
      <c r="M277" s="28">
        <v>25.37</v>
      </c>
      <c r="N277" s="28">
        <v>832.32</v>
      </c>
      <c r="O277">
        <v>136.6</v>
      </c>
      <c r="P277">
        <v>3343</v>
      </c>
    </row>
    <row r="278" spans="1:16">
      <c r="A278" t="s">
        <v>16</v>
      </c>
      <c r="B278" t="s">
        <v>157</v>
      </c>
      <c r="C278" t="s">
        <v>34</v>
      </c>
      <c r="D278" t="s">
        <v>44</v>
      </c>
      <c r="E278" t="s">
        <v>20</v>
      </c>
      <c r="F278">
        <v>152769.7</v>
      </c>
      <c r="G278" s="26">
        <v>44528</v>
      </c>
      <c r="H278" t="s">
        <v>32</v>
      </c>
      <c r="I278" s="26">
        <v>44617</v>
      </c>
      <c r="J278" s="27">
        <v>0.252</v>
      </c>
      <c r="K278" s="28">
        <v>1198.46</v>
      </c>
      <c r="L278" s="28">
        <v>7822.4</v>
      </c>
      <c r="M278" s="28">
        <v>49.81</v>
      </c>
      <c r="N278" s="28">
        <v>2351.31</v>
      </c>
      <c r="O278">
        <v>185.76</v>
      </c>
      <c r="P278">
        <v>2828</v>
      </c>
    </row>
    <row r="279" spans="1:16">
      <c r="A279" t="s">
        <v>16</v>
      </c>
      <c r="B279" t="s">
        <v>157</v>
      </c>
      <c r="C279" t="s">
        <v>33</v>
      </c>
      <c r="D279" t="s">
        <v>44</v>
      </c>
      <c r="E279" t="s">
        <v>20</v>
      </c>
      <c r="F279">
        <v>152769.7</v>
      </c>
      <c r="G279" s="26">
        <v>44528</v>
      </c>
      <c r="H279" t="s">
        <v>32</v>
      </c>
      <c r="I279" s="26">
        <v>44617</v>
      </c>
      <c r="J279" s="27">
        <v>0.252</v>
      </c>
      <c r="K279" s="28">
        <v>1198.46</v>
      </c>
      <c r="L279" s="28">
        <v>7822.4</v>
      </c>
      <c r="M279" s="28">
        <v>49.81</v>
      </c>
      <c r="N279" s="28">
        <v>2351.31</v>
      </c>
      <c r="O279">
        <v>185.76</v>
      </c>
      <c r="P279">
        <v>2827</v>
      </c>
    </row>
    <row r="280" spans="1:16">
      <c r="A280" t="s">
        <v>16</v>
      </c>
      <c r="B280" t="s">
        <v>157</v>
      </c>
      <c r="C280" t="s">
        <v>55</v>
      </c>
      <c r="D280" t="s">
        <v>44</v>
      </c>
      <c r="E280" t="s">
        <v>49</v>
      </c>
      <c r="F280">
        <v>152905.93</v>
      </c>
      <c r="G280" s="26">
        <v>44528</v>
      </c>
      <c r="H280" t="s">
        <v>32</v>
      </c>
      <c r="I280" s="26">
        <v>44619</v>
      </c>
      <c r="J280" s="27">
        <v>0.252</v>
      </c>
      <c r="K280" s="28">
        <v>918.16</v>
      </c>
      <c r="L280" s="28">
        <v>8560.99</v>
      </c>
      <c r="M280" s="28">
        <v>47.78</v>
      </c>
      <c r="N280" s="28">
        <v>2351.31</v>
      </c>
      <c r="O280">
        <v>185.76</v>
      </c>
      <c r="P280">
        <v>2820</v>
      </c>
    </row>
    <row r="281" spans="1:16">
      <c r="A281" t="s">
        <v>16</v>
      </c>
      <c r="B281" t="s">
        <v>141</v>
      </c>
      <c r="C281" t="s">
        <v>75</v>
      </c>
      <c r="D281" t="s">
        <v>19</v>
      </c>
      <c r="E281" t="s">
        <v>20</v>
      </c>
      <c r="F281">
        <v>76150.38</v>
      </c>
      <c r="G281" s="26">
        <v>44528</v>
      </c>
      <c r="H281" t="s">
        <v>21</v>
      </c>
      <c r="I281" s="26">
        <v>44540</v>
      </c>
      <c r="J281" s="27">
        <v>0.162</v>
      </c>
      <c r="K281" s="28">
        <v>429.08</v>
      </c>
      <c r="L281" s="28">
        <v>4590.86</v>
      </c>
      <c r="M281" s="28">
        <v>26.04</v>
      </c>
      <c r="N281" s="28">
        <v>774.86</v>
      </c>
      <c r="O281">
        <v>136.6</v>
      </c>
      <c r="P281">
        <v>1697</v>
      </c>
    </row>
    <row r="282" spans="1:16">
      <c r="A282" t="s">
        <v>103</v>
      </c>
      <c r="B282" t="s">
        <v>104</v>
      </c>
      <c r="C282" t="s">
        <v>169</v>
      </c>
      <c r="D282" t="s">
        <v>44</v>
      </c>
      <c r="E282" t="s">
        <v>49</v>
      </c>
      <c r="F282">
        <v>152905.93</v>
      </c>
      <c r="G282" s="26">
        <v>44528</v>
      </c>
      <c r="H282" t="s">
        <v>21</v>
      </c>
      <c r="I282" s="26">
        <v>44539</v>
      </c>
      <c r="J282" s="27">
        <v>0.252</v>
      </c>
      <c r="K282" s="28">
        <v>918.16</v>
      </c>
      <c r="L282" s="28">
        <v>8560.99</v>
      </c>
      <c r="M282" s="28">
        <v>47.78</v>
      </c>
      <c r="N282" s="28">
        <v>2351.31</v>
      </c>
      <c r="O282">
        <v>185.76</v>
      </c>
      <c r="P282">
        <v>1485</v>
      </c>
    </row>
    <row r="283" spans="1:16">
      <c r="A283" t="s">
        <v>16</v>
      </c>
      <c r="B283" t="s">
        <v>160</v>
      </c>
      <c r="C283" t="s">
        <v>38</v>
      </c>
      <c r="D283" t="s">
        <v>19</v>
      </c>
      <c r="E283" t="s">
        <v>20</v>
      </c>
      <c r="F283">
        <v>76378.15</v>
      </c>
      <c r="G283" s="26">
        <v>44528</v>
      </c>
      <c r="H283" t="s">
        <v>32</v>
      </c>
      <c r="I283" s="26">
        <v>44556</v>
      </c>
      <c r="J283" s="27">
        <v>0.162</v>
      </c>
      <c r="K283" s="28">
        <v>670</v>
      </c>
      <c r="L283" s="28">
        <v>4336.79</v>
      </c>
      <c r="M283" s="28">
        <v>26.2</v>
      </c>
      <c r="N283" s="28">
        <v>774.86</v>
      </c>
      <c r="O283">
        <v>136.6</v>
      </c>
      <c r="P283">
        <v>3338</v>
      </c>
    </row>
    <row r="284" spans="1:16">
      <c r="A284" t="s">
        <v>16</v>
      </c>
      <c r="B284" t="s">
        <v>160</v>
      </c>
      <c r="C284" t="s">
        <v>165</v>
      </c>
      <c r="D284" t="s">
        <v>19</v>
      </c>
      <c r="E284" t="s">
        <v>49</v>
      </c>
      <c r="F284">
        <v>78205.19</v>
      </c>
      <c r="G284" s="26">
        <v>44529</v>
      </c>
      <c r="H284" t="s">
        <v>32</v>
      </c>
      <c r="I284" s="26">
        <v>44538</v>
      </c>
      <c r="J284" s="27">
        <v>0.162</v>
      </c>
      <c r="K284" s="28">
        <v>537.61</v>
      </c>
      <c r="L284" s="28">
        <v>4820.54</v>
      </c>
      <c r="M284" s="28">
        <v>25.37</v>
      </c>
      <c r="N284" s="28">
        <v>832.32</v>
      </c>
      <c r="O284">
        <v>136.6</v>
      </c>
      <c r="P284">
        <v>3315</v>
      </c>
    </row>
    <row r="285" spans="1:16">
      <c r="A285" t="s">
        <v>16</v>
      </c>
      <c r="B285" t="s">
        <v>141</v>
      </c>
      <c r="C285" t="s">
        <v>87</v>
      </c>
      <c r="D285" t="s">
        <v>19</v>
      </c>
      <c r="E285" t="s">
        <v>20</v>
      </c>
      <c r="F285">
        <v>76150.38</v>
      </c>
      <c r="G285" s="26">
        <v>44529</v>
      </c>
      <c r="H285" t="s">
        <v>21</v>
      </c>
      <c r="I285" s="26">
        <v>44540</v>
      </c>
      <c r="J285" s="27">
        <v>0.162</v>
      </c>
      <c r="K285" s="28">
        <v>429.08</v>
      </c>
      <c r="L285" s="28">
        <v>4590.86</v>
      </c>
      <c r="M285" s="28">
        <v>26.04</v>
      </c>
      <c r="N285" s="28">
        <v>774.86</v>
      </c>
      <c r="O285">
        <v>136.6</v>
      </c>
      <c r="P285">
        <v>1696</v>
      </c>
    </row>
    <row r="286" spans="1:16">
      <c r="A286" t="s">
        <v>16</v>
      </c>
      <c r="B286" t="s">
        <v>141</v>
      </c>
      <c r="C286" t="s">
        <v>94</v>
      </c>
      <c r="D286" t="s">
        <v>19</v>
      </c>
      <c r="E286" t="s">
        <v>49</v>
      </c>
      <c r="F286">
        <v>77950.3</v>
      </c>
      <c r="G286" s="26">
        <v>44529</v>
      </c>
      <c r="H286" t="s">
        <v>21</v>
      </c>
      <c r="I286" s="26">
        <v>44542</v>
      </c>
      <c r="J286" s="27">
        <v>0.162</v>
      </c>
      <c r="K286" s="28">
        <v>384.04</v>
      </c>
      <c r="L286" s="28">
        <v>4961.85</v>
      </c>
      <c r="M286" s="28">
        <v>25.29</v>
      </c>
      <c r="N286" s="28">
        <v>832.32</v>
      </c>
      <c r="O286">
        <v>136.6</v>
      </c>
      <c r="P286">
        <v>1700</v>
      </c>
    </row>
    <row r="287" spans="1:16">
      <c r="A287" t="s">
        <v>16</v>
      </c>
      <c r="B287" t="s">
        <v>160</v>
      </c>
      <c r="C287" t="s">
        <v>170</v>
      </c>
      <c r="D287" t="s">
        <v>19</v>
      </c>
      <c r="E287" t="s">
        <v>49</v>
      </c>
      <c r="F287">
        <v>78205.19</v>
      </c>
      <c r="G287" s="26">
        <v>44529</v>
      </c>
      <c r="H287" t="s">
        <v>32</v>
      </c>
      <c r="I287" s="26">
        <v>44538</v>
      </c>
      <c r="J287" s="27">
        <v>0.162</v>
      </c>
      <c r="K287" s="28">
        <v>537.61</v>
      </c>
      <c r="L287" s="28">
        <v>4820.54</v>
      </c>
      <c r="M287" s="28">
        <v>25.37</v>
      </c>
      <c r="N287" s="28">
        <v>832.32</v>
      </c>
      <c r="O287">
        <v>136.6</v>
      </c>
      <c r="P287">
        <v>3311</v>
      </c>
    </row>
    <row r="288" spans="1:16">
      <c r="A288" t="s">
        <v>16</v>
      </c>
      <c r="B288" t="s">
        <v>160</v>
      </c>
      <c r="C288" t="s">
        <v>168</v>
      </c>
      <c r="D288" t="s">
        <v>19</v>
      </c>
      <c r="E288" t="s">
        <v>20</v>
      </c>
      <c r="F288">
        <v>76378.15</v>
      </c>
      <c r="G288" s="26">
        <v>44529</v>
      </c>
      <c r="H288" t="s">
        <v>32</v>
      </c>
      <c r="I288" s="26">
        <v>44538</v>
      </c>
      <c r="J288" s="27">
        <v>0.162</v>
      </c>
      <c r="K288" s="28">
        <v>670</v>
      </c>
      <c r="L288" s="28">
        <v>4336.79</v>
      </c>
      <c r="M288" s="28">
        <v>26.2</v>
      </c>
      <c r="N288" s="28">
        <v>774.86</v>
      </c>
      <c r="O288">
        <v>136.6</v>
      </c>
      <c r="P288">
        <v>3312</v>
      </c>
    </row>
    <row r="289" spans="1:16">
      <c r="A289" t="s">
        <v>16</v>
      </c>
      <c r="B289" t="s">
        <v>160</v>
      </c>
      <c r="C289" t="s">
        <v>167</v>
      </c>
      <c r="D289" t="s">
        <v>19</v>
      </c>
      <c r="E289" t="s">
        <v>20</v>
      </c>
      <c r="F289">
        <v>76378.15</v>
      </c>
      <c r="G289" s="26">
        <v>44529</v>
      </c>
      <c r="H289" t="s">
        <v>32</v>
      </c>
      <c r="I289" s="26">
        <v>44538</v>
      </c>
      <c r="J289" s="27">
        <v>0.162</v>
      </c>
      <c r="K289" s="28">
        <v>670</v>
      </c>
      <c r="L289" s="28">
        <v>4336.79</v>
      </c>
      <c r="M289" s="28">
        <v>26.2</v>
      </c>
      <c r="N289" s="28">
        <v>774.86</v>
      </c>
      <c r="O289">
        <v>136.6</v>
      </c>
      <c r="P289">
        <v>3313</v>
      </c>
    </row>
    <row r="290" spans="1:16">
      <c r="A290" t="s">
        <v>16</v>
      </c>
      <c r="B290" t="s">
        <v>160</v>
      </c>
      <c r="C290" t="s">
        <v>124</v>
      </c>
      <c r="D290" t="s">
        <v>19</v>
      </c>
      <c r="E290" t="s">
        <v>20</v>
      </c>
      <c r="F290">
        <v>76378.15</v>
      </c>
      <c r="G290" s="26">
        <v>44529</v>
      </c>
      <c r="H290" t="s">
        <v>32</v>
      </c>
      <c r="I290" s="26">
        <v>44538</v>
      </c>
      <c r="J290" s="27">
        <v>0.162</v>
      </c>
      <c r="K290" s="28">
        <v>670</v>
      </c>
      <c r="L290" s="28">
        <v>4336.79</v>
      </c>
      <c r="M290" s="28">
        <v>26.2</v>
      </c>
      <c r="N290" s="28">
        <v>774.86</v>
      </c>
      <c r="O290">
        <v>136.6</v>
      </c>
      <c r="P290">
        <v>3327</v>
      </c>
    </row>
    <row r="291" spans="1:16">
      <c r="A291" t="s">
        <v>16</v>
      </c>
      <c r="B291" t="s">
        <v>160</v>
      </c>
      <c r="C291" t="s">
        <v>121</v>
      </c>
      <c r="D291" t="s">
        <v>19</v>
      </c>
      <c r="E291" t="s">
        <v>20</v>
      </c>
      <c r="F291">
        <v>76378.15</v>
      </c>
      <c r="G291" s="26">
        <v>44529</v>
      </c>
      <c r="H291" t="s">
        <v>32</v>
      </c>
      <c r="I291" s="26">
        <v>44538</v>
      </c>
      <c r="J291" s="27">
        <v>0.162</v>
      </c>
      <c r="K291" s="28">
        <v>670</v>
      </c>
      <c r="L291" s="28">
        <v>4336.79</v>
      </c>
      <c r="M291" s="28">
        <v>26.2</v>
      </c>
      <c r="N291" s="28">
        <v>774.86</v>
      </c>
      <c r="O291">
        <v>136.6</v>
      </c>
      <c r="P291">
        <v>3326</v>
      </c>
    </row>
    <row r="292" spans="1:16">
      <c r="A292" t="s">
        <v>103</v>
      </c>
      <c r="B292" t="s">
        <v>104</v>
      </c>
      <c r="C292" t="s">
        <v>170</v>
      </c>
      <c r="D292" t="s">
        <v>44</v>
      </c>
      <c r="E292" t="s">
        <v>49</v>
      </c>
      <c r="F292">
        <v>152905.93</v>
      </c>
      <c r="G292" s="26">
        <v>44529</v>
      </c>
      <c r="H292" t="s">
        <v>21</v>
      </c>
      <c r="I292" s="26">
        <v>44537</v>
      </c>
      <c r="J292" s="27">
        <v>0.252</v>
      </c>
      <c r="K292" s="28">
        <v>918.16</v>
      </c>
      <c r="L292" s="28">
        <v>8560.99</v>
      </c>
      <c r="M292" s="28">
        <v>47.78</v>
      </c>
      <c r="N292" s="28">
        <v>2351.31</v>
      </c>
      <c r="O292">
        <v>185.76</v>
      </c>
      <c r="P292">
        <v>1486</v>
      </c>
    </row>
    <row r="293" spans="1:16">
      <c r="A293" t="s">
        <v>16</v>
      </c>
      <c r="B293" t="s">
        <v>160</v>
      </c>
      <c r="C293" t="s">
        <v>169</v>
      </c>
      <c r="D293" t="s">
        <v>19</v>
      </c>
      <c r="E293" t="s">
        <v>49</v>
      </c>
      <c r="F293">
        <v>78205.19</v>
      </c>
      <c r="G293" s="26">
        <v>44530</v>
      </c>
      <c r="H293" t="s">
        <v>32</v>
      </c>
      <c r="I293" s="26">
        <v>44549</v>
      </c>
      <c r="J293" s="27">
        <v>0.162</v>
      </c>
      <c r="K293" s="28">
        <v>537.61</v>
      </c>
      <c r="L293" s="28">
        <v>4820.54</v>
      </c>
      <c r="M293" s="28">
        <v>25.37</v>
      </c>
      <c r="N293" s="28">
        <v>832.32</v>
      </c>
      <c r="O293">
        <v>136.6</v>
      </c>
      <c r="P293">
        <v>3310</v>
      </c>
    </row>
    <row r="294" spans="1:16">
      <c r="A294" t="s">
        <v>16</v>
      </c>
      <c r="B294" t="s">
        <v>141</v>
      </c>
      <c r="C294" t="s">
        <v>37</v>
      </c>
      <c r="D294" t="s">
        <v>19</v>
      </c>
      <c r="E294" t="s">
        <v>20</v>
      </c>
      <c r="F294">
        <v>76150.38</v>
      </c>
      <c r="G294" s="26">
        <v>44530</v>
      </c>
      <c r="H294" t="s">
        <v>21</v>
      </c>
      <c r="I294" s="26">
        <v>44542</v>
      </c>
      <c r="J294" s="27">
        <v>0.162</v>
      </c>
      <c r="K294" s="28">
        <v>429.08</v>
      </c>
      <c r="L294" s="28">
        <v>4590.86</v>
      </c>
      <c r="M294" s="28">
        <v>26.04</v>
      </c>
      <c r="N294" s="28">
        <v>774.86</v>
      </c>
      <c r="O294">
        <v>136.6</v>
      </c>
      <c r="P294">
        <v>1702</v>
      </c>
    </row>
    <row r="295" spans="1:16">
      <c r="A295" t="s">
        <v>16</v>
      </c>
      <c r="B295" t="s">
        <v>160</v>
      </c>
      <c r="C295" t="s">
        <v>171</v>
      </c>
      <c r="D295" t="s">
        <v>19</v>
      </c>
      <c r="E295" t="s">
        <v>49</v>
      </c>
      <c r="F295">
        <v>78205.19</v>
      </c>
      <c r="G295" s="26">
        <v>44530</v>
      </c>
      <c r="H295" t="s">
        <v>32</v>
      </c>
      <c r="I295" s="26">
        <v>44538</v>
      </c>
      <c r="J295" s="27">
        <v>0.162</v>
      </c>
      <c r="K295" s="28">
        <v>537.61</v>
      </c>
      <c r="L295" s="28">
        <v>4820.54</v>
      </c>
      <c r="M295" s="28">
        <v>25.37</v>
      </c>
      <c r="N295" s="28">
        <v>832.32</v>
      </c>
      <c r="O295">
        <v>136.6</v>
      </c>
      <c r="P295">
        <v>3306</v>
      </c>
    </row>
    <row r="296" spans="1:16">
      <c r="A296" t="s">
        <v>16</v>
      </c>
      <c r="B296" t="s">
        <v>160</v>
      </c>
      <c r="C296" t="s">
        <v>172</v>
      </c>
      <c r="D296" t="s">
        <v>19</v>
      </c>
      <c r="E296" t="s">
        <v>20</v>
      </c>
      <c r="F296">
        <v>76378.15</v>
      </c>
      <c r="G296" s="26">
        <v>44530</v>
      </c>
      <c r="H296" t="s">
        <v>32</v>
      </c>
      <c r="I296" s="26">
        <v>44538</v>
      </c>
      <c r="J296" s="27">
        <v>0.162</v>
      </c>
      <c r="K296" s="28">
        <v>670</v>
      </c>
      <c r="L296" s="28">
        <v>4336.79</v>
      </c>
      <c r="M296" s="28">
        <v>26.2</v>
      </c>
      <c r="N296" s="28">
        <v>774.86</v>
      </c>
      <c r="O296">
        <v>136.6</v>
      </c>
      <c r="P296">
        <v>3308</v>
      </c>
    </row>
    <row r="297" spans="1:16">
      <c r="A297" t="s">
        <v>16</v>
      </c>
      <c r="B297" t="s">
        <v>160</v>
      </c>
      <c r="C297" t="s">
        <v>161</v>
      </c>
      <c r="D297" t="s">
        <v>19</v>
      </c>
      <c r="E297" t="s">
        <v>20</v>
      </c>
      <c r="F297">
        <v>76378.15</v>
      </c>
      <c r="G297" s="26">
        <v>44530</v>
      </c>
      <c r="H297" t="s">
        <v>32</v>
      </c>
      <c r="I297" s="26">
        <v>44565</v>
      </c>
      <c r="J297" s="27">
        <v>0.162</v>
      </c>
      <c r="K297" s="28">
        <v>670</v>
      </c>
      <c r="L297" s="28">
        <v>4336.79</v>
      </c>
      <c r="M297" s="28">
        <v>26.2</v>
      </c>
      <c r="N297" s="28">
        <v>774.86</v>
      </c>
      <c r="O297">
        <v>136.6</v>
      </c>
      <c r="P297">
        <v>3321</v>
      </c>
    </row>
    <row r="298" spans="1:16">
      <c r="A298" t="s">
        <v>103</v>
      </c>
      <c r="B298" t="s">
        <v>104</v>
      </c>
      <c r="C298" t="s">
        <v>171</v>
      </c>
      <c r="D298" t="s">
        <v>44</v>
      </c>
      <c r="E298" t="s">
        <v>49</v>
      </c>
      <c r="F298">
        <v>152905.93</v>
      </c>
      <c r="G298" s="26">
        <v>44530</v>
      </c>
      <c r="H298" t="s">
        <v>21</v>
      </c>
      <c r="I298" s="26">
        <v>44539</v>
      </c>
      <c r="J298" s="27">
        <v>0.252</v>
      </c>
      <c r="K298" s="28">
        <v>918.16</v>
      </c>
      <c r="L298" s="28">
        <v>8560.99</v>
      </c>
      <c r="M298" s="28">
        <v>47.78</v>
      </c>
      <c r="N298" s="28">
        <v>2351.31</v>
      </c>
      <c r="O298">
        <v>185.76</v>
      </c>
      <c r="P298">
        <v>1481</v>
      </c>
    </row>
    <row r="299" spans="1:16">
      <c r="A299" t="s">
        <v>103</v>
      </c>
      <c r="B299" t="s">
        <v>104</v>
      </c>
      <c r="C299" t="s">
        <v>173</v>
      </c>
      <c r="D299" t="s">
        <v>44</v>
      </c>
      <c r="E299" t="s">
        <v>20</v>
      </c>
      <c r="F299">
        <v>152769.7</v>
      </c>
      <c r="G299" s="26">
        <v>44530</v>
      </c>
      <c r="H299" t="s">
        <v>21</v>
      </c>
      <c r="I299" s="26">
        <v>44536</v>
      </c>
      <c r="J299" s="27">
        <v>0.252</v>
      </c>
      <c r="K299" s="28">
        <v>1198.46</v>
      </c>
      <c r="L299" s="28">
        <v>7822.4</v>
      </c>
      <c r="M299" s="28">
        <v>49.81</v>
      </c>
      <c r="N299" s="28">
        <v>2351.31</v>
      </c>
      <c r="O299">
        <v>185.76</v>
      </c>
      <c r="P299">
        <v>1489</v>
      </c>
    </row>
    <row r="300" spans="1:16">
      <c r="A300" t="s">
        <v>16</v>
      </c>
      <c r="B300" t="s">
        <v>157</v>
      </c>
      <c r="C300" t="s">
        <v>57</v>
      </c>
      <c r="D300" t="s">
        <v>44</v>
      </c>
      <c r="E300" t="s">
        <v>49</v>
      </c>
      <c r="F300">
        <v>152905.93</v>
      </c>
      <c r="G300" s="26">
        <v>44530</v>
      </c>
      <c r="H300" t="s">
        <v>32</v>
      </c>
      <c r="I300" s="26">
        <v>44617</v>
      </c>
      <c r="J300" s="27">
        <v>0.252</v>
      </c>
      <c r="K300" s="28">
        <v>918.16</v>
      </c>
      <c r="L300" s="28">
        <v>8560.99</v>
      </c>
      <c r="M300" s="28">
        <v>47.78</v>
      </c>
      <c r="N300" s="28">
        <v>2351.31</v>
      </c>
      <c r="O300">
        <v>185.76</v>
      </c>
      <c r="P300">
        <v>2825</v>
      </c>
    </row>
    <row r="301" spans="1:16">
      <c r="A301" t="s">
        <v>16</v>
      </c>
      <c r="B301" t="s">
        <v>160</v>
      </c>
      <c r="C301" t="s">
        <v>174</v>
      </c>
      <c r="D301" t="s">
        <v>19</v>
      </c>
      <c r="E301" t="s">
        <v>20</v>
      </c>
      <c r="F301">
        <v>76378.15</v>
      </c>
      <c r="G301" s="26">
        <v>44531</v>
      </c>
      <c r="H301" t="s">
        <v>32</v>
      </c>
      <c r="I301" s="26">
        <v>44538</v>
      </c>
      <c r="J301" s="27">
        <v>0.162</v>
      </c>
      <c r="K301" s="28">
        <v>670</v>
      </c>
      <c r="L301" s="28">
        <v>4336.79</v>
      </c>
      <c r="M301" s="28">
        <v>26.2</v>
      </c>
      <c r="N301" s="28">
        <v>774.86</v>
      </c>
      <c r="O301">
        <v>136.6</v>
      </c>
      <c r="P301">
        <v>3307</v>
      </c>
    </row>
    <row r="302" spans="1:16">
      <c r="A302" t="s">
        <v>16</v>
      </c>
      <c r="B302" t="s">
        <v>160</v>
      </c>
      <c r="C302" t="s">
        <v>175</v>
      </c>
      <c r="D302" t="s">
        <v>19</v>
      </c>
      <c r="E302" t="s">
        <v>49</v>
      </c>
      <c r="F302">
        <v>78205.19</v>
      </c>
      <c r="G302" s="26">
        <v>44531</v>
      </c>
      <c r="H302" t="s">
        <v>32</v>
      </c>
      <c r="I302" s="26">
        <v>44549</v>
      </c>
      <c r="J302" s="27">
        <v>0.162</v>
      </c>
      <c r="K302" s="28">
        <v>537.61</v>
      </c>
      <c r="L302" s="28">
        <v>4820.54</v>
      </c>
      <c r="M302" s="28">
        <v>25.37</v>
      </c>
      <c r="N302" s="28">
        <v>832.32</v>
      </c>
      <c r="O302">
        <v>136.6</v>
      </c>
      <c r="P302">
        <v>3301</v>
      </c>
    </row>
    <row r="303" spans="1:16">
      <c r="A303" t="s">
        <v>16</v>
      </c>
      <c r="B303" t="s">
        <v>160</v>
      </c>
      <c r="C303" t="s">
        <v>176</v>
      </c>
      <c r="D303" t="s">
        <v>19</v>
      </c>
      <c r="E303" t="s">
        <v>20</v>
      </c>
      <c r="F303">
        <v>76378.15</v>
      </c>
      <c r="G303" s="26">
        <v>44531</v>
      </c>
      <c r="H303" t="s">
        <v>32</v>
      </c>
      <c r="I303" s="26">
        <v>44549</v>
      </c>
      <c r="J303" s="27">
        <v>0.162</v>
      </c>
      <c r="K303" s="28">
        <v>670</v>
      </c>
      <c r="L303" s="28">
        <v>4336.79</v>
      </c>
      <c r="M303" s="28">
        <v>26.2</v>
      </c>
      <c r="N303" s="28">
        <v>774.86</v>
      </c>
      <c r="O303">
        <v>136.6</v>
      </c>
      <c r="P303">
        <v>3303</v>
      </c>
    </row>
    <row r="304" spans="1:16">
      <c r="A304" t="s">
        <v>16</v>
      </c>
      <c r="B304" t="s">
        <v>160</v>
      </c>
      <c r="C304" t="s">
        <v>177</v>
      </c>
      <c r="D304" t="s">
        <v>19</v>
      </c>
      <c r="E304" t="s">
        <v>20</v>
      </c>
      <c r="F304">
        <v>76378.15</v>
      </c>
      <c r="G304" s="26">
        <v>44531</v>
      </c>
      <c r="H304" t="s">
        <v>32</v>
      </c>
      <c r="I304" s="26">
        <v>44549</v>
      </c>
      <c r="J304" s="27">
        <v>0.162</v>
      </c>
      <c r="K304" s="28">
        <v>670</v>
      </c>
      <c r="L304" s="28">
        <v>4336.79</v>
      </c>
      <c r="M304" s="28">
        <v>26.2</v>
      </c>
      <c r="N304" s="28">
        <v>774.86</v>
      </c>
      <c r="O304">
        <v>136.6</v>
      </c>
      <c r="P304">
        <v>3304</v>
      </c>
    </row>
    <row r="305" spans="1:16">
      <c r="A305" t="s">
        <v>103</v>
      </c>
      <c r="B305" t="s">
        <v>104</v>
      </c>
      <c r="C305" t="s">
        <v>174</v>
      </c>
      <c r="D305" t="s">
        <v>44</v>
      </c>
      <c r="E305" t="s">
        <v>20</v>
      </c>
      <c r="F305">
        <v>152769.7</v>
      </c>
      <c r="G305" s="26">
        <v>44531</v>
      </c>
      <c r="H305" t="s">
        <v>21</v>
      </c>
      <c r="I305" s="26">
        <v>44539</v>
      </c>
      <c r="J305" s="27">
        <v>0.252</v>
      </c>
      <c r="K305" s="28">
        <v>1198.46</v>
      </c>
      <c r="L305" s="28">
        <v>7822.4</v>
      </c>
      <c r="M305" s="28">
        <v>49.81</v>
      </c>
      <c r="N305" s="28">
        <v>2351.31</v>
      </c>
      <c r="O305">
        <v>185.76</v>
      </c>
      <c r="P305">
        <v>1482</v>
      </c>
    </row>
    <row r="306" spans="1:16">
      <c r="A306" t="s">
        <v>16</v>
      </c>
      <c r="B306" t="s">
        <v>160</v>
      </c>
      <c r="C306" t="s">
        <v>173</v>
      </c>
      <c r="D306" t="s">
        <v>19</v>
      </c>
      <c r="E306" t="s">
        <v>20</v>
      </c>
      <c r="F306">
        <v>76378.15</v>
      </c>
      <c r="G306" s="26">
        <v>44531</v>
      </c>
      <c r="H306" t="s">
        <v>32</v>
      </c>
      <c r="I306" s="26">
        <v>44538</v>
      </c>
      <c r="J306" s="27">
        <v>0.162</v>
      </c>
      <c r="K306" s="28">
        <v>670</v>
      </c>
      <c r="L306" s="28">
        <v>4336.79</v>
      </c>
      <c r="M306" s="28">
        <v>26.2</v>
      </c>
      <c r="N306" s="28">
        <v>774.86</v>
      </c>
      <c r="O306">
        <v>136.6</v>
      </c>
      <c r="P306">
        <v>3314</v>
      </c>
    </row>
    <row r="307" spans="1:16">
      <c r="A307" t="s">
        <v>103</v>
      </c>
      <c r="B307" t="s">
        <v>104</v>
      </c>
      <c r="C307" t="s">
        <v>172</v>
      </c>
      <c r="D307" t="s">
        <v>44</v>
      </c>
      <c r="E307" t="s">
        <v>20</v>
      </c>
      <c r="F307">
        <v>152769.7</v>
      </c>
      <c r="G307" s="26">
        <v>44531</v>
      </c>
      <c r="H307" t="s">
        <v>21</v>
      </c>
      <c r="I307" s="26">
        <v>44539</v>
      </c>
      <c r="J307" s="27">
        <v>0.252</v>
      </c>
      <c r="K307" s="28">
        <v>1198.46</v>
      </c>
      <c r="L307" s="28">
        <v>7822.4</v>
      </c>
      <c r="M307" s="28">
        <v>49.81</v>
      </c>
      <c r="N307" s="28">
        <v>2351.31</v>
      </c>
      <c r="O307">
        <v>185.76</v>
      </c>
      <c r="P307">
        <v>1483</v>
      </c>
    </row>
    <row r="308" spans="1:16">
      <c r="A308" t="s">
        <v>16</v>
      </c>
      <c r="B308" t="s">
        <v>160</v>
      </c>
      <c r="C308" t="s">
        <v>178</v>
      </c>
      <c r="D308" t="s">
        <v>19</v>
      </c>
      <c r="E308" t="s">
        <v>49</v>
      </c>
      <c r="F308">
        <v>78205.19</v>
      </c>
      <c r="G308" s="26">
        <v>44531</v>
      </c>
      <c r="H308" t="s">
        <v>32</v>
      </c>
      <c r="I308" s="26">
        <v>44549</v>
      </c>
      <c r="J308" s="27">
        <v>0.162</v>
      </c>
      <c r="K308" s="28">
        <v>537.61</v>
      </c>
      <c r="L308" s="28">
        <v>4820.54</v>
      </c>
      <c r="M308" s="28">
        <v>25.37</v>
      </c>
      <c r="N308" s="28">
        <v>832.32</v>
      </c>
      <c r="O308">
        <v>136.6</v>
      </c>
      <c r="P308">
        <v>3305</v>
      </c>
    </row>
    <row r="309" spans="1:16">
      <c r="A309" t="s">
        <v>16</v>
      </c>
      <c r="B309" t="s">
        <v>157</v>
      </c>
      <c r="C309" t="s">
        <v>126</v>
      </c>
      <c r="D309" t="s">
        <v>44</v>
      </c>
      <c r="E309" t="s">
        <v>20</v>
      </c>
      <c r="F309">
        <v>152769.7</v>
      </c>
      <c r="G309" s="26">
        <v>44531</v>
      </c>
      <c r="H309" t="s">
        <v>32</v>
      </c>
      <c r="I309" s="26">
        <v>44606</v>
      </c>
      <c r="J309" s="27">
        <v>0.252</v>
      </c>
      <c r="K309" s="28">
        <v>1198.46</v>
      </c>
      <c r="L309" s="28">
        <v>7822.4</v>
      </c>
      <c r="M309" s="28">
        <v>49.81</v>
      </c>
      <c r="N309" s="28">
        <v>2351.31</v>
      </c>
      <c r="O309">
        <v>185.76</v>
      </c>
      <c r="P309">
        <v>2842</v>
      </c>
    </row>
    <row r="310" spans="1:16">
      <c r="A310" t="s">
        <v>16</v>
      </c>
      <c r="B310" t="s">
        <v>160</v>
      </c>
      <c r="C310" t="s">
        <v>179</v>
      </c>
      <c r="D310" t="s">
        <v>19</v>
      </c>
      <c r="E310" t="s">
        <v>49</v>
      </c>
      <c r="F310">
        <v>77950.3</v>
      </c>
      <c r="G310" s="26">
        <v>44532</v>
      </c>
      <c r="H310" t="s">
        <v>32</v>
      </c>
      <c r="I310" s="26">
        <v>44547</v>
      </c>
      <c r="J310" s="27">
        <v>0.162</v>
      </c>
      <c r="K310" s="28">
        <v>384.04</v>
      </c>
      <c r="L310" s="28">
        <v>4961.85</v>
      </c>
      <c r="M310" s="28">
        <v>25.29</v>
      </c>
      <c r="N310" s="28">
        <v>832.32</v>
      </c>
      <c r="O310">
        <v>136.6</v>
      </c>
      <c r="P310">
        <v>3296</v>
      </c>
    </row>
    <row r="311" spans="1:16">
      <c r="A311" t="s">
        <v>16</v>
      </c>
      <c r="B311" t="s">
        <v>160</v>
      </c>
      <c r="C311" t="s">
        <v>180</v>
      </c>
      <c r="D311" t="s">
        <v>19</v>
      </c>
      <c r="E311" t="s">
        <v>20</v>
      </c>
      <c r="F311">
        <v>76378.15</v>
      </c>
      <c r="G311" s="26">
        <v>44532</v>
      </c>
      <c r="H311" t="s">
        <v>32</v>
      </c>
      <c r="I311" s="26">
        <v>44549</v>
      </c>
      <c r="J311" s="27">
        <v>0.162</v>
      </c>
      <c r="K311" s="28">
        <v>670</v>
      </c>
      <c r="L311" s="28">
        <v>4336.79</v>
      </c>
      <c r="M311" s="28">
        <v>26.2</v>
      </c>
      <c r="N311" s="28">
        <v>774.86</v>
      </c>
      <c r="O311">
        <v>136.6</v>
      </c>
      <c r="P311">
        <v>3309</v>
      </c>
    </row>
    <row r="312" spans="1:16">
      <c r="A312" t="s">
        <v>16</v>
      </c>
      <c r="B312" t="s">
        <v>160</v>
      </c>
      <c r="C312" t="s">
        <v>181</v>
      </c>
      <c r="D312" t="s">
        <v>19</v>
      </c>
      <c r="E312" t="s">
        <v>49</v>
      </c>
      <c r="F312">
        <v>77950.3</v>
      </c>
      <c r="G312" s="26">
        <v>44532</v>
      </c>
      <c r="H312" t="s">
        <v>32</v>
      </c>
      <c r="I312" s="26">
        <v>44547</v>
      </c>
      <c r="J312" s="27">
        <v>0.162</v>
      </c>
      <c r="K312" s="28">
        <v>384.04</v>
      </c>
      <c r="L312" s="28">
        <v>4961.85</v>
      </c>
      <c r="M312" s="28">
        <v>25.29</v>
      </c>
      <c r="N312" s="28">
        <v>832.32</v>
      </c>
      <c r="O312">
        <v>136.6</v>
      </c>
      <c r="P312">
        <v>3300</v>
      </c>
    </row>
    <row r="313" spans="1:16">
      <c r="A313" t="s">
        <v>16</v>
      </c>
      <c r="B313" t="s">
        <v>160</v>
      </c>
      <c r="C313" t="s">
        <v>182</v>
      </c>
      <c r="D313" t="s">
        <v>19</v>
      </c>
      <c r="E313" t="s">
        <v>20</v>
      </c>
      <c r="F313">
        <v>76150.38</v>
      </c>
      <c r="G313" s="26">
        <v>44532</v>
      </c>
      <c r="H313" t="s">
        <v>32</v>
      </c>
      <c r="I313" s="26">
        <v>44547</v>
      </c>
      <c r="J313" s="27">
        <v>0.162</v>
      </c>
      <c r="K313" s="28">
        <v>429.08</v>
      </c>
      <c r="L313" s="28">
        <v>4590.86</v>
      </c>
      <c r="M313" s="28">
        <v>26.04</v>
      </c>
      <c r="N313" s="28">
        <v>774.86</v>
      </c>
      <c r="O313">
        <v>136.6</v>
      </c>
      <c r="P313">
        <v>3298</v>
      </c>
    </row>
    <row r="314" spans="1:16">
      <c r="A314" t="s">
        <v>16</v>
      </c>
      <c r="B314" t="s">
        <v>160</v>
      </c>
      <c r="C314" t="s">
        <v>183</v>
      </c>
      <c r="D314" t="s">
        <v>19</v>
      </c>
      <c r="E314" t="s">
        <v>20</v>
      </c>
      <c r="F314">
        <v>76150.38</v>
      </c>
      <c r="G314" s="26">
        <v>44532</v>
      </c>
      <c r="H314" t="s">
        <v>32</v>
      </c>
      <c r="I314" s="26">
        <v>44547</v>
      </c>
      <c r="J314" s="27">
        <v>0.162</v>
      </c>
      <c r="K314" s="28">
        <v>429.08</v>
      </c>
      <c r="L314" s="28">
        <v>4590.86</v>
      </c>
      <c r="M314" s="28">
        <v>26.04</v>
      </c>
      <c r="N314" s="28">
        <v>774.86</v>
      </c>
      <c r="O314">
        <v>136.6</v>
      </c>
      <c r="P314">
        <v>3297</v>
      </c>
    </row>
    <row r="315" spans="1:16">
      <c r="A315" t="s">
        <v>16</v>
      </c>
      <c r="B315" t="s">
        <v>160</v>
      </c>
      <c r="C315" t="s">
        <v>184</v>
      </c>
      <c r="D315" t="s">
        <v>19</v>
      </c>
      <c r="E315" t="s">
        <v>20</v>
      </c>
      <c r="F315">
        <v>76378.15</v>
      </c>
      <c r="G315" s="26">
        <v>44532</v>
      </c>
      <c r="H315" t="s">
        <v>32</v>
      </c>
      <c r="I315" s="26">
        <v>44549</v>
      </c>
      <c r="J315" s="27">
        <v>0.162</v>
      </c>
      <c r="K315" s="28">
        <v>670</v>
      </c>
      <c r="L315" s="28">
        <v>4336.79</v>
      </c>
      <c r="M315" s="28">
        <v>26.2</v>
      </c>
      <c r="N315" s="28">
        <v>774.86</v>
      </c>
      <c r="O315">
        <v>136.6</v>
      </c>
      <c r="P315">
        <v>3302</v>
      </c>
    </row>
    <row r="316" spans="1:16">
      <c r="A316" t="s">
        <v>103</v>
      </c>
      <c r="B316" t="s">
        <v>104</v>
      </c>
      <c r="C316" t="s">
        <v>180</v>
      </c>
      <c r="D316" t="s">
        <v>44</v>
      </c>
      <c r="E316" t="s">
        <v>20</v>
      </c>
      <c r="F316">
        <v>152769.7</v>
      </c>
      <c r="G316" s="26">
        <v>44532</v>
      </c>
      <c r="H316" t="s">
        <v>21</v>
      </c>
      <c r="I316" s="26">
        <v>44539</v>
      </c>
      <c r="J316" s="27">
        <v>0.252</v>
      </c>
      <c r="K316" s="28">
        <v>1198.46</v>
      </c>
      <c r="L316" s="28">
        <v>7822.4</v>
      </c>
      <c r="M316" s="28">
        <v>49.81</v>
      </c>
      <c r="N316" s="28">
        <v>2351.31</v>
      </c>
      <c r="O316">
        <v>185.76</v>
      </c>
      <c r="P316">
        <v>1484</v>
      </c>
    </row>
    <row r="317" spans="1:16">
      <c r="A317" t="s">
        <v>16</v>
      </c>
      <c r="B317" t="s">
        <v>141</v>
      </c>
      <c r="C317" t="s">
        <v>41</v>
      </c>
      <c r="D317" t="s">
        <v>19</v>
      </c>
      <c r="E317" t="s">
        <v>20</v>
      </c>
      <c r="F317">
        <v>76150.38</v>
      </c>
      <c r="G317" s="26">
        <v>44532</v>
      </c>
      <c r="H317" t="s">
        <v>21</v>
      </c>
      <c r="I317" s="26">
        <v>44542</v>
      </c>
      <c r="J317" s="27">
        <v>0.162</v>
      </c>
      <c r="K317" s="28">
        <v>429.08</v>
      </c>
      <c r="L317" s="28">
        <v>4590.86</v>
      </c>
      <c r="M317" s="28">
        <v>26.04</v>
      </c>
      <c r="N317" s="28">
        <v>774.86</v>
      </c>
      <c r="O317">
        <v>136.6</v>
      </c>
      <c r="P317">
        <v>1701</v>
      </c>
    </row>
    <row r="318" spans="1:16">
      <c r="A318" t="s">
        <v>16</v>
      </c>
      <c r="B318" t="s">
        <v>160</v>
      </c>
      <c r="C318" t="s">
        <v>185</v>
      </c>
      <c r="D318" t="s">
        <v>19</v>
      </c>
      <c r="E318" t="s">
        <v>20</v>
      </c>
      <c r="F318">
        <v>76150.38</v>
      </c>
      <c r="G318" s="26">
        <v>44533</v>
      </c>
      <c r="H318" t="s">
        <v>32</v>
      </c>
      <c r="I318" s="26">
        <v>44549</v>
      </c>
      <c r="J318" s="27">
        <v>0.162</v>
      </c>
      <c r="K318" s="28">
        <v>429.08</v>
      </c>
      <c r="L318" s="28">
        <v>4590.86</v>
      </c>
      <c r="M318" s="28">
        <v>26.04</v>
      </c>
      <c r="N318" s="28">
        <v>774.86</v>
      </c>
      <c r="O318">
        <v>136.6</v>
      </c>
      <c r="P318">
        <v>3293</v>
      </c>
    </row>
    <row r="319" spans="1:16">
      <c r="A319" t="s">
        <v>16</v>
      </c>
      <c r="B319" t="s">
        <v>160</v>
      </c>
      <c r="C319" t="s">
        <v>186</v>
      </c>
      <c r="D319" t="s">
        <v>19</v>
      </c>
      <c r="E319" t="s">
        <v>49</v>
      </c>
      <c r="F319">
        <v>77950.3</v>
      </c>
      <c r="G319" s="26">
        <v>44533</v>
      </c>
      <c r="H319" t="s">
        <v>32</v>
      </c>
      <c r="I319" s="26">
        <v>44549</v>
      </c>
      <c r="J319" s="27">
        <v>0.162</v>
      </c>
      <c r="K319" s="28">
        <v>384.04</v>
      </c>
      <c r="L319" s="28">
        <v>4961.85</v>
      </c>
      <c r="M319" s="28">
        <v>25.29</v>
      </c>
      <c r="N319" s="28">
        <v>832.32</v>
      </c>
      <c r="O319">
        <v>136.6</v>
      </c>
      <c r="P319">
        <v>3291</v>
      </c>
    </row>
    <row r="320" spans="1:16">
      <c r="A320" t="s">
        <v>16</v>
      </c>
      <c r="B320" t="s">
        <v>141</v>
      </c>
      <c r="C320" t="s">
        <v>92</v>
      </c>
      <c r="D320" t="s">
        <v>19</v>
      </c>
      <c r="E320" t="s">
        <v>49</v>
      </c>
      <c r="F320">
        <v>77950.3</v>
      </c>
      <c r="G320" s="26">
        <v>44533</v>
      </c>
      <c r="H320" t="s">
        <v>21</v>
      </c>
      <c r="I320" s="26">
        <v>44542</v>
      </c>
      <c r="J320" s="27">
        <v>0.162</v>
      </c>
      <c r="K320" s="28">
        <v>384.04</v>
      </c>
      <c r="L320" s="28">
        <v>4961.85</v>
      </c>
      <c r="M320" s="28">
        <v>25.29</v>
      </c>
      <c r="N320" s="28">
        <v>832.32</v>
      </c>
      <c r="O320">
        <v>136.6</v>
      </c>
      <c r="P320">
        <v>1704</v>
      </c>
    </row>
    <row r="321" spans="1:16">
      <c r="A321" t="s">
        <v>16</v>
      </c>
      <c r="B321" t="s">
        <v>141</v>
      </c>
      <c r="C321" t="s">
        <v>45</v>
      </c>
      <c r="D321" t="s">
        <v>19</v>
      </c>
      <c r="E321" t="s">
        <v>20</v>
      </c>
      <c r="F321">
        <v>76150.38</v>
      </c>
      <c r="G321" s="26">
        <v>44533</v>
      </c>
      <c r="H321" t="s">
        <v>21</v>
      </c>
      <c r="I321" s="26">
        <v>44542</v>
      </c>
      <c r="J321" s="27">
        <v>0.162</v>
      </c>
      <c r="K321" s="28">
        <v>429.08</v>
      </c>
      <c r="L321" s="28">
        <v>4590.86</v>
      </c>
      <c r="M321" s="28">
        <v>26.04</v>
      </c>
      <c r="N321" s="28">
        <v>774.86</v>
      </c>
      <c r="O321">
        <v>136.6</v>
      </c>
      <c r="P321">
        <v>1703</v>
      </c>
    </row>
    <row r="322" spans="1:16">
      <c r="A322" t="s">
        <v>16</v>
      </c>
      <c r="B322" t="s">
        <v>157</v>
      </c>
      <c r="C322" t="s">
        <v>119</v>
      </c>
      <c r="D322" t="s">
        <v>44</v>
      </c>
      <c r="E322" t="s">
        <v>20</v>
      </c>
      <c r="F322">
        <v>152769.7</v>
      </c>
      <c r="G322" s="26">
        <v>44533</v>
      </c>
      <c r="H322" t="s">
        <v>32</v>
      </c>
      <c r="I322" s="26">
        <v>44606</v>
      </c>
      <c r="J322" s="27">
        <v>0.252</v>
      </c>
      <c r="K322" s="28">
        <v>1198.46</v>
      </c>
      <c r="L322" s="28">
        <v>7822.4</v>
      </c>
      <c r="M322" s="28">
        <v>49.81</v>
      </c>
      <c r="N322" s="28">
        <v>2351.31</v>
      </c>
      <c r="O322">
        <v>185.76</v>
      </c>
      <c r="P322">
        <v>2841</v>
      </c>
    </row>
    <row r="323" spans="1:16">
      <c r="A323" t="s">
        <v>16</v>
      </c>
      <c r="B323" t="s">
        <v>160</v>
      </c>
      <c r="C323" t="s">
        <v>187</v>
      </c>
      <c r="D323" t="s">
        <v>19</v>
      </c>
      <c r="E323" t="s">
        <v>49</v>
      </c>
      <c r="F323">
        <v>77950.3</v>
      </c>
      <c r="G323" s="26">
        <v>44533</v>
      </c>
      <c r="H323" t="s">
        <v>32</v>
      </c>
      <c r="I323" s="26">
        <v>44549</v>
      </c>
      <c r="J323" s="27">
        <v>0.162</v>
      </c>
      <c r="K323" s="28">
        <v>384.04</v>
      </c>
      <c r="L323" s="28">
        <v>4961.85</v>
      </c>
      <c r="M323" s="28">
        <v>25.29</v>
      </c>
      <c r="N323" s="28">
        <v>832.32</v>
      </c>
      <c r="O323">
        <v>136.6</v>
      </c>
      <c r="P323">
        <v>3295</v>
      </c>
    </row>
    <row r="324" spans="1:16">
      <c r="A324" t="s">
        <v>103</v>
      </c>
      <c r="B324" t="s">
        <v>104</v>
      </c>
      <c r="C324" t="s">
        <v>175</v>
      </c>
      <c r="D324" t="s">
        <v>44</v>
      </c>
      <c r="E324" t="s">
        <v>49</v>
      </c>
      <c r="F324">
        <v>152415.15</v>
      </c>
      <c r="G324" s="26">
        <v>44533</v>
      </c>
      <c r="H324" t="s">
        <v>21</v>
      </c>
      <c r="I324" s="26">
        <v>44541</v>
      </c>
      <c r="J324" s="27">
        <v>0.252</v>
      </c>
      <c r="K324" s="28">
        <v>579.03</v>
      </c>
      <c r="L324" s="28">
        <v>8866.58</v>
      </c>
      <c r="M324" s="28">
        <v>47.69</v>
      </c>
      <c r="N324" s="28">
        <v>2351.31</v>
      </c>
      <c r="O324">
        <v>185.76</v>
      </c>
      <c r="P324">
        <v>1476</v>
      </c>
    </row>
    <row r="325" spans="1:16">
      <c r="A325" t="s">
        <v>103</v>
      </c>
      <c r="B325" t="s">
        <v>104</v>
      </c>
      <c r="C325" t="s">
        <v>176</v>
      </c>
      <c r="D325" t="s">
        <v>44</v>
      </c>
      <c r="E325" t="s">
        <v>20</v>
      </c>
      <c r="F325">
        <v>152273.15</v>
      </c>
      <c r="G325" s="26">
        <v>44533</v>
      </c>
      <c r="H325" t="s">
        <v>21</v>
      </c>
      <c r="I325" s="26">
        <v>44541</v>
      </c>
      <c r="J325" s="27">
        <v>0.252</v>
      </c>
      <c r="K325" s="28">
        <v>674.81</v>
      </c>
      <c r="L325" s="28">
        <v>8338.07</v>
      </c>
      <c r="M325" s="28">
        <v>49.66</v>
      </c>
      <c r="N325" s="28">
        <v>2351.31</v>
      </c>
      <c r="O325">
        <v>185.76</v>
      </c>
      <c r="P325">
        <v>1478</v>
      </c>
    </row>
    <row r="326" spans="1:16">
      <c r="A326" t="s">
        <v>16</v>
      </c>
      <c r="B326" t="s">
        <v>160</v>
      </c>
      <c r="C326" t="s">
        <v>188</v>
      </c>
      <c r="D326" t="s">
        <v>19</v>
      </c>
      <c r="E326" t="s">
        <v>49</v>
      </c>
      <c r="F326">
        <v>78205.19</v>
      </c>
      <c r="G326" s="26">
        <v>44534</v>
      </c>
      <c r="H326" t="s">
        <v>32</v>
      </c>
      <c r="I326" s="26">
        <v>44566</v>
      </c>
      <c r="J326" s="27">
        <v>0.162</v>
      </c>
      <c r="K326" s="28">
        <v>537.61</v>
      </c>
      <c r="L326" s="28">
        <v>4820.54</v>
      </c>
      <c r="M326" s="28">
        <v>25.37</v>
      </c>
      <c r="N326" s="28">
        <v>832.32</v>
      </c>
      <c r="O326">
        <v>136.6</v>
      </c>
      <c r="P326">
        <v>3323</v>
      </c>
    </row>
    <row r="327" spans="1:16">
      <c r="A327" t="s">
        <v>103</v>
      </c>
      <c r="B327" t="s">
        <v>104</v>
      </c>
      <c r="C327" t="s">
        <v>179</v>
      </c>
      <c r="D327" t="s">
        <v>44</v>
      </c>
      <c r="E327" t="s">
        <v>49</v>
      </c>
      <c r="F327">
        <v>152415.15</v>
      </c>
      <c r="G327" s="26">
        <v>44534</v>
      </c>
      <c r="H327" t="s">
        <v>21</v>
      </c>
      <c r="I327" s="26">
        <v>44545</v>
      </c>
      <c r="J327" s="27">
        <v>0.252</v>
      </c>
      <c r="K327" s="28">
        <v>579.03</v>
      </c>
      <c r="L327" s="28">
        <v>8866.58</v>
      </c>
      <c r="M327" s="28">
        <v>47.69</v>
      </c>
      <c r="N327" s="28">
        <v>2351.31</v>
      </c>
      <c r="O327">
        <v>185.76</v>
      </c>
      <c r="P327">
        <v>1471</v>
      </c>
    </row>
    <row r="328" spans="1:16">
      <c r="A328" t="s">
        <v>16</v>
      </c>
      <c r="B328" t="s">
        <v>160</v>
      </c>
      <c r="C328" t="s">
        <v>189</v>
      </c>
      <c r="D328" t="s">
        <v>19</v>
      </c>
      <c r="E328" t="s">
        <v>20</v>
      </c>
      <c r="F328">
        <v>76378.15</v>
      </c>
      <c r="G328" s="26">
        <v>44534</v>
      </c>
      <c r="H328" t="s">
        <v>32</v>
      </c>
      <c r="I328" s="26">
        <v>44548</v>
      </c>
      <c r="J328" s="27">
        <v>0.162</v>
      </c>
      <c r="K328" s="28">
        <v>670</v>
      </c>
      <c r="L328" s="28">
        <v>4336.79</v>
      </c>
      <c r="M328" s="28">
        <v>26.2</v>
      </c>
      <c r="N328" s="28">
        <v>774.86</v>
      </c>
      <c r="O328">
        <v>136.6</v>
      </c>
      <c r="P328">
        <v>3289</v>
      </c>
    </row>
    <row r="329" spans="1:16">
      <c r="A329" t="s">
        <v>16</v>
      </c>
      <c r="B329" t="s">
        <v>141</v>
      </c>
      <c r="C329" t="s">
        <v>190</v>
      </c>
      <c r="D329" t="s">
        <v>19</v>
      </c>
      <c r="E329" t="s">
        <v>20</v>
      </c>
      <c r="F329">
        <v>76378.15</v>
      </c>
      <c r="G329" s="26">
        <v>44534</v>
      </c>
      <c r="H329" t="s">
        <v>21</v>
      </c>
      <c r="I329" s="26">
        <v>44546</v>
      </c>
      <c r="J329" s="27">
        <v>0.162</v>
      </c>
      <c r="K329" s="28">
        <v>670</v>
      </c>
      <c r="L329" s="28">
        <v>4336.79</v>
      </c>
      <c r="M329" s="28">
        <v>26.2</v>
      </c>
      <c r="N329" s="28">
        <v>774.86</v>
      </c>
      <c r="O329">
        <v>136.6</v>
      </c>
      <c r="P329">
        <v>1647</v>
      </c>
    </row>
    <row r="330" spans="1:16">
      <c r="A330" t="s">
        <v>16</v>
      </c>
      <c r="B330" t="s">
        <v>160</v>
      </c>
      <c r="C330" t="s">
        <v>191</v>
      </c>
      <c r="D330" t="s">
        <v>19</v>
      </c>
      <c r="E330" t="s">
        <v>49</v>
      </c>
      <c r="F330">
        <v>78205.19</v>
      </c>
      <c r="G330" s="26">
        <v>44534</v>
      </c>
      <c r="H330" t="s">
        <v>32</v>
      </c>
      <c r="I330" s="26">
        <v>44548</v>
      </c>
      <c r="J330" s="27">
        <v>0.162</v>
      </c>
      <c r="K330" s="28">
        <v>537.61</v>
      </c>
      <c r="L330" s="28">
        <v>4820.54</v>
      </c>
      <c r="M330" s="28">
        <v>25.37</v>
      </c>
      <c r="N330" s="28">
        <v>832.32</v>
      </c>
      <c r="O330">
        <v>136.6</v>
      </c>
      <c r="P330">
        <v>3290</v>
      </c>
    </row>
    <row r="331" spans="1:16">
      <c r="A331" t="s">
        <v>16</v>
      </c>
      <c r="B331" t="s">
        <v>157</v>
      </c>
      <c r="C331" t="s">
        <v>107</v>
      </c>
      <c r="D331" t="s">
        <v>44</v>
      </c>
      <c r="E331" t="s">
        <v>49</v>
      </c>
      <c r="F331">
        <v>152905.93</v>
      </c>
      <c r="G331" s="26">
        <v>44534</v>
      </c>
      <c r="H331" t="s">
        <v>32</v>
      </c>
      <c r="I331" s="26">
        <v>44606</v>
      </c>
      <c r="J331" s="27">
        <v>0.252</v>
      </c>
      <c r="K331" s="28">
        <v>918.16</v>
      </c>
      <c r="L331" s="28">
        <v>8560.99</v>
      </c>
      <c r="M331" s="28">
        <v>47.78</v>
      </c>
      <c r="N331" s="28">
        <v>2351.31</v>
      </c>
      <c r="O331">
        <v>185.76</v>
      </c>
      <c r="P331">
        <v>2840</v>
      </c>
    </row>
    <row r="332" spans="1:16">
      <c r="A332" t="s">
        <v>16</v>
      </c>
      <c r="B332" t="s">
        <v>160</v>
      </c>
      <c r="C332" t="s">
        <v>192</v>
      </c>
      <c r="D332" t="s">
        <v>19</v>
      </c>
      <c r="E332" t="s">
        <v>20</v>
      </c>
      <c r="F332">
        <v>76150.38</v>
      </c>
      <c r="G332" s="26">
        <v>44534</v>
      </c>
      <c r="H332" t="s">
        <v>32</v>
      </c>
      <c r="I332" s="26">
        <v>44549</v>
      </c>
      <c r="J332" s="27">
        <v>0.162</v>
      </c>
      <c r="K332" s="28">
        <v>429.08</v>
      </c>
      <c r="L332" s="28">
        <v>4590.86</v>
      </c>
      <c r="M332" s="28">
        <v>26.04</v>
      </c>
      <c r="N332" s="28">
        <v>774.86</v>
      </c>
      <c r="O332">
        <v>136.6</v>
      </c>
      <c r="P332">
        <v>3292</v>
      </c>
    </row>
    <row r="333" spans="1:16">
      <c r="A333" t="s">
        <v>16</v>
      </c>
      <c r="B333" t="s">
        <v>157</v>
      </c>
      <c r="C333" t="s">
        <v>123</v>
      </c>
      <c r="D333" t="s">
        <v>44</v>
      </c>
      <c r="E333" t="s">
        <v>20</v>
      </c>
      <c r="F333">
        <v>152769.7</v>
      </c>
      <c r="G333" s="26">
        <v>44534</v>
      </c>
      <c r="H333" t="s">
        <v>32</v>
      </c>
      <c r="I333" s="26">
        <v>44606</v>
      </c>
      <c r="J333" s="27">
        <v>0.252</v>
      </c>
      <c r="K333" s="28">
        <v>1198.46</v>
      </c>
      <c r="L333" s="28">
        <v>7822.4</v>
      </c>
      <c r="M333" s="28">
        <v>49.81</v>
      </c>
      <c r="N333" s="28">
        <v>2351.31</v>
      </c>
      <c r="O333">
        <v>185.76</v>
      </c>
      <c r="P333">
        <v>2843</v>
      </c>
    </row>
    <row r="334" spans="1:16">
      <c r="A334" t="s">
        <v>16</v>
      </c>
      <c r="B334" t="s">
        <v>160</v>
      </c>
      <c r="C334" t="s">
        <v>18</v>
      </c>
      <c r="D334" t="s">
        <v>19</v>
      </c>
      <c r="E334" t="s">
        <v>20</v>
      </c>
      <c r="F334">
        <v>76378.15</v>
      </c>
      <c r="G334" s="26">
        <v>44534</v>
      </c>
      <c r="H334" t="s">
        <v>32</v>
      </c>
      <c r="I334" s="26">
        <v>44565</v>
      </c>
      <c r="J334" s="27">
        <v>0.162</v>
      </c>
      <c r="K334" s="28">
        <v>670</v>
      </c>
      <c r="L334" s="28">
        <v>4336.79</v>
      </c>
      <c r="M334" s="28">
        <v>26.2</v>
      </c>
      <c r="N334" s="28">
        <v>774.86</v>
      </c>
      <c r="O334">
        <v>136.6</v>
      </c>
      <c r="P334">
        <v>3318</v>
      </c>
    </row>
    <row r="335" spans="1:16">
      <c r="A335" t="s">
        <v>16</v>
      </c>
      <c r="B335" t="s">
        <v>160</v>
      </c>
      <c r="C335" t="s">
        <v>193</v>
      </c>
      <c r="D335" t="s">
        <v>19</v>
      </c>
      <c r="E335" t="s">
        <v>20</v>
      </c>
      <c r="F335">
        <v>76150.38</v>
      </c>
      <c r="G335" s="26">
        <v>44534</v>
      </c>
      <c r="H335" t="s">
        <v>32</v>
      </c>
      <c r="I335" s="26">
        <v>44547</v>
      </c>
      <c r="J335" s="27">
        <v>0.162</v>
      </c>
      <c r="K335" s="28">
        <v>429.08</v>
      </c>
      <c r="L335" s="28">
        <v>4590.86</v>
      </c>
      <c r="M335" s="28">
        <v>26.04</v>
      </c>
      <c r="N335" s="28">
        <v>774.86</v>
      </c>
      <c r="O335">
        <v>136.6</v>
      </c>
      <c r="P335">
        <v>3299</v>
      </c>
    </row>
    <row r="336" spans="1:16">
      <c r="A336" t="s">
        <v>16</v>
      </c>
      <c r="B336" t="s">
        <v>160</v>
      </c>
      <c r="C336" t="s">
        <v>194</v>
      </c>
      <c r="D336" t="s">
        <v>19</v>
      </c>
      <c r="E336" t="s">
        <v>49</v>
      </c>
      <c r="F336">
        <v>78205.19</v>
      </c>
      <c r="G336" s="26">
        <v>44534</v>
      </c>
      <c r="H336" t="s">
        <v>32</v>
      </c>
      <c r="I336" s="26">
        <v>44548</v>
      </c>
      <c r="J336" s="27">
        <v>0.162</v>
      </c>
      <c r="K336" s="28">
        <v>537.61</v>
      </c>
      <c r="L336" s="28">
        <v>4820.54</v>
      </c>
      <c r="M336" s="28">
        <v>25.37</v>
      </c>
      <c r="N336" s="28">
        <v>832.32</v>
      </c>
      <c r="O336">
        <v>136.6</v>
      </c>
      <c r="P336">
        <v>3286</v>
      </c>
    </row>
    <row r="337" spans="1:16">
      <c r="A337" t="s">
        <v>16</v>
      </c>
      <c r="B337" t="s">
        <v>160</v>
      </c>
      <c r="C337" t="s">
        <v>195</v>
      </c>
      <c r="D337" t="s">
        <v>19</v>
      </c>
      <c r="E337" t="s">
        <v>20</v>
      </c>
      <c r="F337">
        <v>76378.15</v>
      </c>
      <c r="G337" s="26">
        <v>44535</v>
      </c>
      <c r="H337" t="s">
        <v>32</v>
      </c>
      <c r="I337" s="26">
        <v>44548</v>
      </c>
      <c r="J337" s="27">
        <v>0.162</v>
      </c>
      <c r="K337" s="28">
        <v>670</v>
      </c>
      <c r="L337" s="28">
        <v>4336.79</v>
      </c>
      <c r="M337" s="28">
        <v>26.2</v>
      </c>
      <c r="N337" s="28">
        <v>774.86</v>
      </c>
      <c r="O337">
        <v>136.6</v>
      </c>
      <c r="P337">
        <v>3278</v>
      </c>
    </row>
    <row r="338" spans="1:16">
      <c r="A338" t="s">
        <v>16</v>
      </c>
      <c r="B338" t="s">
        <v>160</v>
      </c>
      <c r="C338" t="s">
        <v>196</v>
      </c>
      <c r="D338" t="s">
        <v>19</v>
      </c>
      <c r="E338" t="s">
        <v>20</v>
      </c>
      <c r="F338">
        <v>76378.15</v>
      </c>
      <c r="G338" s="26">
        <v>44535</v>
      </c>
      <c r="H338" t="s">
        <v>32</v>
      </c>
      <c r="I338" s="26">
        <v>44548</v>
      </c>
      <c r="J338" s="27">
        <v>0.162</v>
      </c>
      <c r="K338" s="28">
        <v>670</v>
      </c>
      <c r="L338" s="28">
        <v>4336.79</v>
      </c>
      <c r="M338" s="28">
        <v>26.2</v>
      </c>
      <c r="N338" s="28">
        <v>774.86</v>
      </c>
      <c r="O338">
        <v>136.6</v>
      </c>
      <c r="P338">
        <v>3288</v>
      </c>
    </row>
    <row r="339" spans="1:16">
      <c r="A339" t="s">
        <v>16</v>
      </c>
      <c r="B339" t="s">
        <v>141</v>
      </c>
      <c r="C339" t="s">
        <v>95</v>
      </c>
      <c r="D339" t="s">
        <v>19</v>
      </c>
      <c r="E339" t="s">
        <v>20</v>
      </c>
      <c r="F339">
        <v>76150.38</v>
      </c>
      <c r="G339" s="26">
        <v>44535</v>
      </c>
      <c r="H339" t="s">
        <v>21</v>
      </c>
      <c r="I339" s="26">
        <v>44540</v>
      </c>
      <c r="J339" s="27">
        <v>0.162</v>
      </c>
      <c r="K339" s="28">
        <v>429.08</v>
      </c>
      <c r="L339" s="28">
        <v>4590.86</v>
      </c>
      <c r="M339" s="28">
        <v>26.04</v>
      </c>
      <c r="N339" s="28">
        <v>774.86</v>
      </c>
      <c r="O339">
        <v>136.6</v>
      </c>
      <c r="P339">
        <v>1698</v>
      </c>
    </row>
    <row r="340" spans="1:16">
      <c r="A340" t="s">
        <v>16</v>
      </c>
      <c r="B340" t="s">
        <v>157</v>
      </c>
      <c r="C340" t="s">
        <v>89</v>
      </c>
      <c r="D340" t="s">
        <v>44</v>
      </c>
      <c r="E340" t="s">
        <v>49</v>
      </c>
      <c r="F340">
        <v>152415.15</v>
      </c>
      <c r="G340" s="26">
        <v>44535</v>
      </c>
      <c r="H340" t="s">
        <v>32</v>
      </c>
      <c r="I340" s="26">
        <v>44607</v>
      </c>
      <c r="J340" s="27">
        <v>0.252</v>
      </c>
      <c r="K340" s="28">
        <v>579.03</v>
      </c>
      <c r="L340" s="28">
        <v>8866.58</v>
      </c>
      <c r="M340" s="28">
        <v>47.69</v>
      </c>
      <c r="N340" s="28">
        <v>2351.31</v>
      </c>
      <c r="O340">
        <v>185.76</v>
      </c>
      <c r="P340">
        <v>2835</v>
      </c>
    </row>
    <row r="341" spans="1:16">
      <c r="A341" t="s">
        <v>16</v>
      </c>
      <c r="B341" t="s">
        <v>160</v>
      </c>
      <c r="C341" t="s">
        <v>197</v>
      </c>
      <c r="D341" t="s">
        <v>19</v>
      </c>
      <c r="E341" t="s">
        <v>49</v>
      </c>
      <c r="F341">
        <v>78205.19</v>
      </c>
      <c r="G341" s="26">
        <v>44535</v>
      </c>
      <c r="H341" t="s">
        <v>32</v>
      </c>
      <c r="I341" s="26">
        <v>44548</v>
      </c>
      <c r="J341" s="27">
        <v>0.162</v>
      </c>
      <c r="K341" s="28">
        <v>537.61</v>
      </c>
      <c r="L341" s="28">
        <v>4820.54</v>
      </c>
      <c r="M341" s="28">
        <v>25.37</v>
      </c>
      <c r="N341" s="28">
        <v>832.32</v>
      </c>
      <c r="O341">
        <v>136.6</v>
      </c>
      <c r="P341">
        <v>3281</v>
      </c>
    </row>
    <row r="342" spans="1:16">
      <c r="A342" t="s">
        <v>16</v>
      </c>
      <c r="B342" t="s">
        <v>141</v>
      </c>
      <c r="C342" t="s">
        <v>198</v>
      </c>
      <c r="D342" t="s">
        <v>19</v>
      </c>
      <c r="E342" t="s">
        <v>20</v>
      </c>
      <c r="F342">
        <v>76378.15</v>
      </c>
      <c r="G342" s="26">
        <v>44535</v>
      </c>
      <c r="H342" t="s">
        <v>21</v>
      </c>
      <c r="I342" s="26">
        <v>44546</v>
      </c>
      <c r="J342" s="27">
        <v>0.162</v>
      </c>
      <c r="K342" s="28">
        <v>670</v>
      </c>
      <c r="L342" s="28">
        <v>4336.79</v>
      </c>
      <c r="M342" s="28">
        <v>26.2</v>
      </c>
      <c r="N342" s="28">
        <v>774.86</v>
      </c>
      <c r="O342">
        <v>136.6</v>
      </c>
      <c r="P342">
        <v>1648</v>
      </c>
    </row>
    <row r="343" spans="1:16">
      <c r="A343" t="s">
        <v>103</v>
      </c>
      <c r="B343" t="s">
        <v>104</v>
      </c>
      <c r="C343" t="s">
        <v>177</v>
      </c>
      <c r="D343" t="s">
        <v>44</v>
      </c>
      <c r="E343" t="s">
        <v>20</v>
      </c>
      <c r="F343">
        <v>152273.15</v>
      </c>
      <c r="G343" s="26">
        <v>44535</v>
      </c>
      <c r="H343" t="s">
        <v>21</v>
      </c>
      <c r="I343" s="26">
        <v>44543</v>
      </c>
      <c r="J343" s="27">
        <v>0.252</v>
      </c>
      <c r="K343" s="28">
        <v>674.81</v>
      </c>
      <c r="L343" s="28">
        <v>8338.07</v>
      </c>
      <c r="M343" s="28">
        <v>49.66</v>
      </c>
      <c r="N343" s="28">
        <v>2351.31</v>
      </c>
      <c r="O343">
        <v>185.76</v>
      </c>
      <c r="P343">
        <v>1479</v>
      </c>
    </row>
    <row r="344" spans="1:16">
      <c r="A344" t="s">
        <v>16</v>
      </c>
      <c r="B344" t="s">
        <v>160</v>
      </c>
      <c r="C344" t="s">
        <v>199</v>
      </c>
      <c r="D344" t="s">
        <v>19</v>
      </c>
      <c r="E344" t="s">
        <v>49</v>
      </c>
      <c r="F344">
        <v>78205.19</v>
      </c>
      <c r="G344" s="26">
        <v>44535</v>
      </c>
      <c r="H344" t="s">
        <v>32</v>
      </c>
      <c r="I344" s="26">
        <v>44548</v>
      </c>
      <c r="J344" s="27">
        <v>0.162</v>
      </c>
      <c r="K344" s="28">
        <v>537.61</v>
      </c>
      <c r="L344" s="28">
        <v>4820.54</v>
      </c>
      <c r="M344" s="28">
        <v>25.37</v>
      </c>
      <c r="N344" s="28">
        <v>832.32</v>
      </c>
      <c r="O344">
        <v>136.6</v>
      </c>
      <c r="P344">
        <v>3285</v>
      </c>
    </row>
    <row r="345" spans="1:16">
      <c r="A345" t="s">
        <v>16</v>
      </c>
      <c r="B345" t="s">
        <v>160</v>
      </c>
      <c r="C345" t="s">
        <v>200</v>
      </c>
      <c r="D345" t="s">
        <v>19</v>
      </c>
      <c r="E345" t="s">
        <v>20</v>
      </c>
      <c r="F345">
        <v>76378.15</v>
      </c>
      <c r="G345" s="26">
        <v>44535</v>
      </c>
      <c r="H345" t="s">
        <v>32</v>
      </c>
      <c r="I345" s="26">
        <v>44548</v>
      </c>
      <c r="J345" s="27">
        <v>0.162</v>
      </c>
      <c r="K345" s="28">
        <v>670</v>
      </c>
      <c r="L345" s="28">
        <v>4336.79</v>
      </c>
      <c r="M345" s="28">
        <v>26.2</v>
      </c>
      <c r="N345" s="28">
        <v>774.86</v>
      </c>
      <c r="O345">
        <v>136.6</v>
      </c>
      <c r="P345">
        <v>3287</v>
      </c>
    </row>
    <row r="346" spans="1:16">
      <c r="A346" t="s">
        <v>16</v>
      </c>
      <c r="B346" t="s">
        <v>141</v>
      </c>
      <c r="C346" t="s">
        <v>201</v>
      </c>
      <c r="D346" t="s">
        <v>19</v>
      </c>
      <c r="E346" t="s">
        <v>49</v>
      </c>
      <c r="F346">
        <v>78205.19</v>
      </c>
      <c r="G346" s="26">
        <v>44536</v>
      </c>
      <c r="H346" t="s">
        <v>21</v>
      </c>
      <c r="I346" s="26">
        <v>44546</v>
      </c>
      <c r="J346" s="27">
        <v>0.162</v>
      </c>
      <c r="K346" s="28">
        <v>537.61</v>
      </c>
      <c r="L346" s="28">
        <v>4820.54</v>
      </c>
      <c r="M346" s="28">
        <v>25.37</v>
      </c>
      <c r="N346" s="28">
        <v>832.32</v>
      </c>
      <c r="O346">
        <v>136.6</v>
      </c>
      <c r="P346">
        <v>1649</v>
      </c>
    </row>
    <row r="347" spans="1:16">
      <c r="A347" t="s">
        <v>16</v>
      </c>
      <c r="B347" t="s">
        <v>157</v>
      </c>
      <c r="C347" t="s">
        <v>38</v>
      </c>
      <c r="D347" t="s">
        <v>44</v>
      </c>
      <c r="E347" t="s">
        <v>20</v>
      </c>
      <c r="F347">
        <v>152273.15</v>
      </c>
      <c r="G347" s="26">
        <v>44536</v>
      </c>
      <c r="H347" t="s">
        <v>32</v>
      </c>
      <c r="I347" s="26">
        <v>44612</v>
      </c>
      <c r="J347" s="27">
        <v>0.252</v>
      </c>
      <c r="K347" s="28">
        <v>674.81</v>
      </c>
      <c r="L347" s="28">
        <v>8338.07</v>
      </c>
      <c r="M347" s="28">
        <v>49.66</v>
      </c>
      <c r="N347" s="28">
        <v>2351.31</v>
      </c>
      <c r="O347">
        <v>185.76</v>
      </c>
      <c r="P347">
        <v>2831</v>
      </c>
    </row>
    <row r="348" spans="1:16">
      <c r="A348" t="s">
        <v>16</v>
      </c>
      <c r="B348" t="s">
        <v>141</v>
      </c>
      <c r="C348" t="s">
        <v>202</v>
      </c>
      <c r="D348" t="s">
        <v>19</v>
      </c>
      <c r="E348" t="s">
        <v>20</v>
      </c>
      <c r="F348">
        <v>76378.15</v>
      </c>
      <c r="G348" s="26">
        <v>44536</v>
      </c>
      <c r="H348" t="s">
        <v>21</v>
      </c>
      <c r="I348" s="26">
        <v>44546</v>
      </c>
      <c r="J348" s="27">
        <v>0.162</v>
      </c>
      <c r="K348" s="28">
        <v>670</v>
      </c>
      <c r="L348" s="28">
        <v>4336.79</v>
      </c>
      <c r="M348" s="28">
        <v>26.2</v>
      </c>
      <c r="N348" s="28">
        <v>774.86</v>
      </c>
      <c r="O348">
        <v>136.6</v>
      </c>
      <c r="P348">
        <v>1646</v>
      </c>
    </row>
    <row r="349" spans="1:16">
      <c r="A349" t="s">
        <v>16</v>
      </c>
      <c r="B349" t="s">
        <v>141</v>
      </c>
      <c r="C349" t="s">
        <v>203</v>
      </c>
      <c r="D349" t="s">
        <v>19</v>
      </c>
      <c r="E349" t="s">
        <v>20</v>
      </c>
      <c r="F349">
        <v>76378.15</v>
      </c>
      <c r="G349" s="26">
        <v>44536</v>
      </c>
      <c r="H349" t="s">
        <v>21</v>
      </c>
      <c r="I349" s="26">
        <v>44549</v>
      </c>
      <c r="J349" s="27">
        <v>0.162</v>
      </c>
      <c r="K349" s="28">
        <v>670</v>
      </c>
      <c r="L349" s="28">
        <v>4336.79</v>
      </c>
      <c r="M349" s="28">
        <v>26.2</v>
      </c>
      <c r="N349" s="28">
        <v>774.86</v>
      </c>
      <c r="O349">
        <v>136.6</v>
      </c>
      <c r="P349">
        <v>1651</v>
      </c>
    </row>
    <row r="350" spans="1:16">
      <c r="A350" t="s">
        <v>103</v>
      </c>
      <c r="B350" t="s">
        <v>104</v>
      </c>
      <c r="C350" t="s">
        <v>184</v>
      </c>
      <c r="D350" t="s">
        <v>44</v>
      </c>
      <c r="E350" t="s">
        <v>20</v>
      </c>
      <c r="F350">
        <v>152273.15</v>
      </c>
      <c r="G350" s="26">
        <v>44536</v>
      </c>
      <c r="H350" t="s">
        <v>21</v>
      </c>
      <c r="I350" s="26">
        <v>44542</v>
      </c>
      <c r="J350" s="27">
        <v>0.252</v>
      </c>
      <c r="K350" s="28">
        <v>674.81</v>
      </c>
      <c r="L350" s="28">
        <v>8338.07</v>
      </c>
      <c r="M350" s="28">
        <v>49.66</v>
      </c>
      <c r="N350" s="28">
        <v>2351.31</v>
      </c>
      <c r="O350">
        <v>185.76</v>
      </c>
      <c r="P350">
        <v>1477</v>
      </c>
    </row>
    <row r="351" spans="1:16">
      <c r="A351" t="s">
        <v>16</v>
      </c>
      <c r="B351" t="s">
        <v>160</v>
      </c>
      <c r="C351" t="s">
        <v>204</v>
      </c>
      <c r="D351" t="s">
        <v>19</v>
      </c>
      <c r="E351" t="s">
        <v>49</v>
      </c>
      <c r="F351">
        <v>78205.19</v>
      </c>
      <c r="G351" s="26">
        <v>44536</v>
      </c>
      <c r="H351" t="s">
        <v>32</v>
      </c>
      <c r="I351" s="26">
        <v>44548</v>
      </c>
      <c r="J351" s="27">
        <v>0.162</v>
      </c>
      <c r="K351" s="28">
        <v>537.61</v>
      </c>
      <c r="L351" s="28">
        <v>4820.54</v>
      </c>
      <c r="M351" s="28">
        <v>25.37</v>
      </c>
      <c r="N351" s="28">
        <v>832.32</v>
      </c>
      <c r="O351">
        <v>136.6</v>
      </c>
      <c r="P351">
        <v>3276</v>
      </c>
    </row>
    <row r="352" spans="1:16">
      <c r="A352" t="s">
        <v>16</v>
      </c>
      <c r="B352" t="s">
        <v>160</v>
      </c>
      <c r="C352" t="s">
        <v>205</v>
      </c>
      <c r="D352" t="s">
        <v>19</v>
      </c>
      <c r="E352" t="s">
        <v>49</v>
      </c>
      <c r="F352">
        <v>78205.19</v>
      </c>
      <c r="G352" s="26">
        <v>44536</v>
      </c>
      <c r="H352" t="s">
        <v>32</v>
      </c>
      <c r="I352" s="26">
        <v>44547</v>
      </c>
      <c r="J352" s="27">
        <v>0.162</v>
      </c>
      <c r="K352" s="28">
        <v>537.61</v>
      </c>
      <c r="L352" s="28">
        <v>4820.54</v>
      </c>
      <c r="M352" s="28">
        <v>25.37</v>
      </c>
      <c r="N352" s="28">
        <v>832.32</v>
      </c>
      <c r="O352">
        <v>136.6</v>
      </c>
      <c r="P352">
        <v>3275</v>
      </c>
    </row>
    <row r="353" spans="1:16">
      <c r="A353" t="s">
        <v>16</v>
      </c>
      <c r="B353" t="s">
        <v>160</v>
      </c>
      <c r="C353" t="s">
        <v>206</v>
      </c>
      <c r="D353" t="s">
        <v>19</v>
      </c>
      <c r="E353" t="s">
        <v>20</v>
      </c>
      <c r="F353">
        <v>76378.15</v>
      </c>
      <c r="G353" s="26">
        <v>44536</v>
      </c>
      <c r="H353" t="s">
        <v>32</v>
      </c>
      <c r="I353" s="26">
        <v>44548</v>
      </c>
      <c r="J353" s="27">
        <v>0.162</v>
      </c>
      <c r="K353" s="28">
        <v>670</v>
      </c>
      <c r="L353" s="28">
        <v>4336.79</v>
      </c>
      <c r="M353" s="28">
        <v>26.2</v>
      </c>
      <c r="N353" s="28">
        <v>774.86</v>
      </c>
      <c r="O353">
        <v>136.6</v>
      </c>
      <c r="P353">
        <v>3277</v>
      </c>
    </row>
    <row r="354" spans="1:16">
      <c r="A354" t="s">
        <v>16</v>
      </c>
      <c r="B354" t="s">
        <v>160</v>
      </c>
      <c r="C354" t="s">
        <v>207</v>
      </c>
      <c r="D354" t="s">
        <v>19</v>
      </c>
      <c r="E354" t="s">
        <v>49</v>
      </c>
      <c r="F354">
        <v>78205.19</v>
      </c>
      <c r="G354" s="26">
        <v>44536</v>
      </c>
      <c r="H354" t="s">
        <v>32</v>
      </c>
      <c r="I354" s="26">
        <v>44548</v>
      </c>
      <c r="J354" s="27">
        <v>0.162</v>
      </c>
      <c r="K354" s="28">
        <v>537.61</v>
      </c>
      <c r="L354" s="28">
        <v>4820.54</v>
      </c>
      <c r="M354" s="28">
        <v>25.37</v>
      </c>
      <c r="N354" s="28">
        <v>832.32</v>
      </c>
      <c r="O354">
        <v>136.6</v>
      </c>
      <c r="P354">
        <v>3280</v>
      </c>
    </row>
    <row r="355" spans="1:16">
      <c r="A355" t="s">
        <v>16</v>
      </c>
      <c r="B355" t="s">
        <v>160</v>
      </c>
      <c r="C355" t="s">
        <v>208</v>
      </c>
      <c r="D355" t="s">
        <v>19</v>
      </c>
      <c r="E355" t="s">
        <v>20</v>
      </c>
      <c r="F355">
        <v>76378.15</v>
      </c>
      <c r="G355" s="26">
        <v>44536</v>
      </c>
      <c r="H355" t="s">
        <v>32</v>
      </c>
      <c r="I355" s="26">
        <v>44548</v>
      </c>
      <c r="J355" s="27">
        <v>0.162</v>
      </c>
      <c r="K355" s="28">
        <v>670</v>
      </c>
      <c r="L355" s="28">
        <v>4336.79</v>
      </c>
      <c r="M355" s="28">
        <v>26.2</v>
      </c>
      <c r="N355" s="28">
        <v>774.86</v>
      </c>
      <c r="O355">
        <v>136.6</v>
      </c>
      <c r="P355">
        <v>3282</v>
      </c>
    </row>
    <row r="356" spans="1:16">
      <c r="A356" t="s">
        <v>16</v>
      </c>
      <c r="B356" t="s">
        <v>160</v>
      </c>
      <c r="C356" t="s">
        <v>209</v>
      </c>
      <c r="D356" t="s">
        <v>19</v>
      </c>
      <c r="E356" t="s">
        <v>20</v>
      </c>
      <c r="F356">
        <v>76378.15</v>
      </c>
      <c r="G356" s="26">
        <v>44536</v>
      </c>
      <c r="H356" t="s">
        <v>32</v>
      </c>
      <c r="I356" s="26">
        <v>44548</v>
      </c>
      <c r="J356" s="27">
        <v>0.162</v>
      </c>
      <c r="K356" s="28">
        <v>670</v>
      </c>
      <c r="L356" s="28">
        <v>4336.79</v>
      </c>
      <c r="M356" s="28">
        <v>26.2</v>
      </c>
      <c r="N356" s="28">
        <v>774.86</v>
      </c>
      <c r="O356">
        <v>136.6</v>
      </c>
      <c r="P356">
        <v>3284</v>
      </c>
    </row>
    <row r="357" spans="1:16">
      <c r="A357" t="s">
        <v>16</v>
      </c>
      <c r="B357" t="s">
        <v>157</v>
      </c>
      <c r="C357" t="s">
        <v>39</v>
      </c>
      <c r="D357" t="s">
        <v>44</v>
      </c>
      <c r="E357" t="s">
        <v>20</v>
      </c>
      <c r="F357">
        <v>152273.15</v>
      </c>
      <c r="G357" s="26">
        <v>44537</v>
      </c>
      <c r="H357" t="s">
        <v>32</v>
      </c>
      <c r="I357" s="26">
        <v>44612</v>
      </c>
      <c r="J357" s="27">
        <v>0.252</v>
      </c>
      <c r="K357" s="28">
        <v>674.81</v>
      </c>
      <c r="L357" s="28">
        <v>8338.07</v>
      </c>
      <c r="M357" s="28">
        <v>49.66</v>
      </c>
      <c r="N357" s="28">
        <v>2351.31</v>
      </c>
      <c r="O357">
        <v>185.76</v>
      </c>
      <c r="P357">
        <v>2832</v>
      </c>
    </row>
    <row r="358" spans="1:16">
      <c r="A358" t="s">
        <v>16</v>
      </c>
      <c r="B358" t="s">
        <v>160</v>
      </c>
      <c r="C358" t="s">
        <v>210</v>
      </c>
      <c r="D358" t="s">
        <v>19</v>
      </c>
      <c r="E358" t="s">
        <v>20</v>
      </c>
      <c r="F358">
        <v>76378.15</v>
      </c>
      <c r="G358" s="26">
        <v>44537</v>
      </c>
      <c r="H358" t="s">
        <v>32</v>
      </c>
      <c r="I358" s="26">
        <v>44548</v>
      </c>
      <c r="J358" s="27">
        <v>0.162</v>
      </c>
      <c r="K358" s="28">
        <v>670</v>
      </c>
      <c r="L358" s="28">
        <v>4336.79</v>
      </c>
      <c r="M358" s="28">
        <v>26.2</v>
      </c>
      <c r="N358" s="28">
        <v>774.86</v>
      </c>
      <c r="O358">
        <v>136.6</v>
      </c>
      <c r="P358">
        <v>3283</v>
      </c>
    </row>
    <row r="359" spans="1:16">
      <c r="A359" t="s">
        <v>16</v>
      </c>
      <c r="B359" t="s">
        <v>141</v>
      </c>
      <c r="C359" t="s">
        <v>211</v>
      </c>
      <c r="D359" t="s">
        <v>19</v>
      </c>
      <c r="E359" t="s">
        <v>20</v>
      </c>
      <c r="F359">
        <v>76378.15</v>
      </c>
      <c r="G359" s="26">
        <v>44537</v>
      </c>
      <c r="H359" t="s">
        <v>21</v>
      </c>
      <c r="I359" s="26">
        <v>44549</v>
      </c>
      <c r="J359" s="27">
        <v>0.162</v>
      </c>
      <c r="K359" s="28">
        <v>670</v>
      </c>
      <c r="L359" s="28">
        <v>4336.79</v>
      </c>
      <c r="M359" s="28">
        <v>26.2</v>
      </c>
      <c r="N359" s="28">
        <v>774.86</v>
      </c>
      <c r="O359">
        <v>136.6</v>
      </c>
      <c r="P359">
        <v>1652</v>
      </c>
    </row>
    <row r="360" spans="1:16">
      <c r="A360" t="s">
        <v>16</v>
      </c>
      <c r="B360" t="s">
        <v>160</v>
      </c>
      <c r="C360" t="s">
        <v>212</v>
      </c>
      <c r="D360" t="s">
        <v>19</v>
      </c>
      <c r="E360" t="s">
        <v>49</v>
      </c>
      <c r="F360">
        <v>78205.19</v>
      </c>
      <c r="G360" s="26">
        <v>44537</v>
      </c>
      <c r="H360" t="s">
        <v>32</v>
      </c>
      <c r="I360" s="26">
        <v>44547</v>
      </c>
      <c r="J360" s="27">
        <v>0.162</v>
      </c>
      <c r="K360" s="28">
        <v>537.61</v>
      </c>
      <c r="L360" s="28">
        <v>4820.54</v>
      </c>
      <c r="M360" s="28">
        <v>25.37</v>
      </c>
      <c r="N360" s="28">
        <v>832.32</v>
      </c>
      <c r="O360">
        <v>136.6</v>
      </c>
      <c r="P360">
        <v>3271</v>
      </c>
    </row>
    <row r="361" spans="1:16">
      <c r="A361" t="s">
        <v>16</v>
      </c>
      <c r="B361" t="s">
        <v>160</v>
      </c>
      <c r="C361" t="s">
        <v>73</v>
      </c>
      <c r="D361" t="s">
        <v>19</v>
      </c>
      <c r="E361" t="s">
        <v>49</v>
      </c>
      <c r="F361">
        <v>77950.3</v>
      </c>
      <c r="G361" s="26">
        <v>44538</v>
      </c>
      <c r="H361" t="s">
        <v>32</v>
      </c>
      <c r="I361" s="26">
        <v>44547</v>
      </c>
      <c r="J361" s="27">
        <v>0.162</v>
      </c>
      <c r="K361" s="28">
        <v>384.04</v>
      </c>
      <c r="L361" s="28">
        <v>4961.85</v>
      </c>
      <c r="M361" s="28">
        <v>25.29</v>
      </c>
      <c r="N361" s="28">
        <v>832.32</v>
      </c>
      <c r="O361">
        <v>136.6</v>
      </c>
      <c r="P361">
        <v>3266</v>
      </c>
    </row>
    <row r="362" spans="1:16">
      <c r="A362" t="s">
        <v>16</v>
      </c>
      <c r="B362" t="s">
        <v>160</v>
      </c>
      <c r="C362" t="s">
        <v>213</v>
      </c>
      <c r="D362" t="s">
        <v>19</v>
      </c>
      <c r="E362" t="s">
        <v>20</v>
      </c>
      <c r="F362">
        <v>76378.15</v>
      </c>
      <c r="G362" s="26">
        <v>44538</v>
      </c>
      <c r="H362" t="s">
        <v>32</v>
      </c>
      <c r="I362" s="26">
        <v>44548</v>
      </c>
      <c r="J362" s="27">
        <v>0.162</v>
      </c>
      <c r="K362" s="28">
        <v>670</v>
      </c>
      <c r="L362" s="28">
        <v>4336.79</v>
      </c>
      <c r="M362" s="28">
        <v>26.2</v>
      </c>
      <c r="N362" s="28">
        <v>774.86</v>
      </c>
      <c r="O362">
        <v>136.6</v>
      </c>
      <c r="P362">
        <v>3279</v>
      </c>
    </row>
    <row r="363" spans="1:16">
      <c r="A363" t="s">
        <v>103</v>
      </c>
      <c r="B363" t="s">
        <v>104</v>
      </c>
      <c r="C363" t="s">
        <v>178</v>
      </c>
      <c r="D363" t="s">
        <v>44</v>
      </c>
      <c r="E363" t="s">
        <v>49</v>
      </c>
      <c r="F363">
        <v>152415.15</v>
      </c>
      <c r="G363" s="26">
        <v>44538</v>
      </c>
      <c r="H363" t="s">
        <v>21</v>
      </c>
      <c r="I363" s="26">
        <v>44543</v>
      </c>
      <c r="J363" s="27">
        <v>0.252</v>
      </c>
      <c r="K363" s="28">
        <v>579.03</v>
      </c>
      <c r="L363" s="28">
        <v>8866.58</v>
      </c>
      <c r="M363" s="28">
        <v>47.69</v>
      </c>
      <c r="N363" s="28">
        <v>2351.31</v>
      </c>
      <c r="O363">
        <v>185.76</v>
      </c>
      <c r="P363">
        <v>1480</v>
      </c>
    </row>
    <row r="364" spans="1:16">
      <c r="A364" t="s">
        <v>16</v>
      </c>
      <c r="B364" t="s">
        <v>160</v>
      </c>
      <c r="C364" t="s">
        <v>214</v>
      </c>
      <c r="D364" t="s">
        <v>19</v>
      </c>
      <c r="E364" t="s">
        <v>20</v>
      </c>
      <c r="F364">
        <v>76378.15</v>
      </c>
      <c r="G364" s="26">
        <v>44538</v>
      </c>
      <c r="H364" t="s">
        <v>32</v>
      </c>
      <c r="I364" s="26">
        <v>44547</v>
      </c>
      <c r="J364" s="27">
        <v>0.162</v>
      </c>
      <c r="K364" s="28">
        <v>670</v>
      </c>
      <c r="L364" s="28">
        <v>4336.79</v>
      </c>
      <c r="M364" s="28">
        <v>26.2</v>
      </c>
      <c r="N364" s="28">
        <v>774.86</v>
      </c>
      <c r="O364">
        <v>136.6</v>
      </c>
      <c r="P364">
        <v>3272</v>
      </c>
    </row>
    <row r="365" spans="1:16">
      <c r="A365" t="s">
        <v>16</v>
      </c>
      <c r="B365" t="s">
        <v>160</v>
      </c>
      <c r="C365" t="s">
        <v>215</v>
      </c>
      <c r="D365" t="s">
        <v>19</v>
      </c>
      <c r="E365" t="s">
        <v>20</v>
      </c>
      <c r="F365">
        <v>76378.15</v>
      </c>
      <c r="G365" s="26">
        <v>44538</v>
      </c>
      <c r="H365" t="s">
        <v>32</v>
      </c>
      <c r="I365" s="26">
        <v>44547</v>
      </c>
      <c r="J365" s="27">
        <v>0.162</v>
      </c>
      <c r="K365" s="28">
        <v>670</v>
      </c>
      <c r="L365" s="28">
        <v>4336.79</v>
      </c>
      <c r="M365" s="28">
        <v>26.2</v>
      </c>
      <c r="N365" s="28">
        <v>774.86</v>
      </c>
      <c r="O365">
        <v>136.6</v>
      </c>
      <c r="P365">
        <v>3273</v>
      </c>
    </row>
    <row r="366" spans="1:16">
      <c r="A366" t="s">
        <v>16</v>
      </c>
      <c r="B366" t="s">
        <v>160</v>
      </c>
      <c r="C366" t="s">
        <v>216</v>
      </c>
      <c r="D366" t="s">
        <v>19</v>
      </c>
      <c r="E366" t="s">
        <v>20</v>
      </c>
      <c r="F366">
        <v>76378.15</v>
      </c>
      <c r="G366" s="26">
        <v>44538</v>
      </c>
      <c r="H366" t="s">
        <v>32</v>
      </c>
      <c r="I366" s="26">
        <v>44547</v>
      </c>
      <c r="J366" s="27">
        <v>0.162</v>
      </c>
      <c r="K366" s="28">
        <v>670</v>
      </c>
      <c r="L366" s="28">
        <v>4336.79</v>
      </c>
      <c r="M366" s="28">
        <v>26.2</v>
      </c>
      <c r="N366" s="28">
        <v>774.86</v>
      </c>
      <c r="O366">
        <v>136.6</v>
      </c>
      <c r="P366">
        <v>3274</v>
      </c>
    </row>
    <row r="367" spans="1:16">
      <c r="A367" t="s">
        <v>16</v>
      </c>
      <c r="B367" t="s">
        <v>160</v>
      </c>
      <c r="C367" t="s">
        <v>74</v>
      </c>
      <c r="D367" t="s">
        <v>19</v>
      </c>
      <c r="E367" t="s">
        <v>49</v>
      </c>
      <c r="F367">
        <v>77950.3</v>
      </c>
      <c r="G367" s="26">
        <v>44538</v>
      </c>
      <c r="H367" t="s">
        <v>32</v>
      </c>
      <c r="I367" s="26">
        <v>44547</v>
      </c>
      <c r="J367" s="27">
        <v>0.162</v>
      </c>
      <c r="K367" s="28">
        <v>384.04</v>
      </c>
      <c r="L367" s="28">
        <v>4961.85</v>
      </c>
      <c r="M367" s="28">
        <v>25.29</v>
      </c>
      <c r="N367" s="28">
        <v>832.32</v>
      </c>
      <c r="O367">
        <v>136.6</v>
      </c>
      <c r="P367">
        <v>3270</v>
      </c>
    </row>
    <row r="368" spans="1:16">
      <c r="A368" t="s">
        <v>16</v>
      </c>
      <c r="B368" t="s">
        <v>141</v>
      </c>
      <c r="C368" t="s">
        <v>217</v>
      </c>
      <c r="D368" t="s">
        <v>19</v>
      </c>
      <c r="E368" t="s">
        <v>20</v>
      </c>
      <c r="F368">
        <v>76378.15</v>
      </c>
      <c r="G368" s="26">
        <v>44538</v>
      </c>
      <c r="H368" t="s">
        <v>21</v>
      </c>
      <c r="I368" s="26">
        <v>44549</v>
      </c>
      <c r="J368" s="27">
        <v>0.162</v>
      </c>
      <c r="K368" s="28">
        <v>670</v>
      </c>
      <c r="L368" s="28">
        <v>4336.79</v>
      </c>
      <c r="M368" s="28">
        <v>26.2</v>
      </c>
      <c r="N368" s="28">
        <v>774.86</v>
      </c>
      <c r="O368">
        <v>136.6</v>
      </c>
      <c r="P368">
        <v>1653</v>
      </c>
    </row>
    <row r="369" spans="1:16">
      <c r="A369" t="s">
        <v>103</v>
      </c>
      <c r="B369" t="s">
        <v>104</v>
      </c>
      <c r="C369" t="s">
        <v>193</v>
      </c>
      <c r="D369" t="s">
        <v>44</v>
      </c>
      <c r="E369" t="s">
        <v>20</v>
      </c>
      <c r="F369">
        <v>152273.15</v>
      </c>
      <c r="G369" s="26">
        <v>44538</v>
      </c>
      <c r="H369" t="s">
        <v>21</v>
      </c>
      <c r="I369" s="26">
        <v>44545</v>
      </c>
      <c r="J369" s="27">
        <v>0.252</v>
      </c>
      <c r="K369" s="28">
        <v>674.81</v>
      </c>
      <c r="L369" s="28">
        <v>8338.07</v>
      </c>
      <c r="M369" s="28">
        <v>49.66</v>
      </c>
      <c r="N369" s="28">
        <v>2351.31</v>
      </c>
      <c r="O369">
        <v>185.76</v>
      </c>
      <c r="P369">
        <v>1474</v>
      </c>
    </row>
    <row r="370" spans="1:16">
      <c r="A370" t="s">
        <v>103</v>
      </c>
      <c r="B370" t="s">
        <v>104</v>
      </c>
      <c r="C370" t="s">
        <v>182</v>
      </c>
      <c r="D370" t="s">
        <v>44</v>
      </c>
      <c r="E370" t="s">
        <v>20</v>
      </c>
      <c r="F370">
        <v>152273.15</v>
      </c>
      <c r="G370" s="26">
        <v>44538</v>
      </c>
      <c r="H370" t="s">
        <v>21</v>
      </c>
      <c r="I370" s="26">
        <v>44544</v>
      </c>
      <c r="J370" s="27">
        <v>0.252</v>
      </c>
      <c r="K370" s="28">
        <v>674.81</v>
      </c>
      <c r="L370" s="28">
        <v>8338.07</v>
      </c>
      <c r="M370" s="28">
        <v>49.66</v>
      </c>
      <c r="N370" s="28">
        <v>2351.31</v>
      </c>
      <c r="O370">
        <v>185.76</v>
      </c>
      <c r="P370">
        <v>1473</v>
      </c>
    </row>
    <row r="371" spans="1:16">
      <c r="A371" t="s">
        <v>16</v>
      </c>
      <c r="B371" t="s">
        <v>141</v>
      </c>
      <c r="C371" t="s">
        <v>218</v>
      </c>
      <c r="D371" t="s">
        <v>19</v>
      </c>
      <c r="E371" t="s">
        <v>49</v>
      </c>
      <c r="F371">
        <v>78205.19</v>
      </c>
      <c r="G371" s="26">
        <v>44539</v>
      </c>
      <c r="H371" t="s">
        <v>21</v>
      </c>
      <c r="I371" s="26">
        <v>44549</v>
      </c>
      <c r="J371" s="27">
        <v>0.162</v>
      </c>
      <c r="K371" s="28">
        <v>537.61</v>
      </c>
      <c r="L371" s="28">
        <v>4820.54</v>
      </c>
      <c r="M371" s="28">
        <v>25.37</v>
      </c>
      <c r="N371" s="28">
        <v>832.32</v>
      </c>
      <c r="O371">
        <v>136.6</v>
      </c>
      <c r="P371">
        <v>1654</v>
      </c>
    </row>
    <row r="372" spans="1:16">
      <c r="A372" t="s">
        <v>16</v>
      </c>
      <c r="B372" t="s">
        <v>160</v>
      </c>
      <c r="C372" t="s">
        <v>159</v>
      </c>
      <c r="D372" t="s">
        <v>44</v>
      </c>
      <c r="E372" t="s">
        <v>20</v>
      </c>
      <c r="F372">
        <v>152769.7</v>
      </c>
      <c r="G372" s="26">
        <v>44539</v>
      </c>
      <c r="H372" t="s">
        <v>32</v>
      </c>
      <c r="I372" s="26">
        <v>44561</v>
      </c>
      <c r="J372" s="27">
        <v>0.252</v>
      </c>
      <c r="K372" s="28">
        <v>1198.46</v>
      </c>
      <c r="L372" s="28">
        <v>7822.4</v>
      </c>
      <c r="M372" s="28">
        <v>49.81</v>
      </c>
      <c r="N372" s="28">
        <v>2351.31</v>
      </c>
      <c r="O372">
        <v>185.76</v>
      </c>
      <c r="P372">
        <v>3334</v>
      </c>
    </row>
    <row r="373" spans="1:16">
      <c r="A373" t="s">
        <v>103</v>
      </c>
      <c r="B373" t="s">
        <v>104</v>
      </c>
      <c r="C373" t="s">
        <v>181</v>
      </c>
      <c r="D373" t="s">
        <v>44</v>
      </c>
      <c r="E373" t="s">
        <v>49</v>
      </c>
      <c r="F373">
        <v>152415.15</v>
      </c>
      <c r="G373" s="26">
        <v>44539</v>
      </c>
      <c r="H373" t="s">
        <v>21</v>
      </c>
      <c r="I373" s="26">
        <v>44545</v>
      </c>
      <c r="J373" s="27">
        <v>0.252</v>
      </c>
      <c r="K373" s="28">
        <v>579.03</v>
      </c>
      <c r="L373" s="28">
        <v>8866.58</v>
      </c>
      <c r="M373" s="28">
        <v>47.69</v>
      </c>
      <c r="N373" s="28">
        <v>2351.31</v>
      </c>
      <c r="O373">
        <v>185.76</v>
      </c>
      <c r="P373">
        <v>1475</v>
      </c>
    </row>
    <row r="374" spans="1:16">
      <c r="A374" t="s">
        <v>16</v>
      </c>
      <c r="B374" t="s">
        <v>160</v>
      </c>
      <c r="C374" t="s">
        <v>219</v>
      </c>
      <c r="D374" t="s">
        <v>19</v>
      </c>
      <c r="E374" t="s">
        <v>49</v>
      </c>
      <c r="F374">
        <v>78205.19</v>
      </c>
      <c r="G374" s="26">
        <v>44539</v>
      </c>
      <c r="H374" t="s">
        <v>32</v>
      </c>
      <c r="I374" s="26">
        <v>44549</v>
      </c>
      <c r="J374" s="27">
        <v>0.162</v>
      </c>
      <c r="K374" s="28">
        <v>537.61</v>
      </c>
      <c r="L374" s="28">
        <v>4820.54</v>
      </c>
      <c r="M374" s="28">
        <v>25.37</v>
      </c>
      <c r="N374" s="28">
        <v>832.32</v>
      </c>
      <c r="O374">
        <v>136.6</v>
      </c>
      <c r="P374">
        <v>3214</v>
      </c>
    </row>
    <row r="375" spans="1:16">
      <c r="A375" t="s">
        <v>16</v>
      </c>
      <c r="B375" t="s">
        <v>160</v>
      </c>
      <c r="C375" t="s">
        <v>43</v>
      </c>
      <c r="D375" t="s">
        <v>19</v>
      </c>
      <c r="E375" t="s">
        <v>20</v>
      </c>
      <c r="F375">
        <v>76150.38</v>
      </c>
      <c r="G375" s="26">
        <v>44539</v>
      </c>
      <c r="H375" t="s">
        <v>32</v>
      </c>
      <c r="I375" s="26">
        <v>44547</v>
      </c>
      <c r="J375" s="27">
        <v>0.162</v>
      </c>
      <c r="K375" s="28">
        <v>429.08</v>
      </c>
      <c r="L375" s="28">
        <v>4590.86</v>
      </c>
      <c r="M375" s="28">
        <v>26.04</v>
      </c>
      <c r="N375" s="28">
        <v>774.86</v>
      </c>
      <c r="O375">
        <v>136.6</v>
      </c>
      <c r="P375">
        <v>3268</v>
      </c>
    </row>
    <row r="376" spans="1:16">
      <c r="A376" t="s">
        <v>103</v>
      </c>
      <c r="B376" t="s">
        <v>104</v>
      </c>
      <c r="C376" t="s">
        <v>185</v>
      </c>
      <c r="D376" t="s">
        <v>44</v>
      </c>
      <c r="E376" t="s">
        <v>20</v>
      </c>
      <c r="F376">
        <v>152769.7</v>
      </c>
      <c r="G376" s="26">
        <v>44539</v>
      </c>
      <c r="H376" t="s">
        <v>21</v>
      </c>
      <c r="I376" s="26">
        <v>44547</v>
      </c>
      <c r="J376" s="27">
        <v>0.252</v>
      </c>
      <c r="K376" s="28">
        <v>1198.46</v>
      </c>
      <c r="L376" s="28">
        <v>7822.4</v>
      </c>
      <c r="M376" s="28">
        <v>49.81</v>
      </c>
      <c r="N376" s="28">
        <v>2351.31</v>
      </c>
      <c r="O376">
        <v>185.76</v>
      </c>
      <c r="P376">
        <v>1468</v>
      </c>
    </row>
    <row r="377" spans="1:16">
      <c r="A377" t="s">
        <v>103</v>
      </c>
      <c r="B377" t="s">
        <v>220</v>
      </c>
      <c r="C377" t="s">
        <v>18</v>
      </c>
      <c r="D377" t="s">
        <v>19</v>
      </c>
      <c r="E377" t="s">
        <v>20</v>
      </c>
      <c r="F377">
        <v>76378.15</v>
      </c>
      <c r="G377" s="26">
        <v>44539</v>
      </c>
      <c r="H377" t="s">
        <v>21</v>
      </c>
      <c r="K377" s="28">
        <v>670</v>
      </c>
      <c r="L377" s="28">
        <v>4336.79</v>
      </c>
      <c r="M377" s="28">
        <v>26.2</v>
      </c>
      <c r="N377" s="28">
        <v>774.86</v>
      </c>
      <c r="O377">
        <v>136.6</v>
      </c>
      <c r="P377">
        <v>933</v>
      </c>
    </row>
    <row r="378" spans="1:16">
      <c r="A378" t="s">
        <v>16</v>
      </c>
      <c r="B378" t="s">
        <v>160</v>
      </c>
      <c r="C378" t="s">
        <v>158</v>
      </c>
      <c r="D378" t="s">
        <v>44</v>
      </c>
      <c r="E378" t="s">
        <v>20</v>
      </c>
      <c r="F378">
        <v>152769.7</v>
      </c>
      <c r="G378" s="26">
        <v>44540</v>
      </c>
      <c r="H378" t="s">
        <v>32</v>
      </c>
      <c r="I378" s="26">
        <v>44564</v>
      </c>
      <c r="J378" s="27">
        <v>0.252</v>
      </c>
      <c r="K378" s="28">
        <v>1198.46</v>
      </c>
      <c r="L378" s="28">
        <v>7822.4</v>
      </c>
      <c r="M378" s="28">
        <v>49.81</v>
      </c>
      <c r="N378" s="28">
        <v>2351.31</v>
      </c>
      <c r="O378">
        <v>185.76</v>
      </c>
      <c r="P378">
        <v>3335</v>
      </c>
    </row>
    <row r="379" spans="1:16">
      <c r="A379" t="s">
        <v>16</v>
      </c>
      <c r="B379" t="s">
        <v>160</v>
      </c>
      <c r="C379" t="s">
        <v>221</v>
      </c>
      <c r="D379" t="s">
        <v>44</v>
      </c>
      <c r="E379" t="s">
        <v>49</v>
      </c>
      <c r="F379">
        <v>152905.93</v>
      </c>
      <c r="G379" s="26">
        <v>44540</v>
      </c>
      <c r="H379" t="s">
        <v>32</v>
      </c>
      <c r="I379" s="26">
        <v>44564</v>
      </c>
      <c r="J379" s="27">
        <v>0.252</v>
      </c>
      <c r="K379" s="28">
        <v>918.16</v>
      </c>
      <c r="L379" s="28">
        <v>8560.99</v>
      </c>
      <c r="M379" s="28">
        <v>47.78</v>
      </c>
      <c r="N379" s="28">
        <v>2351.31</v>
      </c>
      <c r="O379">
        <v>185.76</v>
      </c>
      <c r="P379">
        <v>3336</v>
      </c>
    </row>
    <row r="380" spans="1:16">
      <c r="A380" t="s">
        <v>16</v>
      </c>
      <c r="B380" t="s">
        <v>160</v>
      </c>
      <c r="C380" t="s">
        <v>222</v>
      </c>
      <c r="D380" t="s">
        <v>19</v>
      </c>
      <c r="E380" t="s">
        <v>20</v>
      </c>
      <c r="F380">
        <v>76378.15</v>
      </c>
      <c r="G380" s="26">
        <v>44540</v>
      </c>
      <c r="H380" t="s">
        <v>32</v>
      </c>
      <c r="I380" s="26">
        <v>44549</v>
      </c>
      <c r="J380" s="27">
        <v>0.162</v>
      </c>
      <c r="K380" s="28">
        <v>670</v>
      </c>
      <c r="L380" s="28">
        <v>4336.79</v>
      </c>
      <c r="M380" s="28">
        <v>26.2</v>
      </c>
      <c r="N380" s="28">
        <v>774.86</v>
      </c>
      <c r="O380">
        <v>136.6</v>
      </c>
      <c r="P380">
        <v>3215</v>
      </c>
    </row>
    <row r="381" spans="1:16">
      <c r="A381" t="s">
        <v>16</v>
      </c>
      <c r="B381" t="s">
        <v>160</v>
      </c>
      <c r="C381" t="s">
        <v>223</v>
      </c>
      <c r="D381" t="s">
        <v>19</v>
      </c>
      <c r="E381" t="s">
        <v>20</v>
      </c>
      <c r="F381">
        <v>76378.15</v>
      </c>
      <c r="G381" s="26">
        <v>44540</v>
      </c>
      <c r="H381" t="s">
        <v>32</v>
      </c>
      <c r="I381" s="26">
        <v>44549</v>
      </c>
      <c r="J381" s="27">
        <v>0.162</v>
      </c>
      <c r="K381" s="28">
        <v>670</v>
      </c>
      <c r="L381" s="28">
        <v>4336.79</v>
      </c>
      <c r="M381" s="28">
        <v>26.2</v>
      </c>
      <c r="N381" s="28">
        <v>774.86</v>
      </c>
      <c r="O381">
        <v>136.6</v>
      </c>
      <c r="P381">
        <v>3216</v>
      </c>
    </row>
    <row r="382" spans="1:16">
      <c r="A382" t="s">
        <v>16</v>
      </c>
      <c r="B382" t="s">
        <v>160</v>
      </c>
      <c r="C382" t="s">
        <v>71</v>
      </c>
      <c r="D382" t="s">
        <v>19</v>
      </c>
      <c r="E382" t="s">
        <v>49</v>
      </c>
      <c r="F382">
        <v>77950.3</v>
      </c>
      <c r="G382" s="26">
        <v>44540</v>
      </c>
      <c r="H382" t="s">
        <v>32</v>
      </c>
      <c r="I382" s="26">
        <v>44548</v>
      </c>
      <c r="J382" s="27">
        <v>0.162</v>
      </c>
      <c r="K382" s="28">
        <v>384.04</v>
      </c>
      <c r="L382" s="28">
        <v>4961.85</v>
      </c>
      <c r="M382" s="28">
        <v>25.29</v>
      </c>
      <c r="N382" s="28">
        <v>832.32</v>
      </c>
      <c r="O382">
        <v>136.6</v>
      </c>
      <c r="P382">
        <v>3377</v>
      </c>
    </row>
    <row r="383" spans="1:16">
      <c r="A383" t="s">
        <v>16</v>
      </c>
      <c r="B383" t="s">
        <v>160</v>
      </c>
      <c r="C383" t="s">
        <v>224</v>
      </c>
      <c r="D383" t="s">
        <v>19</v>
      </c>
      <c r="E383" t="s">
        <v>49</v>
      </c>
      <c r="F383">
        <v>78205.19</v>
      </c>
      <c r="G383" s="26">
        <v>44540</v>
      </c>
      <c r="H383" t="s">
        <v>32</v>
      </c>
      <c r="I383" s="26">
        <v>44549</v>
      </c>
      <c r="J383" s="27">
        <v>0.162</v>
      </c>
      <c r="K383" s="28">
        <v>537.61</v>
      </c>
      <c r="L383" s="28">
        <v>4820.54</v>
      </c>
      <c r="M383" s="28">
        <v>25.37</v>
      </c>
      <c r="N383" s="28">
        <v>832.32</v>
      </c>
      <c r="O383">
        <v>136.6</v>
      </c>
      <c r="P383">
        <v>3218</v>
      </c>
    </row>
    <row r="384" spans="1:16">
      <c r="A384" t="s">
        <v>16</v>
      </c>
      <c r="B384" t="s">
        <v>160</v>
      </c>
      <c r="C384" t="s">
        <v>50</v>
      </c>
      <c r="D384" t="s">
        <v>19</v>
      </c>
      <c r="E384" t="s">
        <v>20</v>
      </c>
      <c r="F384">
        <v>76150.38</v>
      </c>
      <c r="G384" s="26">
        <v>44540</v>
      </c>
      <c r="H384" t="s">
        <v>32</v>
      </c>
      <c r="I384" s="26">
        <v>44547</v>
      </c>
      <c r="J384" s="27">
        <v>0.162</v>
      </c>
      <c r="K384" s="28">
        <v>429.08</v>
      </c>
      <c r="L384" s="28">
        <v>4590.86</v>
      </c>
      <c r="M384" s="28">
        <v>26.04</v>
      </c>
      <c r="N384" s="28">
        <v>774.86</v>
      </c>
      <c r="O384">
        <v>136.6</v>
      </c>
      <c r="P384">
        <v>3269</v>
      </c>
    </row>
    <row r="385" spans="1:16">
      <c r="A385" t="s">
        <v>16</v>
      </c>
      <c r="B385" t="s">
        <v>160</v>
      </c>
      <c r="C385" t="s">
        <v>47</v>
      </c>
      <c r="D385" t="s">
        <v>19</v>
      </c>
      <c r="E385" t="s">
        <v>20</v>
      </c>
      <c r="F385">
        <v>76150.38</v>
      </c>
      <c r="G385" s="26">
        <v>44540</v>
      </c>
      <c r="H385" t="s">
        <v>32</v>
      </c>
      <c r="I385" s="26">
        <v>44547</v>
      </c>
      <c r="J385" s="27">
        <v>0.162</v>
      </c>
      <c r="K385" s="28">
        <v>429.08</v>
      </c>
      <c r="L385" s="28">
        <v>4590.86</v>
      </c>
      <c r="M385" s="28">
        <v>26.04</v>
      </c>
      <c r="N385" s="28">
        <v>774.86</v>
      </c>
      <c r="O385">
        <v>136.6</v>
      </c>
      <c r="P385">
        <v>3267</v>
      </c>
    </row>
    <row r="386" spans="1:16">
      <c r="A386" t="s">
        <v>103</v>
      </c>
      <c r="B386" t="s">
        <v>104</v>
      </c>
      <c r="C386" t="s">
        <v>192</v>
      </c>
      <c r="D386" t="s">
        <v>44</v>
      </c>
      <c r="E386" t="s">
        <v>20</v>
      </c>
      <c r="F386">
        <v>152769.7</v>
      </c>
      <c r="G386" s="26">
        <v>44540</v>
      </c>
      <c r="H386" t="s">
        <v>21</v>
      </c>
      <c r="I386" s="26">
        <v>44547</v>
      </c>
      <c r="J386" s="27">
        <v>0.252</v>
      </c>
      <c r="K386" s="28">
        <v>1198.46</v>
      </c>
      <c r="L386" s="28">
        <v>7822.4</v>
      </c>
      <c r="M386" s="28">
        <v>49.81</v>
      </c>
      <c r="N386" s="28">
        <v>2351.31</v>
      </c>
      <c r="O386">
        <v>185.76</v>
      </c>
      <c r="P386">
        <v>1467</v>
      </c>
    </row>
    <row r="387" spans="1:16">
      <c r="A387" t="s">
        <v>103</v>
      </c>
      <c r="B387" t="s">
        <v>220</v>
      </c>
      <c r="C387" t="s">
        <v>25</v>
      </c>
      <c r="D387" t="s">
        <v>19</v>
      </c>
      <c r="E387" t="s">
        <v>20</v>
      </c>
      <c r="F387">
        <v>76378.15</v>
      </c>
      <c r="G387" s="26">
        <v>44540</v>
      </c>
      <c r="H387" t="s">
        <v>21</v>
      </c>
      <c r="K387" s="28">
        <v>670</v>
      </c>
      <c r="L387" s="28">
        <v>4336.79</v>
      </c>
      <c r="M387" s="28">
        <v>26.2</v>
      </c>
      <c r="N387" s="28">
        <v>774.86</v>
      </c>
      <c r="O387">
        <v>136.6</v>
      </c>
      <c r="P387">
        <v>934</v>
      </c>
    </row>
    <row r="388" spans="1:16">
      <c r="A388" t="s">
        <v>103</v>
      </c>
      <c r="B388" t="s">
        <v>104</v>
      </c>
      <c r="C388" t="s">
        <v>186</v>
      </c>
      <c r="D388" t="s">
        <v>44</v>
      </c>
      <c r="E388" t="s">
        <v>49</v>
      </c>
      <c r="F388">
        <v>152905.93</v>
      </c>
      <c r="G388" s="26">
        <v>44541</v>
      </c>
      <c r="H388" t="s">
        <v>21</v>
      </c>
      <c r="I388" s="26">
        <v>44547</v>
      </c>
      <c r="J388" s="27">
        <v>0.252</v>
      </c>
      <c r="K388" s="28">
        <v>918.16</v>
      </c>
      <c r="L388" s="28">
        <v>8560.99</v>
      </c>
      <c r="M388" s="28">
        <v>47.78</v>
      </c>
      <c r="N388" s="28">
        <v>2351.31</v>
      </c>
      <c r="O388">
        <v>185.76</v>
      </c>
      <c r="P388">
        <v>1466</v>
      </c>
    </row>
    <row r="389" spans="1:16">
      <c r="A389" t="s">
        <v>103</v>
      </c>
      <c r="B389" t="s">
        <v>220</v>
      </c>
      <c r="C389" t="s">
        <v>24</v>
      </c>
      <c r="D389" t="s">
        <v>19</v>
      </c>
      <c r="E389" t="s">
        <v>20</v>
      </c>
      <c r="F389">
        <v>76378.15</v>
      </c>
      <c r="G389" s="26">
        <v>44541</v>
      </c>
      <c r="H389" t="s">
        <v>21</v>
      </c>
      <c r="K389" s="28">
        <v>670</v>
      </c>
      <c r="L389" s="28">
        <v>4336.79</v>
      </c>
      <c r="M389" s="28">
        <v>26.2</v>
      </c>
      <c r="N389" s="28">
        <v>774.86</v>
      </c>
      <c r="O389">
        <v>136.6</v>
      </c>
      <c r="P389">
        <v>932</v>
      </c>
    </row>
    <row r="390" spans="1:16">
      <c r="A390" t="s">
        <v>16</v>
      </c>
      <c r="B390" t="s">
        <v>160</v>
      </c>
      <c r="C390" t="s">
        <v>225</v>
      </c>
      <c r="D390" t="s">
        <v>19</v>
      </c>
      <c r="E390" t="s">
        <v>49</v>
      </c>
      <c r="F390">
        <v>78205.19</v>
      </c>
      <c r="G390" s="26">
        <v>44541</v>
      </c>
      <c r="H390" t="s">
        <v>32</v>
      </c>
      <c r="I390" s="26">
        <v>44548</v>
      </c>
      <c r="J390" s="27">
        <v>0.162</v>
      </c>
      <c r="K390" s="28">
        <v>537.61</v>
      </c>
      <c r="L390" s="28">
        <v>4820.54</v>
      </c>
      <c r="M390" s="28">
        <v>25.37</v>
      </c>
      <c r="N390" s="28">
        <v>832.32</v>
      </c>
      <c r="O390">
        <v>136.6</v>
      </c>
      <c r="P390">
        <v>3204</v>
      </c>
    </row>
    <row r="391" spans="1:16">
      <c r="A391" t="s">
        <v>16</v>
      </c>
      <c r="B391" t="s">
        <v>160</v>
      </c>
      <c r="C391" t="s">
        <v>57</v>
      </c>
      <c r="D391" t="s">
        <v>44</v>
      </c>
      <c r="E391" t="s">
        <v>49</v>
      </c>
      <c r="F391">
        <v>152905.93</v>
      </c>
      <c r="G391" s="26">
        <v>44541</v>
      </c>
      <c r="H391" t="s">
        <v>32</v>
      </c>
      <c r="I391" s="26">
        <v>44559</v>
      </c>
      <c r="J391" s="27">
        <v>0.252</v>
      </c>
      <c r="K391" s="28">
        <v>918.16</v>
      </c>
      <c r="L391" s="28">
        <v>8560.99</v>
      </c>
      <c r="M391" s="28">
        <v>47.78</v>
      </c>
      <c r="N391" s="28">
        <v>2351.31</v>
      </c>
      <c r="O391">
        <v>185.76</v>
      </c>
      <c r="P391">
        <v>3329</v>
      </c>
    </row>
    <row r="392" spans="1:16">
      <c r="A392" t="s">
        <v>103</v>
      </c>
      <c r="B392" t="s">
        <v>220</v>
      </c>
      <c r="C392" t="s">
        <v>55</v>
      </c>
      <c r="D392" t="s">
        <v>19</v>
      </c>
      <c r="E392" t="s">
        <v>49</v>
      </c>
      <c r="F392">
        <v>78205.19</v>
      </c>
      <c r="G392" s="26">
        <v>44541</v>
      </c>
      <c r="H392" t="s">
        <v>21</v>
      </c>
      <c r="K392" s="28">
        <v>537.61</v>
      </c>
      <c r="L392" s="28">
        <v>4820.54</v>
      </c>
      <c r="M392" s="28">
        <v>25.37</v>
      </c>
      <c r="N392" s="28">
        <v>832.32</v>
      </c>
      <c r="O392">
        <v>136.6</v>
      </c>
      <c r="P392">
        <v>931</v>
      </c>
    </row>
    <row r="393" spans="1:16">
      <c r="A393" t="s">
        <v>16</v>
      </c>
      <c r="B393" t="s">
        <v>160</v>
      </c>
      <c r="C393" t="s">
        <v>51</v>
      </c>
      <c r="D393" t="s">
        <v>19</v>
      </c>
      <c r="E393" t="s">
        <v>20</v>
      </c>
      <c r="F393">
        <v>76150.38</v>
      </c>
      <c r="G393" s="26">
        <v>44541</v>
      </c>
      <c r="H393" t="s">
        <v>32</v>
      </c>
      <c r="I393" s="26">
        <v>44548</v>
      </c>
      <c r="J393" s="27">
        <v>0.162</v>
      </c>
      <c r="K393" s="28">
        <v>429.08</v>
      </c>
      <c r="L393" s="28">
        <v>4590.86</v>
      </c>
      <c r="M393" s="28">
        <v>26.04</v>
      </c>
      <c r="N393" s="28">
        <v>774.86</v>
      </c>
      <c r="O393">
        <v>136.6</v>
      </c>
      <c r="P393">
        <v>3374</v>
      </c>
    </row>
    <row r="394" spans="1:16">
      <c r="A394" t="s">
        <v>103</v>
      </c>
      <c r="B394" t="s">
        <v>220</v>
      </c>
      <c r="C394" t="s">
        <v>34</v>
      </c>
      <c r="D394" t="s">
        <v>19</v>
      </c>
      <c r="E394" t="s">
        <v>20</v>
      </c>
      <c r="F394">
        <v>76378.15</v>
      </c>
      <c r="G394" s="26">
        <v>44541</v>
      </c>
      <c r="H394" t="s">
        <v>21</v>
      </c>
      <c r="K394" s="28">
        <v>670</v>
      </c>
      <c r="L394" s="28">
        <v>4336.79</v>
      </c>
      <c r="M394" s="28">
        <v>26.2</v>
      </c>
      <c r="N394" s="28">
        <v>774.86</v>
      </c>
      <c r="O394">
        <v>136.6</v>
      </c>
      <c r="P394">
        <v>939</v>
      </c>
    </row>
    <row r="395" spans="1:16">
      <c r="A395" t="s">
        <v>103</v>
      </c>
      <c r="B395" t="s">
        <v>104</v>
      </c>
      <c r="C395" t="s">
        <v>226</v>
      </c>
      <c r="D395" t="s">
        <v>44</v>
      </c>
      <c r="E395" t="s">
        <v>20</v>
      </c>
      <c r="F395">
        <v>152769.7</v>
      </c>
      <c r="G395" s="26">
        <v>44541</v>
      </c>
      <c r="H395" t="s">
        <v>21</v>
      </c>
      <c r="I395" s="26">
        <v>44548</v>
      </c>
      <c r="J395" s="27">
        <v>0.252</v>
      </c>
      <c r="K395" s="28">
        <v>1198.46</v>
      </c>
      <c r="L395" s="28">
        <v>7822.4</v>
      </c>
      <c r="M395" s="28">
        <v>49.81</v>
      </c>
      <c r="N395" s="28">
        <v>2351.31</v>
      </c>
      <c r="O395">
        <v>185.76</v>
      </c>
      <c r="P395">
        <v>1469</v>
      </c>
    </row>
    <row r="396" spans="1:16">
      <c r="A396" t="s">
        <v>16</v>
      </c>
      <c r="B396" t="s">
        <v>160</v>
      </c>
      <c r="C396" t="s">
        <v>227</v>
      </c>
      <c r="D396" t="s">
        <v>19</v>
      </c>
      <c r="E396" t="s">
        <v>49</v>
      </c>
      <c r="F396">
        <v>78205.19</v>
      </c>
      <c r="G396" s="26">
        <v>44541</v>
      </c>
      <c r="H396" t="s">
        <v>32</v>
      </c>
      <c r="I396" s="26">
        <v>44548</v>
      </c>
      <c r="J396" s="27">
        <v>0.162</v>
      </c>
      <c r="K396" s="28">
        <v>537.61</v>
      </c>
      <c r="L396" s="28">
        <v>4820.54</v>
      </c>
      <c r="M396" s="28">
        <v>25.37</v>
      </c>
      <c r="N396" s="28">
        <v>832.32</v>
      </c>
      <c r="O396">
        <v>136.6</v>
      </c>
      <c r="P396">
        <v>3208</v>
      </c>
    </row>
    <row r="397" spans="1:16">
      <c r="A397" t="s">
        <v>16</v>
      </c>
      <c r="B397" t="s">
        <v>160</v>
      </c>
      <c r="C397" t="s">
        <v>31</v>
      </c>
      <c r="D397" t="s">
        <v>19</v>
      </c>
      <c r="E397" t="s">
        <v>20</v>
      </c>
      <c r="F397">
        <v>76150.38</v>
      </c>
      <c r="G397" s="26">
        <v>44541</v>
      </c>
      <c r="H397" t="s">
        <v>32</v>
      </c>
      <c r="I397" s="26">
        <v>44548</v>
      </c>
      <c r="J397" s="27">
        <v>0.162</v>
      </c>
      <c r="K397" s="28">
        <v>429.08</v>
      </c>
      <c r="L397" s="28">
        <v>4590.86</v>
      </c>
      <c r="M397" s="28">
        <v>26.04</v>
      </c>
      <c r="N397" s="28">
        <v>774.86</v>
      </c>
      <c r="O397">
        <v>136.6</v>
      </c>
      <c r="P397">
        <v>3375</v>
      </c>
    </row>
    <row r="398" spans="1:16">
      <c r="A398" t="s">
        <v>16</v>
      </c>
      <c r="B398" t="s">
        <v>160</v>
      </c>
      <c r="C398" t="s">
        <v>53</v>
      </c>
      <c r="D398" t="s">
        <v>19</v>
      </c>
      <c r="E398" t="s">
        <v>49</v>
      </c>
      <c r="F398">
        <v>77950.3</v>
      </c>
      <c r="G398" s="26">
        <v>44541</v>
      </c>
      <c r="H398" t="s">
        <v>32</v>
      </c>
      <c r="I398" s="26">
        <v>44548</v>
      </c>
      <c r="J398" s="27">
        <v>0.162</v>
      </c>
      <c r="K398" s="28">
        <v>384.04</v>
      </c>
      <c r="L398" s="28">
        <v>4961.85</v>
      </c>
      <c r="M398" s="28">
        <v>25.29</v>
      </c>
      <c r="N398" s="28">
        <v>832.32</v>
      </c>
      <c r="O398">
        <v>136.6</v>
      </c>
      <c r="P398">
        <v>3373</v>
      </c>
    </row>
    <row r="399" spans="1:16">
      <c r="A399" t="s">
        <v>103</v>
      </c>
      <c r="B399" t="s">
        <v>104</v>
      </c>
      <c r="C399" t="s">
        <v>194</v>
      </c>
      <c r="D399" t="s">
        <v>44</v>
      </c>
      <c r="E399" t="s">
        <v>49</v>
      </c>
      <c r="F399">
        <v>152905.93</v>
      </c>
      <c r="G399" s="26">
        <v>44542</v>
      </c>
      <c r="H399" t="s">
        <v>21</v>
      </c>
      <c r="I399" s="26">
        <v>44551</v>
      </c>
      <c r="J399" s="27">
        <v>0.252</v>
      </c>
      <c r="K399" s="28">
        <v>918.16</v>
      </c>
      <c r="L399" s="28">
        <v>8560.99</v>
      </c>
      <c r="M399" s="28">
        <v>47.78</v>
      </c>
      <c r="N399" s="28">
        <v>2351.31</v>
      </c>
      <c r="O399">
        <v>185.76</v>
      </c>
      <c r="P399">
        <v>1461</v>
      </c>
    </row>
    <row r="400" spans="1:16">
      <c r="A400" t="s">
        <v>16</v>
      </c>
      <c r="B400" t="s">
        <v>160</v>
      </c>
      <c r="C400" t="s">
        <v>54</v>
      </c>
      <c r="D400" t="s">
        <v>44</v>
      </c>
      <c r="E400" t="s">
        <v>20</v>
      </c>
      <c r="F400">
        <v>152769.7</v>
      </c>
      <c r="G400" s="26">
        <v>44542</v>
      </c>
      <c r="H400" t="s">
        <v>32</v>
      </c>
      <c r="I400" s="26">
        <v>44561</v>
      </c>
      <c r="J400" s="27">
        <v>0.252</v>
      </c>
      <c r="K400" s="28">
        <v>1198.46</v>
      </c>
      <c r="L400" s="28">
        <v>7822.4</v>
      </c>
      <c r="M400" s="28">
        <v>49.81</v>
      </c>
      <c r="N400" s="28">
        <v>2351.31</v>
      </c>
      <c r="O400">
        <v>185.76</v>
      </c>
      <c r="P400">
        <v>3333</v>
      </c>
    </row>
    <row r="401" spans="1:16">
      <c r="A401" t="s">
        <v>103</v>
      </c>
      <c r="B401" t="s">
        <v>104</v>
      </c>
      <c r="C401" t="s">
        <v>187</v>
      </c>
      <c r="D401" t="s">
        <v>44</v>
      </c>
      <c r="E401" t="s">
        <v>49</v>
      </c>
      <c r="F401">
        <v>152905.93</v>
      </c>
      <c r="G401" s="26">
        <v>44542</v>
      </c>
      <c r="H401" t="s">
        <v>21</v>
      </c>
      <c r="I401" s="26">
        <v>44548</v>
      </c>
      <c r="J401" s="27">
        <v>0.252</v>
      </c>
      <c r="K401" s="28">
        <v>918.16</v>
      </c>
      <c r="L401" s="28">
        <v>8560.99</v>
      </c>
      <c r="M401" s="28">
        <v>47.78</v>
      </c>
      <c r="N401" s="28">
        <v>2351.31</v>
      </c>
      <c r="O401">
        <v>185.76</v>
      </c>
      <c r="P401">
        <v>1470</v>
      </c>
    </row>
    <row r="402" spans="1:16">
      <c r="A402" t="s">
        <v>103</v>
      </c>
      <c r="B402" t="s">
        <v>220</v>
      </c>
      <c r="C402" t="s">
        <v>39</v>
      </c>
      <c r="D402" t="s">
        <v>19</v>
      </c>
      <c r="E402" t="s">
        <v>20</v>
      </c>
      <c r="F402">
        <v>76378.15</v>
      </c>
      <c r="G402" s="26">
        <v>44542</v>
      </c>
      <c r="H402" t="s">
        <v>21</v>
      </c>
      <c r="K402" s="28">
        <v>670</v>
      </c>
      <c r="L402" s="28">
        <v>4336.79</v>
      </c>
      <c r="M402" s="28">
        <v>26.2</v>
      </c>
      <c r="N402" s="28">
        <v>774.86</v>
      </c>
      <c r="O402">
        <v>136.6</v>
      </c>
      <c r="P402">
        <v>943</v>
      </c>
    </row>
    <row r="403" spans="1:16">
      <c r="A403" t="s">
        <v>16</v>
      </c>
      <c r="B403" t="s">
        <v>160</v>
      </c>
      <c r="C403" t="s">
        <v>228</v>
      </c>
      <c r="D403" t="s">
        <v>19</v>
      </c>
      <c r="E403" t="s">
        <v>20</v>
      </c>
      <c r="F403">
        <v>76378.15</v>
      </c>
      <c r="G403" s="26">
        <v>44542</v>
      </c>
      <c r="H403" t="s">
        <v>32</v>
      </c>
      <c r="I403" s="26">
        <v>44549</v>
      </c>
      <c r="J403" s="27">
        <v>0.162</v>
      </c>
      <c r="K403" s="28">
        <v>670</v>
      </c>
      <c r="L403" s="28">
        <v>4336.79</v>
      </c>
      <c r="M403" s="28">
        <v>26.2</v>
      </c>
      <c r="N403" s="28">
        <v>774.86</v>
      </c>
      <c r="O403">
        <v>136.6</v>
      </c>
      <c r="P403">
        <v>3217</v>
      </c>
    </row>
    <row r="404" spans="1:16">
      <c r="A404" t="s">
        <v>16</v>
      </c>
      <c r="B404" t="s">
        <v>160</v>
      </c>
      <c r="C404" t="s">
        <v>61</v>
      </c>
      <c r="D404" t="s">
        <v>19</v>
      </c>
      <c r="E404" t="s">
        <v>49</v>
      </c>
      <c r="F404">
        <v>78205.19</v>
      </c>
      <c r="G404" s="26">
        <v>44542</v>
      </c>
      <c r="H404" t="s">
        <v>32</v>
      </c>
      <c r="I404" s="26">
        <v>44549</v>
      </c>
      <c r="J404" s="27">
        <v>0.162</v>
      </c>
      <c r="K404" s="28">
        <v>537.61</v>
      </c>
      <c r="L404" s="28">
        <v>4820.54</v>
      </c>
      <c r="M404" s="28">
        <v>25.37</v>
      </c>
      <c r="N404" s="28">
        <v>832.32</v>
      </c>
      <c r="O404">
        <v>136.6</v>
      </c>
      <c r="P404">
        <v>3372</v>
      </c>
    </row>
    <row r="405" spans="1:16">
      <c r="A405" t="s">
        <v>16</v>
      </c>
      <c r="B405" t="s">
        <v>160</v>
      </c>
      <c r="C405" t="s">
        <v>59</v>
      </c>
      <c r="D405" t="s">
        <v>19</v>
      </c>
      <c r="E405" t="s">
        <v>20</v>
      </c>
      <c r="F405">
        <v>76150.38</v>
      </c>
      <c r="G405" s="26">
        <v>44542</v>
      </c>
      <c r="H405" t="s">
        <v>32</v>
      </c>
      <c r="I405" s="26">
        <v>44548</v>
      </c>
      <c r="J405" s="27">
        <v>0.162</v>
      </c>
      <c r="K405" s="28">
        <v>429.08</v>
      </c>
      <c r="L405" s="28">
        <v>4590.86</v>
      </c>
      <c r="M405" s="28">
        <v>26.04</v>
      </c>
      <c r="N405" s="28">
        <v>774.86</v>
      </c>
      <c r="O405">
        <v>136.6</v>
      </c>
      <c r="P405">
        <v>3376</v>
      </c>
    </row>
    <row r="406" spans="1:16">
      <c r="A406" t="s">
        <v>16</v>
      </c>
      <c r="B406" t="s">
        <v>160</v>
      </c>
      <c r="C406" t="s">
        <v>76</v>
      </c>
      <c r="D406" t="s">
        <v>44</v>
      </c>
      <c r="E406" t="s">
        <v>49</v>
      </c>
      <c r="F406">
        <v>152905.93</v>
      </c>
      <c r="G406" s="26">
        <v>44542</v>
      </c>
      <c r="H406" t="s">
        <v>32</v>
      </c>
      <c r="I406" s="26">
        <v>44564</v>
      </c>
      <c r="J406" s="27">
        <v>0.252</v>
      </c>
      <c r="K406" s="28">
        <v>918.16</v>
      </c>
      <c r="L406" s="28">
        <v>8560.99</v>
      </c>
      <c r="M406" s="28">
        <v>47.78</v>
      </c>
      <c r="N406" s="28">
        <v>2351.31</v>
      </c>
      <c r="O406">
        <v>185.76</v>
      </c>
      <c r="P406">
        <v>3223</v>
      </c>
    </row>
    <row r="407" spans="1:16">
      <c r="A407" t="s">
        <v>103</v>
      </c>
      <c r="B407" t="s">
        <v>220</v>
      </c>
      <c r="C407" t="s">
        <v>28</v>
      </c>
      <c r="D407" t="s">
        <v>19</v>
      </c>
      <c r="E407" t="s">
        <v>20</v>
      </c>
      <c r="F407">
        <v>76378.15</v>
      </c>
      <c r="G407" s="26">
        <v>44542</v>
      </c>
      <c r="H407" t="s">
        <v>21</v>
      </c>
      <c r="K407" s="28">
        <v>670</v>
      </c>
      <c r="L407" s="28">
        <v>4336.79</v>
      </c>
      <c r="M407" s="28">
        <v>26.2</v>
      </c>
      <c r="N407" s="28">
        <v>774.86</v>
      </c>
      <c r="O407">
        <v>136.6</v>
      </c>
      <c r="P407">
        <v>937</v>
      </c>
    </row>
    <row r="408" spans="1:16">
      <c r="A408" t="s">
        <v>16</v>
      </c>
      <c r="B408" t="s">
        <v>160</v>
      </c>
      <c r="C408" t="s">
        <v>229</v>
      </c>
      <c r="D408" t="s">
        <v>19</v>
      </c>
      <c r="E408" t="s">
        <v>20</v>
      </c>
      <c r="F408">
        <v>76378.15</v>
      </c>
      <c r="G408" s="26">
        <v>44542</v>
      </c>
      <c r="H408" t="s">
        <v>32</v>
      </c>
      <c r="I408" s="26">
        <v>44559</v>
      </c>
      <c r="J408" s="27">
        <v>0.162</v>
      </c>
      <c r="K408" s="28">
        <v>670</v>
      </c>
      <c r="L408" s="28">
        <v>4336.79</v>
      </c>
      <c r="M408" s="28">
        <v>26.2</v>
      </c>
      <c r="N408" s="28">
        <v>774.86</v>
      </c>
      <c r="O408">
        <v>136.6</v>
      </c>
      <c r="P408">
        <v>3174</v>
      </c>
    </row>
    <row r="409" spans="1:16">
      <c r="A409" t="s">
        <v>16</v>
      </c>
      <c r="B409" t="s">
        <v>160</v>
      </c>
      <c r="C409" t="s">
        <v>69</v>
      </c>
      <c r="D409" t="s">
        <v>19</v>
      </c>
      <c r="E409" t="s">
        <v>20</v>
      </c>
      <c r="F409">
        <v>76378.15</v>
      </c>
      <c r="G409" s="26">
        <v>44543</v>
      </c>
      <c r="H409" t="s">
        <v>32</v>
      </c>
      <c r="I409" s="26">
        <v>44549</v>
      </c>
      <c r="J409" s="27">
        <v>0.162</v>
      </c>
      <c r="K409" s="28">
        <v>670</v>
      </c>
      <c r="L409" s="28">
        <v>4336.79</v>
      </c>
      <c r="M409" s="28">
        <v>26.2</v>
      </c>
      <c r="N409" s="28">
        <v>774.86</v>
      </c>
      <c r="O409">
        <v>136.6</v>
      </c>
      <c r="P409">
        <v>3370</v>
      </c>
    </row>
    <row r="410" spans="1:16">
      <c r="A410" t="s">
        <v>16</v>
      </c>
      <c r="B410" t="s">
        <v>160</v>
      </c>
      <c r="C410" t="s">
        <v>65</v>
      </c>
      <c r="D410" t="s">
        <v>19</v>
      </c>
      <c r="E410" t="s">
        <v>20</v>
      </c>
      <c r="F410">
        <v>76378.15</v>
      </c>
      <c r="G410" s="26">
        <v>44543</v>
      </c>
      <c r="H410" t="s">
        <v>32</v>
      </c>
      <c r="I410" s="26">
        <v>44549</v>
      </c>
      <c r="J410" s="27">
        <v>0.162</v>
      </c>
      <c r="K410" s="28">
        <v>670</v>
      </c>
      <c r="L410" s="28">
        <v>4336.79</v>
      </c>
      <c r="M410" s="28">
        <v>26.2</v>
      </c>
      <c r="N410" s="28">
        <v>774.86</v>
      </c>
      <c r="O410">
        <v>136.6</v>
      </c>
      <c r="P410">
        <v>3371</v>
      </c>
    </row>
    <row r="411" spans="1:16">
      <c r="A411" t="s">
        <v>103</v>
      </c>
      <c r="B411" t="s">
        <v>220</v>
      </c>
      <c r="C411" t="s">
        <v>23</v>
      </c>
      <c r="D411" t="s">
        <v>19</v>
      </c>
      <c r="E411" t="s">
        <v>20</v>
      </c>
      <c r="F411">
        <v>76378.15</v>
      </c>
      <c r="G411" s="26">
        <v>44543</v>
      </c>
      <c r="H411" t="s">
        <v>21</v>
      </c>
      <c r="I411" s="26" t="s">
        <v>230</v>
      </c>
      <c r="J411" s="27">
        <v>0.162</v>
      </c>
      <c r="K411" s="28">
        <v>670</v>
      </c>
      <c r="L411" s="28">
        <v>4336.79</v>
      </c>
      <c r="M411" s="28">
        <v>26.2</v>
      </c>
      <c r="N411" s="28">
        <v>774.86</v>
      </c>
      <c r="O411">
        <v>136.6</v>
      </c>
      <c r="P411">
        <v>948</v>
      </c>
    </row>
    <row r="412" spans="1:16">
      <c r="A412" t="s">
        <v>103</v>
      </c>
      <c r="B412" t="s">
        <v>220</v>
      </c>
      <c r="C412" t="s">
        <v>22</v>
      </c>
      <c r="D412" t="s">
        <v>19</v>
      </c>
      <c r="E412" t="s">
        <v>20</v>
      </c>
      <c r="F412">
        <v>76378.15</v>
      </c>
      <c r="G412" s="26">
        <v>44543</v>
      </c>
      <c r="H412" t="s">
        <v>21</v>
      </c>
      <c r="K412" s="28">
        <v>670</v>
      </c>
      <c r="L412" s="28">
        <v>4336.79</v>
      </c>
      <c r="M412" s="28">
        <v>26.2</v>
      </c>
      <c r="N412" s="28">
        <v>774.86</v>
      </c>
      <c r="O412">
        <v>136.6</v>
      </c>
      <c r="P412">
        <v>944</v>
      </c>
    </row>
    <row r="413" spans="1:16">
      <c r="A413" t="s">
        <v>103</v>
      </c>
      <c r="B413" t="s">
        <v>104</v>
      </c>
      <c r="C413" t="s">
        <v>197</v>
      </c>
      <c r="D413" t="s">
        <v>44</v>
      </c>
      <c r="E413" t="s">
        <v>49</v>
      </c>
      <c r="F413">
        <v>152415.15</v>
      </c>
      <c r="G413" s="26">
        <v>44543</v>
      </c>
      <c r="H413" t="s">
        <v>21</v>
      </c>
      <c r="I413" s="26">
        <v>44553</v>
      </c>
      <c r="J413" s="27">
        <v>0.252</v>
      </c>
      <c r="K413" s="28">
        <v>579.03</v>
      </c>
      <c r="L413" s="28">
        <v>8866.58</v>
      </c>
      <c r="M413" s="28">
        <v>47.69</v>
      </c>
      <c r="N413" s="28">
        <v>2351.31</v>
      </c>
      <c r="O413">
        <v>185.76</v>
      </c>
      <c r="P413">
        <v>1456</v>
      </c>
    </row>
    <row r="414" spans="1:16">
      <c r="A414" t="s">
        <v>16</v>
      </c>
      <c r="B414" t="s">
        <v>160</v>
      </c>
      <c r="C414" t="s">
        <v>58</v>
      </c>
      <c r="D414" t="s">
        <v>19</v>
      </c>
      <c r="E414" t="s">
        <v>49</v>
      </c>
      <c r="F414">
        <v>78205.19</v>
      </c>
      <c r="G414" s="26">
        <v>44543</v>
      </c>
      <c r="H414" t="s">
        <v>32</v>
      </c>
      <c r="I414" s="26">
        <v>44549</v>
      </c>
      <c r="J414" s="27">
        <v>0.162</v>
      </c>
      <c r="K414" s="28">
        <v>537.61</v>
      </c>
      <c r="L414" s="28">
        <v>4820.54</v>
      </c>
      <c r="M414" s="28">
        <v>25.37</v>
      </c>
      <c r="N414" s="28">
        <v>832.32</v>
      </c>
      <c r="O414">
        <v>136.6</v>
      </c>
      <c r="P414">
        <v>3368</v>
      </c>
    </row>
    <row r="415" spans="1:16">
      <c r="A415" t="s">
        <v>16</v>
      </c>
      <c r="B415" t="s">
        <v>160</v>
      </c>
      <c r="C415" t="s">
        <v>231</v>
      </c>
      <c r="D415" t="s">
        <v>19</v>
      </c>
      <c r="E415" t="s">
        <v>49</v>
      </c>
      <c r="F415">
        <v>78205.19</v>
      </c>
      <c r="G415" s="26">
        <v>44543</v>
      </c>
      <c r="H415" t="s">
        <v>32</v>
      </c>
      <c r="I415" s="26">
        <v>44549</v>
      </c>
      <c r="J415" s="27">
        <v>0.162</v>
      </c>
      <c r="K415" s="28">
        <v>537.61</v>
      </c>
      <c r="L415" s="28">
        <v>4820.54</v>
      </c>
      <c r="M415" s="28">
        <v>25.37</v>
      </c>
      <c r="N415" s="28">
        <v>832.32</v>
      </c>
      <c r="O415">
        <v>136.6</v>
      </c>
      <c r="P415">
        <v>3199</v>
      </c>
    </row>
    <row r="416" spans="1:16">
      <c r="A416" t="s">
        <v>16</v>
      </c>
      <c r="B416" t="s">
        <v>160</v>
      </c>
      <c r="C416" t="s">
        <v>232</v>
      </c>
      <c r="D416" t="s">
        <v>19</v>
      </c>
      <c r="E416" t="s">
        <v>20</v>
      </c>
      <c r="F416">
        <v>76378.15</v>
      </c>
      <c r="G416" s="26">
        <v>44543</v>
      </c>
      <c r="H416" t="s">
        <v>32</v>
      </c>
      <c r="I416" s="26">
        <v>44548</v>
      </c>
      <c r="J416" s="27">
        <v>0.162</v>
      </c>
      <c r="K416" s="28">
        <v>670</v>
      </c>
      <c r="L416" s="28">
        <v>4336.79</v>
      </c>
      <c r="M416" s="28">
        <v>26.2</v>
      </c>
      <c r="N416" s="28">
        <v>774.86</v>
      </c>
      <c r="O416">
        <v>136.6</v>
      </c>
      <c r="P416">
        <v>3207</v>
      </c>
    </row>
    <row r="417" spans="1:16">
      <c r="A417" t="s">
        <v>16</v>
      </c>
      <c r="B417" t="s">
        <v>160</v>
      </c>
      <c r="C417" t="s">
        <v>233</v>
      </c>
      <c r="D417" t="s">
        <v>19</v>
      </c>
      <c r="E417" t="s">
        <v>20</v>
      </c>
      <c r="F417">
        <v>76378.15</v>
      </c>
      <c r="G417" s="26">
        <v>44543</v>
      </c>
      <c r="H417" t="s">
        <v>32</v>
      </c>
      <c r="I417" s="26">
        <v>44548</v>
      </c>
      <c r="J417" s="27">
        <v>0.162</v>
      </c>
      <c r="K417" s="28">
        <v>670</v>
      </c>
      <c r="L417" s="28">
        <v>4336.79</v>
      </c>
      <c r="M417" s="28">
        <v>26.2</v>
      </c>
      <c r="N417" s="28">
        <v>774.86</v>
      </c>
      <c r="O417">
        <v>136.6</v>
      </c>
      <c r="P417">
        <v>3206</v>
      </c>
    </row>
    <row r="418" spans="1:16">
      <c r="A418" t="s">
        <v>103</v>
      </c>
      <c r="B418" t="s">
        <v>104</v>
      </c>
      <c r="C418" t="s">
        <v>191</v>
      </c>
      <c r="D418" t="s">
        <v>44</v>
      </c>
      <c r="E418" t="s">
        <v>49</v>
      </c>
      <c r="F418">
        <v>152905.93</v>
      </c>
      <c r="G418" s="26">
        <v>44543</v>
      </c>
      <c r="H418" t="s">
        <v>21</v>
      </c>
      <c r="I418" s="26">
        <v>44551</v>
      </c>
      <c r="J418" s="27">
        <v>0.252</v>
      </c>
      <c r="K418" s="28">
        <v>918.16</v>
      </c>
      <c r="L418" s="28">
        <v>8560.99</v>
      </c>
      <c r="M418" s="28">
        <v>47.78</v>
      </c>
      <c r="N418" s="28">
        <v>2351.31</v>
      </c>
      <c r="O418">
        <v>185.76</v>
      </c>
      <c r="P418">
        <v>1465</v>
      </c>
    </row>
    <row r="419" spans="1:16">
      <c r="A419" t="s">
        <v>103</v>
      </c>
      <c r="B419" t="s">
        <v>220</v>
      </c>
      <c r="C419" t="s">
        <v>26</v>
      </c>
      <c r="D419" t="s">
        <v>19</v>
      </c>
      <c r="E419" t="s">
        <v>20</v>
      </c>
      <c r="F419">
        <v>76378.15</v>
      </c>
      <c r="G419" s="26">
        <v>44544</v>
      </c>
      <c r="H419" t="s">
        <v>21</v>
      </c>
      <c r="I419" s="26" t="s">
        <v>234</v>
      </c>
      <c r="J419" s="27">
        <v>0.162</v>
      </c>
      <c r="K419" s="28">
        <v>670</v>
      </c>
      <c r="L419" s="28">
        <v>4336.79</v>
      </c>
      <c r="M419" s="28">
        <v>26.2</v>
      </c>
      <c r="N419" s="28">
        <v>774.86</v>
      </c>
      <c r="O419">
        <v>136.6</v>
      </c>
      <c r="P419">
        <v>947</v>
      </c>
    </row>
    <row r="420" spans="1:16">
      <c r="A420" t="s">
        <v>16</v>
      </c>
      <c r="B420" t="s">
        <v>160</v>
      </c>
      <c r="C420" t="s">
        <v>235</v>
      </c>
      <c r="D420" t="s">
        <v>19</v>
      </c>
      <c r="E420" t="s">
        <v>20</v>
      </c>
      <c r="F420">
        <v>76378.15</v>
      </c>
      <c r="G420" s="26">
        <v>44544</v>
      </c>
      <c r="H420" t="s">
        <v>32</v>
      </c>
      <c r="I420" s="26">
        <v>44550</v>
      </c>
      <c r="J420" s="27">
        <v>0.162</v>
      </c>
      <c r="K420" s="28">
        <v>670</v>
      </c>
      <c r="L420" s="28">
        <v>4336.79</v>
      </c>
      <c r="M420" s="28">
        <v>26.2</v>
      </c>
      <c r="N420" s="28">
        <v>774.86</v>
      </c>
      <c r="O420">
        <v>136.6</v>
      </c>
      <c r="P420">
        <v>3200</v>
      </c>
    </row>
    <row r="421" spans="1:16">
      <c r="A421" t="s">
        <v>16</v>
      </c>
      <c r="B421" t="s">
        <v>160</v>
      </c>
      <c r="C421" t="s">
        <v>236</v>
      </c>
      <c r="D421" t="s">
        <v>19</v>
      </c>
      <c r="E421" t="s">
        <v>20</v>
      </c>
      <c r="F421">
        <v>76378.15</v>
      </c>
      <c r="G421" s="26">
        <v>44544</v>
      </c>
      <c r="H421" t="s">
        <v>32</v>
      </c>
      <c r="I421" s="26">
        <v>44550</v>
      </c>
      <c r="J421" s="27">
        <v>0.162</v>
      </c>
      <c r="K421" s="28">
        <v>670</v>
      </c>
      <c r="L421" s="28">
        <v>4336.79</v>
      </c>
      <c r="M421" s="28">
        <v>26.2</v>
      </c>
      <c r="N421" s="28">
        <v>774.86</v>
      </c>
      <c r="O421">
        <v>136.6</v>
      </c>
      <c r="P421">
        <v>3201</v>
      </c>
    </row>
    <row r="422" spans="1:16">
      <c r="A422" t="s">
        <v>16</v>
      </c>
      <c r="B422" t="s">
        <v>160</v>
      </c>
      <c r="C422" t="s">
        <v>70</v>
      </c>
      <c r="D422" t="s">
        <v>44</v>
      </c>
      <c r="E422" t="s">
        <v>49</v>
      </c>
      <c r="F422">
        <v>152905.93</v>
      </c>
      <c r="G422" s="26">
        <v>44544</v>
      </c>
      <c r="H422" t="s">
        <v>32</v>
      </c>
      <c r="I422" s="26">
        <v>44561</v>
      </c>
      <c r="J422" s="27">
        <v>0.252</v>
      </c>
      <c r="K422" s="28">
        <v>918.16</v>
      </c>
      <c r="L422" s="28">
        <v>8560.99</v>
      </c>
      <c r="M422" s="28">
        <v>47.78</v>
      </c>
      <c r="N422" s="28">
        <v>2351.31</v>
      </c>
      <c r="O422">
        <v>185.76</v>
      </c>
      <c r="P422">
        <v>3219</v>
      </c>
    </row>
    <row r="423" spans="1:16">
      <c r="A423" t="s">
        <v>16</v>
      </c>
      <c r="B423" t="s">
        <v>160</v>
      </c>
      <c r="C423" t="s">
        <v>237</v>
      </c>
      <c r="D423" t="s">
        <v>19</v>
      </c>
      <c r="E423" t="s">
        <v>49</v>
      </c>
      <c r="F423">
        <v>78205.19</v>
      </c>
      <c r="G423" s="26">
        <v>44544</v>
      </c>
      <c r="H423" t="s">
        <v>32</v>
      </c>
      <c r="I423" s="26">
        <v>44550</v>
      </c>
      <c r="J423" s="27">
        <v>0.162</v>
      </c>
      <c r="K423" s="28">
        <v>537.61</v>
      </c>
      <c r="L423" s="28">
        <v>4820.54</v>
      </c>
      <c r="M423" s="28">
        <v>25.37</v>
      </c>
      <c r="N423" s="28">
        <v>832.32</v>
      </c>
      <c r="O423">
        <v>136.6</v>
      </c>
      <c r="P423">
        <v>3203</v>
      </c>
    </row>
    <row r="424" spans="1:16">
      <c r="A424" t="s">
        <v>16</v>
      </c>
      <c r="B424" t="s">
        <v>160</v>
      </c>
      <c r="C424" t="s">
        <v>88</v>
      </c>
      <c r="D424" t="s">
        <v>19</v>
      </c>
      <c r="E424" t="s">
        <v>49</v>
      </c>
      <c r="F424">
        <v>78205.19</v>
      </c>
      <c r="G424" s="26">
        <v>44544</v>
      </c>
      <c r="H424" t="s">
        <v>32</v>
      </c>
      <c r="I424" s="26">
        <v>44550</v>
      </c>
      <c r="J424" s="27">
        <v>0.162</v>
      </c>
      <c r="K424" s="28">
        <v>537.61</v>
      </c>
      <c r="L424" s="28">
        <v>4820.54</v>
      </c>
      <c r="M424" s="28">
        <v>25.37</v>
      </c>
      <c r="N424" s="28">
        <v>832.32</v>
      </c>
      <c r="O424">
        <v>136.6</v>
      </c>
      <c r="P424">
        <v>3363</v>
      </c>
    </row>
    <row r="425" spans="1:16">
      <c r="A425" t="s">
        <v>103</v>
      </c>
      <c r="B425" t="s">
        <v>220</v>
      </c>
      <c r="C425" t="s">
        <v>38</v>
      </c>
      <c r="D425" t="s">
        <v>19</v>
      </c>
      <c r="E425" t="s">
        <v>20</v>
      </c>
      <c r="F425">
        <v>76378.15</v>
      </c>
      <c r="G425" s="26">
        <v>44544</v>
      </c>
      <c r="H425" t="s">
        <v>21</v>
      </c>
      <c r="K425" s="28">
        <v>670</v>
      </c>
      <c r="L425" s="28">
        <v>4336.79</v>
      </c>
      <c r="M425" s="28">
        <v>26.2</v>
      </c>
      <c r="N425" s="28">
        <v>774.86</v>
      </c>
      <c r="O425">
        <v>136.6</v>
      </c>
      <c r="P425">
        <v>942</v>
      </c>
    </row>
    <row r="426" spans="1:16">
      <c r="A426" t="s">
        <v>16</v>
      </c>
      <c r="B426" t="s">
        <v>160</v>
      </c>
      <c r="C426" t="s">
        <v>34</v>
      </c>
      <c r="D426" t="s">
        <v>44</v>
      </c>
      <c r="E426" t="s">
        <v>20</v>
      </c>
      <c r="F426">
        <v>152769.7</v>
      </c>
      <c r="G426" s="26">
        <v>44544</v>
      </c>
      <c r="H426" t="s">
        <v>32</v>
      </c>
      <c r="I426" s="26">
        <v>44560</v>
      </c>
      <c r="J426" s="27">
        <v>0.252</v>
      </c>
      <c r="K426" s="28">
        <v>1198.46</v>
      </c>
      <c r="L426" s="28">
        <v>7822.4</v>
      </c>
      <c r="M426" s="28">
        <v>49.81</v>
      </c>
      <c r="N426" s="28">
        <v>2351.31</v>
      </c>
      <c r="O426">
        <v>185.76</v>
      </c>
      <c r="P426">
        <v>3332</v>
      </c>
    </row>
    <row r="427" spans="1:16">
      <c r="A427" t="s">
        <v>103</v>
      </c>
      <c r="B427" t="s">
        <v>104</v>
      </c>
      <c r="C427" t="s">
        <v>196</v>
      </c>
      <c r="D427" t="s">
        <v>44</v>
      </c>
      <c r="E427" t="s">
        <v>20</v>
      </c>
      <c r="F427">
        <v>152769.7</v>
      </c>
      <c r="G427" s="26">
        <v>44544</v>
      </c>
      <c r="H427" t="s">
        <v>21</v>
      </c>
      <c r="I427" s="26">
        <v>44550</v>
      </c>
      <c r="J427" s="27">
        <v>0.252</v>
      </c>
      <c r="K427" s="28">
        <v>1198.46</v>
      </c>
      <c r="L427" s="28">
        <v>7822.4</v>
      </c>
      <c r="M427" s="28">
        <v>49.81</v>
      </c>
      <c r="N427" s="28">
        <v>2351.31</v>
      </c>
      <c r="O427">
        <v>185.76</v>
      </c>
      <c r="P427">
        <v>1463</v>
      </c>
    </row>
    <row r="428" spans="1:16">
      <c r="A428" t="s">
        <v>16</v>
      </c>
      <c r="B428" t="s">
        <v>160</v>
      </c>
      <c r="C428" t="s">
        <v>99</v>
      </c>
      <c r="D428" t="s">
        <v>19</v>
      </c>
      <c r="E428" t="s">
        <v>49</v>
      </c>
      <c r="F428">
        <v>78205.19</v>
      </c>
      <c r="G428" s="26">
        <v>44544</v>
      </c>
      <c r="H428" t="s">
        <v>32</v>
      </c>
      <c r="I428" s="26">
        <v>44550</v>
      </c>
      <c r="J428" s="27">
        <v>0.162</v>
      </c>
      <c r="K428" s="28">
        <v>537.61</v>
      </c>
      <c r="L428" s="28">
        <v>4820.54</v>
      </c>
      <c r="M428" s="28">
        <v>25.37</v>
      </c>
      <c r="N428" s="28">
        <v>832.32</v>
      </c>
      <c r="O428">
        <v>136.6</v>
      </c>
      <c r="P428">
        <v>3367</v>
      </c>
    </row>
    <row r="429" spans="1:16">
      <c r="A429" t="s">
        <v>103</v>
      </c>
      <c r="B429" t="s">
        <v>104</v>
      </c>
      <c r="C429" t="s">
        <v>199</v>
      </c>
      <c r="D429" t="s">
        <v>44</v>
      </c>
      <c r="E429" t="s">
        <v>49</v>
      </c>
      <c r="F429">
        <v>152415.15</v>
      </c>
      <c r="G429" s="26">
        <v>44544</v>
      </c>
      <c r="H429" t="s">
        <v>21</v>
      </c>
      <c r="I429" s="26">
        <v>44552</v>
      </c>
      <c r="J429" s="27">
        <v>0.252</v>
      </c>
      <c r="K429" s="28">
        <v>579.03</v>
      </c>
      <c r="L429" s="28">
        <v>8866.58</v>
      </c>
      <c r="M429" s="28">
        <v>47.69</v>
      </c>
      <c r="N429" s="28">
        <v>2351.31</v>
      </c>
      <c r="O429">
        <v>185.76</v>
      </c>
      <c r="P429">
        <v>1460</v>
      </c>
    </row>
    <row r="430" spans="1:16">
      <c r="A430" t="s">
        <v>16</v>
      </c>
      <c r="B430" t="s">
        <v>160</v>
      </c>
      <c r="C430" t="s">
        <v>77</v>
      </c>
      <c r="D430" t="s">
        <v>19</v>
      </c>
      <c r="E430" t="s">
        <v>20</v>
      </c>
      <c r="F430">
        <v>76378.15</v>
      </c>
      <c r="G430" s="26">
        <v>44544</v>
      </c>
      <c r="H430" t="s">
        <v>32</v>
      </c>
      <c r="I430" s="26">
        <v>44549</v>
      </c>
      <c r="J430" s="27">
        <v>0.162</v>
      </c>
      <c r="K430" s="28">
        <v>670</v>
      </c>
      <c r="L430" s="28">
        <v>4336.79</v>
      </c>
      <c r="M430" s="28">
        <v>26.2</v>
      </c>
      <c r="N430" s="28">
        <v>774.86</v>
      </c>
      <c r="O430">
        <v>136.6</v>
      </c>
      <c r="P430">
        <v>3369</v>
      </c>
    </row>
    <row r="431" spans="1:16">
      <c r="A431" t="s">
        <v>16</v>
      </c>
      <c r="B431" t="s">
        <v>160</v>
      </c>
      <c r="C431" t="s">
        <v>238</v>
      </c>
      <c r="D431" t="s">
        <v>19</v>
      </c>
      <c r="E431" t="s">
        <v>20</v>
      </c>
      <c r="F431">
        <v>76378.15</v>
      </c>
      <c r="G431" s="26">
        <v>44545</v>
      </c>
      <c r="H431" t="s">
        <v>32</v>
      </c>
      <c r="I431" s="26">
        <v>44550</v>
      </c>
      <c r="J431" s="27">
        <v>0.162</v>
      </c>
      <c r="K431" s="28">
        <v>670</v>
      </c>
      <c r="L431" s="28">
        <v>4336.79</v>
      </c>
      <c r="M431" s="28">
        <v>26.2</v>
      </c>
      <c r="N431" s="28">
        <v>774.86</v>
      </c>
      <c r="O431">
        <v>136.6</v>
      </c>
      <c r="P431">
        <v>3202</v>
      </c>
    </row>
    <row r="432" spans="1:16">
      <c r="A432" t="s">
        <v>103</v>
      </c>
      <c r="B432" t="s">
        <v>220</v>
      </c>
      <c r="C432" t="s">
        <v>126</v>
      </c>
      <c r="D432" t="s">
        <v>19</v>
      </c>
      <c r="E432" t="s">
        <v>20</v>
      </c>
      <c r="F432">
        <v>76150.38</v>
      </c>
      <c r="G432" s="26">
        <v>44545</v>
      </c>
      <c r="H432" t="s">
        <v>21</v>
      </c>
      <c r="I432" s="26" t="s">
        <v>239</v>
      </c>
      <c r="J432" s="27">
        <v>0.162</v>
      </c>
      <c r="K432" s="28">
        <v>429.08</v>
      </c>
      <c r="L432" s="28">
        <v>4590.86</v>
      </c>
      <c r="M432" s="28">
        <v>26.04</v>
      </c>
      <c r="N432" s="28">
        <v>774.86</v>
      </c>
      <c r="O432">
        <v>136.6</v>
      </c>
      <c r="P432">
        <v>953</v>
      </c>
    </row>
    <row r="433" spans="1:16">
      <c r="A433" t="s">
        <v>103</v>
      </c>
      <c r="B433" t="s">
        <v>104</v>
      </c>
      <c r="C433" t="s">
        <v>189</v>
      </c>
      <c r="D433" t="s">
        <v>44</v>
      </c>
      <c r="E433" t="s">
        <v>20</v>
      </c>
      <c r="F433">
        <v>152769.7</v>
      </c>
      <c r="G433" s="26">
        <v>44545</v>
      </c>
      <c r="H433" t="s">
        <v>21</v>
      </c>
      <c r="I433" s="26">
        <v>44551</v>
      </c>
      <c r="J433" s="27">
        <v>0.252</v>
      </c>
      <c r="K433" s="28">
        <v>1198.46</v>
      </c>
      <c r="L433" s="28">
        <v>7822.4</v>
      </c>
      <c r="M433" s="28">
        <v>49.81</v>
      </c>
      <c r="N433" s="28">
        <v>2351.31</v>
      </c>
      <c r="O433">
        <v>185.76</v>
      </c>
      <c r="P433">
        <v>1464</v>
      </c>
    </row>
    <row r="434" spans="1:16">
      <c r="A434" t="s">
        <v>103</v>
      </c>
      <c r="B434" t="s">
        <v>104</v>
      </c>
      <c r="C434" t="s">
        <v>183</v>
      </c>
      <c r="D434" t="s">
        <v>44</v>
      </c>
      <c r="E434" t="s">
        <v>20</v>
      </c>
      <c r="F434">
        <v>152273.15</v>
      </c>
      <c r="G434" s="26">
        <v>44545</v>
      </c>
      <c r="H434" t="s">
        <v>21</v>
      </c>
      <c r="I434" s="26">
        <v>44545</v>
      </c>
      <c r="J434" s="27">
        <v>0.252</v>
      </c>
      <c r="K434" s="28">
        <v>674.81</v>
      </c>
      <c r="L434" s="28">
        <v>8338.07</v>
      </c>
      <c r="M434" s="28">
        <v>49.66</v>
      </c>
      <c r="N434" s="28">
        <v>2351.31</v>
      </c>
      <c r="O434">
        <v>185.76</v>
      </c>
      <c r="P434">
        <v>1472</v>
      </c>
    </row>
    <row r="435" spans="1:16">
      <c r="A435" t="s">
        <v>16</v>
      </c>
      <c r="B435" t="s">
        <v>160</v>
      </c>
      <c r="C435" t="s">
        <v>33</v>
      </c>
      <c r="D435" t="s">
        <v>44</v>
      </c>
      <c r="E435" t="s">
        <v>20</v>
      </c>
      <c r="F435">
        <v>152769.7</v>
      </c>
      <c r="G435" s="26">
        <v>44545</v>
      </c>
      <c r="H435" t="s">
        <v>32</v>
      </c>
      <c r="I435" s="26">
        <v>44560</v>
      </c>
      <c r="J435" s="27">
        <v>0.252</v>
      </c>
      <c r="K435" s="28">
        <v>1198.46</v>
      </c>
      <c r="L435" s="28">
        <v>7822.4</v>
      </c>
      <c r="M435" s="28">
        <v>49.81</v>
      </c>
      <c r="N435" s="28">
        <v>2351.31</v>
      </c>
      <c r="O435">
        <v>185.76</v>
      </c>
      <c r="P435">
        <v>3331</v>
      </c>
    </row>
    <row r="436" spans="1:16">
      <c r="A436" t="s">
        <v>16</v>
      </c>
      <c r="B436" t="s">
        <v>160</v>
      </c>
      <c r="C436" t="s">
        <v>96</v>
      </c>
      <c r="D436" t="s">
        <v>19</v>
      </c>
      <c r="E436" t="s">
        <v>20</v>
      </c>
      <c r="F436">
        <v>76378.15</v>
      </c>
      <c r="G436" s="26">
        <v>44545</v>
      </c>
      <c r="H436" t="s">
        <v>32</v>
      </c>
      <c r="I436" s="26">
        <v>44550</v>
      </c>
      <c r="J436" s="27">
        <v>0.162</v>
      </c>
      <c r="K436" s="28">
        <v>670</v>
      </c>
      <c r="L436" s="28">
        <v>4336.79</v>
      </c>
      <c r="M436" s="28">
        <v>26.2</v>
      </c>
      <c r="N436" s="28">
        <v>774.86</v>
      </c>
      <c r="O436">
        <v>136.6</v>
      </c>
      <c r="P436">
        <v>3366</v>
      </c>
    </row>
    <row r="437" spans="1:16">
      <c r="A437" t="s">
        <v>16</v>
      </c>
      <c r="B437" t="s">
        <v>160</v>
      </c>
      <c r="C437" t="s">
        <v>240</v>
      </c>
      <c r="D437" t="s">
        <v>19</v>
      </c>
      <c r="E437" t="s">
        <v>49</v>
      </c>
      <c r="F437">
        <v>78205.19</v>
      </c>
      <c r="G437" s="26">
        <v>44545</v>
      </c>
      <c r="H437" t="s">
        <v>32</v>
      </c>
      <c r="I437" s="26">
        <v>44550</v>
      </c>
      <c r="J437" s="27">
        <v>0.162</v>
      </c>
      <c r="K437" s="28">
        <v>537.61</v>
      </c>
      <c r="L437" s="28">
        <v>4820.54</v>
      </c>
      <c r="M437" s="28">
        <v>25.37</v>
      </c>
      <c r="N437" s="28">
        <v>832.32</v>
      </c>
      <c r="O437">
        <v>136.6</v>
      </c>
      <c r="P437">
        <v>3193</v>
      </c>
    </row>
    <row r="438" spans="1:16">
      <c r="A438" t="s">
        <v>103</v>
      </c>
      <c r="B438" t="s">
        <v>104</v>
      </c>
      <c r="C438" t="s">
        <v>200</v>
      </c>
      <c r="D438" t="s">
        <v>44</v>
      </c>
      <c r="E438" t="s">
        <v>20</v>
      </c>
      <c r="F438">
        <v>152769.7</v>
      </c>
      <c r="G438" s="26">
        <v>44545</v>
      </c>
      <c r="H438" t="s">
        <v>21</v>
      </c>
      <c r="I438" s="26">
        <v>44551</v>
      </c>
      <c r="J438" s="27">
        <v>0.252</v>
      </c>
      <c r="K438" s="28">
        <v>1198.46</v>
      </c>
      <c r="L438" s="28">
        <v>7822.4</v>
      </c>
      <c r="M438" s="28">
        <v>49.81</v>
      </c>
      <c r="N438" s="28">
        <v>2351.31</v>
      </c>
      <c r="O438">
        <v>185.76</v>
      </c>
      <c r="P438">
        <v>1462</v>
      </c>
    </row>
    <row r="439" spans="1:16">
      <c r="A439" t="s">
        <v>16</v>
      </c>
      <c r="B439" t="s">
        <v>160</v>
      </c>
      <c r="C439" t="s">
        <v>86</v>
      </c>
      <c r="D439" t="s">
        <v>19</v>
      </c>
      <c r="E439" t="s">
        <v>20</v>
      </c>
      <c r="F439">
        <v>76378.15</v>
      </c>
      <c r="G439" s="26">
        <v>44545</v>
      </c>
      <c r="H439" t="s">
        <v>32</v>
      </c>
      <c r="I439" s="26">
        <v>44550</v>
      </c>
      <c r="J439" s="27">
        <v>0.162</v>
      </c>
      <c r="K439" s="28">
        <v>670</v>
      </c>
      <c r="L439" s="28">
        <v>4336.79</v>
      </c>
      <c r="M439" s="28">
        <v>26.2</v>
      </c>
      <c r="N439" s="28">
        <v>774.86</v>
      </c>
      <c r="O439">
        <v>136.6</v>
      </c>
      <c r="P439">
        <v>3364</v>
      </c>
    </row>
    <row r="440" spans="1:16">
      <c r="A440" t="s">
        <v>16</v>
      </c>
      <c r="B440" t="s">
        <v>160</v>
      </c>
      <c r="C440" t="s">
        <v>91</v>
      </c>
      <c r="D440" t="s">
        <v>19</v>
      </c>
      <c r="E440" t="s">
        <v>20</v>
      </c>
      <c r="F440">
        <v>76378.15</v>
      </c>
      <c r="G440" s="26">
        <v>44545</v>
      </c>
      <c r="H440" t="s">
        <v>32</v>
      </c>
      <c r="I440" s="26">
        <v>44550</v>
      </c>
      <c r="J440" s="27">
        <v>0.162</v>
      </c>
      <c r="K440" s="28">
        <v>670</v>
      </c>
      <c r="L440" s="28">
        <v>4336.79</v>
      </c>
      <c r="M440" s="28">
        <v>26.2</v>
      </c>
      <c r="N440" s="28">
        <v>774.86</v>
      </c>
      <c r="O440">
        <v>136.6</v>
      </c>
      <c r="P440">
        <v>3365</v>
      </c>
    </row>
    <row r="441" spans="1:16">
      <c r="A441" t="s">
        <v>16</v>
      </c>
      <c r="B441" t="s">
        <v>160</v>
      </c>
      <c r="C441" t="s">
        <v>241</v>
      </c>
      <c r="D441" t="s">
        <v>19</v>
      </c>
      <c r="E441" t="s">
        <v>20</v>
      </c>
      <c r="F441">
        <v>76378.15</v>
      </c>
      <c r="G441" s="26">
        <v>44545</v>
      </c>
      <c r="H441" t="s">
        <v>32</v>
      </c>
      <c r="I441" s="26">
        <v>44550</v>
      </c>
      <c r="J441" s="27">
        <v>0.162</v>
      </c>
      <c r="K441" s="28">
        <v>670</v>
      </c>
      <c r="L441" s="28">
        <v>4336.79</v>
      </c>
      <c r="M441" s="28">
        <v>26.2</v>
      </c>
      <c r="N441" s="28">
        <v>774.86</v>
      </c>
      <c r="O441">
        <v>136.6</v>
      </c>
      <c r="P441">
        <v>3195</v>
      </c>
    </row>
    <row r="442" spans="1:16">
      <c r="A442" t="s">
        <v>103</v>
      </c>
      <c r="B442" t="s">
        <v>220</v>
      </c>
      <c r="C442" t="s">
        <v>119</v>
      </c>
      <c r="D442" t="s">
        <v>19</v>
      </c>
      <c r="E442" t="s">
        <v>20</v>
      </c>
      <c r="F442">
        <v>76150.38</v>
      </c>
      <c r="G442" s="26">
        <v>44546</v>
      </c>
      <c r="H442" t="s">
        <v>21</v>
      </c>
      <c r="I442" s="26" t="s">
        <v>239</v>
      </c>
      <c r="J442" s="27">
        <v>0.162</v>
      </c>
      <c r="K442" s="28">
        <v>429.08</v>
      </c>
      <c r="L442" s="28">
        <v>4590.86</v>
      </c>
      <c r="M442" s="28">
        <v>26.04</v>
      </c>
      <c r="N442" s="28">
        <v>774.86</v>
      </c>
      <c r="O442">
        <v>136.6</v>
      </c>
      <c r="P442">
        <v>952</v>
      </c>
    </row>
    <row r="443" spans="1:16">
      <c r="A443" t="s">
        <v>16</v>
      </c>
      <c r="B443" t="s">
        <v>160</v>
      </c>
      <c r="C443" t="s">
        <v>242</v>
      </c>
      <c r="D443" t="s">
        <v>19</v>
      </c>
      <c r="E443" t="s">
        <v>49</v>
      </c>
      <c r="F443">
        <v>78205.19</v>
      </c>
      <c r="G443" s="26">
        <v>44546</v>
      </c>
      <c r="H443" t="s">
        <v>32</v>
      </c>
      <c r="I443" s="26">
        <v>44550</v>
      </c>
      <c r="J443" s="27">
        <v>0.162</v>
      </c>
      <c r="K443" s="28">
        <v>537.61</v>
      </c>
      <c r="L443" s="28">
        <v>4820.54</v>
      </c>
      <c r="M443" s="28">
        <v>25.37</v>
      </c>
      <c r="N443" s="28">
        <v>832.32</v>
      </c>
      <c r="O443">
        <v>136.6</v>
      </c>
      <c r="P443">
        <v>3198</v>
      </c>
    </row>
    <row r="444" spans="1:16">
      <c r="A444" t="s">
        <v>103</v>
      </c>
      <c r="B444" t="s">
        <v>104</v>
      </c>
      <c r="C444" t="s">
        <v>204</v>
      </c>
      <c r="D444" t="s">
        <v>44</v>
      </c>
      <c r="E444" t="s">
        <v>49</v>
      </c>
      <c r="F444">
        <v>152415.15</v>
      </c>
      <c r="G444" s="26">
        <v>44546</v>
      </c>
      <c r="H444" t="s">
        <v>21</v>
      </c>
      <c r="I444" s="26">
        <v>44559</v>
      </c>
      <c r="J444" s="27">
        <v>0.252</v>
      </c>
      <c r="K444" s="28">
        <v>579.03</v>
      </c>
      <c r="L444" s="28">
        <v>8866.58</v>
      </c>
      <c r="M444" s="28">
        <v>47.69</v>
      </c>
      <c r="N444" s="28">
        <v>2351.31</v>
      </c>
      <c r="O444">
        <v>185.76</v>
      </c>
      <c r="P444">
        <v>1451</v>
      </c>
    </row>
    <row r="445" spans="1:16">
      <c r="A445" t="s">
        <v>16</v>
      </c>
      <c r="B445" t="s">
        <v>160</v>
      </c>
      <c r="C445" t="s">
        <v>101</v>
      </c>
      <c r="D445" t="s">
        <v>19</v>
      </c>
      <c r="E445" t="s">
        <v>49</v>
      </c>
      <c r="F445">
        <v>78205.19</v>
      </c>
      <c r="G445" s="26">
        <v>44546</v>
      </c>
      <c r="H445" t="s">
        <v>32</v>
      </c>
      <c r="I445" s="26">
        <v>44550</v>
      </c>
      <c r="J445" s="27">
        <v>0.162</v>
      </c>
      <c r="K445" s="28">
        <v>537.61</v>
      </c>
      <c r="L445" s="28">
        <v>4820.54</v>
      </c>
      <c r="M445" s="28">
        <v>25.37</v>
      </c>
      <c r="N445" s="28">
        <v>832.32</v>
      </c>
      <c r="O445">
        <v>136.6</v>
      </c>
      <c r="P445">
        <v>3357</v>
      </c>
    </row>
    <row r="446" spans="1:16">
      <c r="A446" t="s">
        <v>103</v>
      </c>
      <c r="B446" t="s">
        <v>104</v>
      </c>
      <c r="C446" t="s">
        <v>210</v>
      </c>
      <c r="D446" t="s">
        <v>44</v>
      </c>
      <c r="E446" t="s">
        <v>20</v>
      </c>
      <c r="F446">
        <v>152273.15</v>
      </c>
      <c r="G446" s="26">
        <v>44546</v>
      </c>
      <c r="H446" t="s">
        <v>21</v>
      </c>
      <c r="I446" s="26">
        <v>44552</v>
      </c>
      <c r="J446" s="27">
        <v>0.252</v>
      </c>
      <c r="K446" s="28">
        <v>674.81</v>
      </c>
      <c r="L446" s="28">
        <v>8338.07</v>
      </c>
      <c r="M446" s="28">
        <v>49.66</v>
      </c>
      <c r="N446" s="28">
        <v>2351.31</v>
      </c>
      <c r="O446">
        <v>185.76</v>
      </c>
      <c r="P446">
        <v>1458</v>
      </c>
    </row>
    <row r="447" spans="1:16">
      <c r="A447" t="s">
        <v>16</v>
      </c>
      <c r="B447" t="s">
        <v>160</v>
      </c>
      <c r="C447" t="s">
        <v>243</v>
      </c>
      <c r="D447" t="s">
        <v>19</v>
      </c>
      <c r="E447" t="s">
        <v>20</v>
      </c>
      <c r="F447">
        <v>76378.15</v>
      </c>
      <c r="G447" s="26">
        <v>44546</v>
      </c>
      <c r="H447" t="s">
        <v>32</v>
      </c>
      <c r="I447" s="26">
        <v>44550</v>
      </c>
      <c r="J447" s="27">
        <v>0.162</v>
      </c>
      <c r="K447" s="28">
        <v>670</v>
      </c>
      <c r="L447" s="28">
        <v>4336.79</v>
      </c>
      <c r="M447" s="28">
        <v>26.2</v>
      </c>
      <c r="N447" s="28">
        <v>774.86</v>
      </c>
      <c r="O447">
        <v>136.6</v>
      </c>
      <c r="P447">
        <v>3197</v>
      </c>
    </row>
    <row r="448" spans="1:16">
      <c r="A448" t="s">
        <v>16</v>
      </c>
      <c r="B448" t="s">
        <v>160</v>
      </c>
      <c r="C448" t="s">
        <v>28</v>
      </c>
      <c r="D448" t="s">
        <v>44</v>
      </c>
      <c r="E448" t="s">
        <v>20</v>
      </c>
      <c r="F448">
        <v>152769.7</v>
      </c>
      <c r="G448" s="26">
        <v>44546</v>
      </c>
      <c r="H448" t="s">
        <v>32</v>
      </c>
      <c r="I448" s="26">
        <v>44560</v>
      </c>
      <c r="J448" s="27">
        <v>0.252</v>
      </c>
      <c r="K448" s="28">
        <v>1198.46</v>
      </c>
      <c r="L448" s="28">
        <v>7822.4</v>
      </c>
      <c r="M448" s="28">
        <v>49.81</v>
      </c>
      <c r="N448" s="28">
        <v>2351.31</v>
      </c>
      <c r="O448">
        <v>185.76</v>
      </c>
      <c r="P448">
        <v>3330</v>
      </c>
    </row>
    <row r="449" spans="1:16">
      <c r="A449" t="s">
        <v>16</v>
      </c>
      <c r="B449" t="s">
        <v>160</v>
      </c>
      <c r="C449" t="s">
        <v>244</v>
      </c>
      <c r="D449" t="s">
        <v>19</v>
      </c>
      <c r="E449" t="s">
        <v>20</v>
      </c>
      <c r="F449">
        <v>76378.15</v>
      </c>
      <c r="G449" s="26">
        <v>44546</v>
      </c>
      <c r="H449" t="s">
        <v>32</v>
      </c>
      <c r="I449" s="26">
        <v>44550</v>
      </c>
      <c r="J449" s="27">
        <v>0.162</v>
      </c>
      <c r="K449" s="28">
        <v>670</v>
      </c>
      <c r="L449" s="28">
        <v>4336.79</v>
      </c>
      <c r="M449" s="28">
        <v>26.2</v>
      </c>
      <c r="N449" s="28">
        <v>774.86</v>
      </c>
      <c r="O449">
        <v>136.6</v>
      </c>
      <c r="P449">
        <v>3194</v>
      </c>
    </row>
    <row r="450" spans="1:16">
      <c r="A450" t="s">
        <v>16</v>
      </c>
      <c r="B450" t="s">
        <v>160</v>
      </c>
      <c r="C450" t="s">
        <v>245</v>
      </c>
      <c r="D450" t="s">
        <v>19</v>
      </c>
      <c r="E450" t="s">
        <v>20</v>
      </c>
      <c r="F450">
        <v>76378.15</v>
      </c>
      <c r="G450" s="26">
        <v>44546</v>
      </c>
      <c r="H450" t="s">
        <v>32</v>
      </c>
      <c r="I450" s="26">
        <v>44550</v>
      </c>
      <c r="J450" s="27">
        <v>0.162</v>
      </c>
      <c r="K450" s="28">
        <v>670</v>
      </c>
      <c r="L450" s="28">
        <v>4336.79</v>
      </c>
      <c r="M450" s="28">
        <v>26.2</v>
      </c>
      <c r="N450" s="28">
        <v>774.86</v>
      </c>
      <c r="O450">
        <v>136.6</v>
      </c>
      <c r="P450">
        <v>3196</v>
      </c>
    </row>
    <row r="451" spans="1:16">
      <c r="A451" t="s">
        <v>103</v>
      </c>
      <c r="B451" t="s">
        <v>220</v>
      </c>
      <c r="C451" t="s">
        <v>27</v>
      </c>
      <c r="D451" t="s">
        <v>19</v>
      </c>
      <c r="E451" t="s">
        <v>20</v>
      </c>
      <c r="F451">
        <v>76378.15</v>
      </c>
      <c r="G451" s="26">
        <v>44547</v>
      </c>
      <c r="H451" t="s">
        <v>21</v>
      </c>
      <c r="I451" s="26" t="s">
        <v>234</v>
      </c>
      <c r="J451" s="27">
        <v>0.162</v>
      </c>
      <c r="K451" s="28">
        <v>670</v>
      </c>
      <c r="L451" s="28">
        <v>4336.79</v>
      </c>
      <c r="M451" s="28">
        <v>26.2</v>
      </c>
      <c r="N451" s="28">
        <v>774.86</v>
      </c>
      <c r="O451">
        <v>136.6</v>
      </c>
      <c r="P451">
        <v>949</v>
      </c>
    </row>
    <row r="452" spans="1:16">
      <c r="A452" t="s">
        <v>16</v>
      </c>
      <c r="B452" t="s">
        <v>160</v>
      </c>
      <c r="C452" t="s">
        <v>226</v>
      </c>
      <c r="D452" t="s">
        <v>19</v>
      </c>
      <c r="E452" t="s">
        <v>20</v>
      </c>
      <c r="F452">
        <v>76150.38</v>
      </c>
      <c r="G452" s="26">
        <v>44547</v>
      </c>
      <c r="H452" t="s">
        <v>32</v>
      </c>
      <c r="I452" s="26">
        <v>44547</v>
      </c>
      <c r="J452" s="27">
        <v>0.162</v>
      </c>
      <c r="K452" s="28">
        <v>429.08</v>
      </c>
      <c r="L452" s="28">
        <v>4590.86</v>
      </c>
      <c r="M452" s="28">
        <v>26.04</v>
      </c>
      <c r="N452" s="28">
        <v>774.86</v>
      </c>
      <c r="O452">
        <v>136.6</v>
      </c>
      <c r="P452">
        <v>3294</v>
      </c>
    </row>
    <row r="453" spans="1:16">
      <c r="A453" t="s">
        <v>103</v>
      </c>
      <c r="B453" t="s">
        <v>220</v>
      </c>
      <c r="C453" t="s">
        <v>123</v>
      </c>
      <c r="D453" t="s">
        <v>19</v>
      </c>
      <c r="E453" t="s">
        <v>20</v>
      </c>
      <c r="F453">
        <v>76150.38</v>
      </c>
      <c r="G453" s="26">
        <v>44547</v>
      </c>
      <c r="H453" t="s">
        <v>21</v>
      </c>
      <c r="I453" s="26" t="s">
        <v>239</v>
      </c>
      <c r="J453" s="27">
        <v>0.162</v>
      </c>
      <c r="K453" s="28">
        <v>429.08</v>
      </c>
      <c r="L453" s="28">
        <v>4590.86</v>
      </c>
      <c r="M453" s="28">
        <v>26.04</v>
      </c>
      <c r="N453" s="28">
        <v>774.86</v>
      </c>
      <c r="O453">
        <v>136.6</v>
      </c>
      <c r="P453">
        <v>954</v>
      </c>
    </row>
    <row r="454" spans="1:16">
      <c r="A454" t="s">
        <v>103</v>
      </c>
      <c r="B454" t="s">
        <v>220</v>
      </c>
      <c r="C454" t="s">
        <v>57</v>
      </c>
      <c r="D454" t="s">
        <v>19</v>
      </c>
      <c r="E454" t="s">
        <v>49</v>
      </c>
      <c r="F454">
        <v>78205.19</v>
      </c>
      <c r="G454" s="26">
        <v>44547</v>
      </c>
      <c r="H454" t="s">
        <v>21</v>
      </c>
      <c r="K454" s="28">
        <v>537.61</v>
      </c>
      <c r="L454" s="28">
        <v>4820.54</v>
      </c>
      <c r="M454" s="28">
        <v>25.37</v>
      </c>
      <c r="N454" s="28">
        <v>832.32</v>
      </c>
      <c r="O454">
        <v>136.6</v>
      </c>
      <c r="P454">
        <v>936</v>
      </c>
    </row>
    <row r="455" spans="1:16">
      <c r="A455" t="s">
        <v>103</v>
      </c>
      <c r="B455" t="s">
        <v>220</v>
      </c>
      <c r="C455" t="s">
        <v>33</v>
      </c>
      <c r="D455" t="s">
        <v>19</v>
      </c>
      <c r="E455" t="s">
        <v>20</v>
      </c>
      <c r="F455">
        <v>76378.15</v>
      </c>
      <c r="G455" s="26">
        <v>44547</v>
      </c>
      <c r="H455" t="s">
        <v>21</v>
      </c>
      <c r="K455" s="28">
        <v>670</v>
      </c>
      <c r="L455" s="28">
        <v>4336.79</v>
      </c>
      <c r="M455" s="28">
        <v>26.2</v>
      </c>
      <c r="N455" s="28">
        <v>774.86</v>
      </c>
      <c r="O455">
        <v>136.6</v>
      </c>
      <c r="P455">
        <v>938</v>
      </c>
    </row>
    <row r="456" spans="1:16">
      <c r="A456" t="s">
        <v>16</v>
      </c>
      <c r="B456" t="s">
        <v>160</v>
      </c>
      <c r="C456" t="s">
        <v>100</v>
      </c>
      <c r="D456" t="s">
        <v>19</v>
      </c>
      <c r="E456" t="s">
        <v>20</v>
      </c>
      <c r="F456">
        <v>76378.15</v>
      </c>
      <c r="G456" s="26">
        <v>44547</v>
      </c>
      <c r="H456" t="s">
        <v>32</v>
      </c>
      <c r="I456" s="26">
        <v>44566</v>
      </c>
      <c r="J456" s="27">
        <v>0.162</v>
      </c>
      <c r="K456" s="28">
        <v>670</v>
      </c>
      <c r="L456" s="28">
        <v>4336.79</v>
      </c>
      <c r="M456" s="28">
        <v>26.2</v>
      </c>
      <c r="N456" s="28">
        <v>774.86</v>
      </c>
      <c r="O456">
        <v>136.6</v>
      </c>
      <c r="P456">
        <v>3361</v>
      </c>
    </row>
    <row r="457" spans="1:16">
      <c r="A457" t="s">
        <v>103</v>
      </c>
      <c r="B457" t="s">
        <v>220</v>
      </c>
      <c r="C457" t="s">
        <v>110</v>
      </c>
      <c r="D457" t="s">
        <v>19</v>
      </c>
      <c r="E457" t="s">
        <v>20</v>
      </c>
      <c r="F457">
        <v>76150.38</v>
      </c>
      <c r="G457" s="26">
        <v>44547</v>
      </c>
      <c r="H457" t="s">
        <v>21</v>
      </c>
      <c r="I457" s="26" t="s">
        <v>246</v>
      </c>
      <c r="J457" s="27">
        <v>0.162</v>
      </c>
      <c r="K457" s="28">
        <v>429.08</v>
      </c>
      <c r="L457" s="28">
        <v>4590.86</v>
      </c>
      <c r="M457" s="28">
        <v>26.04</v>
      </c>
      <c r="N457" s="28">
        <v>774.86</v>
      </c>
      <c r="O457">
        <v>136.6</v>
      </c>
      <c r="P457">
        <v>957</v>
      </c>
    </row>
    <row r="458" spans="1:16">
      <c r="A458" t="s">
        <v>16</v>
      </c>
      <c r="B458" t="s">
        <v>160</v>
      </c>
      <c r="C458" t="s">
        <v>102</v>
      </c>
      <c r="D458" t="s">
        <v>19</v>
      </c>
      <c r="E458" t="s">
        <v>20</v>
      </c>
      <c r="F458">
        <v>76150.38</v>
      </c>
      <c r="G458" s="26">
        <v>44547</v>
      </c>
      <c r="H458" t="s">
        <v>32</v>
      </c>
      <c r="I458" s="26">
        <v>44552</v>
      </c>
      <c r="J458" s="27">
        <v>0.162</v>
      </c>
      <c r="K458" s="28">
        <v>429.08</v>
      </c>
      <c r="L458" s="28">
        <v>4590.86</v>
      </c>
      <c r="M458" s="28">
        <v>26.04</v>
      </c>
      <c r="N458" s="28">
        <v>774.86</v>
      </c>
      <c r="O458">
        <v>136.6</v>
      </c>
      <c r="P458">
        <v>3355</v>
      </c>
    </row>
    <row r="459" spans="1:16">
      <c r="A459" t="s">
        <v>16</v>
      </c>
      <c r="B459" t="s">
        <v>141</v>
      </c>
      <c r="C459" t="s">
        <v>247</v>
      </c>
      <c r="D459" t="s">
        <v>44</v>
      </c>
      <c r="E459" t="s">
        <v>49</v>
      </c>
      <c r="F459">
        <v>152905.93</v>
      </c>
      <c r="G459" s="26">
        <v>44547</v>
      </c>
      <c r="H459" t="s">
        <v>21</v>
      </c>
      <c r="I459" s="26">
        <v>44558</v>
      </c>
      <c r="J459" s="27">
        <v>0.252</v>
      </c>
      <c r="K459" s="28">
        <v>918.16</v>
      </c>
      <c r="L459" s="28">
        <v>8560.99</v>
      </c>
      <c r="M459" s="28">
        <v>47.78</v>
      </c>
      <c r="N459" s="28">
        <v>2351.31</v>
      </c>
      <c r="O459">
        <v>185.76</v>
      </c>
      <c r="P459">
        <v>1659</v>
      </c>
    </row>
    <row r="460" spans="1:16">
      <c r="A460" t="s">
        <v>16</v>
      </c>
      <c r="B460" t="s">
        <v>160</v>
      </c>
      <c r="C460" t="s">
        <v>123</v>
      </c>
      <c r="D460" t="s">
        <v>19</v>
      </c>
      <c r="E460" t="s">
        <v>20</v>
      </c>
      <c r="F460">
        <v>76150.38</v>
      </c>
      <c r="G460" s="26">
        <v>44547</v>
      </c>
      <c r="H460" t="s">
        <v>32</v>
      </c>
      <c r="I460" s="26">
        <v>44552</v>
      </c>
      <c r="J460" s="27">
        <v>0.162</v>
      </c>
      <c r="K460" s="28">
        <v>429.08</v>
      </c>
      <c r="L460" s="28">
        <v>4590.86</v>
      </c>
      <c r="M460" s="28">
        <v>26.04</v>
      </c>
      <c r="N460" s="28">
        <v>774.86</v>
      </c>
      <c r="O460">
        <v>136.6</v>
      </c>
      <c r="P460">
        <v>3354</v>
      </c>
    </row>
    <row r="461" spans="1:16">
      <c r="A461" t="s">
        <v>16</v>
      </c>
      <c r="B461" t="s">
        <v>160</v>
      </c>
      <c r="C461" t="s">
        <v>126</v>
      </c>
      <c r="D461" t="s">
        <v>19</v>
      </c>
      <c r="E461" t="s">
        <v>20</v>
      </c>
      <c r="F461">
        <v>76150.38</v>
      </c>
      <c r="G461" s="26">
        <v>44547</v>
      </c>
      <c r="H461" t="s">
        <v>32</v>
      </c>
      <c r="I461" s="26">
        <v>44552</v>
      </c>
      <c r="J461" s="27">
        <v>0.162</v>
      </c>
      <c r="K461" s="28">
        <v>429.08</v>
      </c>
      <c r="L461" s="28">
        <v>4590.86</v>
      </c>
      <c r="M461" s="28">
        <v>26.04</v>
      </c>
      <c r="N461" s="28">
        <v>774.86</v>
      </c>
      <c r="O461">
        <v>136.6</v>
      </c>
      <c r="P461">
        <v>3353</v>
      </c>
    </row>
    <row r="462" spans="1:16">
      <c r="A462" t="s">
        <v>16</v>
      </c>
      <c r="B462" t="s">
        <v>160</v>
      </c>
      <c r="C462" t="s">
        <v>134</v>
      </c>
      <c r="D462" t="s">
        <v>19</v>
      </c>
      <c r="E462" t="s">
        <v>49</v>
      </c>
      <c r="F462">
        <v>78205.19</v>
      </c>
      <c r="G462" s="26">
        <v>44547</v>
      </c>
      <c r="H462" t="s">
        <v>32</v>
      </c>
      <c r="I462" s="26">
        <v>44566</v>
      </c>
      <c r="J462" s="27">
        <v>0.162</v>
      </c>
      <c r="K462" s="28">
        <v>537.61</v>
      </c>
      <c r="L462" s="28">
        <v>4820.54</v>
      </c>
      <c r="M462" s="28">
        <v>25.37</v>
      </c>
      <c r="N462" s="28">
        <v>832.32</v>
      </c>
      <c r="O462">
        <v>136.6</v>
      </c>
      <c r="P462">
        <v>3362</v>
      </c>
    </row>
    <row r="463" spans="1:16">
      <c r="A463" t="s">
        <v>16</v>
      </c>
      <c r="B463" t="s">
        <v>160</v>
      </c>
      <c r="C463" t="s">
        <v>136</v>
      </c>
      <c r="D463" t="s">
        <v>19</v>
      </c>
      <c r="E463" t="s">
        <v>49</v>
      </c>
      <c r="F463">
        <v>77950.3</v>
      </c>
      <c r="G463" s="26">
        <v>44547</v>
      </c>
      <c r="H463" t="s">
        <v>32</v>
      </c>
      <c r="I463" s="26">
        <v>44552</v>
      </c>
      <c r="J463" s="27">
        <v>0.162</v>
      </c>
      <c r="K463" s="28">
        <v>384.04</v>
      </c>
      <c r="L463" s="28">
        <v>4961.85</v>
      </c>
      <c r="M463" s="28">
        <v>25.29</v>
      </c>
      <c r="N463" s="28">
        <v>832.32</v>
      </c>
      <c r="O463">
        <v>136.6</v>
      </c>
      <c r="P463">
        <v>3356</v>
      </c>
    </row>
    <row r="464" spans="1:16">
      <c r="A464" t="s">
        <v>16</v>
      </c>
      <c r="B464" t="s">
        <v>160</v>
      </c>
      <c r="C464" t="s">
        <v>107</v>
      </c>
      <c r="D464" t="s">
        <v>19</v>
      </c>
      <c r="E464" t="s">
        <v>49</v>
      </c>
      <c r="F464">
        <v>77950.3</v>
      </c>
      <c r="G464" s="26">
        <v>44548</v>
      </c>
      <c r="H464" t="s">
        <v>32</v>
      </c>
      <c r="I464" s="26">
        <v>44552</v>
      </c>
      <c r="J464" s="27">
        <v>0.162</v>
      </c>
      <c r="K464" s="28">
        <v>384.04</v>
      </c>
      <c r="L464" s="28">
        <v>4961.85</v>
      </c>
      <c r="M464" s="28">
        <v>25.29</v>
      </c>
      <c r="N464" s="28">
        <v>832.32</v>
      </c>
      <c r="O464">
        <v>136.6</v>
      </c>
      <c r="P464">
        <v>3351</v>
      </c>
    </row>
    <row r="465" spans="1:16">
      <c r="A465" t="s">
        <v>103</v>
      </c>
      <c r="B465" t="s">
        <v>104</v>
      </c>
      <c r="C465" t="s">
        <v>209</v>
      </c>
      <c r="D465" t="s">
        <v>44</v>
      </c>
      <c r="E465" t="s">
        <v>20</v>
      </c>
      <c r="F465">
        <v>152273.15</v>
      </c>
      <c r="G465" s="26">
        <v>44548</v>
      </c>
      <c r="H465" t="s">
        <v>21</v>
      </c>
      <c r="I465" s="26">
        <v>44553</v>
      </c>
      <c r="J465" s="27">
        <v>0.252</v>
      </c>
      <c r="K465" s="28">
        <v>674.81</v>
      </c>
      <c r="L465" s="28">
        <v>8338.07</v>
      </c>
      <c r="M465" s="28">
        <v>49.66</v>
      </c>
      <c r="N465" s="28">
        <v>2351.31</v>
      </c>
      <c r="O465">
        <v>185.76</v>
      </c>
      <c r="P465">
        <v>1459</v>
      </c>
    </row>
    <row r="466" spans="1:16">
      <c r="A466" t="s">
        <v>16</v>
      </c>
      <c r="B466" t="s">
        <v>160</v>
      </c>
      <c r="C466" t="s">
        <v>89</v>
      </c>
      <c r="D466" t="s">
        <v>19</v>
      </c>
      <c r="E466" t="s">
        <v>49</v>
      </c>
      <c r="F466">
        <v>77950.3</v>
      </c>
      <c r="G466" s="26">
        <v>44548</v>
      </c>
      <c r="H466" t="s">
        <v>32</v>
      </c>
      <c r="I466" s="26">
        <v>44554</v>
      </c>
      <c r="J466" s="27">
        <v>0.162</v>
      </c>
      <c r="K466" s="28">
        <v>384.04</v>
      </c>
      <c r="L466" s="28">
        <v>4961.85</v>
      </c>
      <c r="M466" s="28">
        <v>25.29</v>
      </c>
      <c r="N466" s="28">
        <v>832.32</v>
      </c>
      <c r="O466">
        <v>136.6</v>
      </c>
      <c r="P466">
        <v>3344</v>
      </c>
    </row>
    <row r="467" spans="1:16">
      <c r="A467" t="s">
        <v>103</v>
      </c>
      <c r="B467" t="s">
        <v>104</v>
      </c>
      <c r="C467" t="s">
        <v>208</v>
      </c>
      <c r="D467" t="s">
        <v>44</v>
      </c>
      <c r="E467" t="s">
        <v>20</v>
      </c>
      <c r="F467">
        <v>152273.15</v>
      </c>
      <c r="G467" s="26">
        <v>44548</v>
      </c>
      <c r="H467" t="s">
        <v>21</v>
      </c>
      <c r="I467" s="26">
        <v>44553</v>
      </c>
      <c r="J467" s="27">
        <v>0.252</v>
      </c>
      <c r="K467" s="28">
        <v>674.81</v>
      </c>
      <c r="L467" s="28">
        <v>8338.07</v>
      </c>
      <c r="M467" s="28">
        <v>49.66</v>
      </c>
      <c r="N467" s="28">
        <v>2351.31</v>
      </c>
      <c r="O467">
        <v>185.76</v>
      </c>
      <c r="P467">
        <v>1457</v>
      </c>
    </row>
    <row r="468" spans="1:16">
      <c r="A468" t="s">
        <v>16</v>
      </c>
      <c r="B468" t="s">
        <v>160</v>
      </c>
      <c r="C468" t="s">
        <v>23</v>
      </c>
      <c r="D468" t="s">
        <v>19</v>
      </c>
      <c r="E468" t="s">
        <v>20</v>
      </c>
      <c r="F468">
        <v>76150.38</v>
      </c>
      <c r="G468" s="26">
        <v>44548</v>
      </c>
      <c r="H468" t="s">
        <v>32</v>
      </c>
      <c r="I468" s="26">
        <v>44554</v>
      </c>
      <c r="J468" s="27">
        <v>0.162</v>
      </c>
      <c r="K468" s="28">
        <v>429.08</v>
      </c>
      <c r="L468" s="28">
        <v>4590.86</v>
      </c>
      <c r="M468" s="28">
        <v>26.04</v>
      </c>
      <c r="N468" s="28">
        <v>774.86</v>
      </c>
      <c r="O468">
        <v>136.6</v>
      </c>
      <c r="P468">
        <v>3346</v>
      </c>
    </row>
    <row r="469" spans="1:16">
      <c r="A469" t="s">
        <v>16</v>
      </c>
      <c r="B469" t="s">
        <v>160</v>
      </c>
      <c r="C469" t="s">
        <v>27</v>
      </c>
      <c r="D469" t="s">
        <v>19</v>
      </c>
      <c r="E469" t="s">
        <v>20</v>
      </c>
      <c r="F469">
        <v>76150.38</v>
      </c>
      <c r="G469" s="26">
        <v>44548</v>
      </c>
      <c r="H469" t="s">
        <v>32</v>
      </c>
      <c r="I469" s="26">
        <v>44554</v>
      </c>
      <c r="J469" s="27">
        <v>0.162</v>
      </c>
      <c r="K469" s="28">
        <v>429.08</v>
      </c>
      <c r="L469" s="28">
        <v>4590.86</v>
      </c>
      <c r="M469" s="28">
        <v>26.04</v>
      </c>
      <c r="N469" s="28">
        <v>774.86</v>
      </c>
      <c r="O469">
        <v>136.6</v>
      </c>
      <c r="P469">
        <v>3347</v>
      </c>
    </row>
    <row r="470" spans="1:16">
      <c r="A470" t="s">
        <v>16</v>
      </c>
      <c r="B470" t="s">
        <v>160</v>
      </c>
      <c r="C470" t="s">
        <v>60</v>
      </c>
      <c r="D470" t="s">
        <v>44</v>
      </c>
      <c r="E470" t="s">
        <v>20</v>
      </c>
      <c r="F470">
        <v>152769.7</v>
      </c>
      <c r="G470" s="26">
        <v>44548</v>
      </c>
      <c r="H470" t="s">
        <v>32</v>
      </c>
      <c r="I470" s="26">
        <v>44564</v>
      </c>
      <c r="J470" s="27">
        <v>0.252</v>
      </c>
      <c r="K470" s="28">
        <v>1198.46</v>
      </c>
      <c r="L470" s="28">
        <v>7822.4</v>
      </c>
      <c r="M470" s="28">
        <v>49.81</v>
      </c>
      <c r="N470" s="28">
        <v>2351.31</v>
      </c>
      <c r="O470">
        <v>185.76</v>
      </c>
      <c r="P470">
        <v>3221</v>
      </c>
    </row>
    <row r="471" spans="1:16">
      <c r="A471" t="s">
        <v>103</v>
      </c>
      <c r="B471" t="s">
        <v>220</v>
      </c>
      <c r="C471" t="s">
        <v>85</v>
      </c>
      <c r="D471" t="s">
        <v>19</v>
      </c>
      <c r="E471" t="s">
        <v>49</v>
      </c>
      <c r="F471">
        <v>78205.19</v>
      </c>
      <c r="G471" s="26">
        <v>44548</v>
      </c>
      <c r="H471" t="s">
        <v>21</v>
      </c>
      <c r="K471" s="28">
        <v>537.61</v>
      </c>
      <c r="L471" s="28">
        <v>4820.54</v>
      </c>
      <c r="M471" s="28">
        <v>25.37</v>
      </c>
      <c r="N471" s="28">
        <v>832.32</v>
      </c>
      <c r="O471">
        <v>136.6</v>
      </c>
      <c r="P471">
        <v>941</v>
      </c>
    </row>
    <row r="472" spans="1:16">
      <c r="A472" t="s">
        <v>16</v>
      </c>
      <c r="B472" t="s">
        <v>160</v>
      </c>
      <c r="C472" t="s">
        <v>119</v>
      </c>
      <c r="D472" t="s">
        <v>19</v>
      </c>
      <c r="E472" t="s">
        <v>20</v>
      </c>
      <c r="F472">
        <v>76150.38</v>
      </c>
      <c r="G472" s="26">
        <v>44548</v>
      </c>
      <c r="H472" t="s">
        <v>32</v>
      </c>
      <c r="I472" s="26">
        <v>44552</v>
      </c>
      <c r="J472" s="27">
        <v>0.162</v>
      </c>
      <c r="K472" s="28">
        <v>429.08</v>
      </c>
      <c r="L472" s="28">
        <v>4590.86</v>
      </c>
      <c r="M472" s="28">
        <v>26.04</v>
      </c>
      <c r="N472" s="28">
        <v>774.86</v>
      </c>
      <c r="O472">
        <v>136.6</v>
      </c>
      <c r="P472">
        <v>3352</v>
      </c>
    </row>
    <row r="473" spans="1:16">
      <c r="A473" t="s">
        <v>103</v>
      </c>
      <c r="B473" t="s">
        <v>220</v>
      </c>
      <c r="C473" t="s">
        <v>111</v>
      </c>
      <c r="D473" t="s">
        <v>19</v>
      </c>
      <c r="E473" t="s">
        <v>20</v>
      </c>
      <c r="F473">
        <v>76150.38</v>
      </c>
      <c r="G473" s="26">
        <v>44548</v>
      </c>
      <c r="H473" t="s">
        <v>21</v>
      </c>
      <c r="I473" s="26" t="s">
        <v>248</v>
      </c>
      <c r="J473" s="27">
        <v>0.162</v>
      </c>
      <c r="K473" s="28">
        <v>429.08</v>
      </c>
      <c r="L473" s="28">
        <v>4590.86</v>
      </c>
      <c r="M473" s="28">
        <v>26.04</v>
      </c>
      <c r="N473" s="28">
        <v>774.86</v>
      </c>
      <c r="O473">
        <v>136.6</v>
      </c>
      <c r="P473">
        <v>958</v>
      </c>
    </row>
    <row r="474" spans="1:16">
      <c r="A474" t="s">
        <v>16</v>
      </c>
      <c r="B474" t="s">
        <v>160</v>
      </c>
      <c r="C474" t="s">
        <v>62</v>
      </c>
      <c r="D474" t="s">
        <v>44</v>
      </c>
      <c r="E474" t="s">
        <v>20</v>
      </c>
      <c r="F474">
        <v>152769.7</v>
      </c>
      <c r="G474" s="26">
        <v>44549</v>
      </c>
      <c r="H474" t="s">
        <v>32</v>
      </c>
      <c r="I474" s="26">
        <v>44564</v>
      </c>
      <c r="J474" s="27">
        <v>0.252</v>
      </c>
      <c r="K474" s="28">
        <v>1198.46</v>
      </c>
      <c r="L474" s="28">
        <v>7822.4</v>
      </c>
      <c r="M474" s="28">
        <v>49.81</v>
      </c>
      <c r="N474" s="28">
        <v>2351.31</v>
      </c>
      <c r="O474">
        <v>185.76</v>
      </c>
      <c r="P474">
        <v>3220</v>
      </c>
    </row>
    <row r="475" spans="1:16">
      <c r="A475" t="s">
        <v>16</v>
      </c>
      <c r="B475" t="s">
        <v>141</v>
      </c>
      <c r="C475" t="s">
        <v>249</v>
      </c>
      <c r="D475" t="s">
        <v>44</v>
      </c>
      <c r="E475" t="s">
        <v>20</v>
      </c>
      <c r="F475">
        <v>152769.7</v>
      </c>
      <c r="G475" s="26">
        <v>44549</v>
      </c>
      <c r="H475" t="s">
        <v>21</v>
      </c>
      <c r="I475" s="26">
        <v>44558</v>
      </c>
      <c r="J475" s="27">
        <v>0.252</v>
      </c>
      <c r="K475" s="28">
        <v>1198.46</v>
      </c>
      <c r="L475" s="28">
        <v>7822.4</v>
      </c>
      <c r="M475" s="28">
        <v>49.81</v>
      </c>
      <c r="N475" s="28">
        <v>2351.31</v>
      </c>
      <c r="O475">
        <v>185.76</v>
      </c>
      <c r="P475">
        <v>1658</v>
      </c>
    </row>
    <row r="476" spans="1:16">
      <c r="A476" t="s">
        <v>16</v>
      </c>
      <c r="B476" t="s">
        <v>141</v>
      </c>
      <c r="C476" t="s">
        <v>250</v>
      </c>
      <c r="D476" t="s">
        <v>44</v>
      </c>
      <c r="E476" t="s">
        <v>20</v>
      </c>
      <c r="F476">
        <v>152769.7</v>
      </c>
      <c r="G476" s="26">
        <v>44549</v>
      </c>
      <c r="H476" t="s">
        <v>21</v>
      </c>
      <c r="I476" s="26">
        <v>44558</v>
      </c>
      <c r="J476" s="27">
        <v>0.252</v>
      </c>
      <c r="K476" s="28">
        <v>1198.46</v>
      </c>
      <c r="L476" s="28">
        <v>7822.4</v>
      </c>
      <c r="M476" s="28">
        <v>49.81</v>
      </c>
      <c r="N476" s="28">
        <v>2351.31</v>
      </c>
      <c r="O476">
        <v>185.76</v>
      </c>
      <c r="P476">
        <v>1656</v>
      </c>
    </row>
    <row r="477" spans="1:16">
      <c r="A477" t="s">
        <v>16</v>
      </c>
      <c r="B477" t="s">
        <v>157</v>
      </c>
      <c r="C477" t="s">
        <v>52</v>
      </c>
      <c r="D477" t="s">
        <v>44</v>
      </c>
      <c r="E477" t="s">
        <v>49</v>
      </c>
      <c r="F477">
        <v>152905.93</v>
      </c>
      <c r="G477" s="26">
        <v>44549</v>
      </c>
      <c r="H477" t="s">
        <v>32</v>
      </c>
      <c r="I477" s="26">
        <v>44619</v>
      </c>
      <c r="J477" s="27">
        <v>0.252</v>
      </c>
      <c r="K477" s="28">
        <v>918.16</v>
      </c>
      <c r="L477" s="28">
        <v>8560.99</v>
      </c>
      <c r="M477" s="28">
        <v>47.78</v>
      </c>
      <c r="N477" s="28">
        <v>2351.31</v>
      </c>
      <c r="O477">
        <v>185.76</v>
      </c>
      <c r="P477">
        <v>2824</v>
      </c>
    </row>
    <row r="478" spans="1:16">
      <c r="A478" t="s">
        <v>103</v>
      </c>
      <c r="B478" t="s">
        <v>104</v>
      </c>
      <c r="C478" t="s">
        <v>212</v>
      </c>
      <c r="D478" t="s">
        <v>44</v>
      </c>
      <c r="E478" t="s">
        <v>49</v>
      </c>
      <c r="F478">
        <v>152905.93</v>
      </c>
      <c r="G478" s="26">
        <v>44549</v>
      </c>
      <c r="H478" t="s">
        <v>21</v>
      </c>
      <c r="I478" s="26">
        <v>44563</v>
      </c>
      <c r="J478" s="27">
        <v>0.252</v>
      </c>
      <c r="K478" s="28">
        <v>918.16</v>
      </c>
      <c r="L478" s="28">
        <v>8560.99</v>
      </c>
      <c r="M478" s="28">
        <v>47.78</v>
      </c>
      <c r="N478" s="28">
        <v>2351.31</v>
      </c>
      <c r="O478">
        <v>185.76</v>
      </c>
      <c r="P478">
        <v>1446</v>
      </c>
    </row>
    <row r="479" spans="1:16">
      <c r="A479" t="s">
        <v>16</v>
      </c>
      <c r="B479" t="s">
        <v>160</v>
      </c>
      <c r="C479" t="s">
        <v>90</v>
      </c>
      <c r="D479" t="s">
        <v>19</v>
      </c>
      <c r="E479" t="s">
        <v>20</v>
      </c>
      <c r="F479">
        <v>76150.38</v>
      </c>
      <c r="G479" s="26">
        <v>44549</v>
      </c>
      <c r="H479" t="s">
        <v>32</v>
      </c>
      <c r="I479" s="26">
        <v>44554</v>
      </c>
      <c r="J479" s="27">
        <v>0.162</v>
      </c>
      <c r="K479" s="28">
        <v>429.08</v>
      </c>
      <c r="L479" s="28">
        <v>4590.86</v>
      </c>
      <c r="M479" s="28">
        <v>26.04</v>
      </c>
      <c r="N479" s="28">
        <v>774.86</v>
      </c>
      <c r="O479">
        <v>136.6</v>
      </c>
      <c r="P479">
        <v>3348</v>
      </c>
    </row>
    <row r="480" spans="1:16">
      <c r="A480" t="s">
        <v>16</v>
      </c>
      <c r="B480" t="s">
        <v>160</v>
      </c>
      <c r="C480" t="s">
        <v>111</v>
      </c>
      <c r="D480" t="s">
        <v>19</v>
      </c>
      <c r="E480" t="s">
        <v>20</v>
      </c>
      <c r="F480">
        <v>76378.15</v>
      </c>
      <c r="G480" s="26">
        <v>44549</v>
      </c>
      <c r="H480" t="s">
        <v>32</v>
      </c>
      <c r="I480" s="26">
        <v>44566</v>
      </c>
      <c r="J480" s="27">
        <v>0.162</v>
      </c>
      <c r="K480" s="28">
        <v>670</v>
      </c>
      <c r="L480" s="28">
        <v>4336.79</v>
      </c>
      <c r="M480" s="28">
        <v>26.2</v>
      </c>
      <c r="N480" s="28">
        <v>774.86</v>
      </c>
      <c r="O480">
        <v>136.6</v>
      </c>
      <c r="P480">
        <v>3359</v>
      </c>
    </row>
    <row r="481" spans="1:16">
      <c r="A481" t="s">
        <v>16</v>
      </c>
      <c r="B481" t="s">
        <v>160</v>
      </c>
      <c r="C481" t="s">
        <v>148</v>
      </c>
      <c r="D481" t="s">
        <v>19</v>
      </c>
      <c r="E481" t="s">
        <v>49</v>
      </c>
      <c r="F481">
        <v>77950.3</v>
      </c>
      <c r="G481" s="26">
        <v>44549</v>
      </c>
      <c r="H481" t="s">
        <v>32</v>
      </c>
      <c r="I481" s="26">
        <v>44554</v>
      </c>
      <c r="J481" s="27">
        <v>0.162</v>
      </c>
      <c r="K481" s="28">
        <v>384.04</v>
      </c>
      <c r="L481" s="28">
        <v>4961.85</v>
      </c>
      <c r="M481" s="28">
        <v>25.29</v>
      </c>
      <c r="N481" s="28">
        <v>832.32</v>
      </c>
      <c r="O481">
        <v>136.6</v>
      </c>
      <c r="P481">
        <v>3350</v>
      </c>
    </row>
    <row r="482" spans="1:16">
      <c r="A482" t="s">
        <v>16</v>
      </c>
      <c r="B482" t="s">
        <v>160</v>
      </c>
      <c r="C482" t="s">
        <v>142</v>
      </c>
      <c r="D482" t="s">
        <v>19</v>
      </c>
      <c r="E482" t="s">
        <v>20</v>
      </c>
      <c r="F482">
        <v>76150.38</v>
      </c>
      <c r="G482" s="26">
        <v>44549</v>
      </c>
      <c r="H482" t="s">
        <v>32</v>
      </c>
      <c r="I482" s="26">
        <v>44554</v>
      </c>
      <c r="J482" s="27">
        <v>0.162</v>
      </c>
      <c r="K482" s="28">
        <v>429.08</v>
      </c>
      <c r="L482" s="28">
        <v>4590.86</v>
      </c>
      <c r="M482" s="28">
        <v>26.04</v>
      </c>
      <c r="N482" s="28">
        <v>774.86</v>
      </c>
      <c r="O482">
        <v>136.6</v>
      </c>
      <c r="P482">
        <v>3349</v>
      </c>
    </row>
    <row r="483" spans="1:16">
      <c r="A483" t="s">
        <v>16</v>
      </c>
      <c r="B483" t="s">
        <v>160</v>
      </c>
      <c r="C483" t="s">
        <v>26</v>
      </c>
      <c r="D483" t="s">
        <v>19</v>
      </c>
      <c r="E483" t="s">
        <v>20</v>
      </c>
      <c r="F483">
        <v>76150.38</v>
      </c>
      <c r="G483" s="26">
        <v>44549</v>
      </c>
      <c r="H483" t="s">
        <v>32</v>
      </c>
      <c r="I483" s="26">
        <v>44554</v>
      </c>
      <c r="J483" s="27">
        <v>0.162</v>
      </c>
      <c r="K483" s="28">
        <v>429.08</v>
      </c>
      <c r="L483" s="28">
        <v>4590.86</v>
      </c>
      <c r="M483" s="28">
        <v>26.04</v>
      </c>
      <c r="N483" s="28">
        <v>774.86</v>
      </c>
      <c r="O483">
        <v>136.6</v>
      </c>
      <c r="P483">
        <v>3345</v>
      </c>
    </row>
    <row r="484" spans="1:16">
      <c r="A484" t="s">
        <v>16</v>
      </c>
      <c r="B484" t="s">
        <v>141</v>
      </c>
      <c r="C484" t="s">
        <v>251</v>
      </c>
      <c r="D484" t="s">
        <v>44</v>
      </c>
      <c r="E484" t="s">
        <v>20</v>
      </c>
      <c r="F484">
        <v>152769.7</v>
      </c>
      <c r="G484" s="26">
        <v>44550</v>
      </c>
      <c r="H484" t="s">
        <v>21</v>
      </c>
      <c r="I484" s="26">
        <v>44558</v>
      </c>
      <c r="J484" s="27">
        <v>0.252</v>
      </c>
      <c r="K484" s="28">
        <v>1198.46</v>
      </c>
      <c r="L484" s="28">
        <v>7822.4</v>
      </c>
      <c r="M484" s="28">
        <v>49.81</v>
      </c>
      <c r="N484" s="28">
        <v>2351.31</v>
      </c>
      <c r="O484">
        <v>185.76</v>
      </c>
      <c r="P484">
        <v>1657</v>
      </c>
    </row>
    <row r="485" spans="1:16">
      <c r="A485" t="s">
        <v>16</v>
      </c>
      <c r="B485" t="s">
        <v>160</v>
      </c>
      <c r="C485" t="s">
        <v>117</v>
      </c>
      <c r="D485" t="s">
        <v>19</v>
      </c>
      <c r="E485" t="s">
        <v>20</v>
      </c>
      <c r="F485">
        <v>76378.15</v>
      </c>
      <c r="G485" s="26">
        <v>44550</v>
      </c>
      <c r="H485" t="s">
        <v>32</v>
      </c>
      <c r="I485" s="26">
        <v>44566</v>
      </c>
      <c r="J485" s="27">
        <v>0.162</v>
      </c>
      <c r="K485" s="28">
        <v>670</v>
      </c>
      <c r="L485" s="28">
        <v>4336.79</v>
      </c>
      <c r="M485" s="28">
        <v>26.2</v>
      </c>
      <c r="N485" s="28">
        <v>774.86</v>
      </c>
      <c r="O485">
        <v>136.6</v>
      </c>
      <c r="P485">
        <v>3360</v>
      </c>
    </row>
    <row r="486" spans="1:16">
      <c r="A486" t="s">
        <v>16</v>
      </c>
      <c r="B486" t="s">
        <v>160</v>
      </c>
      <c r="C486" t="s">
        <v>252</v>
      </c>
      <c r="D486" t="s">
        <v>19</v>
      </c>
      <c r="E486" t="s">
        <v>20</v>
      </c>
      <c r="F486">
        <v>76378.15</v>
      </c>
      <c r="G486" s="26">
        <v>44550</v>
      </c>
      <c r="H486" t="s">
        <v>32</v>
      </c>
      <c r="I486" s="26">
        <v>44550</v>
      </c>
      <c r="J486" s="27">
        <v>0.162</v>
      </c>
      <c r="K486" s="28">
        <v>670</v>
      </c>
      <c r="L486" s="28">
        <v>4336.79</v>
      </c>
      <c r="M486" s="28">
        <v>26.2</v>
      </c>
      <c r="N486" s="28">
        <v>774.86</v>
      </c>
      <c r="O486">
        <v>136.6</v>
      </c>
      <c r="P486">
        <v>3205</v>
      </c>
    </row>
    <row r="487" spans="1:16">
      <c r="A487" t="s">
        <v>103</v>
      </c>
      <c r="B487" t="s">
        <v>220</v>
      </c>
      <c r="C487" t="s">
        <v>117</v>
      </c>
      <c r="D487" t="s">
        <v>19</v>
      </c>
      <c r="E487" t="s">
        <v>20</v>
      </c>
      <c r="F487">
        <v>76150.38</v>
      </c>
      <c r="G487" s="26">
        <v>44550</v>
      </c>
      <c r="H487" t="s">
        <v>21</v>
      </c>
      <c r="I487" s="26" t="s">
        <v>246</v>
      </c>
      <c r="J487" s="27">
        <v>0.162</v>
      </c>
      <c r="K487" s="28">
        <v>429.08</v>
      </c>
      <c r="L487" s="28">
        <v>4590.86</v>
      </c>
      <c r="M487" s="28">
        <v>26.04</v>
      </c>
      <c r="N487" s="28">
        <v>774.86</v>
      </c>
      <c r="O487">
        <v>136.6</v>
      </c>
      <c r="P487">
        <v>959</v>
      </c>
    </row>
    <row r="488" spans="1:16">
      <c r="A488" t="s">
        <v>16</v>
      </c>
      <c r="B488" t="s">
        <v>160</v>
      </c>
      <c r="C488" t="s">
        <v>253</v>
      </c>
      <c r="D488" t="s">
        <v>19</v>
      </c>
      <c r="E488" t="s">
        <v>49</v>
      </c>
      <c r="F488">
        <v>77950.3</v>
      </c>
      <c r="G488" s="26">
        <v>44550</v>
      </c>
      <c r="H488" t="s">
        <v>32</v>
      </c>
      <c r="I488" s="26">
        <v>44556</v>
      </c>
      <c r="J488" s="27">
        <v>0.162</v>
      </c>
      <c r="K488" s="28">
        <v>384.04</v>
      </c>
      <c r="L488" s="28">
        <v>4961.85</v>
      </c>
      <c r="M488" s="28">
        <v>25.29</v>
      </c>
      <c r="N488" s="28">
        <v>832.32</v>
      </c>
      <c r="O488">
        <v>136.6</v>
      </c>
      <c r="P488">
        <v>3192</v>
      </c>
    </row>
    <row r="489" spans="1:16">
      <c r="A489" t="s">
        <v>16</v>
      </c>
      <c r="B489" t="s">
        <v>160</v>
      </c>
      <c r="C489" t="s">
        <v>254</v>
      </c>
      <c r="D489" t="s">
        <v>19</v>
      </c>
      <c r="E489" t="s">
        <v>20</v>
      </c>
      <c r="F489">
        <v>76150.38</v>
      </c>
      <c r="G489" s="26">
        <v>44551</v>
      </c>
      <c r="H489" t="s">
        <v>32</v>
      </c>
      <c r="I489" s="26">
        <v>44556</v>
      </c>
      <c r="J489" s="27">
        <v>0.162</v>
      </c>
      <c r="K489" s="28">
        <v>429.08</v>
      </c>
      <c r="L489" s="28">
        <v>4590.86</v>
      </c>
      <c r="M489" s="28">
        <v>26.04</v>
      </c>
      <c r="N489" s="28">
        <v>774.86</v>
      </c>
      <c r="O489">
        <v>136.6</v>
      </c>
      <c r="P489">
        <v>3190</v>
      </c>
    </row>
    <row r="490" spans="1:16">
      <c r="A490" t="s">
        <v>16</v>
      </c>
      <c r="B490" t="s">
        <v>160</v>
      </c>
      <c r="C490" t="s">
        <v>255</v>
      </c>
      <c r="D490" t="s">
        <v>19</v>
      </c>
      <c r="E490" t="s">
        <v>20</v>
      </c>
      <c r="F490">
        <v>76150.38</v>
      </c>
      <c r="G490" s="26">
        <v>44551</v>
      </c>
      <c r="H490" t="s">
        <v>32</v>
      </c>
      <c r="I490" s="26">
        <v>44556</v>
      </c>
      <c r="J490" s="27">
        <v>0.162</v>
      </c>
      <c r="K490" s="28">
        <v>429.08</v>
      </c>
      <c r="L490" s="28">
        <v>4590.86</v>
      </c>
      <c r="M490" s="28">
        <v>26.04</v>
      </c>
      <c r="N490" s="28">
        <v>774.86</v>
      </c>
      <c r="O490">
        <v>136.6</v>
      </c>
      <c r="P490">
        <v>3189</v>
      </c>
    </row>
    <row r="491" spans="1:16">
      <c r="A491" t="s">
        <v>103</v>
      </c>
      <c r="B491" t="s">
        <v>220</v>
      </c>
      <c r="C491" t="s">
        <v>89</v>
      </c>
      <c r="D491" t="s">
        <v>19</v>
      </c>
      <c r="E491" t="s">
        <v>49</v>
      </c>
      <c r="F491">
        <v>78205.19</v>
      </c>
      <c r="G491" s="26">
        <v>44551</v>
      </c>
      <c r="H491" t="s">
        <v>21</v>
      </c>
      <c r="I491" s="26" t="s">
        <v>230</v>
      </c>
      <c r="J491" s="27">
        <v>0.162</v>
      </c>
      <c r="K491" s="28">
        <v>537.61</v>
      </c>
      <c r="L491" s="28">
        <v>4820.54</v>
      </c>
      <c r="M491" s="28">
        <v>25.37</v>
      </c>
      <c r="N491" s="28">
        <v>832.32</v>
      </c>
      <c r="O491">
        <v>136.6</v>
      </c>
      <c r="P491">
        <v>946</v>
      </c>
    </row>
    <row r="492" spans="1:16">
      <c r="A492" t="s">
        <v>16</v>
      </c>
      <c r="B492" t="s">
        <v>160</v>
      </c>
      <c r="C492" t="s">
        <v>256</v>
      </c>
      <c r="D492" t="s">
        <v>19</v>
      </c>
      <c r="E492" t="s">
        <v>20</v>
      </c>
      <c r="F492">
        <v>76150.38</v>
      </c>
      <c r="G492" s="26">
        <v>44551</v>
      </c>
      <c r="H492" t="s">
        <v>32</v>
      </c>
      <c r="I492" s="26">
        <v>44556</v>
      </c>
      <c r="J492" s="27">
        <v>0.162</v>
      </c>
      <c r="K492" s="28">
        <v>429.08</v>
      </c>
      <c r="L492" s="28">
        <v>4590.86</v>
      </c>
      <c r="M492" s="28">
        <v>26.04</v>
      </c>
      <c r="N492" s="28">
        <v>774.86</v>
      </c>
      <c r="O492">
        <v>136.6</v>
      </c>
      <c r="P492">
        <v>3191</v>
      </c>
    </row>
    <row r="493" spans="1:16">
      <c r="A493" t="s">
        <v>16</v>
      </c>
      <c r="B493" t="s">
        <v>160</v>
      </c>
      <c r="C493" t="s">
        <v>110</v>
      </c>
      <c r="D493" t="s">
        <v>19</v>
      </c>
      <c r="E493" t="s">
        <v>20</v>
      </c>
      <c r="F493">
        <v>76378.15</v>
      </c>
      <c r="G493" s="26">
        <v>44551</v>
      </c>
      <c r="H493" t="s">
        <v>32</v>
      </c>
      <c r="I493" s="26">
        <v>44566</v>
      </c>
      <c r="J493" s="27">
        <v>0.162</v>
      </c>
      <c r="K493" s="28">
        <v>670</v>
      </c>
      <c r="L493" s="28">
        <v>4336.79</v>
      </c>
      <c r="M493" s="28">
        <v>26.2</v>
      </c>
      <c r="N493" s="28">
        <v>774.86</v>
      </c>
      <c r="O493">
        <v>136.6</v>
      </c>
      <c r="P493">
        <v>3358</v>
      </c>
    </row>
    <row r="494" spans="1:16">
      <c r="A494" t="s">
        <v>16</v>
      </c>
      <c r="B494" t="s">
        <v>160</v>
      </c>
      <c r="C494" t="s">
        <v>257</v>
      </c>
      <c r="D494" t="s">
        <v>19</v>
      </c>
      <c r="E494" t="s">
        <v>20</v>
      </c>
      <c r="F494">
        <v>76150.38</v>
      </c>
      <c r="G494" s="26">
        <v>44551</v>
      </c>
      <c r="H494" t="s">
        <v>32</v>
      </c>
      <c r="I494" s="26">
        <v>44556</v>
      </c>
      <c r="J494" s="27">
        <v>0.162</v>
      </c>
      <c r="K494" s="28">
        <v>429.08</v>
      </c>
      <c r="L494" s="28">
        <v>4590.86</v>
      </c>
      <c r="M494" s="28">
        <v>26.04</v>
      </c>
      <c r="N494" s="28">
        <v>774.86</v>
      </c>
      <c r="O494">
        <v>136.6</v>
      </c>
      <c r="P494">
        <v>3188</v>
      </c>
    </row>
    <row r="495" spans="1:16">
      <c r="A495" t="s">
        <v>16</v>
      </c>
      <c r="B495" t="s">
        <v>160</v>
      </c>
      <c r="C495" t="s">
        <v>258</v>
      </c>
      <c r="D495" t="s">
        <v>19</v>
      </c>
      <c r="E495" t="s">
        <v>49</v>
      </c>
      <c r="F495">
        <v>77950.3</v>
      </c>
      <c r="G495" s="26">
        <v>44551</v>
      </c>
      <c r="H495" t="s">
        <v>32</v>
      </c>
      <c r="I495" s="26">
        <v>44554</v>
      </c>
      <c r="J495" s="27">
        <v>0.162</v>
      </c>
      <c r="K495" s="28">
        <v>384.04</v>
      </c>
      <c r="L495" s="28">
        <v>4961.85</v>
      </c>
      <c r="M495" s="28">
        <v>25.29</v>
      </c>
      <c r="N495" s="28">
        <v>832.32</v>
      </c>
      <c r="O495">
        <v>136.6</v>
      </c>
      <c r="P495">
        <v>3187</v>
      </c>
    </row>
    <row r="496" spans="1:16">
      <c r="A496" t="s">
        <v>16</v>
      </c>
      <c r="B496" t="s">
        <v>160</v>
      </c>
      <c r="C496" t="s">
        <v>259</v>
      </c>
      <c r="D496" t="s">
        <v>19</v>
      </c>
      <c r="E496" t="s">
        <v>49</v>
      </c>
      <c r="F496">
        <v>77950.3</v>
      </c>
      <c r="G496" s="26">
        <v>44551</v>
      </c>
      <c r="H496" t="s">
        <v>32</v>
      </c>
      <c r="I496" s="26">
        <v>44560</v>
      </c>
      <c r="J496" s="27">
        <v>0.162</v>
      </c>
      <c r="K496" s="28">
        <v>384.04</v>
      </c>
      <c r="L496" s="28">
        <v>4961.85</v>
      </c>
      <c r="M496" s="28">
        <v>25.29</v>
      </c>
      <c r="N496" s="28">
        <v>832.32</v>
      </c>
      <c r="O496">
        <v>136.6</v>
      </c>
      <c r="P496">
        <v>3186</v>
      </c>
    </row>
    <row r="497" spans="1:16">
      <c r="A497" t="s">
        <v>103</v>
      </c>
      <c r="B497" t="s">
        <v>104</v>
      </c>
      <c r="C497" t="s">
        <v>195</v>
      </c>
      <c r="D497" t="s">
        <v>44</v>
      </c>
      <c r="E497" t="s">
        <v>20</v>
      </c>
      <c r="F497">
        <v>152273.15</v>
      </c>
      <c r="G497" s="26">
        <v>44551</v>
      </c>
      <c r="H497" t="s">
        <v>21</v>
      </c>
      <c r="I497" s="26">
        <v>44559</v>
      </c>
      <c r="J497" s="27">
        <v>0.252</v>
      </c>
      <c r="K497" s="28">
        <v>674.81</v>
      </c>
      <c r="L497" s="28">
        <v>8338.07</v>
      </c>
      <c r="M497" s="28">
        <v>49.66</v>
      </c>
      <c r="N497" s="28">
        <v>2351.31</v>
      </c>
      <c r="O497">
        <v>185.76</v>
      </c>
      <c r="P497">
        <v>1453</v>
      </c>
    </row>
    <row r="498" spans="1:16">
      <c r="A498" t="s">
        <v>16</v>
      </c>
      <c r="B498" t="s">
        <v>160</v>
      </c>
      <c r="C498" t="s">
        <v>260</v>
      </c>
      <c r="D498" t="s">
        <v>19</v>
      </c>
      <c r="E498" t="s">
        <v>49</v>
      </c>
      <c r="F498">
        <v>77950.3</v>
      </c>
      <c r="G498" s="26">
        <v>44551</v>
      </c>
      <c r="H498" t="s">
        <v>32</v>
      </c>
      <c r="I498" s="26">
        <v>44558</v>
      </c>
      <c r="J498" s="27">
        <v>0.162</v>
      </c>
      <c r="K498" s="28">
        <v>384.04</v>
      </c>
      <c r="L498" s="28">
        <v>4961.85</v>
      </c>
      <c r="M498" s="28">
        <v>25.29</v>
      </c>
      <c r="N498" s="28">
        <v>832.32</v>
      </c>
      <c r="O498">
        <v>136.6</v>
      </c>
      <c r="P498">
        <v>3180</v>
      </c>
    </row>
    <row r="499" spans="1:16">
      <c r="A499" t="s">
        <v>16</v>
      </c>
      <c r="B499" t="s">
        <v>141</v>
      </c>
      <c r="C499" t="s">
        <v>261</v>
      </c>
      <c r="D499" t="s">
        <v>44</v>
      </c>
      <c r="E499" t="s">
        <v>49</v>
      </c>
      <c r="F499">
        <v>152905.93</v>
      </c>
      <c r="G499" s="26">
        <v>44551</v>
      </c>
      <c r="H499" t="s">
        <v>21</v>
      </c>
      <c r="I499" s="26">
        <v>44558</v>
      </c>
      <c r="J499" s="27">
        <v>0.252</v>
      </c>
      <c r="K499" s="28">
        <v>918.16</v>
      </c>
      <c r="L499" s="28">
        <v>8560.99</v>
      </c>
      <c r="M499" s="28">
        <v>47.78</v>
      </c>
      <c r="N499" s="28">
        <v>2351.31</v>
      </c>
      <c r="O499">
        <v>185.76</v>
      </c>
      <c r="P499">
        <v>1655</v>
      </c>
    </row>
    <row r="500" spans="1:16">
      <c r="A500" t="s">
        <v>16</v>
      </c>
      <c r="B500" t="s">
        <v>157</v>
      </c>
      <c r="C500" t="s">
        <v>54</v>
      </c>
      <c r="D500" t="s">
        <v>44</v>
      </c>
      <c r="E500" t="s">
        <v>49</v>
      </c>
      <c r="F500">
        <v>152905.93</v>
      </c>
      <c r="G500" s="26">
        <v>44551</v>
      </c>
      <c r="H500" t="s">
        <v>32</v>
      </c>
      <c r="I500" s="26">
        <v>44617</v>
      </c>
      <c r="J500" s="27">
        <v>0.252</v>
      </c>
      <c r="K500" s="28">
        <v>918.16</v>
      </c>
      <c r="L500" s="28">
        <v>8560.99</v>
      </c>
      <c r="M500" s="28">
        <v>47.78</v>
      </c>
      <c r="N500" s="28">
        <v>2351.31</v>
      </c>
      <c r="O500">
        <v>185.76</v>
      </c>
      <c r="P500">
        <v>2829</v>
      </c>
    </row>
    <row r="501" spans="1:16">
      <c r="A501" t="s">
        <v>16</v>
      </c>
      <c r="B501" t="s">
        <v>160</v>
      </c>
      <c r="C501" t="s">
        <v>262</v>
      </c>
      <c r="D501" t="s">
        <v>19</v>
      </c>
      <c r="E501" t="s">
        <v>20</v>
      </c>
      <c r="F501">
        <v>76150.38</v>
      </c>
      <c r="G501" s="26">
        <v>44552</v>
      </c>
      <c r="H501" t="s">
        <v>32</v>
      </c>
      <c r="I501" s="26">
        <v>44558</v>
      </c>
      <c r="J501" s="27">
        <v>0.162</v>
      </c>
      <c r="K501" s="28">
        <v>429.08</v>
      </c>
      <c r="L501" s="28">
        <v>4590.86</v>
      </c>
      <c r="M501" s="28">
        <v>26.04</v>
      </c>
      <c r="N501" s="28">
        <v>774.86</v>
      </c>
      <c r="O501">
        <v>136.6</v>
      </c>
      <c r="P501">
        <v>3182</v>
      </c>
    </row>
    <row r="502" spans="1:16">
      <c r="A502" t="s">
        <v>16</v>
      </c>
      <c r="B502" t="s">
        <v>160</v>
      </c>
      <c r="C502" t="s">
        <v>263</v>
      </c>
      <c r="D502" t="s">
        <v>19</v>
      </c>
      <c r="E502" t="s">
        <v>20</v>
      </c>
      <c r="F502">
        <v>76150.38</v>
      </c>
      <c r="G502" s="26">
        <v>44552</v>
      </c>
      <c r="H502" t="s">
        <v>32</v>
      </c>
      <c r="I502" s="26">
        <v>44560</v>
      </c>
      <c r="J502" s="27">
        <v>0.162</v>
      </c>
      <c r="K502" s="28">
        <v>429.08</v>
      </c>
      <c r="L502" s="28">
        <v>4590.86</v>
      </c>
      <c r="M502" s="28">
        <v>26.04</v>
      </c>
      <c r="N502" s="28">
        <v>774.86</v>
      </c>
      <c r="O502">
        <v>136.6</v>
      </c>
      <c r="P502">
        <v>3185</v>
      </c>
    </row>
    <row r="503" spans="1:16">
      <c r="A503" t="s">
        <v>16</v>
      </c>
      <c r="B503" t="s">
        <v>160</v>
      </c>
      <c r="C503" t="s">
        <v>64</v>
      </c>
      <c r="D503" t="s">
        <v>44</v>
      </c>
      <c r="E503" t="s">
        <v>20</v>
      </c>
      <c r="F503">
        <v>152769.7</v>
      </c>
      <c r="G503" s="26">
        <v>44552</v>
      </c>
      <c r="H503" t="s">
        <v>32</v>
      </c>
      <c r="I503" s="26">
        <v>44564</v>
      </c>
      <c r="J503" s="27">
        <v>0.252</v>
      </c>
      <c r="K503" s="28">
        <v>1198.46</v>
      </c>
      <c r="L503" s="28">
        <v>7822.4</v>
      </c>
      <c r="M503" s="28">
        <v>49.81</v>
      </c>
      <c r="N503" s="28">
        <v>2351.31</v>
      </c>
      <c r="O503">
        <v>185.76</v>
      </c>
      <c r="P503">
        <v>3222</v>
      </c>
    </row>
    <row r="504" spans="1:16">
      <c r="A504" t="s">
        <v>103</v>
      </c>
      <c r="B504" t="s">
        <v>220</v>
      </c>
      <c r="C504" t="s">
        <v>86</v>
      </c>
      <c r="D504" t="s">
        <v>19</v>
      </c>
      <c r="E504" t="s">
        <v>20</v>
      </c>
      <c r="F504">
        <v>76378.15</v>
      </c>
      <c r="G504" s="26">
        <v>44552</v>
      </c>
      <c r="H504" t="s">
        <v>21</v>
      </c>
      <c r="I504" s="26" t="s">
        <v>264</v>
      </c>
      <c r="J504" s="27">
        <v>0.162</v>
      </c>
      <c r="K504" s="28">
        <v>670</v>
      </c>
      <c r="L504" s="28">
        <v>4336.79</v>
      </c>
      <c r="M504" s="28">
        <v>26.2</v>
      </c>
      <c r="N504" s="28">
        <v>774.86</v>
      </c>
      <c r="O504">
        <v>136.6</v>
      </c>
      <c r="P504">
        <v>962</v>
      </c>
    </row>
    <row r="505" spans="1:16">
      <c r="A505" t="s">
        <v>103</v>
      </c>
      <c r="B505" t="s">
        <v>220</v>
      </c>
      <c r="C505" t="s">
        <v>91</v>
      </c>
      <c r="D505" t="s">
        <v>19</v>
      </c>
      <c r="E505" t="s">
        <v>20</v>
      </c>
      <c r="F505">
        <v>76378.15</v>
      </c>
      <c r="G505" s="26">
        <v>44552</v>
      </c>
      <c r="H505" t="s">
        <v>21</v>
      </c>
      <c r="I505" s="26" t="s">
        <v>264</v>
      </c>
      <c r="J505" s="27">
        <v>0.162</v>
      </c>
      <c r="K505" s="28">
        <v>670</v>
      </c>
      <c r="L505" s="28">
        <v>4336.79</v>
      </c>
      <c r="M505" s="28">
        <v>26.2</v>
      </c>
      <c r="N505" s="28">
        <v>774.86</v>
      </c>
      <c r="O505">
        <v>136.6</v>
      </c>
      <c r="P505">
        <v>963</v>
      </c>
    </row>
    <row r="506" spans="1:16">
      <c r="A506" t="s">
        <v>103</v>
      </c>
      <c r="B506" t="s">
        <v>104</v>
      </c>
      <c r="C506" t="s">
        <v>207</v>
      </c>
      <c r="D506" t="s">
        <v>44</v>
      </c>
      <c r="E506" t="s">
        <v>49</v>
      </c>
      <c r="F506">
        <v>152415.15</v>
      </c>
      <c r="G506" s="26">
        <v>44552</v>
      </c>
      <c r="H506" t="s">
        <v>21</v>
      </c>
      <c r="I506" s="26">
        <v>44560</v>
      </c>
      <c r="J506" s="27">
        <v>0.252</v>
      </c>
      <c r="K506" s="28">
        <v>579.03</v>
      </c>
      <c r="L506" s="28">
        <v>8866.58</v>
      </c>
      <c r="M506" s="28">
        <v>47.69</v>
      </c>
      <c r="N506" s="28">
        <v>2351.31</v>
      </c>
      <c r="O506">
        <v>185.76</v>
      </c>
      <c r="P506">
        <v>1455</v>
      </c>
    </row>
    <row r="507" spans="1:16">
      <c r="A507" t="s">
        <v>16</v>
      </c>
      <c r="B507" t="s">
        <v>160</v>
      </c>
      <c r="C507" t="s">
        <v>265</v>
      </c>
      <c r="D507" t="s">
        <v>19</v>
      </c>
      <c r="E507" t="s">
        <v>20</v>
      </c>
      <c r="F507">
        <v>76150.38</v>
      </c>
      <c r="G507" s="26">
        <v>44552</v>
      </c>
      <c r="H507" t="s">
        <v>32</v>
      </c>
      <c r="I507" s="26">
        <v>44558</v>
      </c>
      <c r="J507" s="27">
        <v>0.162</v>
      </c>
      <c r="K507" s="28">
        <v>429.08</v>
      </c>
      <c r="L507" s="28">
        <v>4590.86</v>
      </c>
      <c r="M507" s="28">
        <v>26.04</v>
      </c>
      <c r="N507" s="28">
        <v>774.86</v>
      </c>
      <c r="O507">
        <v>136.6</v>
      </c>
      <c r="P507">
        <v>3183</v>
      </c>
    </row>
    <row r="508" spans="1:16">
      <c r="A508" t="s">
        <v>16</v>
      </c>
      <c r="B508" t="s">
        <v>157</v>
      </c>
      <c r="C508" t="s">
        <v>22</v>
      </c>
      <c r="D508" t="s">
        <v>44</v>
      </c>
      <c r="E508" t="s">
        <v>20</v>
      </c>
      <c r="F508">
        <v>152273.15</v>
      </c>
      <c r="G508" s="26">
        <v>44552</v>
      </c>
      <c r="H508" t="s">
        <v>32</v>
      </c>
      <c r="I508" s="26">
        <v>44612</v>
      </c>
      <c r="J508" s="27">
        <v>0.252</v>
      </c>
      <c r="K508" s="28">
        <v>674.81</v>
      </c>
      <c r="L508" s="28">
        <v>8338.07</v>
      </c>
      <c r="M508" s="28">
        <v>49.66</v>
      </c>
      <c r="N508" s="28">
        <v>2351.31</v>
      </c>
      <c r="O508">
        <v>185.76</v>
      </c>
      <c r="P508">
        <v>2833</v>
      </c>
    </row>
    <row r="509" spans="1:16">
      <c r="A509" t="s">
        <v>16</v>
      </c>
      <c r="B509" t="s">
        <v>160</v>
      </c>
      <c r="C509" t="s">
        <v>266</v>
      </c>
      <c r="D509" t="s">
        <v>19</v>
      </c>
      <c r="E509" t="s">
        <v>20</v>
      </c>
      <c r="F509">
        <v>76150.38</v>
      </c>
      <c r="G509" s="26">
        <v>44553</v>
      </c>
      <c r="H509" t="s">
        <v>32</v>
      </c>
      <c r="I509" s="26">
        <v>44558</v>
      </c>
      <c r="J509" s="27">
        <v>0.162</v>
      </c>
      <c r="K509" s="28">
        <v>429.08</v>
      </c>
      <c r="L509" s="28">
        <v>4590.86</v>
      </c>
      <c r="M509" s="28">
        <v>26.04</v>
      </c>
      <c r="N509" s="28">
        <v>774.86</v>
      </c>
      <c r="O509">
        <v>136.6</v>
      </c>
      <c r="P509">
        <v>3184</v>
      </c>
    </row>
    <row r="510" spans="1:16">
      <c r="A510" t="s">
        <v>16</v>
      </c>
      <c r="B510" t="s">
        <v>160</v>
      </c>
      <c r="C510" t="s">
        <v>267</v>
      </c>
      <c r="D510" t="s">
        <v>19</v>
      </c>
      <c r="E510" t="s">
        <v>49</v>
      </c>
      <c r="F510">
        <v>78205.19</v>
      </c>
      <c r="G510" s="26">
        <v>44553</v>
      </c>
      <c r="H510" t="s">
        <v>32</v>
      </c>
      <c r="I510" s="26">
        <v>44559</v>
      </c>
      <c r="J510" s="27">
        <v>0.162</v>
      </c>
      <c r="K510" s="28">
        <v>537.61</v>
      </c>
      <c r="L510" s="28">
        <v>4820.54</v>
      </c>
      <c r="M510" s="28">
        <v>25.37</v>
      </c>
      <c r="N510" s="28">
        <v>832.32</v>
      </c>
      <c r="O510">
        <v>136.6</v>
      </c>
      <c r="P510">
        <v>3179</v>
      </c>
    </row>
    <row r="511" spans="1:16">
      <c r="A511" t="s">
        <v>16</v>
      </c>
      <c r="B511" t="s">
        <v>160</v>
      </c>
      <c r="C511" t="s">
        <v>268</v>
      </c>
      <c r="D511" t="s">
        <v>19</v>
      </c>
      <c r="E511" t="s">
        <v>49</v>
      </c>
      <c r="F511">
        <v>78205.19</v>
      </c>
      <c r="G511" s="26">
        <v>44553</v>
      </c>
      <c r="H511" t="s">
        <v>32</v>
      </c>
      <c r="I511" s="26">
        <v>44558</v>
      </c>
      <c r="J511" s="27">
        <v>0.162</v>
      </c>
      <c r="K511" s="28">
        <v>537.61</v>
      </c>
      <c r="L511" s="28">
        <v>4820.54</v>
      </c>
      <c r="M511" s="28">
        <v>25.37</v>
      </c>
      <c r="N511" s="28">
        <v>832.32</v>
      </c>
      <c r="O511">
        <v>136.6</v>
      </c>
      <c r="P511">
        <v>3173</v>
      </c>
    </row>
    <row r="512" spans="1:16">
      <c r="A512" t="s">
        <v>16</v>
      </c>
      <c r="B512" t="s">
        <v>157</v>
      </c>
      <c r="C512" t="s">
        <v>83</v>
      </c>
      <c r="D512" t="s">
        <v>44</v>
      </c>
      <c r="E512" t="s">
        <v>49</v>
      </c>
      <c r="F512">
        <v>152415.15</v>
      </c>
      <c r="G512" s="26">
        <v>44553</v>
      </c>
      <c r="H512" t="s">
        <v>32</v>
      </c>
      <c r="I512" s="26">
        <v>44615</v>
      </c>
      <c r="J512" s="27">
        <v>0.252</v>
      </c>
      <c r="K512" s="28">
        <v>579.03</v>
      </c>
      <c r="L512" s="28">
        <v>8866.58</v>
      </c>
      <c r="M512" s="28">
        <v>47.69</v>
      </c>
      <c r="N512" s="28">
        <v>2351.31</v>
      </c>
      <c r="O512">
        <v>185.76</v>
      </c>
      <c r="P512">
        <v>2834</v>
      </c>
    </row>
    <row r="513" spans="1:16">
      <c r="A513" t="s">
        <v>103</v>
      </c>
      <c r="B513" t="s">
        <v>104</v>
      </c>
      <c r="C513" t="s">
        <v>213</v>
      </c>
      <c r="D513" t="s">
        <v>44</v>
      </c>
      <c r="E513" t="s">
        <v>20</v>
      </c>
      <c r="F513">
        <v>152273.15</v>
      </c>
      <c r="G513" s="26">
        <v>44553</v>
      </c>
      <c r="H513" t="s">
        <v>21</v>
      </c>
      <c r="I513" s="26">
        <v>44561</v>
      </c>
      <c r="J513" s="27">
        <v>0.252</v>
      </c>
      <c r="K513" s="28">
        <v>674.81</v>
      </c>
      <c r="L513" s="28">
        <v>8338.07</v>
      </c>
      <c r="M513" s="28">
        <v>49.66</v>
      </c>
      <c r="N513" s="28">
        <v>2351.31</v>
      </c>
      <c r="O513">
        <v>185.76</v>
      </c>
      <c r="P513">
        <v>1454</v>
      </c>
    </row>
    <row r="514" spans="1:16">
      <c r="A514" t="s">
        <v>16</v>
      </c>
      <c r="B514" t="s">
        <v>157</v>
      </c>
      <c r="C514" t="s">
        <v>26</v>
      </c>
      <c r="D514" t="s">
        <v>44</v>
      </c>
      <c r="E514" t="s">
        <v>20</v>
      </c>
      <c r="F514">
        <v>152273.15</v>
      </c>
      <c r="G514" s="26">
        <v>44553</v>
      </c>
      <c r="H514" t="s">
        <v>32</v>
      </c>
      <c r="I514" s="26">
        <v>44608</v>
      </c>
      <c r="J514" s="27">
        <v>0.252</v>
      </c>
      <c r="K514" s="28">
        <v>674.81</v>
      </c>
      <c r="L514" s="28">
        <v>8338.07</v>
      </c>
      <c r="M514" s="28">
        <v>49.66</v>
      </c>
      <c r="N514" s="28">
        <v>2351.31</v>
      </c>
      <c r="O514">
        <v>185.76</v>
      </c>
      <c r="P514">
        <v>2836</v>
      </c>
    </row>
    <row r="515" spans="1:16">
      <c r="A515" t="s">
        <v>16</v>
      </c>
      <c r="B515" t="s">
        <v>160</v>
      </c>
      <c r="C515" t="s">
        <v>269</v>
      </c>
      <c r="D515" t="s">
        <v>19</v>
      </c>
      <c r="E515" t="s">
        <v>20</v>
      </c>
      <c r="F515">
        <v>76150.38</v>
      </c>
      <c r="G515" s="26">
        <v>44553</v>
      </c>
      <c r="H515" t="s">
        <v>32</v>
      </c>
      <c r="I515" s="26">
        <v>44558</v>
      </c>
      <c r="J515" s="27">
        <v>0.162</v>
      </c>
      <c r="K515" s="28">
        <v>429.08</v>
      </c>
      <c r="L515" s="28">
        <v>4590.86</v>
      </c>
      <c r="M515" s="28">
        <v>26.04</v>
      </c>
      <c r="N515" s="28">
        <v>774.86</v>
      </c>
      <c r="O515">
        <v>136.6</v>
      </c>
      <c r="P515">
        <v>3181</v>
      </c>
    </row>
    <row r="516" spans="1:16">
      <c r="A516" t="s">
        <v>16</v>
      </c>
      <c r="B516" t="s">
        <v>160</v>
      </c>
      <c r="C516" t="s">
        <v>270</v>
      </c>
      <c r="D516" t="s">
        <v>19</v>
      </c>
      <c r="E516" t="s">
        <v>20</v>
      </c>
      <c r="F516">
        <v>76378.15</v>
      </c>
      <c r="G516" s="26">
        <v>44553</v>
      </c>
      <c r="H516" t="s">
        <v>32</v>
      </c>
      <c r="I516" s="26">
        <v>44559</v>
      </c>
      <c r="J516" s="27">
        <v>0.162</v>
      </c>
      <c r="K516" s="28">
        <v>670</v>
      </c>
      <c r="L516" s="28">
        <v>4336.79</v>
      </c>
      <c r="M516" s="28">
        <v>26.2</v>
      </c>
      <c r="N516" s="28">
        <v>774.86</v>
      </c>
      <c r="O516">
        <v>136.6</v>
      </c>
      <c r="P516">
        <v>3176</v>
      </c>
    </row>
    <row r="517" spans="1:16">
      <c r="A517" t="s">
        <v>16</v>
      </c>
      <c r="B517" t="s">
        <v>160</v>
      </c>
      <c r="C517" t="s">
        <v>271</v>
      </c>
      <c r="D517" t="s">
        <v>19</v>
      </c>
      <c r="E517" t="s">
        <v>20</v>
      </c>
      <c r="F517">
        <v>76378.15</v>
      </c>
      <c r="G517" s="26">
        <v>44554</v>
      </c>
      <c r="H517" t="s">
        <v>32</v>
      </c>
      <c r="I517" s="26">
        <v>44559</v>
      </c>
      <c r="J517" s="27">
        <v>0.162</v>
      </c>
      <c r="K517" s="28">
        <v>670</v>
      </c>
      <c r="L517" s="28">
        <v>4336.79</v>
      </c>
      <c r="M517" s="28">
        <v>26.2</v>
      </c>
      <c r="N517" s="28">
        <v>774.86</v>
      </c>
      <c r="O517">
        <v>136.6</v>
      </c>
      <c r="P517">
        <v>3177</v>
      </c>
    </row>
    <row r="518" spans="1:16">
      <c r="A518" t="s">
        <v>103</v>
      </c>
      <c r="B518" t="s">
        <v>220</v>
      </c>
      <c r="C518" t="s">
        <v>96</v>
      </c>
      <c r="D518" t="s">
        <v>19</v>
      </c>
      <c r="E518" t="s">
        <v>20</v>
      </c>
      <c r="F518">
        <v>76378.15</v>
      </c>
      <c r="G518" s="26">
        <v>44554</v>
      </c>
      <c r="H518" t="s">
        <v>21</v>
      </c>
      <c r="I518" s="26" t="s">
        <v>248</v>
      </c>
      <c r="J518" s="27">
        <v>0.162</v>
      </c>
      <c r="K518" s="28">
        <v>670</v>
      </c>
      <c r="L518" s="28">
        <v>4336.79</v>
      </c>
      <c r="M518" s="28">
        <v>26.2</v>
      </c>
      <c r="N518" s="28">
        <v>774.86</v>
      </c>
      <c r="O518">
        <v>136.6</v>
      </c>
      <c r="P518">
        <v>964</v>
      </c>
    </row>
    <row r="519" spans="1:16">
      <c r="A519" t="s">
        <v>103</v>
      </c>
      <c r="B519" t="s">
        <v>104</v>
      </c>
      <c r="C519" t="s">
        <v>73</v>
      </c>
      <c r="D519" t="s">
        <v>44</v>
      </c>
      <c r="E519" t="s">
        <v>49</v>
      </c>
      <c r="F519">
        <v>152905.93</v>
      </c>
      <c r="G519" s="26">
        <v>44554</v>
      </c>
      <c r="H519" t="s">
        <v>21</v>
      </c>
      <c r="I519" s="26">
        <v>44566</v>
      </c>
      <c r="J519" s="27">
        <v>0.252</v>
      </c>
      <c r="K519" s="28">
        <v>918.16</v>
      </c>
      <c r="L519" s="28">
        <v>8560.99</v>
      </c>
      <c r="M519" s="28">
        <v>47.78</v>
      </c>
      <c r="N519" s="28">
        <v>2351.31</v>
      </c>
      <c r="O519">
        <v>185.76</v>
      </c>
      <c r="P519">
        <v>1441</v>
      </c>
    </row>
    <row r="520" spans="1:16">
      <c r="A520" t="s">
        <v>103</v>
      </c>
      <c r="B520" t="s">
        <v>104</v>
      </c>
      <c r="C520" t="s">
        <v>215</v>
      </c>
      <c r="D520" t="s">
        <v>44</v>
      </c>
      <c r="E520" t="s">
        <v>20</v>
      </c>
      <c r="F520">
        <v>152769.7</v>
      </c>
      <c r="G520" s="26">
        <v>44554</v>
      </c>
      <c r="H520" t="s">
        <v>21</v>
      </c>
      <c r="I520" s="26">
        <v>44563</v>
      </c>
      <c r="J520" s="27">
        <v>0.252</v>
      </c>
      <c r="K520" s="28">
        <v>1198.46</v>
      </c>
      <c r="L520" s="28">
        <v>7822.4</v>
      </c>
      <c r="M520" s="28">
        <v>49.81</v>
      </c>
      <c r="N520" s="28">
        <v>2351.31</v>
      </c>
      <c r="O520">
        <v>185.76</v>
      </c>
      <c r="P520">
        <v>1448</v>
      </c>
    </row>
    <row r="521" spans="1:16">
      <c r="A521" t="s">
        <v>16</v>
      </c>
      <c r="B521" t="s">
        <v>160</v>
      </c>
      <c r="C521" t="s">
        <v>272</v>
      </c>
      <c r="D521" t="s">
        <v>19</v>
      </c>
      <c r="E521" t="s">
        <v>20</v>
      </c>
      <c r="F521">
        <v>76378.15</v>
      </c>
      <c r="G521" s="26">
        <v>44554</v>
      </c>
      <c r="H521" t="s">
        <v>32</v>
      </c>
      <c r="I521" s="26">
        <v>44559</v>
      </c>
      <c r="J521" s="27">
        <v>0.162</v>
      </c>
      <c r="K521" s="28">
        <v>670</v>
      </c>
      <c r="L521" s="28">
        <v>4336.79</v>
      </c>
      <c r="M521" s="28">
        <v>26.2</v>
      </c>
      <c r="N521" s="28">
        <v>774.86</v>
      </c>
      <c r="O521">
        <v>136.6</v>
      </c>
      <c r="P521">
        <v>3178</v>
      </c>
    </row>
    <row r="522" spans="1:16">
      <c r="A522" t="s">
        <v>16</v>
      </c>
      <c r="B522" t="s">
        <v>160</v>
      </c>
      <c r="C522" t="s">
        <v>273</v>
      </c>
      <c r="D522" t="s">
        <v>19</v>
      </c>
      <c r="E522" t="s">
        <v>20</v>
      </c>
      <c r="F522">
        <v>76378.15</v>
      </c>
      <c r="G522" s="26">
        <v>44554</v>
      </c>
      <c r="H522" t="s">
        <v>32</v>
      </c>
      <c r="I522" s="26">
        <v>44559</v>
      </c>
      <c r="J522" s="27">
        <v>0.162</v>
      </c>
      <c r="K522" s="28">
        <v>670</v>
      </c>
      <c r="L522" s="28">
        <v>4336.79</v>
      </c>
      <c r="M522" s="28">
        <v>26.2</v>
      </c>
      <c r="N522" s="28">
        <v>774.86</v>
      </c>
      <c r="O522">
        <v>136.6</v>
      </c>
      <c r="P522">
        <v>3175</v>
      </c>
    </row>
    <row r="523" spans="1:16">
      <c r="A523" t="s">
        <v>16</v>
      </c>
      <c r="B523" t="s">
        <v>160</v>
      </c>
      <c r="C523" t="s">
        <v>274</v>
      </c>
      <c r="D523" t="s">
        <v>19</v>
      </c>
      <c r="E523" t="s">
        <v>49</v>
      </c>
      <c r="F523">
        <v>78205.19</v>
      </c>
      <c r="G523" s="26">
        <v>44554</v>
      </c>
      <c r="H523" t="s">
        <v>32</v>
      </c>
      <c r="I523" s="26">
        <v>44620</v>
      </c>
      <c r="J523" s="27">
        <v>0.162</v>
      </c>
      <c r="K523" s="28">
        <v>537.61</v>
      </c>
      <c r="L523" s="28">
        <v>4820.54</v>
      </c>
      <c r="M523" s="28">
        <v>25.37</v>
      </c>
      <c r="N523" s="28">
        <v>832.32</v>
      </c>
      <c r="O523">
        <v>136.6</v>
      </c>
      <c r="P523">
        <v>3172</v>
      </c>
    </row>
    <row r="524" spans="1:16">
      <c r="A524" t="s">
        <v>16</v>
      </c>
      <c r="B524" t="s">
        <v>160</v>
      </c>
      <c r="C524" t="s">
        <v>275</v>
      </c>
      <c r="D524" t="s">
        <v>19</v>
      </c>
      <c r="E524" t="s">
        <v>49</v>
      </c>
      <c r="F524">
        <v>78205.19</v>
      </c>
      <c r="G524" s="26">
        <v>44554</v>
      </c>
      <c r="H524" t="s">
        <v>32</v>
      </c>
      <c r="I524" s="26">
        <v>44560</v>
      </c>
      <c r="J524" s="27">
        <v>0.162</v>
      </c>
      <c r="K524" s="28">
        <v>537.61</v>
      </c>
      <c r="L524" s="28">
        <v>4820.54</v>
      </c>
      <c r="M524" s="28">
        <v>25.37</v>
      </c>
      <c r="N524" s="28">
        <v>832.32</v>
      </c>
      <c r="O524">
        <v>136.6</v>
      </c>
      <c r="P524">
        <v>3166</v>
      </c>
    </row>
    <row r="525" spans="1:16">
      <c r="A525" t="s">
        <v>16</v>
      </c>
      <c r="B525" t="s">
        <v>157</v>
      </c>
      <c r="C525" t="s">
        <v>90</v>
      </c>
      <c r="D525" t="s">
        <v>44</v>
      </c>
      <c r="E525" t="s">
        <v>49</v>
      </c>
      <c r="F525">
        <v>152415.15</v>
      </c>
      <c r="G525" s="26">
        <v>44554</v>
      </c>
      <c r="H525" t="s">
        <v>32</v>
      </c>
      <c r="I525" s="26">
        <v>44618</v>
      </c>
      <c r="J525" s="27">
        <v>0.252</v>
      </c>
      <c r="K525" s="28">
        <v>579.03</v>
      </c>
      <c r="L525" s="28">
        <v>8866.58</v>
      </c>
      <c r="M525" s="28">
        <v>47.69</v>
      </c>
      <c r="N525" s="28">
        <v>2351.31</v>
      </c>
      <c r="O525">
        <v>185.76</v>
      </c>
      <c r="P525">
        <v>2839</v>
      </c>
    </row>
    <row r="526" spans="1:16">
      <c r="A526" t="s">
        <v>16</v>
      </c>
      <c r="B526" t="s">
        <v>157</v>
      </c>
      <c r="C526" t="s">
        <v>23</v>
      </c>
      <c r="D526" t="s">
        <v>44</v>
      </c>
      <c r="E526" t="s">
        <v>20</v>
      </c>
      <c r="F526">
        <v>152273.15</v>
      </c>
      <c r="G526" s="26">
        <v>44554</v>
      </c>
      <c r="H526" t="s">
        <v>32</v>
      </c>
      <c r="I526" s="26">
        <v>44608</v>
      </c>
      <c r="J526" s="27">
        <v>0.252</v>
      </c>
      <c r="K526" s="28">
        <v>674.81</v>
      </c>
      <c r="L526" s="28">
        <v>8338.07</v>
      </c>
      <c r="M526" s="28">
        <v>49.66</v>
      </c>
      <c r="N526" s="28">
        <v>2351.31</v>
      </c>
      <c r="O526">
        <v>185.76</v>
      </c>
      <c r="P526">
        <v>2837</v>
      </c>
    </row>
    <row r="527" spans="1:16">
      <c r="A527" t="s">
        <v>16</v>
      </c>
      <c r="B527" t="s">
        <v>160</v>
      </c>
      <c r="C527" t="s">
        <v>276</v>
      </c>
      <c r="D527" t="s">
        <v>19</v>
      </c>
      <c r="E527" t="s">
        <v>20</v>
      </c>
      <c r="F527">
        <v>76378.15</v>
      </c>
      <c r="G527" s="26">
        <v>44555</v>
      </c>
      <c r="H527" t="s">
        <v>32</v>
      </c>
      <c r="I527" s="26">
        <v>44620</v>
      </c>
      <c r="J527" s="27">
        <v>0.162</v>
      </c>
      <c r="K527" s="28">
        <v>670</v>
      </c>
      <c r="L527" s="28">
        <v>4336.79</v>
      </c>
      <c r="M527" s="28">
        <v>26.2</v>
      </c>
      <c r="N527" s="28">
        <v>774.86</v>
      </c>
      <c r="O527">
        <v>136.6</v>
      </c>
      <c r="P527">
        <v>3170</v>
      </c>
    </row>
    <row r="528" spans="1:16">
      <c r="A528" t="s">
        <v>16</v>
      </c>
      <c r="B528" t="s">
        <v>160</v>
      </c>
      <c r="C528" t="s">
        <v>277</v>
      </c>
      <c r="D528" t="s">
        <v>19</v>
      </c>
      <c r="E528" t="s">
        <v>20</v>
      </c>
      <c r="F528">
        <v>76378.15</v>
      </c>
      <c r="G528" s="26">
        <v>44555</v>
      </c>
      <c r="H528" t="s">
        <v>32</v>
      </c>
      <c r="I528" s="26">
        <v>44560</v>
      </c>
      <c r="J528" s="27">
        <v>0.162</v>
      </c>
      <c r="K528" s="28">
        <v>670</v>
      </c>
      <c r="L528" s="28">
        <v>4336.79</v>
      </c>
      <c r="M528" s="28">
        <v>26.2</v>
      </c>
      <c r="N528" s="28">
        <v>774.86</v>
      </c>
      <c r="O528">
        <v>136.6</v>
      </c>
      <c r="P528">
        <v>3168</v>
      </c>
    </row>
    <row r="529" spans="1:16">
      <c r="A529" t="s">
        <v>103</v>
      </c>
      <c r="B529" t="s">
        <v>220</v>
      </c>
      <c r="C529" t="s">
        <v>69</v>
      </c>
      <c r="D529" t="s">
        <v>19</v>
      </c>
      <c r="E529" t="s">
        <v>20</v>
      </c>
      <c r="F529">
        <v>76378.15</v>
      </c>
      <c r="G529" s="26">
        <v>44555</v>
      </c>
      <c r="H529" t="s">
        <v>21</v>
      </c>
      <c r="I529" s="26" t="s">
        <v>278</v>
      </c>
      <c r="J529" s="27">
        <v>0.162</v>
      </c>
      <c r="K529" s="28">
        <v>670</v>
      </c>
      <c r="L529" s="28">
        <v>4336.79</v>
      </c>
      <c r="M529" s="28">
        <v>26.2</v>
      </c>
      <c r="N529" s="28">
        <v>774.86</v>
      </c>
      <c r="O529">
        <v>136.6</v>
      </c>
      <c r="P529">
        <v>968</v>
      </c>
    </row>
    <row r="530" spans="1:16">
      <c r="A530" t="s">
        <v>16</v>
      </c>
      <c r="B530" t="s">
        <v>160</v>
      </c>
      <c r="C530" t="s">
        <v>279</v>
      </c>
      <c r="D530" t="s">
        <v>19</v>
      </c>
      <c r="E530" t="s">
        <v>20</v>
      </c>
      <c r="F530">
        <v>76378.15</v>
      </c>
      <c r="G530" s="26">
        <v>44555</v>
      </c>
      <c r="H530" t="s">
        <v>32</v>
      </c>
      <c r="I530" s="26">
        <v>44620</v>
      </c>
      <c r="J530" s="27">
        <v>0.162</v>
      </c>
      <c r="K530" s="28">
        <v>670</v>
      </c>
      <c r="L530" s="28">
        <v>4336.79</v>
      </c>
      <c r="M530" s="28">
        <v>26.2</v>
      </c>
      <c r="N530" s="28">
        <v>774.86</v>
      </c>
      <c r="O530">
        <v>136.6</v>
      </c>
      <c r="P530">
        <v>3169</v>
      </c>
    </row>
    <row r="531" spans="1:16">
      <c r="A531" t="s">
        <v>16</v>
      </c>
      <c r="B531" t="s">
        <v>160</v>
      </c>
      <c r="C531" t="s">
        <v>280</v>
      </c>
      <c r="D531" t="s">
        <v>19</v>
      </c>
      <c r="E531" t="s">
        <v>20</v>
      </c>
      <c r="F531">
        <v>76378.15</v>
      </c>
      <c r="G531" s="26">
        <v>44555</v>
      </c>
      <c r="H531" t="s">
        <v>32</v>
      </c>
      <c r="I531" s="26">
        <v>44560</v>
      </c>
      <c r="J531" s="27">
        <v>0.162</v>
      </c>
      <c r="K531" s="28">
        <v>670</v>
      </c>
      <c r="L531" s="28">
        <v>4336.79</v>
      </c>
      <c r="M531" s="28">
        <v>26.2</v>
      </c>
      <c r="N531" s="28">
        <v>774.86</v>
      </c>
      <c r="O531">
        <v>136.6</v>
      </c>
      <c r="P531">
        <v>3167</v>
      </c>
    </row>
    <row r="532" spans="1:16">
      <c r="A532" t="s">
        <v>16</v>
      </c>
      <c r="B532" t="s">
        <v>160</v>
      </c>
      <c r="C532" t="s">
        <v>281</v>
      </c>
      <c r="D532" t="s">
        <v>19</v>
      </c>
      <c r="E532" t="s">
        <v>20</v>
      </c>
      <c r="F532">
        <v>76378.15</v>
      </c>
      <c r="G532" s="26">
        <v>44555</v>
      </c>
      <c r="H532" t="s">
        <v>32</v>
      </c>
      <c r="I532" s="26">
        <v>44620</v>
      </c>
      <c r="J532" s="27">
        <v>0.162</v>
      </c>
      <c r="K532" s="28">
        <v>670</v>
      </c>
      <c r="L532" s="28">
        <v>4336.79</v>
      </c>
      <c r="M532" s="28">
        <v>26.2</v>
      </c>
      <c r="N532" s="28">
        <v>774.86</v>
      </c>
      <c r="O532">
        <v>136.6</v>
      </c>
      <c r="P532">
        <v>3171</v>
      </c>
    </row>
    <row r="533" spans="1:16">
      <c r="A533" t="s">
        <v>16</v>
      </c>
      <c r="B533" t="s">
        <v>157</v>
      </c>
      <c r="C533" t="s">
        <v>27</v>
      </c>
      <c r="D533" t="s">
        <v>44</v>
      </c>
      <c r="E533" t="s">
        <v>20</v>
      </c>
      <c r="F533">
        <v>152273.15</v>
      </c>
      <c r="G533" s="26">
        <v>44555</v>
      </c>
      <c r="H533" t="s">
        <v>32</v>
      </c>
      <c r="I533" s="26">
        <v>44608</v>
      </c>
      <c r="J533" s="27">
        <v>0.252</v>
      </c>
      <c r="K533" s="28">
        <v>674.81</v>
      </c>
      <c r="L533" s="28">
        <v>8338.07</v>
      </c>
      <c r="M533" s="28">
        <v>49.66</v>
      </c>
      <c r="N533" s="28">
        <v>2351.31</v>
      </c>
      <c r="O533">
        <v>185.76</v>
      </c>
      <c r="P533">
        <v>2838</v>
      </c>
    </row>
    <row r="534" spans="1:16">
      <c r="A534" t="s">
        <v>16</v>
      </c>
      <c r="B534" t="s">
        <v>157</v>
      </c>
      <c r="C534" t="s">
        <v>110</v>
      </c>
      <c r="D534" t="s">
        <v>44</v>
      </c>
      <c r="E534" t="s">
        <v>20</v>
      </c>
      <c r="F534">
        <v>152273.15</v>
      </c>
      <c r="G534" s="26">
        <v>44555</v>
      </c>
      <c r="H534" t="s">
        <v>32</v>
      </c>
      <c r="I534" s="26">
        <v>44603</v>
      </c>
      <c r="J534" s="27">
        <v>0.252</v>
      </c>
      <c r="K534" s="28">
        <v>674.81</v>
      </c>
      <c r="L534" s="28">
        <v>8338.07</v>
      </c>
      <c r="M534" s="28">
        <v>49.66</v>
      </c>
      <c r="N534" s="28">
        <v>2351.31</v>
      </c>
      <c r="O534">
        <v>185.76</v>
      </c>
      <c r="P534">
        <v>2846</v>
      </c>
    </row>
    <row r="535" spans="1:16">
      <c r="A535" t="s">
        <v>16</v>
      </c>
      <c r="B535" t="s">
        <v>160</v>
      </c>
      <c r="C535" t="s">
        <v>261</v>
      </c>
      <c r="D535" t="s">
        <v>19</v>
      </c>
      <c r="E535" t="s">
        <v>49</v>
      </c>
      <c r="F535">
        <v>78205.19</v>
      </c>
      <c r="G535" s="26">
        <v>44555</v>
      </c>
      <c r="H535" t="s">
        <v>32</v>
      </c>
      <c r="I535" s="26">
        <v>44561</v>
      </c>
      <c r="J535" s="27">
        <v>0.162</v>
      </c>
      <c r="K535" s="28">
        <v>537.61</v>
      </c>
      <c r="L535" s="28">
        <v>4820.54</v>
      </c>
      <c r="M535" s="28">
        <v>25.37</v>
      </c>
      <c r="N535" s="28">
        <v>832.32</v>
      </c>
      <c r="O535">
        <v>136.6</v>
      </c>
      <c r="P535">
        <v>3159</v>
      </c>
    </row>
    <row r="536" spans="1:16">
      <c r="A536" t="s">
        <v>103</v>
      </c>
      <c r="B536" t="s">
        <v>104</v>
      </c>
      <c r="C536" t="s">
        <v>214</v>
      </c>
      <c r="D536" t="s">
        <v>44</v>
      </c>
      <c r="E536" t="s">
        <v>20</v>
      </c>
      <c r="F536">
        <v>152769.7</v>
      </c>
      <c r="G536" s="26">
        <v>44555</v>
      </c>
      <c r="H536" t="s">
        <v>21</v>
      </c>
      <c r="I536" s="26">
        <v>44563</v>
      </c>
      <c r="J536" s="27">
        <v>0.252</v>
      </c>
      <c r="K536" s="28">
        <v>1198.46</v>
      </c>
      <c r="L536" s="28">
        <v>7822.4</v>
      </c>
      <c r="M536" s="28">
        <v>49.81</v>
      </c>
      <c r="N536" s="28">
        <v>2351.31</v>
      </c>
      <c r="O536">
        <v>185.76</v>
      </c>
      <c r="P536">
        <v>1447</v>
      </c>
    </row>
    <row r="537" spans="1:16">
      <c r="A537" t="s">
        <v>103</v>
      </c>
      <c r="B537" t="s">
        <v>104</v>
      </c>
      <c r="C537" t="s">
        <v>205</v>
      </c>
      <c r="D537" t="s">
        <v>44</v>
      </c>
      <c r="E537" t="s">
        <v>49</v>
      </c>
      <c r="F537">
        <v>152905.93</v>
      </c>
      <c r="G537" s="26">
        <v>44555</v>
      </c>
      <c r="H537" t="s">
        <v>21</v>
      </c>
      <c r="I537" s="26">
        <v>44564</v>
      </c>
      <c r="J537" s="27">
        <v>0.252</v>
      </c>
      <c r="K537" s="28">
        <v>918.16</v>
      </c>
      <c r="L537" s="28">
        <v>8560.99</v>
      </c>
      <c r="M537" s="28">
        <v>47.78</v>
      </c>
      <c r="N537" s="28">
        <v>2351.31</v>
      </c>
      <c r="O537">
        <v>185.76</v>
      </c>
      <c r="P537">
        <v>1450</v>
      </c>
    </row>
    <row r="538" spans="1:16">
      <c r="A538" t="s">
        <v>103</v>
      </c>
      <c r="B538" t="s">
        <v>220</v>
      </c>
      <c r="C538" t="s">
        <v>65</v>
      </c>
      <c r="D538" t="s">
        <v>19</v>
      </c>
      <c r="E538" t="s">
        <v>20</v>
      </c>
      <c r="F538">
        <v>76378.15</v>
      </c>
      <c r="G538" s="26">
        <v>44556</v>
      </c>
      <c r="H538" t="s">
        <v>21</v>
      </c>
      <c r="I538" s="26" t="s">
        <v>278</v>
      </c>
      <c r="J538" s="27">
        <v>0.162</v>
      </c>
      <c r="K538" s="28">
        <v>670</v>
      </c>
      <c r="L538" s="28">
        <v>4336.79</v>
      </c>
      <c r="M538" s="28">
        <v>26.2</v>
      </c>
      <c r="N538" s="28">
        <v>774.86</v>
      </c>
      <c r="O538">
        <v>136.6</v>
      </c>
      <c r="P538">
        <v>969</v>
      </c>
    </row>
    <row r="539" spans="1:16">
      <c r="A539" t="s">
        <v>103</v>
      </c>
      <c r="B539" t="s">
        <v>104</v>
      </c>
      <c r="C539" t="s">
        <v>206</v>
      </c>
      <c r="D539" t="s">
        <v>44</v>
      </c>
      <c r="E539" t="s">
        <v>20</v>
      </c>
      <c r="F539">
        <v>152273.15</v>
      </c>
      <c r="G539" s="26">
        <v>44556</v>
      </c>
      <c r="H539" t="s">
        <v>21</v>
      </c>
      <c r="I539" s="26">
        <v>44559</v>
      </c>
      <c r="J539" s="27">
        <v>0.252</v>
      </c>
      <c r="K539" s="28">
        <v>674.81</v>
      </c>
      <c r="L539" s="28">
        <v>8338.07</v>
      </c>
      <c r="M539" s="28">
        <v>49.66</v>
      </c>
      <c r="N539" s="28">
        <v>2351.31</v>
      </c>
      <c r="O539">
        <v>185.76</v>
      </c>
      <c r="P539">
        <v>1452</v>
      </c>
    </row>
    <row r="540" spans="1:16">
      <c r="A540" t="s">
        <v>103</v>
      </c>
      <c r="B540" t="s">
        <v>104</v>
      </c>
      <c r="C540" t="s">
        <v>74</v>
      </c>
      <c r="D540" t="s">
        <v>44</v>
      </c>
      <c r="E540" t="s">
        <v>49</v>
      </c>
      <c r="F540">
        <v>152905.93</v>
      </c>
      <c r="G540" s="26">
        <v>44556</v>
      </c>
      <c r="H540" t="s">
        <v>21</v>
      </c>
      <c r="I540" s="26">
        <v>44567</v>
      </c>
      <c r="J540" s="27">
        <v>0.252</v>
      </c>
      <c r="K540" s="28">
        <v>918.16</v>
      </c>
      <c r="L540" s="28">
        <v>8560.99</v>
      </c>
      <c r="M540" s="28">
        <v>47.78</v>
      </c>
      <c r="N540" s="28">
        <v>2351.31</v>
      </c>
      <c r="O540">
        <v>185.76</v>
      </c>
      <c r="P540">
        <v>1445</v>
      </c>
    </row>
    <row r="541" spans="1:16">
      <c r="A541" t="s">
        <v>16</v>
      </c>
      <c r="B541" t="s">
        <v>160</v>
      </c>
      <c r="C541" t="s">
        <v>166</v>
      </c>
      <c r="D541" t="s">
        <v>19</v>
      </c>
      <c r="E541" t="s">
        <v>49</v>
      </c>
      <c r="F541">
        <v>78205.19</v>
      </c>
      <c r="G541" s="26">
        <v>44556</v>
      </c>
      <c r="H541" t="s">
        <v>32</v>
      </c>
      <c r="I541" s="26">
        <v>44564</v>
      </c>
      <c r="J541" s="27">
        <v>0.162</v>
      </c>
      <c r="K541" s="28">
        <v>537.61</v>
      </c>
      <c r="L541" s="28">
        <v>4820.54</v>
      </c>
      <c r="M541" s="28">
        <v>25.37</v>
      </c>
      <c r="N541" s="28">
        <v>832.32</v>
      </c>
      <c r="O541">
        <v>136.6</v>
      </c>
      <c r="P541">
        <v>3152</v>
      </c>
    </row>
    <row r="542" spans="1:16">
      <c r="A542" t="s">
        <v>16</v>
      </c>
      <c r="B542" t="s">
        <v>160</v>
      </c>
      <c r="C542" t="s">
        <v>282</v>
      </c>
      <c r="D542" t="s">
        <v>19</v>
      </c>
      <c r="E542" t="s">
        <v>20</v>
      </c>
      <c r="F542">
        <v>76378.15</v>
      </c>
      <c r="G542" s="26">
        <v>44556</v>
      </c>
      <c r="H542" t="s">
        <v>32</v>
      </c>
      <c r="I542" s="26">
        <v>44564</v>
      </c>
      <c r="J542" s="27">
        <v>0.252</v>
      </c>
      <c r="K542" s="28">
        <v>670</v>
      </c>
      <c r="L542" s="28">
        <v>4336.79</v>
      </c>
      <c r="M542" s="28">
        <v>26.2</v>
      </c>
      <c r="N542" s="28">
        <v>774.86</v>
      </c>
      <c r="O542">
        <v>136.6</v>
      </c>
      <c r="P542">
        <v>3164</v>
      </c>
    </row>
    <row r="543" spans="1:16">
      <c r="A543" t="s">
        <v>16</v>
      </c>
      <c r="B543" t="s">
        <v>160</v>
      </c>
      <c r="C543" t="s">
        <v>247</v>
      </c>
      <c r="D543" t="s">
        <v>19</v>
      </c>
      <c r="E543" t="s">
        <v>20</v>
      </c>
      <c r="F543">
        <v>76378.15</v>
      </c>
      <c r="G543" s="26">
        <v>44556</v>
      </c>
      <c r="H543" t="s">
        <v>32</v>
      </c>
      <c r="I543" s="26">
        <v>44564</v>
      </c>
      <c r="J543" s="27">
        <v>0.252</v>
      </c>
      <c r="K543" s="28">
        <v>670</v>
      </c>
      <c r="L543" s="28">
        <v>4336.79</v>
      </c>
      <c r="M543" s="28">
        <v>26.2</v>
      </c>
      <c r="N543" s="28">
        <v>774.86</v>
      </c>
      <c r="O543">
        <v>136.6</v>
      </c>
      <c r="P543">
        <v>3163</v>
      </c>
    </row>
    <row r="544" spans="1:16">
      <c r="A544" t="s">
        <v>103</v>
      </c>
      <c r="B544" t="s">
        <v>104</v>
      </c>
      <c r="C544" t="s">
        <v>53</v>
      </c>
      <c r="D544" t="s">
        <v>44</v>
      </c>
      <c r="E544" t="s">
        <v>49</v>
      </c>
      <c r="F544">
        <v>152415.15</v>
      </c>
      <c r="G544" s="26">
        <v>44556</v>
      </c>
      <c r="H544" t="s">
        <v>21</v>
      </c>
      <c r="I544" s="26">
        <v>44568</v>
      </c>
      <c r="J544" s="27">
        <v>0.252</v>
      </c>
      <c r="K544" s="28">
        <v>579.03</v>
      </c>
      <c r="L544" s="28">
        <v>8866.58</v>
      </c>
      <c r="M544" s="28">
        <v>47.69</v>
      </c>
      <c r="N544" s="28">
        <v>2351.31</v>
      </c>
      <c r="O544">
        <v>185.76</v>
      </c>
      <c r="P544">
        <v>1541</v>
      </c>
    </row>
    <row r="545" spans="1:16">
      <c r="A545" t="s">
        <v>16</v>
      </c>
      <c r="B545" t="s">
        <v>160</v>
      </c>
      <c r="C545" t="s">
        <v>249</v>
      </c>
      <c r="D545" t="s">
        <v>19</v>
      </c>
      <c r="E545" t="s">
        <v>20</v>
      </c>
      <c r="F545">
        <v>76378.15</v>
      </c>
      <c r="G545" s="26">
        <v>44556</v>
      </c>
      <c r="H545" t="s">
        <v>32</v>
      </c>
      <c r="I545" s="26">
        <v>44564</v>
      </c>
      <c r="J545" s="27">
        <v>0.252</v>
      </c>
      <c r="K545" s="28">
        <v>670</v>
      </c>
      <c r="L545" s="28">
        <v>4336.79</v>
      </c>
      <c r="M545" s="28">
        <v>26.2</v>
      </c>
      <c r="N545" s="28">
        <v>774.86</v>
      </c>
      <c r="O545">
        <v>136.6</v>
      </c>
      <c r="P545">
        <v>3162</v>
      </c>
    </row>
    <row r="546" spans="1:16">
      <c r="A546" t="s">
        <v>16</v>
      </c>
      <c r="B546" t="s">
        <v>160</v>
      </c>
      <c r="C546" t="s">
        <v>251</v>
      </c>
      <c r="D546" t="s">
        <v>19</v>
      </c>
      <c r="E546" t="s">
        <v>20</v>
      </c>
      <c r="F546">
        <v>76378.15</v>
      </c>
      <c r="G546" s="26">
        <v>44556</v>
      </c>
      <c r="H546" t="s">
        <v>32</v>
      </c>
      <c r="I546" s="26">
        <v>44564</v>
      </c>
      <c r="J546" s="27">
        <v>0.252</v>
      </c>
      <c r="K546" s="28">
        <v>670</v>
      </c>
      <c r="L546" s="28">
        <v>4336.79</v>
      </c>
      <c r="M546" s="28">
        <v>26.2</v>
      </c>
      <c r="N546" s="28">
        <v>774.86</v>
      </c>
      <c r="O546">
        <v>136.6</v>
      </c>
      <c r="P546">
        <v>3161</v>
      </c>
    </row>
    <row r="547" spans="1:16">
      <c r="A547" t="s">
        <v>103</v>
      </c>
      <c r="B547" t="s">
        <v>220</v>
      </c>
      <c r="C547" t="s">
        <v>107</v>
      </c>
      <c r="D547" t="s">
        <v>19</v>
      </c>
      <c r="E547" t="s">
        <v>49</v>
      </c>
      <c r="F547">
        <v>77950.3</v>
      </c>
      <c r="G547" s="26">
        <v>44556</v>
      </c>
      <c r="H547" t="s">
        <v>21</v>
      </c>
      <c r="I547" s="26" t="s">
        <v>239</v>
      </c>
      <c r="J547" s="27">
        <v>0.162</v>
      </c>
      <c r="K547" s="28">
        <v>384.04</v>
      </c>
      <c r="L547" s="28">
        <v>4961.85</v>
      </c>
      <c r="M547" s="28">
        <v>25.29</v>
      </c>
      <c r="N547" s="28">
        <v>832.32</v>
      </c>
      <c r="O547">
        <v>136.6</v>
      </c>
      <c r="P547">
        <v>951</v>
      </c>
    </row>
    <row r="548" spans="1:16">
      <c r="A548" t="s">
        <v>16</v>
      </c>
      <c r="B548" t="s">
        <v>160</v>
      </c>
      <c r="C548" t="s">
        <v>283</v>
      </c>
      <c r="D548" t="s">
        <v>19</v>
      </c>
      <c r="E548" t="s">
        <v>49</v>
      </c>
      <c r="F548">
        <v>78205.19</v>
      </c>
      <c r="G548" s="26">
        <v>44556</v>
      </c>
      <c r="H548" t="s">
        <v>32</v>
      </c>
      <c r="I548" s="26">
        <v>44564</v>
      </c>
      <c r="J548" s="27">
        <v>0.252</v>
      </c>
      <c r="K548" s="28">
        <v>537.61</v>
      </c>
      <c r="L548" s="28">
        <v>4820.54</v>
      </c>
      <c r="M548" s="28">
        <v>25.37</v>
      </c>
      <c r="N548" s="28">
        <v>832.32</v>
      </c>
      <c r="O548">
        <v>136.6</v>
      </c>
      <c r="P548">
        <v>3165</v>
      </c>
    </row>
    <row r="549" spans="1:16">
      <c r="A549" t="s">
        <v>16</v>
      </c>
      <c r="B549" t="s">
        <v>160</v>
      </c>
      <c r="C549" t="s">
        <v>284</v>
      </c>
      <c r="D549" t="s">
        <v>19</v>
      </c>
      <c r="E549" t="s">
        <v>49</v>
      </c>
      <c r="F549">
        <v>78205.19</v>
      </c>
      <c r="G549" s="26">
        <v>44557</v>
      </c>
      <c r="H549" t="s">
        <v>32</v>
      </c>
      <c r="I549" s="26">
        <v>44620</v>
      </c>
      <c r="J549" s="27">
        <v>0.162</v>
      </c>
      <c r="K549" s="28">
        <v>537.61</v>
      </c>
      <c r="L549" s="28">
        <v>4820.54</v>
      </c>
      <c r="M549" s="28">
        <v>25.37</v>
      </c>
      <c r="N549" s="28">
        <v>832.32</v>
      </c>
      <c r="O549">
        <v>136.6</v>
      </c>
      <c r="P549">
        <v>3158</v>
      </c>
    </row>
    <row r="550" spans="1:16">
      <c r="A550" t="s">
        <v>16</v>
      </c>
      <c r="B550" t="s">
        <v>160</v>
      </c>
      <c r="C550" t="s">
        <v>217</v>
      </c>
      <c r="D550" t="s">
        <v>19</v>
      </c>
      <c r="E550" t="s">
        <v>20</v>
      </c>
      <c r="F550">
        <v>76378.15</v>
      </c>
      <c r="G550" s="26">
        <v>44557</v>
      </c>
      <c r="H550" t="s">
        <v>32</v>
      </c>
      <c r="I550" s="26">
        <v>44564</v>
      </c>
      <c r="J550" s="27">
        <v>0.162</v>
      </c>
      <c r="K550" s="28">
        <v>670</v>
      </c>
      <c r="L550" s="28">
        <v>4336.79</v>
      </c>
      <c r="M550" s="28">
        <v>26.2</v>
      </c>
      <c r="N550" s="28">
        <v>774.86</v>
      </c>
      <c r="O550">
        <v>136.6</v>
      </c>
      <c r="P550">
        <v>3155</v>
      </c>
    </row>
    <row r="551" spans="1:16">
      <c r="A551" t="s">
        <v>16</v>
      </c>
      <c r="B551" t="s">
        <v>160</v>
      </c>
      <c r="C551" t="s">
        <v>250</v>
      </c>
      <c r="D551" t="s">
        <v>19</v>
      </c>
      <c r="E551" t="s">
        <v>20</v>
      </c>
      <c r="F551">
        <v>76378.15</v>
      </c>
      <c r="G551" s="26">
        <v>44557</v>
      </c>
      <c r="H551" t="s">
        <v>32</v>
      </c>
      <c r="I551" s="26">
        <v>44561</v>
      </c>
      <c r="J551" s="27">
        <v>0.162</v>
      </c>
      <c r="K551" s="28">
        <v>670</v>
      </c>
      <c r="L551" s="28">
        <v>4336.79</v>
      </c>
      <c r="M551" s="28">
        <v>26.2</v>
      </c>
      <c r="N551" s="28">
        <v>774.86</v>
      </c>
      <c r="O551">
        <v>136.6</v>
      </c>
      <c r="P551">
        <v>3160</v>
      </c>
    </row>
    <row r="552" spans="1:16">
      <c r="A552" t="s">
        <v>16</v>
      </c>
      <c r="B552" t="s">
        <v>160</v>
      </c>
      <c r="C552" t="s">
        <v>211</v>
      </c>
      <c r="D552" t="s">
        <v>19</v>
      </c>
      <c r="E552" t="s">
        <v>20</v>
      </c>
      <c r="F552">
        <v>76378.15</v>
      </c>
      <c r="G552" s="26">
        <v>44557</v>
      </c>
      <c r="H552" t="s">
        <v>32</v>
      </c>
      <c r="I552" s="26">
        <v>44564</v>
      </c>
      <c r="J552" s="27">
        <v>0.162</v>
      </c>
      <c r="K552" s="28">
        <v>670</v>
      </c>
      <c r="L552" s="28">
        <v>4336.79</v>
      </c>
      <c r="M552" s="28">
        <v>26.2</v>
      </c>
      <c r="N552" s="28">
        <v>774.86</v>
      </c>
      <c r="O552">
        <v>136.6</v>
      </c>
      <c r="P552">
        <v>3154</v>
      </c>
    </row>
    <row r="553" spans="1:16">
      <c r="A553" t="s">
        <v>16</v>
      </c>
      <c r="B553" t="s">
        <v>157</v>
      </c>
      <c r="C553" t="s">
        <v>209</v>
      </c>
      <c r="D553" t="s">
        <v>44</v>
      </c>
      <c r="E553" t="s">
        <v>20</v>
      </c>
      <c r="F553">
        <v>152769.7</v>
      </c>
      <c r="G553" s="26">
        <v>44557</v>
      </c>
      <c r="H553" t="s">
        <v>32</v>
      </c>
      <c r="I553" s="26">
        <v>44570</v>
      </c>
      <c r="J553" s="27">
        <v>0.252</v>
      </c>
      <c r="K553" s="28">
        <v>1198.46</v>
      </c>
      <c r="L553" s="28">
        <v>7822.4</v>
      </c>
      <c r="M553" s="28">
        <v>49.81</v>
      </c>
      <c r="N553" s="28">
        <v>2351.31</v>
      </c>
      <c r="O553">
        <v>185.76</v>
      </c>
      <c r="P553">
        <v>2818</v>
      </c>
    </row>
    <row r="554" spans="1:16">
      <c r="A554" t="s">
        <v>16</v>
      </c>
      <c r="B554" t="s">
        <v>160</v>
      </c>
      <c r="C554" t="s">
        <v>203</v>
      </c>
      <c r="D554" t="s">
        <v>19</v>
      </c>
      <c r="E554" t="s">
        <v>20</v>
      </c>
      <c r="F554">
        <v>76378.15</v>
      </c>
      <c r="G554" s="26">
        <v>44557</v>
      </c>
      <c r="H554" t="s">
        <v>32</v>
      </c>
      <c r="I554" s="26">
        <v>44564</v>
      </c>
      <c r="J554" s="27">
        <v>0.162</v>
      </c>
      <c r="K554" s="28">
        <v>670</v>
      </c>
      <c r="L554" s="28">
        <v>4336.79</v>
      </c>
      <c r="M554" s="28">
        <v>26.2</v>
      </c>
      <c r="N554" s="28">
        <v>774.86</v>
      </c>
      <c r="O554">
        <v>136.6</v>
      </c>
      <c r="P554">
        <v>3153</v>
      </c>
    </row>
    <row r="555" spans="1:16">
      <c r="A555" t="s">
        <v>103</v>
      </c>
      <c r="B555" t="s">
        <v>220</v>
      </c>
      <c r="C555" t="s">
        <v>31</v>
      </c>
      <c r="D555" t="s">
        <v>19</v>
      </c>
      <c r="E555" t="s">
        <v>20</v>
      </c>
      <c r="F555">
        <v>76378.15</v>
      </c>
      <c r="G555" s="26">
        <v>44557</v>
      </c>
      <c r="H555" t="s">
        <v>21</v>
      </c>
      <c r="I555" s="26" t="s">
        <v>285</v>
      </c>
      <c r="J555" s="27">
        <v>0.162</v>
      </c>
      <c r="K555" s="28">
        <v>670</v>
      </c>
      <c r="L555" s="28">
        <v>4336.79</v>
      </c>
      <c r="M555" s="28">
        <v>26.2</v>
      </c>
      <c r="N555" s="28">
        <v>774.86</v>
      </c>
      <c r="O555">
        <v>136.6</v>
      </c>
      <c r="P555">
        <v>973</v>
      </c>
    </row>
    <row r="556" spans="1:16">
      <c r="A556" t="s">
        <v>103</v>
      </c>
      <c r="B556" t="s">
        <v>220</v>
      </c>
      <c r="C556" t="s">
        <v>101</v>
      </c>
      <c r="D556" t="s">
        <v>19</v>
      </c>
      <c r="E556" t="s">
        <v>49</v>
      </c>
      <c r="F556">
        <v>77950.3</v>
      </c>
      <c r="G556" s="26">
        <v>44557</v>
      </c>
      <c r="H556" t="s">
        <v>21</v>
      </c>
      <c r="I556" s="26" t="s">
        <v>246</v>
      </c>
      <c r="J556" s="27">
        <v>0.162</v>
      </c>
      <c r="K556" s="28">
        <v>384.04</v>
      </c>
      <c r="L556" s="28">
        <v>4961.85</v>
      </c>
      <c r="M556" s="28">
        <v>25.29</v>
      </c>
      <c r="N556" s="28">
        <v>832.32</v>
      </c>
      <c r="O556">
        <v>136.6</v>
      </c>
      <c r="P556">
        <v>956</v>
      </c>
    </row>
    <row r="557" spans="1:16">
      <c r="A557" t="s">
        <v>103</v>
      </c>
      <c r="B557" t="s">
        <v>104</v>
      </c>
      <c r="C557" t="s">
        <v>216</v>
      </c>
      <c r="D557" t="s">
        <v>44</v>
      </c>
      <c r="E557" t="s">
        <v>20</v>
      </c>
      <c r="F557">
        <v>152769.7</v>
      </c>
      <c r="G557" s="26">
        <v>44557</v>
      </c>
      <c r="H557" t="s">
        <v>21</v>
      </c>
      <c r="I557" s="26">
        <v>44564</v>
      </c>
      <c r="J557" s="27">
        <v>0.252</v>
      </c>
      <c r="K557" s="28">
        <v>1198.46</v>
      </c>
      <c r="L557" s="28">
        <v>7822.4</v>
      </c>
      <c r="M557" s="28">
        <v>49.81</v>
      </c>
      <c r="N557" s="28">
        <v>2351.31</v>
      </c>
      <c r="O557">
        <v>185.76</v>
      </c>
      <c r="P557">
        <v>1449</v>
      </c>
    </row>
    <row r="558" spans="1:16">
      <c r="A558" t="s">
        <v>103</v>
      </c>
      <c r="B558" t="s">
        <v>220</v>
      </c>
      <c r="C558" t="s">
        <v>77</v>
      </c>
      <c r="D558" t="s">
        <v>19</v>
      </c>
      <c r="E558" t="s">
        <v>20</v>
      </c>
      <c r="F558">
        <v>76378.15</v>
      </c>
      <c r="G558" s="26">
        <v>44557</v>
      </c>
      <c r="H558" t="s">
        <v>21</v>
      </c>
      <c r="I558" s="26" t="s">
        <v>278</v>
      </c>
      <c r="J558" s="27">
        <v>0.162</v>
      </c>
      <c r="K558" s="28">
        <v>670</v>
      </c>
      <c r="L558" s="28">
        <v>4336.79</v>
      </c>
      <c r="M558" s="28">
        <v>26.2</v>
      </c>
      <c r="N558" s="28">
        <v>774.86</v>
      </c>
      <c r="O558">
        <v>136.6</v>
      </c>
      <c r="P558">
        <v>967</v>
      </c>
    </row>
    <row r="559" spans="1:16">
      <c r="A559" t="s">
        <v>16</v>
      </c>
      <c r="B559" t="s">
        <v>157</v>
      </c>
      <c r="C559" t="s">
        <v>102</v>
      </c>
      <c r="D559" t="s">
        <v>44</v>
      </c>
      <c r="E559" t="s">
        <v>49</v>
      </c>
      <c r="F559">
        <v>152905.93</v>
      </c>
      <c r="G559" s="26">
        <v>44557</v>
      </c>
      <c r="H559" t="s">
        <v>32</v>
      </c>
      <c r="I559" s="26">
        <v>44606</v>
      </c>
      <c r="J559" s="27">
        <v>0.252</v>
      </c>
      <c r="K559" s="28">
        <v>918.16</v>
      </c>
      <c r="L559" s="28">
        <v>8560.99</v>
      </c>
      <c r="M559" s="28">
        <v>47.78</v>
      </c>
      <c r="N559" s="28">
        <v>2351.31</v>
      </c>
      <c r="O559">
        <v>185.76</v>
      </c>
      <c r="P559">
        <v>2844</v>
      </c>
    </row>
    <row r="560" spans="1:16">
      <c r="A560" t="s">
        <v>16</v>
      </c>
      <c r="B560" t="s">
        <v>160</v>
      </c>
      <c r="C560" t="s">
        <v>198</v>
      </c>
      <c r="D560" t="s">
        <v>19</v>
      </c>
      <c r="E560" t="s">
        <v>20</v>
      </c>
      <c r="F560">
        <v>76378.15</v>
      </c>
      <c r="G560" s="26">
        <v>44558</v>
      </c>
      <c r="H560" t="s">
        <v>32</v>
      </c>
      <c r="I560" s="26">
        <v>44565</v>
      </c>
      <c r="J560" s="27">
        <v>0.162</v>
      </c>
      <c r="K560" s="28">
        <v>670</v>
      </c>
      <c r="L560" s="28">
        <v>4336.79</v>
      </c>
      <c r="M560" s="28">
        <v>26.2</v>
      </c>
      <c r="N560" s="28">
        <v>774.86</v>
      </c>
      <c r="O560">
        <v>136.6</v>
      </c>
      <c r="P560">
        <v>3147</v>
      </c>
    </row>
    <row r="561" spans="1:16">
      <c r="A561" t="s">
        <v>16</v>
      </c>
      <c r="B561" t="s">
        <v>160</v>
      </c>
      <c r="C561" t="s">
        <v>286</v>
      </c>
      <c r="D561" t="s">
        <v>19</v>
      </c>
      <c r="E561" t="s">
        <v>20</v>
      </c>
      <c r="F561">
        <v>76378.15</v>
      </c>
      <c r="G561" s="26">
        <v>44558</v>
      </c>
      <c r="H561" t="s">
        <v>32</v>
      </c>
      <c r="I561" s="26">
        <v>44564</v>
      </c>
      <c r="J561" s="27">
        <v>0.162</v>
      </c>
      <c r="K561" s="28">
        <v>670</v>
      </c>
      <c r="L561" s="28">
        <v>4336.79</v>
      </c>
      <c r="M561" s="28">
        <v>26.2</v>
      </c>
      <c r="N561" s="28">
        <v>774.86</v>
      </c>
      <c r="O561">
        <v>136.6</v>
      </c>
      <c r="P561">
        <v>3157</v>
      </c>
    </row>
    <row r="562" spans="1:16">
      <c r="A562" t="s">
        <v>16</v>
      </c>
      <c r="B562" t="s">
        <v>160</v>
      </c>
      <c r="C562" t="s">
        <v>218</v>
      </c>
      <c r="D562" t="s">
        <v>19</v>
      </c>
      <c r="E562" t="s">
        <v>20</v>
      </c>
      <c r="F562">
        <v>76378.15</v>
      </c>
      <c r="G562" s="26">
        <v>44558</v>
      </c>
      <c r="H562" t="s">
        <v>32</v>
      </c>
      <c r="I562" s="26">
        <v>44564</v>
      </c>
      <c r="J562" s="27">
        <v>0.162</v>
      </c>
      <c r="K562" s="28">
        <v>670</v>
      </c>
      <c r="L562" s="28">
        <v>4336.79</v>
      </c>
      <c r="M562" s="28">
        <v>26.2</v>
      </c>
      <c r="N562" s="28">
        <v>774.86</v>
      </c>
      <c r="O562">
        <v>136.6</v>
      </c>
      <c r="P562">
        <v>3156</v>
      </c>
    </row>
    <row r="563" spans="1:16">
      <c r="A563" t="s">
        <v>16</v>
      </c>
      <c r="B563" t="s">
        <v>160</v>
      </c>
      <c r="C563" t="s">
        <v>201</v>
      </c>
      <c r="D563" t="s">
        <v>19</v>
      </c>
      <c r="E563" t="s">
        <v>20</v>
      </c>
      <c r="F563">
        <v>76378.15</v>
      </c>
      <c r="G563" s="26">
        <v>44558</v>
      </c>
      <c r="H563" t="s">
        <v>32</v>
      </c>
      <c r="I563" s="26">
        <v>44565</v>
      </c>
      <c r="J563" s="27">
        <v>0.162</v>
      </c>
      <c r="K563" s="28">
        <v>670</v>
      </c>
      <c r="L563" s="28">
        <v>4336.79</v>
      </c>
      <c r="M563" s="28">
        <v>26.2</v>
      </c>
      <c r="N563" s="28">
        <v>774.86</v>
      </c>
      <c r="O563">
        <v>136.6</v>
      </c>
      <c r="P563">
        <v>3148</v>
      </c>
    </row>
    <row r="564" spans="1:16">
      <c r="A564" t="s">
        <v>103</v>
      </c>
      <c r="B564" t="s">
        <v>104</v>
      </c>
      <c r="C564" t="s">
        <v>71</v>
      </c>
      <c r="D564" t="s">
        <v>44</v>
      </c>
      <c r="E564" t="s">
        <v>49</v>
      </c>
      <c r="F564">
        <v>152415.15</v>
      </c>
      <c r="G564" s="26">
        <v>44558</v>
      </c>
      <c r="H564" t="s">
        <v>21</v>
      </c>
      <c r="I564" s="26">
        <v>44569</v>
      </c>
      <c r="J564" s="27">
        <v>0.252</v>
      </c>
      <c r="K564" s="28">
        <v>579.03</v>
      </c>
      <c r="L564" s="28">
        <v>8866.58</v>
      </c>
      <c r="M564" s="28">
        <v>47.69</v>
      </c>
      <c r="N564" s="28">
        <v>2351.31</v>
      </c>
      <c r="O564">
        <v>185.76</v>
      </c>
      <c r="P564">
        <v>1545</v>
      </c>
    </row>
    <row r="565" spans="1:16">
      <c r="A565" t="s">
        <v>103</v>
      </c>
      <c r="B565" t="s">
        <v>104</v>
      </c>
      <c r="C565" t="s">
        <v>58</v>
      </c>
      <c r="D565" t="s">
        <v>44</v>
      </c>
      <c r="E565" t="s">
        <v>49</v>
      </c>
      <c r="F565">
        <v>152415.15</v>
      </c>
      <c r="G565" s="26">
        <v>44558</v>
      </c>
      <c r="H565" t="s">
        <v>21</v>
      </c>
      <c r="I565" s="26">
        <v>44570</v>
      </c>
      <c r="J565" s="27">
        <v>0.252</v>
      </c>
      <c r="K565" s="28">
        <v>579.03</v>
      </c>
      <c r="L565" s="28">
        <v>8866.58</v>
      </c>
      <c r="M565" s="28">
        <v>47.69</v>
      </c>
      <c r="N565" s="28">
        <v>2351.31</v>
      </c>
      <c r="O565">
        <v>185.76</v>
      </c>
      <c r="P565">
        <v>1536</v>
      </c>
    </row>
    <row r="566" spans="1:16">
      <c r="A566" t="s">
        <v>16</v>
      </c>
      <c r="B566" t="s">
        <v>157</v>
      </c>
      <c r="C566" t="s">
        <v>210</v>
      </c>
      <c r="D566" t="s">
        <v>44</v>
      </c>
      <c r="E566" t="s">
        <v>20</v>
      </c>
      <c r="F566">
        <v>152769.7</v>
      </c>
      <c r="G566" s="26">
        <v>44558</v>
      </c>
      <c r="H566" t="s">
        <v>32</v>
      </c>
      <c r="I566" s="26">
        <v>44569</v>
      </c>
      <c r="J566" s="27">
        <v>0.252</v>
      </c>
      <c r="K566" s="28">
        <v>1198.46</v>
      </c>
      <c r="L566" s="28">
        <v>7822.4</v>
      </c>
      <c r="M566" s="28">
        <v>49.81</v>
      </c>
      <c r="N566" s="28">
        <v>2351.31</v>
      </c>
      <c r="O566">
        <v>185.76</v>
      </c>
      <c r="P566">
        <v>2817</v>
      </c>
    </row>
    <row r="567" spans="1:16">
      <c r="A567" t="s">
        <v>103</v>
      </c>
      <c r="B567" t="s">
        <v>220</v>
      </c>
      <c r="C567" t="s">
        <v>51</v>
      </c>
      <c r="D567" t="s">
        <v>19</v>
      </c>
      <c r="E567" t="s">
        <v>20</v>
      </c>
      <c r="F567">
        <v>76378.15</v>
      </c>
      <c r="G567" s="26">
        <v>44558</v>
      </c>
      <c r="H567" t="s">
        <v>21</v>
      </c>
      <c r="I567" s="26" t="s">
        <v>285</v>
      </c>
      <c r="J567" s="27">
        <v>0.162</v>
      </c>
      <c r="K567" s="28">
        <v>670</v>
      </c>
      <c r="L567" s="28">
        <v>4336.79</v>
      </c>
      <c r="M567" s="28">
        <v>26.2</v>
      </c>
      <c r="N567" s="28">
        <v>774.86</v>
      </c>
      <c r="O567">
        <v>136.6</v>
      </c>
      <c r="P567">
        <v>972</v>
      </c>
    </row>
    <row r="568" spans="1:16">
      <c r="A568" t="s">
        <v>103</v>
      </c>
      <c r="B568" t="s">
        <v>220</v>
      </c>
      <c r="C568" t="s">
        <v>59</v>
      </c>
      <c r="D568" t="s">
        <v>19</v>
      </c>
      <c r="E568" t="s">
        <v>20</v>
      </c>
      <c r="F568">
        <v>76378.15</v>
      </c>
      <c r="G568" s="26">
        <v>44558</v>
      </c>
      <c r="H568" t="s">
        <v>21</v>
      </c>
      <c r="I568" s="26" t="s">
        <v>285</v>
      </c>
      <c r="J568" s="27">
        <v>0.162</v>
      </c>
      <c r="K568" s="28">
        <v>670</v>
      </c>
      <c r="L568" s="28">
        <v>4336.79</v>
      </c>
      <c r="M568" s="28">
        <v>26.2</v>
      </c>
      <c r="N568" s="28">
        <v>774.86</v>
      </c>
      <c r="O568">
        <v>136.6</v>
      </c>
      <c r="P568">
        <v>974</v>
      </c>
    </row>
    <row r="569" spans="1:16">
      <c r="A569" t="s">
        <v>16</v>
      </c>
      <c r="B569" t="s">
        <v>160</v>
      </c>
      <c r="C569" t="s">
        <v>287</v>
      </c>
      <c r="D569" t="s">
        <v>19</v>
      </c>
      <c r="E569" t="s">
        <v>49</v>
      </c>
      <c r="F569">
        <v>78205.19</v>
      </c>
      <c r="G569" s="26">
        <v>44558</v>
      </c>
      <c r="H569" t="s">
        <v>32</v>
      </c>
      <c r="I569" s="26">
        <v>44565</v>
      </c>
      <c r="J569" s="27">
        <v>0.162</v>
      </c>
      <c r="K569" s="28">
        <v>537.61</v>
      </c>
      <c r="L569" s="28">
        <v>4820.54</v>
      </c>
      <c r="M569" s="28">
        <v>25.37</v>
      </c>
      <c r="N569" s="28">
        <v>832.32</v>
      </c>
      <c r="O569">
        <v>136.6</v>
      </c>
      <c r="P569">
        <v>3151</v>
      </c>
    </row>
    <row r="570" spans="1:16">
      <c r="A570" t="s">
        <v>16</v>
      </c>
      <c r="B570" t="s">
        <v>157</v>
      </c>
      <c r="C570" t="s">
        <v>208</v>
      </c>
      <c r="D570" t="s">
        <v>44</v>
      </c>
      <c r="E570" t="s">
        <v>20</v>
      </c>
      <c r="F570">
        <v>152769.7</v>
      </c>
      <c r="G570" s="26">
        <v>44558</v>
      </c>
      <c r="H570" t="s">
        <v>32</v>
      </c>
      <c r="I570" s="26">
        <v>44569</v>
      </c>
      <c r="J570" s="27">
        <v>0.252</v>
      </c>
      <c r="K570" s="28">
        <v>1198.46</v>
      </c>
      <c r="L570" s="28">
        <v>7822.4</v>
      </c>
      <c r="M570" s="28">
        <v>49.81</v>
      </c>
      <c r="N570" s="28">
        <v>2351.31</v>
      </c>
      <c r="O570">
        <v>185.76</v>
      </c>
      <c r="P570">
        <v>2816</v>
      </c>
    </row>
    <row r="571" spans="1:16">
      <c r="A571" t="s">
        <v>16</v>
      </c>
      <c r="B571" t="s">
        <v>157</v>
      </c>
      <c r="C571" t="s">
        <v>195</v>
      </c>
      <c r="D571" t="s">
        <v>44</v>
      </c>
      <c r="E571" t="s">
        <v>20</v>
      </c>
      <c r="F571">
        <v>152769.7</v>
      </c>
      <c r="G571" s="26">
        <v>44559</v>
      </c>
      <c r="H571" t="s">
        <v>32</v>
      </c>
      <c r="I571" s="26">
        <v>44571</v>
      </c>
      <c r="J571" s="27">
        <v>0.252</v>
      </c>
      <c r="K571" s="28">
        <v>1198.46</v>
      </c>
      <c r="L571" s="28">
        <v>7822.4</v>
      </c>
      <c r="M571" s="28">
        <v>49.81</v>
      </c>
      <c r="N571" s="28">
        <v>2351.31</v>
      </c>
      <c r="O571">
        <v>185.76</v>
      </c>
      <c r="P571">
        <v>2812</v>
      </c>
    </row>
    <row r="572" spans="1:16">
      <c r="A572" t="s">
        <v>103</v>
      </c>
      <c r="B572" t="s">
        <v>104</v>
      </c>
      <c r="C572" t="s">
        <v>43</v>
      </c>
      <c r="D572" t="s">
        <v>44</v>
      </c>
      <c r="E572" t="s">
        <v>20</v>
      </c>
      <c r="F572">
        <v>152769.7</v>
      </c>
      <c r="G572" s="26">
        <v>44559</v>
      </c>
      <c r="H572" t="s">
        <v>21</v>
      </c>
      <c r="I572" s="26">
        <v>44566</v>
      </c>
      <c r="J572" s="27">
        <v>0.252</v>
      </c>
      <c r="K572" s="28">
        <v>1198.46</v>
      </c>
      <c r="L572" s="28">
        <v>7822.4</v>
      </c>
      <c r="M572" s="28">
        <v>49.81</v>
      </c>
      <c r="N572" s="28">
        <v>2351.31</v>
      </c>
      <c r="O572">
        <v>185.76</v>
      </c>
      <c r="P572">
        <v>1443</v>
      </c>
    </row>
    <row r="573" spans="1:16">
      <c r="A573" t="s">
        <v>103</v>
      </c>
      <c r="B573" t="s">
        <v>104</v>
      </c>
      <c r="C573" t="s">
        <v>47</v>
      </c>
      <c r="D573" t="s">
        <v>44</v>
      </c>
      <c r="E573" t="s">
        <v>20</v>
      </c>
      <c r="F573">
        <v>152769.7</v>
      </c>
      <c r="G573" s="26">
        <v>44559</v>
      </c>
      <c r="H573" t="s">
        <v>21</v>
      </c>
      <c r="I573" s="26">
        <v>44566</v>
      </c>
      <c r="J573" s="27">
        <v>0.252</v>
      </c>
      <c r="K573" s="28">
        <v>1198.46</v>
      </c>
      <c r="L573" s="28">
        <v>7822.4</v>
      </c>
      <c r="M573" s="28">
        <v>49.81</v>
      </c>
      <c r="N573" s="28">
        <v>2351.31</v>
      </c>
      <c r="O573">
        <v>185.76</v>
      </c>
      <c r="P573">
        <v>1442</v>
      </c>
    </row>
    <row r="574" spans="1:16">
      <c r="A574" t="s">
        <v>16</v>
      </c>
      <c r="B574" t="s">
        <v>160</v>
      </c>
      <c r="C574" t="s">
        <v>45</v>
      </c>
      <c r="D574" t="s">
        <v>19</v>
      </c>
      <c r="E574" t="s">
        <v>20</v>
      </c>
      <c r="F574">
        <v>76378.15</v>
      </c>
      <c r="G574" s="26">
        <v>44559</v>
      </c>
      <c r="H574" t="s">
        <v>32</v>
      </c>
      <c r="I574" s="26">
        <v>44568</v>
      </c>
      <c r="J574" s="27">
        <v>0.162</v>
      </c>
      <c r="K574" s="28">
        <v>670</v>
      </c>
      <c r="L574" s="28">
        <v>4336.79</v>
      </c>
      <c r="M574" s="28">
        <v>26.2</v>
      </c>
      <c r="N574" s="28">
        <v>774.86</v>
      </c>
      <c r="O574">
        <v>136.6</v>
      </c>
      <c r="P574">
        <v>3261</v>
      </c>
    </row>
    <row r="575" spans="1:16">
      <c r="A575" t="s">
        <v>16</v>
      </c>
      <c r="B575" t="s">
        <v>160</v>
      </c>
      <c r="C575" t="s">
        <v>288</v>
      </c>
      <c r="D575" t="s">
        <v>19</v>
      </c>
      <c r="E575" t="s">
        <v>20</v>
      </c>
      <c r="F575">
        <v>76378.15</v>
      </c>
      <c r="G575" s="26">
        <v>44559</v>
      </c>
      <c r="H575" t="s">
        <v>32</v>
      </c>
      <c r="I575" s="26">
        <v>44565</v>
      </c>
      <c r="J575" s="27">
        <v>0.162</v>
      </c>
      <c r="K575" s="28">
        <v>670</v>
      </c>
      <c r="L575" s="28">
        <v>4336.79</v>
      </c>
      <c r="M575" s="28">
        <v>26.2</v>
      </c>
      <c r="N575" s="28">
        <v>774.86</v>
      </c>
      <c r="O575">
        <v>136.6</v>
      </c>
      <c r="P575">
        <v>3149</v>
      </c>
    </row>
    <row r="576" spans="1:16">
      <c r="A576" t="s">
        <v>16</v>
      </c>
      <c r="B576" t="s">
        <v>157</v>
      </c>
      <c r="C576" t="s">
        <v>85</v>
      </c>
      <c r="D576" t="s">
        <v>44</v>
      </c>
      <c r="E576" t="s">
        <v>49</v>
      </c>
      <c r="F576">
        <v>152415.15</v>
      </c>
      <c r="G576" s="26">
        <v>44559</v>
      </c>
      <c r="H576" t="s">
        <v>32</v>
      </c>
      <c r="I576" s="26">
        <v>44611</v>
      </c>
      <c r="J576" s="27">
        <v>0.252</v>
      </c>
      <c r="K576" s="28">
        <v>579.03</v>
      </c>
      <c r="L576" s="28">
        <v>8866.58</v>
      </c>
      <c r="M576" s="28">
        <v>47.69</v>
      </c>
      <c r="N576" s="28">
        <v>2351.31</v>
      </c>
      <c r="O576">
        <v>185.76</v>
      </c>
      <c r="P576">
        <v>2830</v>
      </c>
    </row>
    <row r="577" spans="1:16">
      <c r="A577" t="s">
        <v>103</v>
      </c>
      <c r="B577" t="s">
        <v>220</v>
      </c>
      <c r="C577" t="s">
        <v>43</v>
      </c>
      <c r="D577" t="s">
        <v>19</v>
      </c>
      <c r="E577" t="s">
        <v>20</v>
      </c>
      <c r="F577">
        <v>76150.38</v>
      </c>
      <c r="G577" s="26">
        <v>44559</v>
      </c>
      <c r="H577" t="s">
        <v>21</v>
      </c>
      <c r="I577" s="26" t="s">
        <v>289</v>
      </c>
      <c r="J577" s="27">
        <v>0.162</v>
      </c>
      <c r="K577" s="28">
        <v>429.08</v>
      </c>
      <c r="L577" s="28">
        <v>4590.86</v>
      </c>
      <c r="M577" s="28">
        <v>26.04</v>
      </c>
      <c r="N577" s="28">
        <v>774.86</v>
      </c>
      <c r="O577">
        <v>136.6</v>
      </c>
      <c r="P577">
        <v>903</v>
      </c>
    </row>
    <row r="578" spans="1:16">
      <c r="A578" t="s">
        <v>16</v>
      </c>
      <c r="B578" t="s">
        <v>160</v>
      </c>
      <c r="C578" t="s">
        <v>164</v>
      </c>
      <c r="D578" t="s">
        <v>19</v>
      </c>
      <c r="E578" t="s">
        <v>49</v>
      </c>
      <c r="F578">
        <v>78205.19</v>
      </c>
      <c r="G578" s="26">
        <v>44559</v>
      </c>
      <c r="H578" t="s">
        <v>32</v>
      </c>
      <c r="I578" s="26">
        <v>44565</v>
      </c>
      <c r="J578" s="27">
        <v>0.162</v>
      </c>
      <c r="K578" s="28">
        <v>537.61</v>
      </c>
      <c r="L578" s="28">
        <v>4820.54</v>
      </c>
      <c r="M578" s="28">
        <v>25.37</v>
      </c>
      <c r="N578" s="28">
        <v>832.32</v>
      </c>
      <c r="O578">
        <v>136.6</v>
      </c>
      <c r="P578">
        <v>3144</v>
      </c>
    </row>
    <row r="579" spans="1:16">
      <c r="A579" t="s">
        <v>103</v>
      </c>
      <c r="B579" t="s">
        <v>220</v>
      </c>
      <c r="C579" t="s">
        <v>47</v>
      </c>
      <c r="D579" t="s">
        <v>19</v>
      </c>
      <c r="E579" t="s">
        <v>20</v>
      </c>
      <c r="F579">
        <v>76150.38</v>
      </c>
      <c r="G579" s="26">
        <v>44559</v>
      </c>
      <c r="H579" t="s">
        <v>21</v>
      </c>
      <c r="I579" s="26" t="s">
        <v>289</v>
      </c>
      <c r="J579" s="27">
        <v>0.162</v>
      </c>
      <c r="K579" s="28">
        <v>429.08</v>
      </c>
      <c r="L579" s="28">
        <v>4590.86</v>
      </c>
      <c r="M579" s="28">
        <v>26.04</v>
      </c>
      <c r="N579" s="28">
        <v>774.86</v>
      </c>
      <c r="O579">
        <v>136.6</v>
      </c>
      <c r="P579">
        <v>902</v>
      </c>
    </row>
    <row r="580" spans="1:16">
      <c r="A580" t="s">
        <v>16</v>
      </c>
      <c r="B580" t="s">
        <v>160</v>
      </c>
      <c r="C580" t="s">
        <v>290</v>
      </c>
      <c r="D580" t="s">
        <v>19</v>
      </c>
      <c r="E580" t="s">
        <v>49</v>
      </c>
      <c r="F580">
        <v>78205.19</v>
      </c>
      <c r="G580" s="26">
        <v>44560</v>
      </c>
      <c r="H580" t="s">
        <v>32</v>
      </c>
      <c r="I580" s="26">
        <v>44569</v>
      </c>
      <c r="J580" s="27">
        <v>0.162</v>
      </c>
      <c r="K580" s="28">
        <v>537.61</v>
      </c>
      <c r="L580" s="28">
        <v>4820.54</v>
      </c>
      <c r="M580" s="28">
        <v>25.37</v>
      </c>
      <c r="N580" s="28">
        <v>832.32</v>
      </c>
      <c r="O580">
        <v>136.6</v>
      </c>
      <c r="P580">
        <v>3265</v>
      </c>
    </row>
    <row r="581" spans="1:16">
      <c r="A581" t="s">
        <v>16</v>
      </c>
      <c r="B581" t="s">
        <v>160</v>
      </c>
      <c r="C581" t="s">
        <v>94</v>
      </c>
      <c r="D581" t="s">
        <v>19</v>
      </c>
      <c r="E581" t="s">
        <v>49</v>
      </c>
      <c r="F581">
        <v>78205.19</v>
      </c>
      <c r="G581" s="26">
        <v>44560</v>
      </c>
      <c r="H581" t="s">
        <v>32</v>
      </c>
      <c r="I581" s="26">
        <v>44568</v>
      </c>
      <c r="J581" s="27">
        <v>0.162</v>
      </c>
      <c r="K581" s="28">
        <v>537.61</v>
      </c>
      <c r="L581" s="28">
        <v>4820.54</v>
      </c>
      <c r="M581" s="28">
        <v>25.37</v>
      </c>
      <c r="N581" s="28">
        <v>832.32</v>
      </c>
      <c r="O581">
        <v>136.6</v>
      </c>
      <c r="P581">
        <v>3258</v>
      </c>
    </row>
    <row r="582" spans="1:16">
      <c r="A582" t="s">
        <v>103</v>
      </c>
      <c r="B582" t="s">
        <v>220</v>
      </c>
      <c r="C582" t="s">
        <v>50</v>
      </c>
      <c r="D582" t="s">
        <v>19</v>
      </c>
      <c r="E582" t="s">
        <v>20</v>
      </c>
      <c r="F582">
        <v>76150.38</v>
      </c>
      <c r="G582" s="26">
        <v>44560</v>
      </c>
      <c r="H582" t="s">
        <v>21</v>
      </c>
      <c r="I582" s="26" t="s">
        <v>289</v>
      </c>
      <c r="J582" s="27">
        <v>0.162</v>
      </c>
      <c r="K582" s="28">
        <v>429.08</v>
      </c>
      <c r="L582" s="28">
        <v>4590.86</v>
      </c>
      <c r="M582" s="28">
        <v>26.04</v>
      </c>
      <c r="N582" s="28">
        <v>774.86</v>
      </c>
      <c r="O582">
        <v>136.6</v>
      </c>
      <c r="P582">
        <v>904</v>
      </c>
    </row>
    <row r="583" spans="1:16">
      <c r="A583" t="s">
        <v>16</v>
      </c>
      <c r="B583" t="s">
        <v>160</v>
      </c>
      <c r="C583" t="s">
        <v>92</v>
      </c>
      <c r="D583" t="s">
        <v>19</v>
      </c>
      <c r="E583" t="s">
        <v>20</v>
      </c>
      <c r="F583">
        <v>76378.15</v>
      </c>
      <c r="G583" s="26">
        <v>44560</v>
      </c>
      <c r="H583" t="s">
        <v>32</v>
      </c>
      <c r="I583" s="26">
        <v>44569</v>
      </c>
      <c r="J583" s="27">
        <v>0.162</v>
      </c>
      <c r="K583" s="28">
        <v>670</v>
      </c>
      <c r="L583" s="28">
        <v>4336.79</v>
      </c>
      <c r="M583" s="28">
        <v>26.2</v>
      </c>
      <c r="N583" s="28">
        <v>774.86</v>
      </c>
      <c r="O583">
        <v>136.6</v>
      </c>
      <c r="P583">
        <v>3262</v>
      </c>
    </row>
    <row r="584" spans="1:16">
      <c r="A584" t="s">
        <v>16</v>
      </c>
      <c r="B584" t="s">
        <v>157</v>
      </c>
      <c r="C584" t="s">
        <v>206</v>
      </c>
      <c r="D584" t="s">
        <v>44</v>
      </c>
      <c r="E584" t="s">
        <v>20</v>
      </c>
      <c r="F584">
        <v>152769.7</v>
      </c>
      <c r="G584" s="26">
        <v>44560</v>
      </c>
      <c r="H584" t="s">
        <v>32</v>
      </c>
      <c r="I584" s="26">
        <v>44571</v>
      </c>
      <c r="J584" s="27">
        <v>0.252</v>
      </c>
      <c r="K584" s="28">
        <v>1198.46</v>
      </c>
      <c r="L584" s="28">
        <v>7822.4</v>
      </c>
      <c r="M584" s="28">
        <v>49.81</v>
      </c>
      <c r="N584" s="28">
        <v>2351.31</v>
      </c>
      <c r="O584">
        <v>185.76</v>
      </c>
      <c r="P584">
        <v>2811</v>
      </c>
    </row>
    <row r="585" spans="1:16">
      <c r="A585" t="s">
        <v>103</v>
      </c>
      <c r="B585" t="s">
        <v>104</v>
      </c>
      <c r="C585" t="s">
        <v>61</v>
      </c>
      <c r="D585" t="s">
        <v>44</v>
      </c>
      <c r="E585" t="s">
        <v>49</v>
      </c>
      <c r="F585">
        <v>152415.15</v>
      </c>
      <c r="G585" s="26">
        <v>44560</v>
      </c>
      <c r="H585" t="s">
        <v>21</v>
      </c>
      <c r="I585" s="26">
        <v>44570</v>
      </c>
      <c r="J585" s="27">
        <v>0.252</v>
      </c>
      <c r="K585" s="28">
        <v>579.03</v>
      </c>
      <c r="L585" s="28">
        <v>8866.58</v>
      </c>
      <c r="M585" s="28">
        <v>47.69</v>
      </c>
      <c r="N585" s="28">
        <v>2351.31</v>
      </c>
      <c r="O585">
        <v>185.76</v>
      </c>
      <c r="P585">
        <v>1540</v>
      </c>
    </row>
    <row r="586" spans="1:16">
      <c r="A586" t="s">
        <v>103</v>
      </c>
      <c r="B586" t="s">
        <v>220</v>
      </c>
      <c r="C586" t="s">
        <v>88</v>
      </c>
      <c r="D586" t="s">
        <v>19</v>
      </c>
      <c r="E586" t="s">
        <v>49</v>
      </c>
      <c r="F586">
        <v>78205.19</v>
      </c>
      <c r="G586" s="26">
        <v>44560</v>
      </c>
      <c r="H586" t="s">
        <v>21</v>
      </c>
      <c r="I586" s="26" t="s">
        <v>264</v>
      </c>
      <c r="J586" s="27">
        <v>0.162</v>
      </c>
      <c r="K586" s="28">
        <v>537.61</v>
      </c>
      <c r="L586" s="28">
        <v>4820.54</v>
      </c>
      <c r="M586" s="28">
        <v>25.37</v>
      </c>
      <c r="N586" s="28">
        <v>832.32</v>
      </c>
      <c r="O586">
        <v>136.6</v>
      </c>
      <c r="P586">
        <v>961</v>
      </c>
    </row>
    <row r="587" spans="1:16">
      <c r="A587" t="s">
        <v>16</v>
      </c>
      <c r="B587" t="s">
        <v>160</v>
      </c>
      <c r="C587" t="s">
        <v>291</v>
      </c>
      <c r="D587" t="s">
        <v>19</v>
      </c>
      <c r="E587" t="s">
        <v>20</v>
      </c>
      <c r="F587">
        <v>76378.15</v>
      </c>
      <c r="G587" s="26">
        <v>44560</v>
      </c>
      <c r="H587" t="s">
        <v>32</v>
      </c>
      <c r="I587" s="26">
        <v>44565</v>
      </c>
      <c r="J587" s="27">
        <v>0.162</v>
      </c>
      <c r="K587" s="28">
        <v>670</v>
      </c>
      <c r="L587" s="28">
        <v>4336.79</v>
      </c>
      <c r="M587" s="28">
        <v>26.2</v>
      </c>
      <c r="N587" s="28">
        <v>774.86</v>
      </c>
      <c r="O587">
        <v>136.6</v>
      </c>
      <c r="P587">
        <v>3150</v>
      </c>
    </row>
    <row r="588" spans="1:16">
      <c r="A588" t="s">
        <v>103</v>
      </c>
      <c r="B588" t="s">
        <v>104</v>
      </c>
      <c r="C588" t="s">
        <v>50</v>
      </c>
      <c r="D588" t="s">
        <v>44</v>
      </c>
      <c r="E588" t="s">
        <v>20</v>
      </c>
      <c r="F588">
        <v>152769.7</v>
      </c>
      <c r="G588" s="26">
        <v>44560</v>
      </c>
      <c r="H588" t="s">
        <v>21</v>
      </c>
      <c r="I588" s="26">
        <v>44567</v>
      </c>
      <c r="J588" s="27">
        <v>0.252</v>
      </c>
      <c r="K588" s="28">
        <v>1198.46</v>
      </c>
      <c r="L588" s="28">
        <v>7822.4</v>
      </c>
      <c r="M588" s="28">
        <v>49.81</v>
      </c>
      <c r="N588" s="28">
        <v>2351.31</v>
      </c>
      <c r="O588">
        <v>185.76</v>
      </c>
      <c r="P588">
        <v>1444</v>
      </c>
    </row>
    <row r="589" spans="1:16">
      <c r="A589" t="s">
        <v>16</v>
      </c>
      <c r="B589" t="s">
        <v>160</v>
      </c>
      <c r="C589" t="s">
        <v>190</v>
      </c>
      <c r="D589" t="s">
        <v>19</v>
      </c>
      <c r="E589" t="s">
        <v>20</v>
      </c>
      <c r="F589">
        <v>76378.15</v>
      </c>
      <c r="G589" s="26">
        <v>44560</v>
      </c>
      <c r="H589" t="s">
        <v>32</v>
      </c>
      <c r="I589" s="26">
        <v>44565</v>
      </c>
      <c r="J589" s="27">
        <v>0.162</v>
      </c>
      <c r="K589" s="28">
        <v>670</v>
      </c>
      <c r="L589" s="28">
        <v>4336.79</v>
      </c>
      <c r="M589" s="28">
        <v>26.2</v>
      </c>
      <c r="N589" s="28">
        <v>774.86</v>
      </c>
      <c r="O589">
        <v>136.6</v>
      </c>
      <c r="P589">
        <v>3146</v>
      </c>
    </row>
    <row r="590" spans="1:16">
      <c r="A590" t="s">
        <v>16</v>
      </c>
      <c r="B590" t="s">
        <v>160</v>
      </c>
      <c r="C590" t="s">
        <v>202</v>
      </c>
      <c r="D590" t="s">
        <v>19</v>
      </c>
      <c r="E590" t="s">
        <v>20</v>
      </c>
      <c r="F590">
        <v>76378.15</v>
      </c>
      <c r="G590" s="26">
        <v>44560</v>
      </c>
      <c r="H590" t="s">
        <v>32</v>
      </c>
      <c r="I590" s="26">
        <v>44565</v>
      </c>
      <c r="J590" s="27">
        <v>0.162</v>
      </c>
      <c r="K590" s="28">
        <v>670</v>
      </c>
      <c r="L590" s="28">
        <v>4336.79</v>
      </c>
      <c r="M590" s="28">
        <v>26.2</v>
      </c>
      <c r="N590" s="28">
        <v>774.86</v>
      </c>
      <c r="O590">
        <v>136.6</v>
      </c>
      <c r="P590">
        <v>3145</v>
      </c>
    </row>
    <row r="591" spans="1:16">
      <c r="A591" t="s">
        <v>16</v>
      </c>
      <c r="B591" t="s">
        <v>160</v>
      </c>
      <c r="C591" t="s">
        <v>144</v>
      </c>
      <c r="D591" t="s">
        <v>19</v>
      </c>
      <c r="E591" t="s">
        <v>49</v>
      </c>
      <c r="F591">
        <v>78205.19</v>
      </c>
      <c r="G591" s="26">
        <v>44561</v>
      </c>
      <c r="H591" t="s">
        <v>32</v>
      </c>
      <c r="I591" s="26">
        <v>44573</v>
      </c>
      <c r="J591" s="27">
        <v>0.162</v>
      </c>
      <c r="K591" s="28">
        <v>537.61</v>
      </c>
      <c r="L591" s="28">
        <v>4820.54</v>
      </c>
      <c r="M591" s="28">
        <v>25.37</v>
      </c>
      <c r="N591" s="28">
        <v>832.32</v>
      </c>
      <c r="O591">
        <v>136.6</v>
      </c>
      <c r="P591">
        <v>3243</v>
      </c>
    </row>
    <row r="592" spans="1:16">
      <c r="A592" t="s">
        <v>103</v>
      </c>
      <c r="B592" t="s">
        <v>104</v>
      </c>
      <c r="C592" t="s">
        <v>31</v>
      </c>
      <c r="D592" t="s">
        <v>44</v>
      </c>
      <c r="E592" t="s">
        <v>20</v>
      </c>
      <c r="F592">
        <v>152273.15</v>
      </c>
      <c r="G592" s="26">
        <v>44561</v>
      </c>
      <c r="H592" t="s">
        <v>21</v>
      </c>
      <c r="I592" s="26">
        <v>44568</v>
      </c>
      <c r="J592" s="27">
        <v>0.252</v>
      </c>
      <c r="K592" s="28">
        <v>674.81</v>
      </c>
      <c r="L592" s="28">
        <v>8338.07</v>
      </c>
      <c r="M592" s="28">
        <v>49.66</v>
      </c>
      <c r="N592" s="28">
        <v>2351.31</v>
      </c>
      <c r="O592">
        <v>185.76</v>
      </c>
      <c r="P592">
        <v>1543</v>
      </c>
    </row>
    <row r="593" spans="1:16">
      <c r="A593" t="s">
        <v>103</v>
      </c>
      <c r="B593" t="s">
        <v>104</v>
      </c>
      <c r="C593" t="s">
        <v>51</v>
      </c>
      <c r="D593" t="s">
        <v>44</v>
      </c>
      <c r="E593" t="s">
        <v>20</v>
      </c>
      <c r="F593">
        <v>152273.15</v>
      </c>
      <c r="G593" s="26">
        <v>44561</v>
      </c>
      <c r="H593" t="s">
        <v>21</v>
      </c>
      <c r="I593" s="26">
        <v>44568</v>
      </c>
      <c r="J593" s="27">
        <v>0.252</v>
      </c>
      <c r="K593" s="28">
        <v>674.81</v>
      </c>
      <c r="L593" s="28">
        <v>8338.07</v>
      </c>
      <c r="M593" s="28">
        <v>49.66</v>
      </c>
      <c r="N593" s="28">
        <v>2351.31</v>
      </c>
      <c r="O593">
        <v>185.76</v>
      </c>
      <c r="P593">
        <v>1542</v>
      </c>
    </row>
    <row r="594" spans="1:16">
      <c r="A594" t="s">
        <v>16</v>
      </c>
      <c r="B594" t="s">
        <v>157</v>
      </c>
      <c r="C594" t="s">
        <v>213</v>
      </c>
      <c r="D594" t="s">
        <v>44</v>
      </c>
      <c r="E594" t="s">
        <v>20</v>
      </c>
      <c r="F594">
        <v>152769.7</v>
      </c>
      <c r="G594" s="26">
        <v>44561</v>
      </c>
      <c r="H594" t="s">
        <v>32</v>
      </c>
      <c r="I594" s="26">
        <v>44572</v>
      </c>
      <c r="J594" s="27">
        <v>0.252</v>
      </c>
      <c r="K594" s="28">
        <v>1198.46</v>
      </c>
      <c r="L594" s="28">
        <v>7822.4</v>
      </c>
      <c r="M594" s="28">
        <v>49.81</v>
      </c>
      <c r="N594" s="28">
        <v>2351.31</v>
      </c>
      <c r="O594">
        <v>185.76</v>
      </c>
      <c r="P594">
        <v>2813</v>
      </c>
    </row>
    <row r="595" spans="1:16">
      <c r="A595" t="s">
        <v>103</v>
      </c>
      <c r="B595" t="s">
        <v>220</v>
      </c>
      <c r="C595" t="s">
        <v>185</v>
      </c>
      <c r="D595" t="s">
        <v>19</v>
      </c>
      <c r="E595" t="s">
        <v>20</v>
      </c>
      <c r="F595">
        <v>76378.15</v>
      </c>
      <c r="G595" s="26">
        <v>44561</v>
      </c>
      <c r="H595" t="s">
        <v>21</v>
      </c>
      <c r="I595" s="26">
        <v>44644</v>
      </c>
      <c r="J595" s="27">
        <v>0.162</v>
      </c>
      <c r="K595" s="28">
        <v>670</v>
      </c>
      <c r="L595" s="28">
        <v>4336.79</v>
      </c>
      <c r="M595" s="28">
        <v>26.2</v>
      </c>
      <c r="N595" s="28">
        <v>774.86</v>
      </c>
      <c r="O595">
        <v>136.6</v>
      </c>
      <c r="P595">
        <v>928</v>
      </c>
    </row>
    <row r="596" spans="1:16">
      <c r="A596" t="s">
        <v>16</v>
      </c>
      <c r="B596" t="s">
        <v>160</v>
      </c>
      <c r="C596" t="s">
        <v>37</v>
      </c>
      <c r="D596" t="s">
        <v>19</v>
      </c>
      <c r="E596" t="s">
        <v>20</v>
      </c>
      <c r="F596">
        <v>76378.15</v>
      </c>
      <c r="G596" s="26">
        <v>44561</v>
      </c>
      <c r="H596" t="s">
        <v>32</v>
      </c>
      <c r="I596" s="26">
        <v>44568</v>
      </c>
      <c r="J596" s="27">
        <v>0.162</v>
      </c>
      <c r="K596" s="28">
        <v>670</v>
      </c>
      <c r="L596" s="28">
        <v>4336.79</v>
      </c>
      <c r="M596" s="28">
        <v>26.2</v>
      </c>
      <c r="N596" s="28">
        <v>774.86</v>
      </c>
      <c r="O596">
        <v>136.6</v>
      </c>
      <c r="P596">
        <v>3260</v>
      </c>
    </row>
    <row r="597" spans="1:16">
      <c r="A597" t="s">
        <v>16</v>
      </c>
      <c r="B597" t="s">
        <v>160</v>
      </c>
      <c r="C597" t="s">
        <v>125</v>
      </c>
      <c r="D597" t="s">
        <v>19</v>
      </c>
      <c r="E597" t="s">
        <v>49</v>
      </c>
      <c r="F597">
        <v>78205.19</v>
      </c>
      <c r="G597" s="26">
        <v>44561</v>
      </c>
      <c r="H597" t="s">
        <v>32</v>
      </c>
      <c r="I597" s="26">
        <v>44571</v>
      </c>
      <c r="J597" s="27">
        <v>0.162</v>
      </c>
      <c r="K597" s="28">
        <v>537.61</v>
      </c>
      <c r="L597" s="28">
        <v>4820.54</v>
      </c>
      <c r="M597" s="28">
        <v>25.37</v>
      </c>
      <c r="N597" s="28">
        <v>832.32</v>
      </c>
      <c r="O597">
        <v>136.6</v>
      </c>
      <c r="P597">
        <v>3248</v>
      </c>
    </row>
    <row r="598" spans="1:16">
      <c r="A598" t="s">
        <v>103</v>
      </c>
      <c r="B598" t="s">
        <v>220</v>
      </c>
      <c r="C598" t="s">
        <v>58</v>
      </c>
      <c r="D598" t="s">
        <v>19</v>
      </c>
      <c r="E598" t="s">
        <v>49</v>
      </c>
      <c r="F598">
        <v>78205.19</v>
      </c>
      <c r="G598" s="26">
        <v>44561</v>
      </c>
      <c r="H598" t="s">
        <v>21</v>
      </c>
      <c r="I598" s="26" t="s">
        <v>278</v>
      </c>
      <c r="J598" s="27">
        <v>0.162</v>
      </c>
      <c r="K598" s="28">
        <v>537.61</v>
      </c>
      <c r="L598" s="28">
        <v>4820.54</v>
      </c>
      <c r="M598" s="28">
        <v>25.37</v>
      </c>
      <c r="N598" s="28">
        <v>832.32</v>
      </c>
      <c r="O598">
        <v>136.6</v>
      </c>
      <c r="P598">
        <v>966</v>
      </c>
    </row>
    <row r="599" spans="1:16">
      <c r="A599" t="s">
        <v>103</v>
      </c>
      <c r="B599" t="s">
        <v>104</v>
      </c>
      <c r="C599" t="s">
        <v>59</v>
      </c>
      <c r="D599" t="s">
        <v>44</v>
      </c>
      <c r="E599" t="s">
        <v>20</v>
      </c>
      <c r="F599">
        <v>152273.15</v>
      </c>
      <c r="G599" s="26">
        <v>44562</v>
      </c>
      <c r="H599" t="s">
        <v>21</v>
      </c>
      <c r="I599" s="26">
        <v>44569</v>
      </c>
      <c r="J599" s="27">
        <v>0.252</v>
      </c>
      <c r="K599" s="28">
        <v>674.81</v>
      </c>
      <c r="L599" s="28">
        <v>8338.07</v>
      </c>
      <c r="M599" s="28">
        <v>49.66</v>
      </c>
      <c r="N599" s="28">
        <v>2351.31</v>
      </c>
      <c r="O599">
        <v>185.76</v>
      </c>
      <c r="P599">
        <v>1544</v>
      </c>
    </row>
    <row r="600" spans="1:16">
      <c r="A600" t="s">
        <v>16</v>
      </c>
      <c r="B600" t="s">
        <v>160</v>
      </c>
      <c r="C600" t="s">
        <v>75</v>
      </c>
      <c r="D600" t="s">
        <v>19</v>
      </c>
      <c r="E600" t="s">
        <v>20</v>
      </c>
      <c r="F600">
        <v>76378.15</v>
      </c>
      <c r="G600" s="26">
        <v>44562</v>
      </c>
      <c r="H600" t="s">
        <v>32</v>
      </c>
      <c r="I600" s="26">
        <v>44570</v>
      </c>
      <c r="J600" s="27">
        <v>0.162</v>
      </c>
      <c r="K600" s="28">
        <v>670</v>
      </c>
      <c r="L600" s="28">
        <v>4336.79</v>
      </c>
      <c r="M600" s="28">
        <v>26.2</v>
      </c>
      <c r="N600" s="28">
        <v>774.86</v>
      </c>
      <c r="O600">
        <v>136.6</v>
      </c>
      <c r="P600">
        <v>3251</v>
      </c>
    </row>
    <row r="601" spans="1:16">
      <c r="A601" t="s">
        <v>16</v>
      </c>
      <c r="B601" t="s">
        <v>160</v>
      </c>
      <c r="C601" t="s">
        <v>95</v>
      </c>
      <c r="D601" t="s">
        <v>19</v>
      </c>
      <c r="E601" t="s">
        <v>20</v>
      </c>
      <c r="F601">
        <v>76378.15</v>
      </c>
      <c r="G601" s="26">
        <v>44562</v>
      </c>
      <c r="H601" t="s">
        <v>32</v>
      </c>
      <c r="I601" s="26">
        <v>44570</v>
      </c>
      <c r="J601" s="27">
        <v>0.162</v>
      </c>
      <c r="K601" s="28">
        <v>670</v>
      </c>
      <c r="L601" s="28">
        <v>4336.79</v>
      </c>
      <c r="M601" s="28">
        <v>26.2</v>
      </c>
      <c r="N601" s="28">
        <v>774.86</v>
      </c>
      <c r="O601">
        <v>136.6</v>
      </c>
      <c r="P601">
        <v>3252</v>
      </c>
    </row>
    <row r="602" spans="1:16">
      <c r="A602" t="s">
        <v>103</v>
      </c>
      <c r="B602" t="s">
        <v>104</v>
      </c>
      <c r="C602" t="s">
        <v>69</v>
      </c>
      <c r="D602" t="s">
        <v>44</v>
      </c>
      <c r="E602" t="s">
        <v>20</v>
      </c>
      <c r="F602">
        <v>152273.15</v>
      </c>
      <c r="G602" s="26">
        <v>44562</v>
      </c>
      <c r="H602" t="s">
        <v>21</v>
      </c>
      <c r="I602" s="26">
        <v>44570</v>
      </c>
      <c r="J602" s="27">
        <v>0.252</v>
      </c>
      <c r="K602" s="28">
        <v>674.81</v>
      </c>
      <c r="L602" s="28">
        <v>8338.07</v>
      </c>
      <c r="M602" s="28">
        <v>49.66</v>
      </c>
      <c r="N602" s="28">
        <v>2351.31</v>
      </c>
      <c r="O602">
        <v>185.76</v>
      </c>
      <c r="P602">
        <v>1538</v>
      </c>
    </row>
    <row r="603" spans="1:16">
      <c r="A603" t="s">
        <v>16</v>
      </c>
      <c r="B603" t="s">
        <v>160</v>
      </c>
      <c r="C603" t="s">
        <v>97</v>
      </c>
      <c r="D603" t="s">
        <v>19</v>
      </c>
      <c r="E603" t="s">
        <v>49</v>
      </c>
      <c r="F603">
        <v>78205.19</v>
      </c>
      <c r="G603" s="26">
        <v>44562</v>
      </c>
      <c r="H603" t="s">
        <v>32</v>
      </c>
      <c r="I603" s="26">
        <v>44570</v>
      </c>
      <c r="J603" s="27">
        <v>0.162</v>
      </c>
      <c r="K603" s="28">
        <v>537.61</v>
      </c>
      <c r="L603" s="28">
        <v>4820.54</v>
      </c>
      <c r="M603" s="28">
        <v>25.37</v>
      </c>
      <c r="N603" s="28">
        <v>832.32</v>
      </c>
      <c r="O603">
        <v>136.6</v>
      </c>
      <c r="P603">
        <v>3249</v>
      </c>
    </row>
    <row r="604" spans="1:16">
      <c r="A604" t="s">
        <v>16</v>
      </c>
      <c r="B604" t="s">
        <v>160</v>
      </c>
      <c r="C604" t="s">
        <v>292</v>
      </c>
      <c r="D604" t="s">
        <v>19</v>
      </c>
      <c r="E604" t="s">
        <v>20</v>
      </c>
      <c r="F604">
        <v>76378.15</v>
      </c>
      <c r="G604" s="26">
        <v>44562</v>
      </c>
      <c r="H604" t="s">
        <v>32</v>
      </c>
      <c r="I604" s="26">
        <v>44569</v>
      </c>
      <c r="J604" s="27">
        <v>0.162</v>
      </c>
      <c r="K604" s="28">
        <v>670</v>
      </c>
      <c r="L604" s="28">
        <v>4336.79</v>
      </c>
      <c r="M604" s="28">
        <v>26.2</v>
      </c>
      <c r="N604" s="28">
        <v>774.86</v>
      </c>
      <c r="O604">
        <v>136.6</v>
      </c>
      <c r="P604">
        <v>3264</v>
      </c>
    </row>
    <row r="605" spans="1:16">
      <c r="A605" t="s">
        <v>16</v>
      </c>
      <c r="B605" t="s">
        <v>160</v>
      </c>
      <c r="C605" t="s">
        <v>293</v>
      </c>
      <c r="D605" t="s">
        <v>19</v>
      </c>
      <c r="E605" t="s">
        <v>20</v>
      </c>
      <c r="F605">
        <v>76378.15</v>
      </c>
      <c r="G605" s="26">
        <v>44562</v>
      </c>
      <c r="H605" t="s">
        <v>32</v>
      </c>
      <c r="I605" s="26">
        <v>44569</v>
      </c>
      <c r="J605" s="27">
        <v>0.162</v>
      </c>
      <c r="K605" s="28">
        <v>670</v>
      </c>
      <c r="L605" s="28">
        <v>4336.79</v>
      </c>
      <c r="M605" s="28">
        <v>26.2</v>
      </c>
      <c r="N605" s="28">
        <v>774.86</v>
      </c>
      <c r="O605">
        <v>136.6</v>
      </c>
      <c r="P605">
        <v>3263</v>
      </c>
    </row>
    <row r="606" spans="1:16">
      <c r="A606" t="s">
        <v>16</v>
      </c>
      <c r="B606" t="s">
        <v>157</v>
      </c>
      <c r="C606" t="s">
        <v>204</v>
      </c>
      <c r="D606" t="s">
        <v>44</v>
      </c>
      <c r="E606" t="s">
        <v>49</v>
      </c>
      <c r="F606">
        <v>152905.93</v>
      </c>
      <c r="G606" s="26">
        <v>44562</v>
      </c>
      <c r="H606" t="s">
        <v>32</v>
      </c>
      <c r="I606" s="26">
        <v>44571</v>
      </c>
      <c r="J606" s="27">
        <v>0.252</v>
      </c>
      <c r="K606" s="28">
        <v>918.16</v>
      </c>
      <c r="L606" s="28">
        <v>8560.99</v>
      </c>
      <c r="M606" s="28">
        <v>47.78</v>
      </c>
      <c r="N606" s="28">
        <v>2351.31</v>
      </c>
      <c r="O606">
        <v>185.76</v>
      </c>
      <c r="P606">
        <v>2810</v>
      </c>
    </row>
    <row r="607" spans="1:16">
      <c r="A607" t="s">
        <v>103</v>
      </c>
      <c r="B607" t="s">
        <v>104</v>
      </c>
      <c r="C607" t="s">
        <v>77</v>
      </c>
      <c r="D607" t="s">
        <v>44</v>
      </c>
      <c r="E607" t="s">
        <v>20</v>
      </c>
      <c r="F607">
        <v>152273.15</v>
      </c>
      <c r="G607" s="26">
        <v>44563</v>
      </c>
      <c r="H607" t="s">
        <v>21</v>
      </c>
      <c r="I607" s="26">
        <v>44570</v>
      </c>
      <c r="J607" s="27">
        <v>0.252</v>
      </c>
      <c r="K607" s="28">
        <v>674.81</v>
      </c>
      <c r="L607" s="28">
        <v>8338.07</v>
      </c>
      <c r="M607" s="28">
        <v>49.66</v>
      </c>
      <c r="N607" s="28">
        <v>2351.31</v>
      </c>
      <c r="O607">
        <v>185.76</v>
      </c>
      <c r="P607">
        <v>1537</v>
      </c>
    </row>
    <row r="608" spans="1:16">
      <c r="A608" t="s">
        <v>16</v>
      </c>
      <c r="B608" t="s">
        <v>157</v>
      </c>
      <c r="C608" t="s">
        <v>197</v>
      </c>
      <c r="D608" t="s">
        <v>44</v>
      </c>
      <c r="E608" t="s">
        <v>49</v>
      </c>
      <c r="F608">
        <v>152905.93</v>
      </c>
      <c r="G608" s="26">
        <v>44563</v>
      </c>
      <c r="H608" t="s">
        <v>32</v>
      </c>
      <c r="I608" s="26">
        <v>44569</v>
      </c>
      <c r="J608" s="27">
        <v>0.252</v>
      </c>
      <c r="K608" s="28">
        <v>918.16</v>
      </c>
      <c r="L608" s="28">
        <v>8560.99</v>
      </c>
      <c r="M608" s="28">
        <v>47.78</v>
      </c>
      <c r="N608" s="28">
        <v>2351.31</v>
      </c>
      <c r="O608">
        <v>185.76</v>
      </c>
      <c r="P608">
        <v>2815</v>
      </c>
    </row>
    <row r="609" spans="1:16">
      <c r="A609" t="s">
        <v>103</v>
      </c>
      <c r="B609" t="s">
        <v>220</v>
      </c>
      <c r="C609" t="s">
        <v>192</v>
      </c>
      <c r="D609" t="s">
        <v>19</v>
      </c>
      <c r="E609" t="s">
        <v>20</v>
      </c>
      <c r="F609">
        <v>76378.15</v>
      </c>
      <c r="G609" s="26">
        <v>44563</v>
      </c>
      <c r="H609" t="s">
        <v>21</v>
      </c>
      <c r="I609" s="26">
        <v>44644</v>
      </c>
      <c r="J609" s="27">
        <v>0.162</v>
      </c>
      <c r="K609" s="28">
        <v>670</v>
      </c>
      <c r="L609" s="28">
        <v>4336.79</v>
      </c>
      <c r="M609" s="28">
        <v>26.2</v>
      </c>
      <c r="N609" s="28">
        <v>774.86</v>
      </c>
      <c r="O609">
        <v>136.6</v>
      </c>
      <c r="P609">
        <v>927</v>
      </c>
    </row>
    <row r="610" spans="1:16">
      <c r="A610" t="s">
        <v>16</v>
      </c>
      <c r="B610" t="s">
        <v>160</v>
      </c>
      <c r="C610" t="s">
        <v>139</v>
      </c>
      <c r="D610" t="s">
        <v>19</v>
      </c>
      <c r="E610" t="s">
        <v>49</v>
      </c>
      <c r="F610">
        <v>78205.19</v>
      </c>
      <c r="G610" s="26">
        <v>44563</v>
      </c>
      <c r="H610" t="s">
        <v>32</v>
      </c>
      <c r="I610" s="26">
        <v>44574</v>
      </c>
      <c r="J610" s="27">
        <v>0.162</v>
      </c>
      <c r="K610" s="28">
        <v>537.61</v>
      </c>
      <c r="L610" s="28">
        <v>4820.54</v>
      </c>
      <c r="M610" s="28">
        <v>25.37</v>
      </c>
      <c r="N610" s="28">
        <v>832.32</v>
      </c>
      <c r="O610">
        <v>136.6</v>
      </c>
      <c r="P610">
        <v>3238</v>
      </c>
    </row>
    <row r="611" spans="1:16">
      <c r="A611" t="s">
        <v>16</v>
      </c>
      <c r="B611" t="s">
        <v>160</v>
      </c>
      <c r="C611" t="s">
        <v>294</v>
      </c>
      <c r="D611" t="s">
        <v>19</v>
      </c>
      <c r="E611" t="s">
        <v>20</v>
      </c>
      <c r="F611">
        <v>76378.15</v>
      </c>
      <c r="G611" s="26">
        <v>44563</v>
      </c>
      <c r="H611" t="s">
        <v>32</v>
      </c>
      <c r="I611" s="26">
        <v>44570</v>
      </c>
      <c r="J611" s="27">
        <v>0.162</v>
      </c>
      <c r="K611" s="28">
        <v>670</v>
      </c>
      <c r="L611" s="28">
        <v>4336.79</v>
      </c>
      <c r="M611" s="28">
        <v>26.2</v>
      </c>
      <c r="N611" s="28">
        <v>774.86</v>
      </c>
      <c r="O611">
        <v>136.6</v>
      </c>
      <c r="P611">
        <v>3256</v>
      </c>
    </row>
    <row r="612" spans="1:16">
      <c r="A612" t="s">
        <v>16</v>
      </c>
      <c r="B612" t="s">
        <v>160</v>
      </c>
      <c r="C612" t="s">
        <v>150</v>
      </c>
      <c r="D612" t="s">
        <v>19</v>
      </c>
      <c r="E612" t="s">
        <v>49</v>
      </c>
      <c r="F612">
        <v>78205.19</v>
      </c>
      <c r="G612" s="26">
        <v>44563</v>
      </c>
      <c r="H612" t="s">
        <v>32</v>
      </c>
      <c r="I612" s="26">
        <v>44576</v>
      </c>
      <c r="J612" s="27">
        <v>0.162</v>
      </c>
      <c r="K612" s="28">
        <v>537.61</v>
      </c>
      <c r="L612" s="28">
        <v>4820.54</v>
      </c>
      <c r="M612" s="28">
        <v>25.37</v>
      </c>
      <c r="N612" s="28">
        <v>832.32</v>
      </c>
      <c r="O612">
        <v>136.6</v>
      </c>
      <c r="P612">
        <v>3233</v>
      </c>
    </row>
    <row r="613" spans="1:16">
      <c r="A613" t="s">
        <v>103</v>
      </c>
      <c r="B613" t="s">
        <v>104</v>
      </c>
      <c r="C613" t="s">
        <v>65</v>
      </c>
      <c r="D613" t="s">
        <v>44</v>
      </c>
      <c r="E613" t="s">
        <v>20</v>
      </c>
      <c r="F613">
        <v>152273.15</v>
      </c>
      <c r="G613" s="26">
        <v>44563</v>
      </c>
      <c r="H613" t="s">
        <v>21</v>
      </c>
      <c r="I613" s="26">
        <v>44570</v>
      </c>
      <c r="J613" s="27">
        <v>0.252</v>
      </c>
      <c r="K613" s="28">
        <v>674.81</v>
      </c>
      <c r="L613" s="28">
        <v>8338.07</v>
      </c>
      <c r="M613" s="28">
        <v>49.66</v>
      </c>
      <c r="N613" s="28">
        <v>2351.31</v>
      </c>
      <c r="O613">
        <v>185.76</v>
      </c>
      <c r="P613">
        <v>1539</v>
      </c>
    </row>
    <row r="614" spans="1:16">
      <c r="A614" t="s">
        <v>16</v>
      </c>
      <c r="B614" t="s">
        <v>157</v>
      </c>
      <c r="C614" t="s">
        <v>215</v>
      </c>
      <c r="D614" t="s">
        <v>44</v>
      </c>
      <c r="E614" t="s">
        <v>20</v>
      </c>
      <c r="F614">
        <v>152769.7</v>
      </c>
      <c r="G614" s="26">
        <v>44564</v>
      </c>
      <c r="H614" t="s">
        <v>32</v>
      </c>
      <c r="I614" s="26">
        <v>44574</v>
      </c>
      <c r="J614" s="27">
        <v>0.252</v>
      </c>
      <c r="K614" s="28">
        <v>1198.46</v>
      </c>
      <c r="L614" s="28">
        <v>7822.4</v>
      </c>
      <c r="M614" s="28">
        <v>49.81</v>
      </c>
      <c r="N614" s="28">
        <v>2351.31</v>
      </c>
      <c r="O614">
        <v>185.76</v>
      </c>
      <c r="P614">
        <v>2807</v>
      </c>
    </row>
    <row r="615" spans="1:16">
      <c r="A615" t="s">
        <v>16</v>
      </c>
      <c r="B615" t="s">
        <v>160</v>
      </c>
      <c r="C615" t="s">
        <v>87</v>
      </c>
      <c r="D615" t="s">
        <v>19</v>
      </c>
      <c r="E615" t="s">
        <v>20</v>
      </c>
      <c r="F615">
        <v>76378.15</v>
      </c>
      <c r="G615" s="26">
        <v>44564</v>
      </c>
      <c r="H615" t="s">
        <v>32</v>
      </c>
      <c r="I615" s="26">
        <v>44570</v>
      </c>
      <c r="J615" s="27">
        <v>0.162</v>
      </c>
      <c r="K615" s="28">
        <v>670</v>
      </c>
      <c r="L615" s="28">
        <v>4336.79</v>
      </c>
      <c r="M615" s="28">
        <v>26.2</v>
      </c>
      <c r="N615" s="28">
        <v>774.86</v>
      </c>
      <c r="O615">
        <v>136.6</v>
      </c>
      <c r="P615">
        <v>3250</v>
      </c>
    </row>
    <row r="616" spans="1:16">
      <c r="A616" t="s">
        <v>16</v>
      </c>
      <c r="B616" t="s">
        <v>157</v>
      </c>
      <c r="C616" t="s">
        <v>214</v>
      </c>
      <c r="D616" t="s">
        <v>44</v>
      </c>
      <c r="E616" t="s">
        <v>20</v>
      </c>
      <c r="F616">
        <v>152769.7</v>
      </c>
      <c r="G616" s="26">
        <v>44564</v>
      </c>
      <c r="H616" t="s">
        <v>32</v>
      </c>
      <c r="I616" s="26">
        <v>44574</v>
      </c>
      <c r="J616" s="27">
        <v>0.252</v>
      </c>
      <c r="K616" s="28">
        <v>1198.46</v>
      </c>
      <c r="L616" s="28">
        <v>7822.4</v>
      </c>
      <c r="M616" s="28">
        <v>49.81</v>
      </c>
      <c r="N616" s="28">
        <v>2351.31</v>
      </c>
      <c r="O616">
        <v>185.76</v>
      </c>
      <c r="P616">
        <v>2806</v>
      </c>
    </row>
    <row r="617" spans="1:16">
      <c r="A617" t="s">
        <v>16</v>
      </c>
      <c r="B617" t="s">
        <v>160</v>
      </c>
      <c r="C617" t="s">
        <v>295</v>
      </c>
      <c r="D617" t="s">
        <v>19</v>
      </c>
      <c r="E617" t="s">
        <v>20</v>
      </c>
      <c r="F617">
        <v>76378.15</v>
      </c>
      <c r="G617" s="26">
        <v>44564</v>
      </c>
      <c r="H617" t="s">
        <v>32</v>
      </c>
      <c r="I617" s="26">
        <v>44570</v>
      </c>
      <c r="J617" s="27">
        <v>0.162</v>
      </c>
      <c r="K617" s="28">
        <v>670</v>
      </c>
      <c r="L617" s="28">
        <v>4336.79</v>
      </c>
      <c r="M617" s="28">
        <v>26.2</v>
      </c>
      <c r="N617" s="28">
        <v>774.86</v>
      </c>
      <c r="O617">
        <v>136.6</v>
      </c>
      <c r="P617">
        <v>3254</v>
      </c>
    </row>
    <row r="618" spans="1:16">
      <c r="A618" t="s">
        <v>103</v>
      </c>
      <c r="B618" t="s">
        <v>104</v>
      </c>
      <c r="C618" t="s">
        <v>91</v>
      </c>
      <c r="D618" t="s">
        <v>44</v>
      </c>
      <c r="E618" t="s">
        <v>20</v>
      </c>
      <c r="F618">
        <v>152769.7</v>
      </c>
      <c r="G618" s="26">
        <v>44564</v>
      </c>
      <c r="H618" t="s">
        <v>21</v>
      </c>
      <c r="I618" s="26">
        <v>44573</v>
      </c>
      <c r="J618" s="27">
        <v>0.252</v>
      </c>
      <c r="K618" s="28">
        <v>1198.46</v>
      </c>
      <c r="L618" s="28">
        <v>7822.4</v>
      </c>
      <c r="M618" s="28">
        <v>49.81</v>
      </c>
      <c r="N618" s="28">
        <v>2351.31</v>
      </c>
      <c r="O618">
        <v>185.76</v>
      </c>
      <c r="P618">
        <v>1533</v>
      </c>
    </row>
    <row r="619" spans="1:16">
      <c r="A619" t="s">
        <v>16</v>
      </c>
      <c r="B619" t="s">
        <v>160</v>
      </c>
      <c r="C619" t="s">
        <v>296</v>
      </c>
      <c r="D619" t="s">
        <v>19</v>
      </c>
      <c r="E619" t="s">
        <v>49</v>
      </c>
      <c r="F619">
        <v>78205.19</v>
      </c>
      <c r="G619" s="26">
        <v>44564</v>
      </c>
      <c r="H619" t="s">
        <v>32</v>
      </c>
      <c r="I619" s="26">
        <v>44570</v>
      </c>
      <c r="J619" s="27">
        <v>0.162</v>
      </c>
      <c r="K619" s="28">
        <v>537.61</v>
      </c>
      <c r="L619" s="28">
        <v>4820.54</v>
      </c>
      <c r="M619" s="28">
        <v>25.37</v>
      </c>
      <c r="N619" s="28">
        <v>832.32</v>
      </c>
      <c r="O619">
        <v>136.6</v>
      </c>
      <c r="P619">
        <v>3257</v>
      </c>
    </row>
    <row r="620" spans="1:16">
      <c r="A620" t="s">
        <v>16</v>
      </c>
      <c r="B620" t="s">
        <v>160</v>
      </c>
      <c r="C620" t="s">
        <v>41</v>
      </c>
      <c r="D620" t="s">
        <v>19</v>
      </c>
      <c r="E620" t="s">
        <v>20</v>
      </c>
      <c r="F620">
        <v>76378.15</v>
      </c>
      <c r="G620" s="26">
        <v>44564</v>
      </c>
      <c r="H620" t="s">
        <v>32</v>
      </c>
      <c r="I620" s="26">
        <v>44568</v>
      </c>
      <c r="J620" s="27">
        <v>0.162</v>
      </c>
      <c r="K620" s="28">
        <v>670</v>
      </c>
      <c r="L620" s="28">
        <v>4336.79</v>
      </c>
      <c r="M620" s="28">
        <v>26.2</v>
      </c>
      <c r="N620" s="28">
        <v>774.86</v>
      </c>
      <c r="O620">
        <v>136.6</v>
      </c>
      <c r="P620">
        <v>3259</v>
      </c>
    </row>
    <row r="621" spans="1:16">
      <c r="A621" t="s">
        <v>103</v>
      </c>
      <c r="B621" t="s">
        <v>104</v>
      </c>
      <c r="C621" t="s">
        <v>88</v>
      </c>
      <c r="D621" t="s">
        <v>44</v>
      </c>
      <c r="E621" t="s">
        <v>49</v>
      </c>
      <c r="F621">
        <v>152905.93</v>
      </c>
      <c r="G621" s="26">
        <v>44564</v>
      </c>
      <c r="H621" t="s">
        <v>21</v>
      </c>
      <c r="I621" s="26">
        <v>44573</v>
      </c>
      <c r="J621" s="27">
        <v>0.252</v>
      </c>
      <c r="K621" s="28">
        <v>918.16</v>
      </c>
      <c r="L621" s="28">
        <v>8560.99</v>
      </c>
      <c r="M621" s="28">
        <v>47.78</v>
      </c>
      <c r="N621" s="28">
        <v>2351.31</v>
      </c>
      <c r="O621">
        <v>185.76</v>
      </c>
      <c r="P621">
        <v>1531</v>
      </c>
    </row>
    <row r="622" spans="1:16">
      <c r="A622" t="s">
        <v>16</v>
      </c>
      <c r="B622" t="s">
        <v>160</v>
      </c>
      <c r="C622" t="s">
        <v>98</v>
      </c>
      <c r="D622" t="s">
        <v>19</v>
      </c>
      <c r="E622" t="s">
        <v>20</v>
      </c>
      <c r="F622">
        <v>76378.15</v>
      </c>
      <c r="G622" s="26">
        <v>44564</v>
      </c>
      <c r="H622" t="s">
        <v>32</v>
      </c>
      <c r="I622" s="26">
        <v>44570</v>
      </c>
      <c r="J622" s="27">
        <v>0.162</v>
      </c>
      <c r="K622" s="28">
        <v>670</v>
      </c>
      <c r="L622" s="28">
        <v>4336.79</v>
      </c>
      <c r="M622" s="28">
        <v>26.2</v>
      </c>
      <c r="N622" s="28">
        <v>774.86</v>
      </c>
      <c r="O622">
        <v>136.6</v>
      </c>
      <c r="P622">
        <v>3253</v>
      </c>
    </row>
    <row r="623" spans="1:16">
      <c r="A623" t="s">
        <v>16</v>
      </c>
      <c r="B623" t="s">
        <v>157</v>
      </c>
      <c r="C623" t="s">
        <v>216</v>
      </c>
      <c r="D623" t="s">
        <v>44</v>
      </c>
      <c r="E623" t="s">
        <v>20</v>
      </c>
      <c r="F623">
        <v>152769.7</v>
      </c>
      <c r="G623" s="26">
        <v>44565</v>
      </c>
      <c r="H623" t="s">
        <v>32</v>
      </c>
      <c r="I623" s="26">
        <v>44574</v>
      </c>
      <c r="J623" s="27">
        <v>0.252</v>
      </c>
      <c r="K623" s="28">
        <v>1198.46</v>
      </c>
      <c r="L623" s="28">
        <v>7822.4</v>
      </c>
      <c r="M623" s="28">
        <v>49.81</v>
      </c>
      <c r="N623" s="28">
        <v>2351.31</v>
      </c>
      <c r="O623">
        <v>185.76</v>
      </c>
      <c r="P623">
        <v>2808</v>
      </c>
    </row>
    <row r="624" spans="1:16">
      <c r="A624" t="s">
        <v>16</v>
      </c>
      <c r="B624" t="s">
        <v>157</v>
      </c>
      <c r="C624" t="s">
        <v>212</v>
      </c>
      <c r="D624" t="s">
        <v>44</v>
      </c>
      <c r="E624" t="s">
        <v>49</v>
      </c>
      <c r="F624">
        <v>152905.93</v>
      </c>
      <c r="G624" s="26">
        <v>44565</v>
      </c>
      <c r="H624" t="s">
        <v>32</v>
      </c>
      <c r="I624" s="26">
        <v>44574</v>
      </c>
      <c r="J624" s="27">
        <v>0.252</v>
      </c>
      <c r="K624" s="28">
        <v>918.16</v>
      </c>
      <c r="L624" s="28">
        <v>8560.99</v>
      </c>
      <c r="M624" s="28">
        <v>47.78</v>
      </c>
      <c r="N624" s="28">
        <v>2351.31</v>
      </c>
      <c r="O624">
        <v>185.76</v>
      </c>
      <c r="P624">
        <v>2805</v>
      </c>
    </row>
    <row r="625" spans="1:16">
      <c r="A625" t="s">
        <v>16</v>
      </c>
      <c r="B625" t="s">
        <v>160</v>
      </c>
      <c r="C625" t="s">
        <v>113</v>
      </c>
      <c r="D625" t="s">
        <v>19</v>
      </c>
      <c r="E625" t="s">
        <v>20</v>
      </c>
      <c r="F625">
        <v>76378.15</v>
      </c>
      <c r="G625" s="26">
        <v>44565</v>
      </c>
      <c r="H625" t="s">
        <v>32</v>
      </c>
      <c r="I625" s="26">
        <v>44571</v>
      </c>
      <c r="J625" s="27">
        <v>0.162</v>
      </c>
      <c r="K625" s="28">
        <v>670</v>
      </c>
      <c r="L625" s="28">
        <v>4336.79</v>
      </c>
      <c r="M625" s="28">
        <v>26.2</v>
      </c>
      <c r="N625" s="28">
        <v>774.86</v>
      </c>
      <c r="O625">
        <v>136.6</v>
      </c>
      <c r="P625">
        <v>3246</v>
      </c>
    </row>
    <row r="626" spans="1:16">
      <c r="A626" t="s">
        <v>103</v>
      </c>
      <c r="B626" t="s">
        <v>104</v>
      </c>
      <c r="C626" t="s">
        <v>86</v>
      </c>
      <c r="D626" t="s">
        <v>44</v>
      </c>
      <c r="E626" t="s">
        <v>20</v>
      </c>
      <c r="F626">
        <v>152769.7</v>
      </c>
      <c r="G626" s="26">
        <v>44565</v>
      </c>
      <c r="H626" t="s">
        <v>21</v>
      </c>
      <c r="I626" s="26">
        <v>44573</v>
      </c>
      <c r="J626" s="27">
        <v>0.252</v>
      </c>
      <c r="K626" s="28">
        <v>1198.46</v>
      </c>
      <c r="L626" s="28">
        <v>7822.4</v>
      </c>
      <c r="M626" s="28">
        <v>49.81</v>
      </c>
      <c r="N626" s="28">
        <v>2351.31</v>
      </c>
      <c r="O626">
        <v>185.76</v>
      </c>
      <c r="P626">
        <v>1532</v>
      </c>
    </row>
    <row r="627" spans="1:16">
      <c r="A627" t="s">
        <v>16</v>
      </c>
      <c r="B627" t="s">
        <v>160</v>
      </c>
      <c r="C627" t="s">
        <v>63</v>
      </c>
      <c r="D627" t="s">
        <v>19</v>
      </c>
      <c r="E627" t="s">
        <v>49</v>
      </c>
      <c r="F627">
        <v>78205.19</v>
      </c>
      <c r="G627" s="26">
        <v>44565</v>
      </c>
      <c r="H627" t="s">
        <v>32</v>
      </c>
      <c r="I627" s="26">
        <v>44620</v>
      </c>
      <c r="J627" s="27">
        <v>0.162</v>
      </c>
      <c r="K627" s="28">
        <v>537.61</v>
      </c>
      <c r="L627" s="28">
        <v>4820.54</v>
      </c>
      <c r="M627" s="28">
        <v>25.37</v>
      </c>
      <c r="N627" s="28">
        <v>832.32</v>
      </c>
      <c r="O627">
        <v>136.6</v>
      </c>
      <c r="P627">
        <v>3213</v>
      </c>
    </row>
    <row r="628" spans="1:16">
      <c r="A628" t="s">
        <v>16</v>
      </c>
      <c r="B628" t="s">
        <v>297</v>
      </c>
      <c r="C628" t="s">
        <v>218</v>
      </c>
      <c r="D628" t="s">
        <v>19</v>
      </c>
      <c r="E628" t="s">
        <v>49</v>
      </c>
      <c r="F628">
        <v>78205.19</v>
      </c>
      <c r="G628" s="26">
        <v>44565</v>
      </c>
      <c r="H628" t="s">
        <v>32</v>
      </c>
      <c r="I628" s="26">
        <v>44627</v>
      </c>
      <c r="J628" s="27">
        <v>0.162</v>
      </c>
      <c r="K628" s="28">
        <v>537.61</v>
      </c>
      <c r="L628" s="28">
        <v>4820.54</v>
      </c>
      <c r="M628" s="28">
        <v>25.37</v>
      </c>
      <c r="N628" s="28">
        <v>832.32</v>
      </c>
      <c r="O628">
        <v>136.6</v>
      </c>
      <c r="P628">
        <v>2624</v>
      </c>
    </row>
    <row r="629" spans="1:16">
      <c r="A629" t="s">
        <v>103</v>
      </c>
      <c r="B629" t="s">
        <v>220</v>
      </c>
      <c r="C629" t="s">
        <v>226</v>
      </c>
      <c r="D629" t="s">
        <v>19</v>
      </c>
      <c r="E629" t="s">
        <v>20</v>
      </c>
      <c r="F629">
        <v>76378.15</v>
      </c>
      <c r="G629" s="26">
        <v>44565</v>
      </c>
      <c r="H629" t="s">
        <v>21</v>
      </c>
      <c r="I629" s="26">
        <v>44644</v>
      </c>
      <c r="J629" s="27">
        <v>0.162</v>
      </c>
      <c r="K629" s="28">
        <v>670</v>
      </c>
      <c r="L629" s="28">
        <v>4336.79</v>
      </c>
      <c r="M629" s="28">
        <v>26.2</v>
      </c>
      <c r="N629" s="28">
        <v>774.86</v>
      </c>
      <c r="O629">
        <v>136.6</v>
      </c>
      <c r="P629">
        <v>929</v>
      </c>
    </row>
    <row r="630" spans="1:16">
      <c r="A630" t="s">
        <v>103</v>
      </c>
      <c r="B630" t="s">
        <v>220</v>
      </c>
      <c r="C630" t="s">
        <v>200</v>
      </c>
      <c r="D630" t="s">
        <v>19</v>
      </c>
      <c r="E630" t="s">
        <v>20</v>
      </c>
      <c r="F630">
        <v>76378.15</v>
      </c>
      <c r="G630" s="26">
        <v>44565</v>
      </c>
      <c r="H630" t="s">
        <v>21</v>
      </c>
      <c r="I630" s="26">
        <v>44646</v>
      </c>
      <c r="J630" s="27">
        <v>0.162</v>
      </c>
      <c r="K630" s="28">
        <v>670</v>
      </c>
      <c r="L630" s="28">
        <v>4336.79</v>
      </c>
      <c r="M630" s="28">
        <v>26.2</v>
      </c>
      <c r="N630" s="28">
        <v>774.86</v>
      </c>
      <c r="O630">
        <v>136.6</v>
      </c>
      <c r="P630">
        <v>922</v>
      </c>
    </row>
    <row r="631" spans="1:16">
      <c r="A631" t="s">
        <v>16</v>
      </c>
      <c r="B631" t="s">
        <v>160</v>
      </c>
      <c r="C631" t="s">
        <v>120</v>
      </c>
      <c r="D631" t="s">
        <v>19</v>
      </c>
      <c r="E631" t="s">
        <v>20</v>
      </c>
      <c r="F631">
        <v>76378.15</v>
      </c>
      <c r="G631" s="26">
        <v>44566</v>
      </c>
      <c r="H631" t="s">
        <v>32</v>
      </c>
      <c r="I631" s="26">
        <v>44572</v>
      </c>
      <c r="J631" s="27">
        <v>0.162</v>
      </c>
      <c r="K631" s="28">
        <v>670</v>
      </c>
      <c r="L631" s="28">
        <v>4336.79</v>
      </c>
      <c r="M631" s="28">
        <v>26.2</v>
      </c>
      <c r="N631" s="28">
        <v>774.86</v>
      </c>
      <c r="O631">
        <v>136.6</v>
      </c>
      <c r="P631">
        <v>3241</v>
      </c>
    </row>
    <row r="632" spans="1:16">
      <c r="A632" t="s">
        <v>103</v>
      </c>
      <c r="B632" t="s">
        <v>104</v>
      </c>
      <c r="C632" t="s">
        <v>96</v>
      </c>
      <c r="D632" t="s">
        <v>44</v>
      </c>
      <c r="E632" t="s">
        <v>20</v>
      </c>
      <c r="F632">
        <v>152769.7</v>
      </c>
      <c r="G632" s="26">
        <v>44566</v>
      </c>
      <c r="H632" t="s">
        <v>21</v>
      </c>
      <c r="I632" s="26">
        <v>44574</v>
      </c>
      <c r="J632" s="27">
        <v>0.252</v>
      </c>
      <c r="K632" s="28">
        <v>1198.46</v>
      </c>
      <c r="L632" s="28">
        <v>7822.4</v>
      </c>
      <c r="M632" s="28">
        <v>49.81</v>
      </c>
      <c r="N632" s="28">
        <v>2351.31</v>
      </c>
      <c r="O632">
        <v>185.76</v>
      </c>
      <c r="P632">
        <v>1534</v>
      </c>
    </row>
    <row r="633" spans="1:16">
      <c r="A633" t="s">
        <v>16</v>
      </c>
      <c r="B633" t="s">
        <v>160</v>
      </c>
      <c r="C633" t="s">
        <v>147</v>
      </c>
      <c r="D633" t="s">
        <v>19</v>
      </c>
      <c r="E633" t="s">
        <v>20</v>
      </c>
      <c r="F633">
        <v>76378.15</v>
      </c>
      <c r="G633" s="26">
        <v>44566</v>
      </c>
      <c r="H633" t="s">
        <v>32</v>
      </c>
      <c r="I633" s="26">
        <v>44574</v>
      </c>
      <c r="J633" s="27">
        <v>0.162</v>
      </c>
      <c r="K633" s="28">
        <v>670</v>
      </c>
      <c r="L633" s="28">
        <v>4336.79</v>
      </c>
      <c r="M633" s="28">
        <v>26.2</v>
      </c>
      <c r="N633" s="28">
        <v>774.86</v>
      </c>
      <c r="O633">
        <v>136.6</v>
      </c>
      <c r="P633">
        <v>3236</v>
      </c>
    </row>
    <row r="634" spans="1:16">
      <c r="A634" t="s">
        <v>16</v>
      </c>
      <c r="B634" t="s">
        <v>157</v>
      </c>
      <c r="C634" t="s">
        <v>43</v>
      </c>
      <c r="D634" t="s">
        <v>44</v>
      </c>
      <c r="E634" t="s">
        <v>20</v>
      </c>
      <c r="F634">
        <v>152273.15</v>
      </c>
      <c r="G634" s="26">
        <v>44566</v>
      </c>
      <c r="H634" t="s">
        <v>32</v>
      </c>
      <c r="I634" s="26">
        <v>44575</v>
      </c>
      <c r="J634" s="27">
        <v>0.252</v>
      </c>
      <c r="K634" s="28">
        <v>674.81</v>
      </c>
      <c r="L634" s="28">
        <v>8338.07</v>
      </c>
      <c r="M634" s="28">
        <v>49.66</v>
      </c>
      <c r="N634" s="28">
        <v>2351.31</v>
      </c>
      <c r="O634">
        <v>185.76</v>
      </c>
      <c r="P634">
        <v>2802</v>
      </c>
    </row>
    <row r="635" spans="1:16">
      <c r="A635" t="s">
        <v>16</v>
      </c>
      <c r="B635" t="s">
        <v>160</v>
      </c>
      <c r="C635" t="s">
        <v>114</v>
      </c>
      <c r="D635" t="s">
        <v>19</v>
      </c>
      <c r="E635" t="s">
        <v>20</v>
      </c>
      <c r="F635">
        <v>76378.15</v>
      </c>
      <c r="G635" s="26">
        <v>44566</v>
      </c>
      <c r="H635" t="s">
        <v>32</v>
      </c>
      <c r="I635" s="26">
        <v>44571</v>
      </c>
      <c r="J635" s="27">
        <v>0.162</v>
      </c>
      <c r="K635" s="28">
        <v>670</v>
      </c>
      <c r="L635" s="28">
        <v>4336.79</v>
      </c>
      <c r="M635" s="28">
        <v>26.2</v>
      </c>
      <c r="N635" s="28">
        <v>774.86</v>
      </c>
      <c r="O635">
        <v>136.6</v>
      </c>
      <c r="P635">
        <v>3245</v>
      </c>
    </row>
    <row r="636" spans="1:16">
      <c r="A636" t="s">
        <v>16</v>
      </c>
      <c r="B636" t="s">
        <v>160</v>
      </c>
      <c r="C636" t="s">
        <v>298</v>
      </c>
      <c r="D636" t="s">
        <v>19</v>
      </c>
      <c r="E636" t="s">
        <v>20</v>
      </c>
      <c r="F636">
        <v>76378.15</v>
      </c>
      <c r="G636" s="26">
        <v>44566</v>
      </c>
      <c r="H636" t="s">
        <v>32</v>
      </c>
      <c r="I636" s="26">
        <v>44570</v>
      </c>
      <c r="J636" s="27">
        <v>0.162</v>
      </c>
      <c r="K636" s="28">
        <v>670</v>
      </c>
      <c r="L636" s="28">
        <v>4336.79</v>
      </c>
      <c r="M636" s="28">
        <v>26.2</v>
      </c>
      <c r="N636" s="28">
        <v>774.86</v>
      </c>
      <c r="O636">
        <v>136.6</v>
      </c>
      <c r="P636">
        <v>3255</v>
      </c>
    </row>
    <row r="637" spans="1:16">
      <c r="A637" t="s">
        <v>103</v>
      </c>
      <c r="B637" t="s">
        <v>104</v>
      </c>
      <c r="C637" t="s">
        <v>111</v>
      </c>
      <c r="D637" t="s">
        <v>44</v>
      </c>
      <c r="E637" t="s">
        <v>20</v>
      </c>
      <c r="F637">
        <v>152769.7</v>
      </c>
      <c r="G637" s="26">
        <v>44566</v>
      </c>
      <c r="H637" t="s">
        <v>21</v>
      </c>
      <c r="I637" s="26">
        <v>44576</v>
      </c>
      <c r="J637" s="27">
        <v>0.252</v>
      </c>
      <c r="K637" s="28">
        <v>1198.46</v>
      </c>
      <c r="L637" s="28">
        <v>7822.4</v>
      </c>
      <c r="M637" s="28">
        <v>49.81</v>
      </c>
      <c r="N637" s="28">
        <v>2351.31</v>
      </c>
      <c r="O637">
        <v>185.76</v>
      </c>
      <c r="P637">
        <v>1528</v>
      </c>
    </row>
    <row r="638" spans="1:16">
      <c r="A638" t="s">
        <v>103</v>
      </c>
      <c r="B638" t="s">
        <v>220</v>
      </c>
      <c r="C638" t="s">
        <v>196</v>
      </c>
      <c r="D638" t="s">
        <v>19</v>
      </c>
      <c r="E638" t="s">
        <v>20</v>
      </c>
      <c r="F638">
        <v>76378.15</v>
      </c>
      <c r="G638" s="26">
        <v>44566</v>
      </c>
      <c r="H638" t="s">
        <v>21</v>
      </c>
      <c r="I638" s="26">
        <v>44646</v>
      </c>
      <c r="J638" s="27">
        <v>0.162</v>
      </c>
      <c r="K638" s="28">
        <v>670</v>
      </c>
      <c r="L638" s="28">
        <v>4336.79</v>
      </c>
      <c r="M638" s="28">
        <v>26.2</v>
      </c>
      <c r="N638" s="28">
        <v>774.86</v>
      </c>
      <c r="O638">
        <v>136.6</v>
      </c>
      <c r="P638">
        <v>923</v>
      </c>
    </row>
    <row r="639" spans="1:16">
      <c r="A639" t="s">
        <v>16</v>
      </c>
      <c r="B639" t="s">
        <v>160</v>
      </c>
      <c r="C639" t="s">
        <v>145</v>
      </c>
      <c r="D639" t="s">
        <v>19</v>
      </c>
      <c r="E639" t="s">
        <v>20</v>
      </c>
      <c r="F639">
        <v>76378.15</v>
      </c>
      <c r="G639" s="26">
        <v>44566</v>
      </c>
      <c r="H639" t="s">
        <v>32</v>
      </c>
      <c r="I639" s="26">
        <v>44571</v>
      </c>
      <c r="J639" s="27">
        <v>0.162</v>
      </c>
      <c r="K639" s="28">
        <v>670</v>
      </c>
      <c r="L639" s="28">
        <v>4336.79</v>
      </c>
      <c r="M639" s="28">
        <v>26.2</v>
      </c>
      <c r="N639" s="28">
        <v>774.86</v>
      </c>
      <c r="O639">
        <v>136.6</v>
      </c>
      <c r="P639">
        <v>3247</v>
      </c>
    </row>
    <row r="640" spans="1:16">
      <c r="A640" t="s">
        <v>103</v>
      </c>
      <c r="B640" t="s">
        <v>220</v>
      </c>
      <c r="C640" t="s">
        <v>189</v>
      </c>
      <c r="D640" t="s">
        <v>19</v>
      </c>
      <c r="E640" t="s">
        <v>20</v>
      </c>
      <c r="F640">
        <v>76378.15</v>
      </c>
      <c r="G640" s="26">
        <v>44567</v>
      </c>
      <c r="H640" t="s">
        <v>21</v>
      </c>
      <c r="I640" s="26">
        <v>44646</v>
      </c>
      <c r="J640" s="27">
        <v>0.162</v>
      </c>
      <c r="K640" s="28">
        <v>670</v>
      </c>
      <c r="L640" s="28">
        <v>4336.79</v>
      </c>
      <c r="M640" s="28">
        <v>26.2</v>
      </c>
      <c r="N640" s="28">
        <v>774.86</v>
      </c>
      <c r="O640">
        <v>136.6</v>
      </c>
      <c r="P640">
        <v>924</v>
      </c>
    </row>
    <row r="641" spans="1:16">
      <c r="A641" t="s">
        <v>16</v>
      </c>
      <c r="B641" t="s">
        <v>157</v>
      </c>
      <c r="C641" t="s">
        <v>50</v>
      </c>
      <c r="D641" t="s">
        <v>44</v>
      </c>
      <c r="E641" t="s">
        <v>20</v>
      </c>
      <c r="F641">
        <v>152273.15</v>
      </c>
      <c r="G641" s="26">
        <v>44567</v>
      </c>
      <c r="H641" t="s">
        <v>32</v>
      </c>
      <c r="I641" s="26">
        <v>44618</v>
      </c>
      <c r="J641" s="27">
        <v>0.252</v>
      </c>
      <c r="K641" s="28">
        <v>674.81</v>
      </c>
      <c r="L641" s="28">
        <v>8338.07</v>
      </c>
      <c r="M641" s="28">
        <v>49.66</v>
      </c>
      <c r="N641" s="28">
        <v>2351.31</v>
      </c>
      <c r="O641">
        <v>185.76</v>
      </c>
      <c r="P641">
        <v>2803</v>
      </c>
    </row>
    <row r="642" spans="1:16">
      <c r="A642" t="s">
        <v>16</v>
      </c>
      <c r="B642" t="s">
        <v>160</v>
      </c>
      <c r="C642" t="s">
        <v>118</v>
      </c>
      <c r="D642" t="s">
        <v>19</v>
      </c>
      <c r="E642" t="s">
        <v>49</v>
      </c>
      <c r="F642">
        <v>78205.19</v>
      </c>
      <c r="G642" s="26">
        <v>44567</v>
      </c>
      <c r="H642" t="s">
        <v>32</v>
      </c>
      <c r="I642" s="26">
        <v>44571</v>
      </c>
      <c r="J642" s="27">
        <v>0.162</v>
      </c>
      <c r="K642" s="28">
        <v>537.61</v>
      </c>
      <c r="L642" s="28">
        <v>4820.54</v>
      </c>
      <c r="M642" s="28">
        <v>25.37</v>
      </c>
      <c r="N642" s="28">
        <v>832.32</v>
      </c>
      <c r="O642">
        <v>136.6</v>
      </c>
      <c r="P642">
        <v>3244</v>
      </c>
    </row>
    <row r="643" spans="1:16">
      <c r="A643" t="s">
        <v>103</v>
      </c>
      <c r="B643" t="s">
        <v>104</v>
      </c>
      <c r="C643" t="s">
        <v>99</v>
      </c>
      <c r="D643" t="s">
        <v>44</v>
      </c>
      <c r="E643" t="s">
        <v>49</v>
      </c>
      <c r="F643">
        <v>152905.93</v>
      </c>
      <c r="G643" s="26">
        <v>44567</v>
      </c>
      <c r="H643" t="s">
        <v>21</v>
      </c>
      <c r="I643" s="26">
        <v>44574</v>
      </c>
      <c r="J643" s="27">
        <v>0.252</v>
      </c>
      <c r="K643" s="28">
        <v>918.16</v>
      </c>
      <c r="L643" s="28">
        <v>8560.99</v>
      </c>
      <c r="M643" s="28">
        <v>47.78</v>
      </c>
      <c r="N643" s="28">
        <v>2351.31</v>
      </c>
      <c r="O643">
        <v>185.76</v>
      </c>
      <c r="P643">
        <v>1535</v>
      </c>
    </row>
    <row r="644" spans="1:16">
      <c r="A644" t="s">
        <v>16</v>
      </c>
      <c r="B644" t="s">
        <v>160</v>
      </c>
      <c r="C644" t="s">
        <v>129</v>
      </c>
      <c r="D644" t="s">
        <v>19</v>
      </c>
      <c r="E644" t="s">
        <v>20</v>
      </c>
      <c r="F644">
        <v>76378.15</v>
      </c>
      <c r="G644" s="26">
        <v>44567</v>
      </c>
      <c r="H644" t="s">
        <v>32</v>
      </c>
      <c r="I644" s="26">
        <v>44573</v>
      </c>
      <c r="J644" s="27">
        <v>0.162</v>
      </c>
      <c r="K644" s="28">
        <v>670</v>
      </c>
      <c r="L644" s="28">
        <v>4336.79</v>
      </c>
      <c r="M644" s="28">
        <v>26.2</v>
      </c>
      <c r="N644" s="28">
        <v>774.86</v>
      </c>
      <c r="O644">
        <v>136.6</v>
      </c>
      <c r="P644">
        <v>3242</v>
      </c>
    </row>
    <row r="645" spans="1:16">
      <c r="A645" t="s">
        <v>103</v>
      </c>
      <c r="B645" t="s">
        <v>104</v>
      </c>
      <c r="C645" t="s">
        <v>101</v>
      </c>
      <c r="D645" t="s">
        <v>44</v>
      </c>
      <c r="E645" t="s">
        <v>49</v>
      </c>
      <c r="F645">
        <v>152905.93</v>
      </c>
      <c r="G645" s="26">
        <v>44567</v>
      </c>
      <c r="H645" t="s">
        <v>21</v>
      </c>
      <c r="I645" s="26">
        <v>44576</v>
      </c>
      <c r="J645" s="27">
        <v>0.252</v>
      </c>
      <c r="K645" s="28">
        <v>918.16</v>
      </c>
      <c r="L645" s="28">
        <v>8560.99</v>
      </c>
      <c r="M645" s="28">
        <v>47.78</v>
      </c>
      <c r="N645" s="28">
        <v>2351.31</v>
      </c>
      <c r="O645">
        <v>185.76</v>
      </c>
      <c r="P645">
        <v>1526</v>
      </c>
    </row>
    <row r="646" spans="1:16">
      <c r="A646" t="s">
        <v>16</v>
      </c>
      <c r="B646" t="s">
        <v>160</v>
      </c>
      <c r="C646" t="s">
        <v>155</v>
      </c>
      <c r="D646" t="s">
        <v>19</v>
      </c>
      <c r="E646" t="s">
        <v>20</v>
      </c>
      <c r="F646">
        <v>76378.15</v>
      </c>
      <c r="G646" s="26">
        <v>44568</v>
      </c>
      <c r="H646" t="s">
        <v>32</v>
      </c>
      <c r="I646" s="26">
        <v>44574</v>
      </c>
      <c r="J646" s="27">
        <v>0.162</v>
      </c>
      <c r="K646" s="28">
        <v>670</v>
      </c>
      <c r="L646" s="28">
        <v>4336.79</v>
      </c>
      <c r="M646" s="28">
        <v>26.2</v>
      </c>
      <c r="N646" s="28">
        <v>774.86</v>
      </c>
      <c r="O646">
        <v>136.6</v>
      </c>
      <c r="P646">
        <v>3237</v>
      </c>
    </row>
    <row r="647" spans="1:16">
      <c r="A647" t="s">
        <v>103</v>
      </c>
      <c r="B647" t="s">
        <v>220</v>
      </c>
      <c r="C647" t="s">
        <v>208</v>
      </c>
      <c r="D647" t="s">
        <v>19</v>
      </c>
      <c r="E647" t="s">
        <v>20</v>
      </c>
      <c r="F647">
        <v>76378.15</v>
      </c>
      <c r="G647" s="26">
        <v>44568</v>
      </c>
      <c r="H647" t="s">
        <v>21</v>
      </c>
      <c r="I647" s="26">
        <v>44647</v>
      </c>
      <c r="J647" s="27">
        <v>0.162</v>
      </c>
      <c r="K647" s="28">
        <v>670</v>
      </c>
      <c r="L647" s="28">
        <v>4336.79</v>
      </c>
      <c r="M647" s="28">
        <v>26.2</v>
      </c>
      <c r="N647" s="28">
        <v>774.86</v>
      </c>
      <c r="O647">
        <v>136.6</v>
      </c>
      <c r="P647">
        <v>917</v>
      </c>
    </row>
    <row r="648" spans="1:16">
      <c r="A648" t="s">
        <v>16</v>
      </c>
      <c r="B648" t="s">
        <v>160</v>
      </c>
      <c r="C648" t="s">
        <v>146</v>
      </c>
      <c r="D648" t="s">
        <v>19</v>
      </c>
      <c r="E648" t="s">
        <v>20</v>
      </c>
      <c r="F648">
        <v>76378.15</v>
      </c>
      <c r="G648" s="26">
        <v>44568</v>
      </c>
      <c r="H648" t="s">
        <v>32</v>
      </c>
      <c r="I648" s="26">
        <v>44575</v>
      </c>
      <c r="J648" s="27">
        <v>0.162</v>
      </c>
      <c r="K648" s="28">
        <v>670</v>
      </c>
      <c r="L648" s="28">
        <v>4336.79</v>
      </c>
      <c r="M648" s="28">
        <v>26.2</v>
      </c>
      <c r="N648" s="28">
        <v>774.86</v>
      </c>
      <c r="O648">
        <v>136.6</v>
      </c>
      <c r="P648">
        <v>3231</v>
      </c>
    </row>
    <row r="649" spans="1:16">
      <c r="A649" t="s">
        <v>16</v>
      </c>
      <c r="B649" t="s">
        <v>160</v>
      </c>
      <c r="C649" t="s">
        <v>151</v>
      </c>
      <c r="D649" t="s">
        <v>19</v>
      </c>
      <c r="E649" t="s">
        <v>20</v>
      </c>
      <c r="F649">
        <v>76378.15</v>
      </c>
      <c r="G649" s="26">
        <v>44568</v>
      </c>
      <c r="H649" t="s">
        <v>32</v>
      </c>
      <c r="I649" s="26">
        <v>44574</v>
      </c>
      <c r="J649" s="27">
        <v>0.162</v>
      </c>
      <c r="K649" s="28">
        <v>670</v>
      </c>
      <c r="L649" s="28">
        <v>4336.79</v>
      </c>
      <c r="M649" s="28">
        <v>26.2</v>
      </c>
      <c r="N649" s="28">
        <v>774.86</v>
      </c>
      <c r="O649">
        <v>136.6</v>
      </c>
      <c r="P649">
        <v>3235</v>
      </c>
    </row>
    <row r="650" spans="1:16">
      <c r="A650" t="s">
        <v>16</v>
      </c>
      <c r="B650" t="s">
        <v>160</v>
      </c>
      <c r="C650" t="s">
        <v>128</v>
      </c>
      <c r="D650" t="s">
        <v>19</v>
      </c>
      <c r="E650" t="s">
        <v>20</v>
      </c>
      <c r="F650">
        <v>76378.15</v>
      </c>
      <c r="G650" s="26">
        <v>44568</v>
      </c>
      <c r="H650" t="s">
        <v>32</v>
      </c>
      <c r="I650" s="26">
        <v>44572</v>
      </c>
      <c r="J650" s="27">
        <v>0.162</v>
      </c>
      <c r="K650" s="28">
        <v>670</v>
      </c>
      <c r="L650" s="28">
        <v>4336.79</v>
      </c>
      <c r="M650" s="28">
        <v>26.2</v>
      </c>
      <c r="N650" s="28">
        <v>774.86</v>
      </c>
      <c r="O650">
        <v>136.6</v>
      </c>
      <c r="P650">
        <v>3240</v>
      </c>
    </row>
    <row r="651" spans="1:16">
      <c r="A651" t="s">
        <v>16</v>
      </c>
      <c r="B651" t="s">
        <v>157</v>
      </c>
      <c r="C651" t="s">
        <v>73</v>
      </c>
      <c r="D651" t="s">
        <v>44</v>
      </c>
      <c r="E651" t="s">
        <v>49</v>
      </c>
      <c r="F651">
        <v>152415.15</v>
      </c>
      <c r="G651" s="26">
        <v>44568</v>
      </c>
      <c r="H651" t="s">
        <v>32</v>
      </c>
      <c r="I651" s="26">
        <v>44575</v>
      </c>
      <c r="J651" s="27">
        <v>0.252</v>
      </c>
      <c r="K651" s="28">
        <v>579.03</v>
      </c>
      <c r="L651" s="28">
        <v>8866.58</v>
      </c>
      <c r="M651" s="28">
        <v>47.69</v>
      </c>
      <c r="N651" s="28">
        <v>2351.31</v>
      </c>
      <c r="O651">
        <v>185.76</v>
      </c>
      <c r="P651">
        <v>2800</v>
      </c>
    </row>
    <row r="652" spans="1:16">
      <c r="A652" t="s">
        <v>103</v>
      </c>
      <c r="B652" t="s">
        <v>104</v>
      </c>
      <c r="C652" t="s">
        <v>110</v>
      </c>
      <c r="D652" t="s">
        <v>44</v>
      </c>
      <c r="E652" t="s">
        <v>20</v>
      </c>
      <c r="F652">
        <v>152769.7</v>
      </c>
      <c r="G652" s="26">
        <v>44568</v>
      </c>
      <c r="H652" t="s">
        <v>21</v>
      </c>
      <c r="I652" s="26">
        <v>44576</v>
      </c>
      <c r="J652" s="27">
        <v>0.252</v>
      </c>
      <c r="K652" s="28">
        <v>1198.46</v>
      </c>
      <c r="L652" s="28">
        <v>7822.4</v>
      </c>
      <c r="M652" s="28">
        <v>49.81</v>
      </c>
      <c r="N652" s="28">
        <v>2351.31</v>
      </c>
      <c r="O652">
        <v>185.76</v>
      </c>
      <c r="P652">
        <v>1527</v>
      </c>
    </row>
    <row r="653" spans="1:16">
      <c r="A653" t="s">
        <v>103</v>
      </c>
      <c r="B653" t="s">
        <v>104</v>
      </c>
      <c r="C653" t="s">
        <v>117</v>
      </c>
      <c r="D653" t="s">
        <v>44</v>
      </c>
      <c r="E653" t="s">
        <v>20</v>
      </c>
      <c r="F653">
        <v>152769.7</v>
      </c>
      <c r="G653" s="26">
        <v>44568</v>
      </c>
      <c r="H653" t="s">
        <v>21</v>
      </c>
      <c r="I653" s="26">
        <v>44577</v>
      </c>
      <c r="J653" s="27">
        <v>0.252</v>
      </c>
      <c r="K653" s="28">
        <v>1198.46</v>
      </c>
      <c r="L653" s="28">
        <v>7822.4</v>
      </c>
      <c r="M653" s="28">
        <v>49.81</v>
      </c>
      <c r="N653" s="28">
        <v>2351.31</v>
      </c>
      <c r="O653">
        <v>185.76</v>
      </c>
      <c r="P653">
        <v>1529</v>
      </c>
    </row>
    <row r="654" spans="1:16">
      <c r="A654" t="s">
        <v>16</v>
      </c>
      <c r="B654" t="s">
        <v>297</v>
      </c>
      <c r="C654" t="s">
        <v>76</v>
      </c>
      <c r="D654" t="s">
        <v>19</v>
      </c>
      <c r="E654" t="s">
        <v>49</v>
      </c>
      <c r="F654">
        <v>78205.19</v>
      </c>
      <c r="G654" s="26">
        <v>44568</v>
      </c>
      <c r="H654" t="s">
        <v>32</v>
      </c>
      <c r="I654" s="26">
        <v>44637</v>
      </c>
      <c r="J654" s="27">
        <v>0.162</v>
      </c>
      <c r="K654" s="28">
        <v>537.61</v>
      </c>
      <c r="L654" s="28">
        <v>4820.54</v>
      </c>
      <c r="M654" s="28">
        <v>25.37</v>
      </c>
      <c r="N654" s="28">
        <v>832.32</v>
      </c>
      <c r="O654">
        <v>136.6</v>
      </c>
      <c r="P654">
        <v>2639</v>
      </c>
    </row>
    <row r="655" spans="1:16">
      <c r="A655" t="s">
        <v>16</v>
      </c>
      <c r="B655" t="s">
        <v>297</v>
      </c>
      <c r="C655" t="s">
        <v>63</v>
      </c>
      <c r="D655" t="s">
        <v>19</v>
      </c>
      <c r="E655" t="s">
        <v>49</v>
      </c>
      <c r="F655">
        <v>78205.19</v>
      </c>
      <c r="G655" s="26">
        <v>44569</v>
      </c>
      <c r="H655" t="s">
        <v>32</v>
      </c>
      <c r="I655" s="26">
        <v>44638</v>
      </c>
      <c r="J655" s="27">
        <v>0.162</v>
      </c>
      <c r="K655" s="28">
        <v>537.61</v>
      </c>
      <c r="L655" s="28">
        <v>4820.54</v>
      </c>
      <c r="M655" s="28">
        <v>25.37</v>
      </c>
      <c r="N655" s="28">
        <v>832.32</v>
      </c>
      <c r="O655">
        <v>136.6</v>
      </c>
      <c r="P655">
        <v>2634</v>
      </c>
    </row>
    <row r="656" spans="1:16">
      <c r="A656" t="s">
        <v>16</v>
      </c>
      <c r="B656" t="s">
        <v>160</v>
      </c>
      <c r="C656" t="s">
        <v>154</v>
      </c>
      <c r="D656" t="s">
        <v>19</v>
      </c>
      <c r="E656" t="s">
        <v>20</v>
      </c>
      <c r="F656">
        <v>76378.15</v>
      </c>
      <c r="G656" s="26">
        <v>44569</v>
      </c>
      <c r="H656" t="s">
        <v>32</v>
      </c>
      <c r="I656" s="26">
        <v>44576</v>
      </c>
      <c r="J656" s="27">
        <v>0.162</v>
      </c>
      <c r="K656" s="28">
        <v>670</v>
      </c>
      <c r="L656" s="28">
        <v>4336.79</v>
      </c>
      <c r="M656" s="28">
        <v>26.2</v>
      </c>
      <c r="N656" s="28">
        <v>774.86</v>
      </c>
      <c r="O656">
        <v>136.6</v>
      </c>
      <c r="P656">
        <v>3232</v>
      </c>
    </row>
    <row r="657" spans="1:16">
      <c r="A657" t="s">
        <v>16</v>
      </c>
      <c r="B657" t="s">
        <v>160</v>
      </c>
      <c r="C657" t="s">
        <v>152</v>
      </c>
      <c r="D657" t="s">
        <v>19</v>
      </c>
      <c r="E657" t="s">
        <v>20</v>
      </c>
      <c r="F657">
        <v>76378.15</v>
      </c>
      <c r="G657" s="26">
        <v>44569</v>
      </c>
      <c r="H657" t="s">
        <v>32</v>
      </c>
      <c r="I657" s="26">
        <v>44575</v>
      </c>
      <c r="J657" s="27">
        <v>0.162</v>
      </c>
      <c r="K657" s="28">
        <v>670</v>
      </c>
      <c r="L657" s="28">
        <v>4336.79</v>
      </c>
      <c r="M657" s="28">
        <v>26.2</v>
      </c>
      <c r="N657" s="28">
        <v>774.86</v>
      </c>
      <c r="O657">
        <v>136.6</v>
      </c>
      <c r="P657">
        <v>3230</v>
      </c>
    </row>
    <row r="658" spans="1:16">
      <c r="A658" t="s">
        <v>103</v>
      </c>
      <c r="B658" t="s">
        <v>220</v>
      </c>
      <c r="C658" t="s">
        <v>210</v>
      </c>
      <c r="D658" t="s">
        <v>19</v>
      </c>
      <c r="E658" t="s">
        <v>20</v>
      </c>
      <c r="F658">
        <v>76378.15</v>
      </c>
      <c r="G658" s="26">
        <v>44569</v>
      </c>
      <c r="H658" t="s">
        <v>21</v>
      </c>
      <c r="I658" s="26">
        <v>44647</v>
      </c>
      <c r="J658" s="27">
        <v>0.162</v>
      </c>
      <c r="K658" s="28">
        <v>670</v>
      </c>
      <c r="L658" s="28">
        <v>4336.79</v>
      </c>
      <c r="M658" s="28">
        <v>26.2</v>
      </c>
      <c r="N658" s="28">
        <v>774.86</v>
      </c>
      <c r="O658">
        <v>136.6</v>
      </c>
      <c r="P658">
        <v>918</v>
      </c>
    </row>
    <row r="659" spans="1:16">
      <c r="A659" t="s">
        <v>16</v>
      </c>
      <c r="B659" t="s">
        <v>157</v>
      </c>
      <c r="C659" t="s">
        <v>47</v>
      </c>
      <c r="D659" t="s">
        <v>44</v>
      </c>
      <c r="E659" t="s">
        <v>20</v>
      </c>
      <c r="F659">
        <v>152273.15</v>
      </c>
      <c r="G659" s="26">
        <v>44569</v>
      </c>
      <c r="H659" t="s">
        <v>32</v>
      </c>
      <c r="I659" s="26">
        <v>44575</v>
      </c>
      <c r="J659" s="27">
        <v>0.252</v>
      </c>
      <c r="K659" s="28">
        <v>674.81</v>
      </c>
      <c r="L659" s="28">
        <v>8338.07</v>
      </c>
      <c r="M659" s="28">
        <v>49.66</v>
      </c>
      <c r="N659" s="28">
        <v>2351.31</v>
      </c>
      <c r="O659">
        <v>185.76</v>
      </c>
      <c r="P659">
        <v>2801</v>
      </c>
    </row>
    <row r="660" spans="1:16">
      <c r="A660" t="s">
        <v>103</v>
      </c>
      <c r="B660" t="s">
        <v>104</v>
      </c>
      <c r="C660" t="s">
        <v>100</v>
      </c>
      <c r="D660" t="s">
        <v>44</v>
      </c>
      <c r="E660" t="s">
        <v>49</v>
      </c>
      <c r="F660">
        <v>152905.93</v>
      </c>
      <c r="G660" s="26">
        <v>44569</v>
      </c>
      <c r="H660" t="s">
        <v>21</v>
      </c>
      <c r="I660" s="26">
        <v>44577</v>
      </c>
      <c r="J660" s="27">
        <v>0.252</v>
      </c>
      <c r="K660" s="28">
        <v>918.16</v>
      </c>
      <c r="L660" s="28">
        <v>8560.99</v>
      </c>
      <c r="M660" s="28">
        <v>47.78</v>
      </c>
      <c r="N660" s="28">
        <v>2351.31</v>
      </c>
      <c r="O660">
        <v>185.76</v>
      </c>
      <c r="P660">
        <v>1530</v>
      </c>
    </row>
    <row r="661" spans="1:16">
      <c r="A661" t="s">
        <v>103</v>
      </c>
      <c r="B661" t="s">
        <v>104</v>
      </c>
      <c r="C661" t="s">
        <v>126</v>
      </c>
      <c r="D661" t="s">
        <v>44</v>
      </c>
      <c r="E661" t="s">
        <v>20</v>
      </c>
      <c r="F661">
        <v>152273.15</v>
      </c>
      <c r="G661" s="26">
        <v>44569</v>
      </c>
      <c r="H661" t="s">
        <v>21</v>
      </c>
      <c r="I661" s="26">
        <v>44578</v>
      </c>
      <c r="J661" s="27">
        <v>0.252</v>
      </c>
      <c r="K661" s="28">
        <v>674.81</v>
      </c>
      <c r="L661" s="28">
        <v>8338.07</v>
      </c>
      <c r="M661" s="28">
        <v>49.66</v>
      </c>
      <c r="N661" s="28">
        <v>2351.31</v>
      </c>
      <c r="O661">
        <v>185.76</v>
      </c>
      <c r="P661">
        <v>1523</v>
      </c>
    </row>
    <row r="662" spans="1:16">
      <c r="A662" t="s">
        <v>16</v>
      </c>
      <c r="B662" t="s">
        <v>160</v>
      </c>
      <c r="C662" t="s">
        <v>127</v>
      </c>
      <c r="D662" t="s">
        <v>19</v>
      </c>
      <c r="E662" t="s">
        <v>49</v>
      </c>
      <c r="F662">
        <v>78205.19</v>
      </c>
      <c r="G662" s="26">
        <v>44569</v>
      </c>
      <c r="H662" t="s">
        <v>32</v>
      </c>
      <c r="I662" s="26">
        <v>44572</v>
      </c>
      <c r="J662" s="27">
        <v>0.162</v>
      </c>
      <c r="K662" s="28">
        <v>537.61</v>
      </c>
      <c r="L662" s="28">
        <v>4820.54</v>
      </c>
      <c r="M662" s="28">
        <v>25.37</v>
      </c>
      <c r="N662" s="28">
        <v>832.32</v>
      </c>
      <c r="O662">
        <v>136.6</v>
      </c>
      <c r="P662">
        <v>3239</v>
      </c>
    </row>
    <row r="663" spans="1:16">
      <c r="A663" t="s">
        <v>16</v>
      </c>
      <c r="B663" t="s">
        <v>297</v>
      </c>
      <c r="C663" t="s">
        <v>82</v>
      </c>
      <c r="D663" t="s">
        <v>19</v>
      </c>
      <c r="E663" t="s">
        <v>49</v>
      </c>
      <c r="F663">
        <v>78205.19</v>
      </c>
      <c r="G663" s="26">
        <v>44569</v>
      </c>
      <c r="H663" t="s">
        <v>32</v>
      </c>
      <c r="I663" s="26">
        <v>44636</v>
      </c>
      <c r="J663" s="27">
        <v>0.162</v>
      </c>
      <c r="K663" s="28">
        <v>537.61</v>
      </c>
      <c r="L663" s="28">
        <v>4820.54</v>
      </c>
      <c r="M663" s="28">
        <v>25.37</v>
      </c>
      <c r="N663" s="28">
        <v>832.32</v>
      </c>
      <c r="O663">
        <v>136.6</v>
      </c>
      <c r="P663">
        <v>2644</v>
      </c>
    </row>
    <row r="664" spans="1:16">
      <c r="A664" t="s">
        <v>16</v>
      </c>
      <c r="B664" t="s">
        <v>297</v>
      </c>
      <c r="C664" t="s">
        <v>79</v>
      </c>
      <c r="D664" t="s">
        <v>19</v>
      </c>
      <c r="E664" t="s">
        <v>20</v>
      </c>
      <c r="F664">
        <v>76378.15</v>
      </c>
      <c r="G664" s="26">
        <v>44570</v>
      </c>
      <c r="H664" t="s">
        <v>32</v>
      </c>
      <c r="I664" s="26">
        <v>44638</v>
      </c>
      <c r="J664" s="27">
        <v>0.162</v>
      </c>
      <c r="K664" s="28">
        <v>670</v>
      </c>
      <c r="L664" s="28">
        <v>4336.79</v>
      </c>
      <c r="M664" s="28">
        <v>26.2</v>
      </c>
      <c r="N664" s="28">
        <v>774.86</v>
      </c>
      <c r="O664">
        <v>136.6</v>
      </c>
      <c r="P664">
        <v>2632</v>
      </c>
    </row>
    <row r="665" spans="1:16">
      <c r="A665" t="s">
        <v>16</v>
      </c>
      <c r="B665" t="s">
        <v>160</v>
      </c>
      <c r="C665" t="s">
        <v>149</v>
      </c>
      <c r="D665" t="s">
        <v>19</v>
      </c>
      <c r="E665" t="s">
        <v>49</v>
      </c>
      <c r="F665">
        <v>78205.19</v>
      </c>
      <c r="G665" s="26">
        <v>44570</v>
      </c>
      <c r="H665" t="s">
        <v>32</v>
      </c>
      <c r="I665" s="26">
        <v>44574</v>
      </c>
      <c r="J665" s="27">
        <v>0.162</v>
      </c>
      <c r="K665" s="28">
        <v>537.61</v>
      </c>
      <c r="L665" s="28">
        <v>4820.54</v>
      </c>
      <c r="M665" s="28">
        <v>25.37</v>
      </c>
      <c r="N665" s="28">
        <v>832.32</v>
      </c>
      <c r="O665">
        <v>136.6</v>
      </c>
      <c r="P665">
        <v>3234</v>
      </c>
    </row>
    <row r="666" spans="1:16">
      <c r="A666" t="s">
        <v>103</v>
      </c>
      <c r="B666" t="s">
        <v>104</v>
      </c>
      <c r="C666" t="s">
        <v>119</v>
      </c>
      <c r="D666" t="s">
        <v>44</v>
      </c>
      <c r="E666" t="s">
        <v>20</v>
      </c>
      <c r="F666">
        <v>152273.15</v>
      </c>
      <c r="G666" s="26">
        <v>44570</v>
      </c>
      <c r="H666" t="s">
        <v>21</v>
      </c>
      <c r="I666" s="26">
        <v>44578</v>
      </c>
      <c r="J666" s="27">
        <v>0.252</v>
      </c>
      <c r="K666" s="28">
        <v>674.81</v>
      </c>
      <c r="L666" s="28">
        <v>8338.07</v>
      </c>
      <c r="M666" s="28">
        <v>49.66</v>
      </c>
      <c r="N666" s="28">
        <v>2351.31</v>
      </c>
      <c r="O666">
        <v>185.76</v>
      </c>
      <c r="P666">
        <v>1522</v>
      </c>
    </row>
    <row r="667" spans="1:16">
      <c r="A667" t="s">
        <v>103</v>
      </c>
      <c r="B667" t="s">
        <v>104</v>
      </c>
      <c r="C667" t="s">
        <v>102</v>
      </c>
      <c r="D667" t="s">
        <v>44</v>
      </c>
      <c r="E667" t="s">
        <v>49</v>
      </c>
      <c r="F667">
        <v>152415.15</v>
      </c>
      <c r="G667" s="26">
        <v>44570</v>
      </c>
      <c r="H667" t="s">
        <v>21</v>
      </c>
      <c r="I667" s="26">
        <v>44578</v>
      </c>
      <c r="J667" s="27">
        <v>0.252</v>
      </c>
      <c r="K667" s="28">
        <v>579.03</v>
      </c>
      <c r="L667" s="28">
        <v>8866.58</v>
      </c>
      <c r="M667" s="28">
        <v>47.69</v>
      </c>
      <c r="N667" s="28">
        <v>2351.31</v>
      </c>
      <c r="O667">
        <v>185.76</v>
      </c>
      <c r="P667">
        <v>1525</v>
      </c>
    </row>
    <row r="668" spans="1:16">
      <c r="A668" t="s">
        <v>16</v>
      </c>
      <c r="B668" t="s">
        <v>160</v>
      </c>
      <c r="C668" t="s">
        <v>46</v>
      </c>
      <c r="D668" t="s">
        <v>19</v>
      </c>
      <c r="E668" t="s">
        <v>20</v>
      </c>
      <c r="F668">
        <v>76378.15</v>
      </c>
      <c r="G668" s="26">
        <v>44570</v>
      </c>
      <c r="H668" t="s">
        <v>32</v>
      </c>
      <c r="I668" s="26">
        <v>44580</v>
      </c>
      <c r="J668" s="27">
        <v>0.162</v>
      </c>
      <c r="K668" s="28">
        <v>670</v>
      </c>
      <c r="L668" s="28">
        <v>4336.79</v>
      </c>
      <c r="M668" s="28">
        <v>26.2</v>
      </c>
      <c r="N668" s="28">
        <v>774.86</v>
      </c>
      <c r="O668">
        <v>136.6</v>
      </c>
      <c r="P668">
        <v>3210</v>
      </c>
    </row>
    <row r="669" spans="1:16">
      <c r="A669" t="s">
        <v>16</v>
      </c>
      <c r="B669" t="s">
        <v>160</v>
      </c>
      <c r="C669" t="s">
        <v>79</v>
      </c>
      <c r="D669" t="s">
        <v>19</v>
      </c>
      <c r="E669" t="s">
        <v>20</v>
      </c>
      <c r="F669">
        <v>76378.15</v>
      </c>
      <c r="G669" s="26">
        <v>44570</v>
      </c>
      <c r="H669" t="s">
        <v>32</v>
      </c>
      <c r="I669" s="26">
        <v>44620</v>
      </c>
      <c r="J669" s="27">
        <v>0.162</v>
      </c>
      <c r="K669" s="28">
        <v>670</v>
      </c>
      <c r="L669" s="28">
        <v>4336.79</v>
      </c>
      <c r="M669" s="28">
        <v>26.2</v>
      </c>
      <c r="N669" s="28">
        <v>774.86</v>
      </c>
      <c r="O669">
        <v>136.6</v>
      </c>
      <c r="P669">
        <v>3211</v>
      </c>
    </row>
    <row r="670" spans="1:16">
      <c r="A670" t="s">
        <v>16</v>
      </c>
      <c r="B670" t="s">
        <v>160</v>
      </c>
      <c r="C670" t="s">
        <v>56</v>
      </c>
      <c r="D670" t="s">
        <v>19</v>
      </c>
      <c r="E670" t="s">
        <v>20</v>
      </c>
      <c r="F670">
        <v>76378.15</v>
      </c>
      <c r="G670" s="26">
        <v>44570</v>
      </c>
      <c r="H670" t="s">
        <v>32</v>
      </c>
      <c r="I670" s="26">
        <v>44620</v>
      </c>
      <c r="J670" s="27">
        <v>0.162</v>
      </c>
      <c r="K670" s="28">
        <v>670</v>
      </c>
      <c r="L670" s="28">
        <v>4336.79</v>
      </c>
      <c r="M670" s="28">
        <v>26.2</v>
      </c>
      <c r="N670" s="28">
        <v>774.86</v>
      </c>
      <c r="O670">
        <v>136.6</v>
      </c>
      <c r="P670">
        <v>3212</v>
      </c>
    </row>
    <row r="671" spans="1:16">
      <c r="A671" t="s">
        <v>16</v>
      </c>
      <c r="B671" t="s">
        <v>297</v>
      </c>
      <c r="C671" t="s">
        <v>150</v>
      </c>
      <c r="D671" t="s">
        <v>19</v>
      </c>
      <c r="E671" t="s">
        <v>49</v>
      </c>
      <c r="F671">
        <v>78205.19</v>
      </c>
      <c r="G671" s="26">
        <v>44570</v>
      </c>
      <c r="H671" t="s">
        <v>32</v>
      </c>
      <c r="I671" s="26">
        <v>44635</v>
      </c>
      <c r="J671" s="27">
        <v>0.162</v>
      </c>
      <c r="K671" s="28">
        <v>537.61</v>
      </c>
      <c r="L671" s="28">
        <v>4820.54</v>
      </c>
      <c r="M671" s="28">
        <v>25.37</v>
      </c>
      <c r="N671" s="28">
        <v>832.32</v>
      </c>
      <c r="O671">
        <v>136.6</v>
      </c>
      <c r="P671">
        <v>2649</v>
      </c>
    </row>
    <row r="672" spans="1:16">
      <c r="A672" t="s">
        <v>16</v>
      </c>
      <c r="B672" t="s">
        <v>157</v>
      </c>
      <c r="C672" t="s">
        <v>199</v>
      </c>
      <c r="D672" t="s">
        <v>44</v>
      </c>
      <c r="E672" t="s">
        <v>49</v>
      </c>
      <c r="F672">
        <v>152905.93</v>
      </c>
      <c r="G672" s="26">
        <v>44570</v>
      </c>
      <c r="H672" t="s">
        <v>32</v>
      </c>
      <c r="I672" s="26">
        <v>44570</v>
      </c>
      <c r="J672" s="27">
        <v>0.252</v>
      </c>
      <c r="K672" s="28">
        <v>918.16</v>
      </c>
      <c r="L672" s="28">
        <v>8560.99</v>
      </c>
      <c r="M672" s="28">
        <v>47.78</v>
      </c>
      <c r="N672" s="28">
        <v>2351.31</v>
      </c>
      <c r="O672">
        <v>185.76</v>
      </c>
      <c r="P672">
        <v>2819</v>
      </c>
    </row>
    <row r="673" spans="1:16">
      <c r="A673" t="s">
        <v>16</v>
      </c>
      <c r="B673" t="s">
        <v>297</v>
      </c>
      <c r="C673" t="s">
        <v>60</v>
      </c>
      <c r="D673" t="s">
        <v>19</v>
      </c>
      <c r="E673" t="s">
        <v>20</v>
      </c>
      <c r="F673">
        <v>76378.15</v>
      </c>
      <c r="G673" s="26">
        <v>44571</v>
      </c>
      <c r="H673" t="s">
        <v>32</v>
      </c>
      <c r="I673" s="26">
        <v>44637</v>
      </c>
      <c r="J673" s="27">
        <v>0.162</v>
      </c>
      <c r="K673" s="28">
        <v>670</v>
      </c>
      <c r="L673" s="28">
        <v>4336.79</v>
      </c>
      <c r="M673" s="28">
        <v>26.2</v>
      </c>
      <c r="N673" s="28">
        <v>774.86</v>
      </c>
      <c r="O673">
        <v>136.6</v>
      </c>
      <c r="P673">
        <v>2637</v>
      </c>
    </row>
    <row r="674" spans="1:16">
      <c r="A674" t="s">
        <v>103</v>
      </c>
      <c r="B674" t="s">
        <v>104</v>
      </c>
      <c r="C674" t="s">
        <v>107</v>
      </c>
      <c r="D674" t="s">
        <v>44</v>
      </c>
      <c r="E674" t="s">
        <v>49</v>
      </c>
      <c r="F674">
        <v>152415.15</v>
      </c>
      <c r="G674" s="26">
        <v>44571</v>
      </c>
      <c r="H674" t="s">
        <v>21</v>
      </c>
      <c r="I674" s="26">
        <v>44578</v>
      </c>
      <c r="J674" s="27">
        <v>0.252</v>
      </c>
      <c r="K674" s="28">
        <v>579.03</v>
      </c>
      <c r="L674" s="28">
        <v>8866.58</v>
      </c>
      <c r="M674" s="28">
        <v>47.69</v>
      </c>
      <c r="N674" s="28">
        <v>2351.31</v>
      </c>
      <c r="O674">
        <v>185.76</v>
      </c>
      <c r="P674">
        <v>1521</v>
      </c>
    </row>
    <row r="675" spans="1:16">
      <c r="A675" t="s">
        <v>16</v>
      </c>
      <c r="B675" t="s">
        <v>297</v>
      </c>
      <c r="C675" t="s">
        <v>92</v>
      </c>
      <c r="D675" t="s">
        <v>19</v>
      </c>
      <c r="E675" t="s">
        <v>49</v>
      </c>
      <c r="F675">
        <v>78205.19</v>
      </c>
      <c r="G675" s="26">
        <v>44571</v>
      </c>
      <c r="H675" t="s">
        <v>32</v>
      </c>
      <c r="I675" s="26">
        <v>44630</v>
      </c>
      <c r="J675" s="27">
        <v>0.162</v>
      </c>
      <c r="K675" s="28">
        <v>537.61</v>
      </c>
      <c r="L675" s="28">
        <v>4820.54</v>
      </c>
      <c r="M675" s="28">
        <v>25.37</v>
      </c>
      <c r="N675" s="28">
        <v>832.32</v>
      </c>
      <c r="O675">
        <v>136.6</v>
      </c>
      <c r="P675">
        <v>2674</v>
      </c>
    </row>
    <row r="676" spans="1:16">
      <c r="A676" t="s">
        <v>103</v>
      </c>
      <c r="B676" t="s">
        <v>104</v>
      </c>
      <c r="C676" t="s">
        <v>123</v>
      </c>
      <c r="D676" t="s">
        <v>44</v>
      </c>
      <c r="E676" t="s">
        <v>20</v>
      </c>
      <c r="F676">
        <v>152273.15</v>
      </c>
      <c r="G676" s="26">
        <v>44571</v>
      </c>
      <c r="H676" t="s">
        <v>21</v>
      </c>
      <c r="I676" s="26">
        <v>44578</v>
      </c>
      <c r="J676" s="27">
        <v>0.252</v>
      </c>
      <c r="K676" s="28">
        <v>674.81</v>
      </c>
      <c r="L676" s="28">
        <v>8338.07</v>
      </c>
      <c r="M676" s="28">
        <v>49.66</v>
      </c>
      <c r="N676" s="28">
        <v>2351.31</v>
      </c>
      <c r="O676">
        <v>185.76</v>
      </c>
      <c r="P676">
        <v>1524</v>
      </c>
    </row>
    <row r="677" spans="1:16">
      <c r="A677" t="s">
        <v>16</v>
      </c>
      <c r="B677" t="s">
        <v>297</v>
      </c>
      <c r="C677" t="s">
        <v>46</v>
      </c>
      <c r="D677" t="s">
        <v>19</v>
      </c>
      <c r="E677" t="s">
        <v>20</v>
      </c>
      <c r="F677">
        <v>76378.15</v>
      </c>
      <c r="G677" s="26">
        <v>44571</v>
      </c>
      <c r="H677" t="s">
        <v>32</v>
      </c>
      <c r="I677" s="26">
        <v>44638</v>
      </c>
      <c r="J677" s="27">
        <v>0.162</v>
      </c>
      <c r="K677" s="28">
        <v>670</v>
      </c>
      <c r="L677" s="28">
        <v>4336.79</v>
      </c>
      <c r="M677" s="28">
        <v>26.2</v>
      </c>
      <c r="N677" s="28">
        <v>774.86</v>
      </c>
      <c r="O677">
        <v>136.6</v>
      </c>
      <c r="P677">
        <v>2631</v>
      </c>
    </row>
    <row r="678" spans="1:16">
      <c r="A678" t="s">
        <v>16</v>
      </c>
      <c r="B678" t="s">
        <v>157</v>
      </c>
      <c r="C678" t="s">
        <v>31</v>
      </c>
      <c r="D678" t="s">
        <v>44</v>
      </c>
      <c r="E678" t="s">
        <v>20</v>
      </c>
      <c r="F678">
        <v>152273.15</v>
      </c>
      <c r="G678" s="26">
        <v>44571</v>
      </c>
      <c r="H678" t="s">
        <v>32</v>
      </c>
      <c r="I678" s="26">
        <v>44577</v>
      </c>
      <c r="J678" s="27">
        <v>0.252</v>
      </c>
      <c r="K678" s="28">
        <v>674.81</v>
      </c>
      <c r="L678" s="28">
        <v>8338.07</v>
      </c>
      <c r="M678" s="28">
        <v>49.66</v>
      </c>
      <c r="N678" s="28">
        <v>2351.31</v>
      </c>
      <c r="O678">
        <v>185.76</v>
      </c>
      <c r="P678">
        <v>2862</v>
      </c>
    </row>
    <row r="679" spans="1:16">
      <c r="A679" t="s">
        <v>16</v>
      </c>
      <c r="B679" t="s">
        <v>157</v>
      </c>
      <c r="C679" t="s">
        <v>51</v>
      </c>
      <c r="D679" t="s">
        <v>44</v>
      </c>
      <c r="E679" t="s">
        <v>20</v>
      </c>
      <c r="F679">
        <v>152273.15</v>
      </c>
      <c r="G679" s="26">
        <v>44571</v>
      </c>
      <c r="H679" t="s">
        <v>32</v>
      </c>
      <c r="I679" s="26">
        <v>44576</v>
      </c>
      <c r="J679" s="27">
        <v>0.252</v>
      </c>
      <c r="K679" s="28">
        <v>674.81</v>
      </c>
      <c r="L679" s="28">
        <v>8338.07</v>
      </c>
      <c r="M679" s="28">
        <v>49.66</v>
      </c>
      <c r="N679" s="28">
        <v>2351.31</v>
      </c>
      <c r="O679">
        <v>185.76</v>
      </c>
      <c r="P679">
        <v>2861</v>
      </c>
    </row>
    <row r="680" spans="1:16">
      <c r="A680" t="s">
        <v>16</v>
      </c>
      <c r="B680" t="s">
        <v>297</v>
      </c>
      <c r="C680" t="s">
        <v>56</v>
      </c>
      <c r="D680" t="s">
        <v>19</v>
      </c>
      <c r="E680" t="s">
        <v>20</v>
      </c>
      <c r="F680">
        <v>76378.15</v>
      </c>
      <c r="G680" s="26">
        <v>44571</v>
      </c>
      <c r="H680" t="s">
        <v>32</v>
      </c>
      <c r="I680" s="26">
        <v>44638</v>
      </c>
      <c r="J680" s="27">
        <v>0.162</v>
      </c>
      <c r="K680" s="28">
        <v>670</v>
      </c>
      <c r="L680" s="28">
        <v>4336.79</v>
      </c>
      <c r="M680" s="28">
        <v>26.2</v>
      </c>
      <c r="N680" s="28">
        <v>774.86</v>
      </c>
      <c r="O680">
        <v>136.6</v>
      </c>
      <c r="P680">
        <v>2633</v>
      </c>
    </row>
    <row r="681" spans="1:16">
      <c r="A681" t="s">
        <v>103</v>
      </c>
      <c r="B681" t="s">
        <v>104</v>
      </c>
      <c r="C681" t="s">
        <v>90</v>
      </c>
      <c r="D681" t="s">
        <v>44</v>
      </c>
      <c r="E681" t="s">
        <v>49</v>
      </c>
      <c r="F681">
        <v>152415.15</v>
      </c>
      <c r="G681" s="26">
        <v>44572</v>
      </c>
      <c r="H681" t="s">
        <v>21</v>
      </c>
      <c r="I681" s="26">
        <v>44580</v>
      </c>
      <c r="J681" s="27">
        <v>0.252</v>
      </c>
      <c r="K681" s="28">
        <v>579.03</v>
      </c>
      <c r="L681" s="28">
        <v>8866.58</v>
      </c>
      <c r="M681" s="28">
        <v>47.69</v>
      </c>
      <c r="N681" s="28">
        <v>2351.31</v>
      </c>
      <c r="O681">
        <v>185.76</v>
      </c>
      <c r="P681">
        <v>1520</v>
      </c>
    </row>
    <row r="682" spans="1:16">
      <c r="A682" t="s">
        <v>16</v>
      </c>
      <c r="B682" t="s">
        <v>297</v>
      </c>
      <c r="C682" t="s">
        <v>80</v>
      </c>
      <c r="D682" t="s">
        <v>19</v>
      </c>
      <c r="E682" t="s">
        <v>20</v>
      </c>
      <c r="F682">
        <v>76378.15</v>
      </c>
      <c r="G682" s="26">
        <v>44572</v>
      </c>
      <c r="H682" t="s">
        <v>32</v>
      </c>
      <c r="I682" s="26">
        <v>44636</v>
      </c>
      <c r="J682" s="27">
        <v>0.162</v>
      </c>
      <c r="K682" s="28">
        <v>670</v>
      </c>
      <c r="L682" s="28">
        <v>4336.79</v>
      </c>
      <c r="M682" s="28">
        <v>26.2</v>
      </c>
      <c r="N682" s="28">
        <v>774.86</v>
      </c>
      <c r="O682">
        <v>136.6</v>
      </c>
      <c r="P682">
        <v>2643</v>
      </c>
    </row>
    <row r="683" spans="1:16">
      <c r="A683" t="s">
        <v>103</v>
      </c>
      <c r="B683" t="s">
        <v>104</v>
      </c>
      <c r="C683" t="s">
        <v>23</v>
      </c>
      <c r="D683" t="s">
        <v>44</v>
      </c>
      <c r="E683" t="s">
        <v>20</v>
      </c>
      <c r="F683">
        <v>152273.15</v>
      </c>
      <c r="G683" s="26">
        <v>44572</v>
      </c>
      <c r="H683" t="s">
        <v>21</v>
      </c>
      <c r="I683" s="26">
        <v>44579</v>
      </c>
      <c r="J683" s="27">
        <v>0.252</v>
      </c>
      <c r="K683" s="28">
        <v>674.81</v>
      </c>
      <c r="L683" s="28">
        <v>8338.07</v>
      </c>
      <c r="M683" s="28">
        <v>49.66</v>
      </c>
      <c r="N683" s="28">
        <v>2351.31</v>
      </c>
      <c r="O683">
        <v>185.76</v>
      </c>
      <c r="P683">
        <v>1518</v>
      </c>
    </row>
    <row r="684" spans="1:16">
      <c r="A684" t="s">
        <v>16</v>
      </c>
      <c r="B684" t="s">
        <v>297</v>
      </c>
      <c r="C684" t="s">
        <v>201</v>
      </c>
      <c r="D684" t="s">
        <v>19</v>
      </c>
      <c r="E684" t="s">
        <v>49</v>
      </c>
      <c r="F684">
        <v>78205.19</v>
      </c>
      <c r="G684" s="26">
        <v>44572</v>
      </c>
      <c r="H684" t="s">
        <v>32</v>
      </c>
      <c r="I684" s="26">
        <v>44628</v>
      </c>
      <c r="J684" s="27">
        <v>0.162</v>
      </c>
      <c r="K684" s="28">
        <v>537.61</v>
      </c>
      <c r="L684" s="28">
        <v>4820.54</v>
      </c>
      <c r="M684" s="28">
        <v>25.37</v>
      </c>
      <c r="N684" s="28">
        <v>832.32</v>
      </c>
      <c r="O684">
        <v>136.6</v>
      </c>
      <c r="P684">
        <v>2619</v>
      </c>
    </row>
    <row r="685" spans="1:16">
      <c r="A685" t="s">
        <v>16</v>
      </c>
      <c r="B685" t="s">
        <v>297</v>
      </c>
      <c r="C685" t="s">
        <v>64</v>
      </c>
      <c r="D685" t="s">
        <v>19</v>
      </c>
      <c r="E685" t="s">
        <v>20</v>
      </c>
      <c r="F685">
        <v>76378.15</v>
      </c>
      <c r="G685" s="26">
        <v>44572</v>
      </c>
      <c r="H685" t="s">
        <v>32</v>
      </c>
      <c r="I685" s="26">
        <v>44637</v>
      </c>
      <c r="J685" s="27">
        <v>0.162</v>
      </c>
      <c r="K685" s="28">
        <v>670</v>
      </c>
      <c r="L685" s="28">
        <v>4336.79</v>
      </c>
      <c r="M685" s="28">
        <v>26.2</v>
      </c>
      <c r="N685" s="28">
        <v>774.86</v>
      </c>
      <c r="O685">
        <v>136.6</v>
      </c>
      <c r="P685">
        <v>2638</v>
      </c>
    </row>
    <row r="686" spans="1:16">
      <c r="A686" t="s">
        <v>16</v>
      </c>
      <c r="B686" t="s">
        <v>160</v>
      </c>
      <c r="C686" t="s">
        <v>156</v>
      </c>
      <c r="D686" t="s">
        <v>19</v>
      </c>
      <c r="E686" t="s">
        <v>49</v>
      </c>
      <c r="F686">
        <v>78205.19</v>
      </c>
      <c r="G686" s="26">
        <v>44572</v>
      </c>
      <c r="H686" t="s">
        <v>32</v>
      </c>
      <c r="I686" s="26">
        <v>44575</v>
      </c>
      <c r="J686" s="27">
        <v>0.162</v>
      </c>
      <c r="K686" s="28">
        <v>537.61</v>
      </c>
      <c r="L686" s="28">
        <v>4820.54</v>
      </c>
      <c r="M686" s="28">
        <v>25.37</v>
      </c>
      <c r="N686" s="28">
        <v>832.32</v>
      </c>
      <c r="O686">
        <v>136.6</v>
      </c>
      <c r="P686">
        <v>3229</v>
      </c>
    </row>
    <row r="687" spans="1:16">
      <c r="A687" t="s">
        <v>16</v>
      </c>
      <c r="B687" t="s">
        <v>297</v>
      </c>
      <c r="C687" t="s">
        <v>62</v>
      </c>
      <c r="D687" t="s">
        <v>19</v>
      </c>
      <c r="E687" t="s">
        <v>20</v>
      </c>
      <c r="F687">
        <v>76378.15</v>
      </c>
      <c r="G687" s="26">
        <v>44572</v>
      </c>
      <c r="H687" t="s">
        <v>32</v>
      </c>
      <c r="I687" s="26">
        <v>44637</v>
      </c>
      <c r="J687" s="27">
        <v>0.162</v>
      </c>
      <c r="K687" s="28">
        <v>670</v>
      </c>
      <c r="L687" s="28">
        <v>4336.79</v>
      </c>
      <c r="M687" s="28">
        <v>26.2</v>
      </c>
      <c r="N687" s="28">
        <v>774.86</v>
      </c>
      <c r="O687">
        <v>136.6</v>
      </c>
      <c r="P687">
        <v>2636</v>
      </c>
    </row>
    <row r="688" spans="1:16">
      <c r="A688" t="s">
        <v>103</v>
      </c>
      <c r="B688" t="s">
        <v>104</v>
      </c>
      <c r="C688" t="s">
        <v>89</v>
      </c>
      <c r="D688" t="s">
        <v>44</v>
      </c>
      <c r="E688" t="s">
        <v>49</v>
      </c>
      <c r="F688">
        <v>152415.15</v>
      </c>
      <c r="G688" s="26">
        <v>44573</v>
      </c>
      <c r="H688" t="s">
        <v>21</v>
      </c>
      <c r="I688" s="26">
        <v>44580</v>
      </c>
      <c r="J688" s="27">
        <v>0.252</v>
      </c>
      <c r="K688" s="28">
        <v>579.03</v>
      </c>
      <c r="L688" s="28">
        <v>8866.58</v>
      </c>
      <c r="M688" s="28">
        <v>47.69</v>
      </c>
      <c r="N688" s="28">
        <v>2351.31</v>
      </c>
      <c r="O688">
        <v>185.76</v>
      </c>
      <c r="P688">
        <v>1516</v>
      </c>
    </row>
    <row r="689" spans="1:16">
      <c r="A689" t="s">
        <v>16</v>
      </c>
      <c r="B689" t="s">
        <v>297</v>
      </c>
      <c r="C689" t="s">
        <v>84</v>
      </c>
      <c r="D689" t="s">
        <v>19</v>
      </c>
      <c r="E689" t="s">
        <v>20</v>
      </c>
      <c r="F689">
        <v>76378.15</v>
      </c>
      <c r="G689" s="26">
        <v>44573</v>
      </c>
      <c r="H689" t="s">
        <v>32</v>
      </c>
      <c r="I689" s="26">
        <v>44636</v>
      </c>
      <c r="J689" s="27">
        <v>0.162</v>
      </c>
      <c r="K689" s="28">
        <v>670</v>
      </c>
      <c r="L689" s="28">
        <v>4336.79</v>
      </c>
      <c r="M689" s="28">
        <v>26.2</v>
      </c>
      <c r="N689" s="28">
        <v>774.86</v>
      </c>
      <c r="O689">
        <v>136.6</v>
      </c>
      <c r="P689">
        <v>2641</v>
      </c>
    </row>
    <row r="690" spans="1:16">
      <c r="A690" t="s">
        <v>16</v>
      </c>
      <c r="B690" t="s">
        <v>157</v>
      </c>
      <c r="C690" t="s">
        <v>59</v>
      </c>
      <c r="D690" t="s">
        <v>44</v>
      </c>
      <c r="E690" t="s">
        <v>20</v>
      </c>
      <c r="F690">
        <v>152273.15</v>
      </c>
      <c r="G690" s="26">
        <v>44573</v>
      </c>
      <c r="H690" t="s">
        <v>32</v>
      </c>
      <c r="I690" s="26">
        <v>44577</v>
      </c>
      <c r="J690" s="27">
        <v>0.252</v>
      </c>
      <c r="K690" s="28">
        <v>674.81</v>
      </c>
      <c r="L690" s="28">
        <v>8338.07</v>
      </c>
      <c r="M690" s="28">
        <v>49.66</v>
      </c>
      <c r="N690" s="28">
        <v>2351.31</v>
      </c>
      <c r="O690">
        <v>185.76</v>
      </c>
      <c r="P690">
        <v>2863</v>
      </c>
    </row>
    <row r="691" spans="1:16">
      <c r="A691" t="s">
        <v>16</v>
      </c>
      <c r="B691" t="s">
        <v>157</v>
      </c>
      <c r="C691" t="s">
        <v>207</v>
      </c>
      <c r="D691" t="s">
        <v>44</v>
      </c>
      <c r="E691" t="s">
        <v>49</v>
      </c>
      <c r="F691">
        <v>152905.93</v>
      </c>
      <c r="G691" s="26">
        <v>44573</v>
      </c>
      <c r="H691" t="s">
        <v>32</v>
      </c>
      <c r="I691" s="26">
        <v>44618</v>
      </c>
      <c r="J691" s="27">
        <v>0.252</v>
      </c>
      <c r="K691" s="28">
        <v>918.16</v>
      </c>
      <c r="L691" s="28">
        <v>8560.99</v>
      </c>
      <c r="M691" s="28">
        <v>47.78</v>
      </c>
      <c r="N691" s="28">
        <v>2351.31</v>
      </c>
      <c r="O691">
        <v>185.76</v>
      </c>
      <c r="P691">
        <v>2814</v>
      </c>
    </row>
    <row r="692" spans="1:16">
      <c r="A692" t="s">
        <v>103</v>
      </c>
      <c r="B692" t="s">
        <v>104</v>
      </c>
      <c r="C692" t="s">
        <v>26</v>
      </c>
      <c r="D692" t="s">
        <v>44</v>
      </c>
      <c r="E692" t="s">
        <v>20</v>
      </c>
      <c r="F692">
        <v>152273.15</v>
      </c>
      <c r="G692" s="26">
        <v>44573</v>
      </c>
      <c r="H692" t="s">
        <v>21</v>
      </c>
      <c r="I692" s="26">
        <v>44580</v>
      </c>
      <c r="J692" s="27">
        <v>0.252</v>
      </c>
      <c r="K692" s="28">
        <v>674.81</v>
      </c>
      <c r="L692" s="28">
        <v>8338.07</v>
      </c>
      <c r="M692" s="28">
        <v>49.66</v>
      </c>
      <c r="N692" s="28">
        <v>2351.31</v>
      </c>
      <c r="O692">
        <v>185.76</v>
      </c>
      <c r="P692">
        <v>1517</v>
      </c>
    </row>
    <row r="693" spans="1:16">
      <c r="A693" t="s">
        <v>16</v>
      </c>
      <c r="B693" t="s">
        <v>297</v>
      </c>
      <c r="C693" t="s">
        <v>146</v>
      </c>
      <c r="D693" t="s">
        <v>19</v>
      </c>
      <c r="E693" t="s">
        <v>20</v>
      </c>
      <c r="F693">
        <v>76378.15</v>
      </c>
      <c r="G693" s="26">
        <v>44573</v>
      </c>
      <c r="H693" t="s">
        <v>32</v>
      </c>
      <c r="I693" s="26">
        <v>44635</v>
      </c>
      <c r="J693" s="27">
        <v>0.162</v>
      </c>
      <c r="K693" s="28">
        <v>670</v>
      </c>
      <c r="L693" s="28">
        <v>4336.79</v>
      </c>
      <c r="M693" s="28">
        <v>26.2</v>
      </c>
      <c r="N693" s="28">
        <v>774.86</v>
      </c>
      <c r="O693">
        <v>136.6</v>
      </c>
      <c r="P693">
        <v>2647</v>
      </c>
    </row>
    <row r="694" spans="1:16">
      <c r="A694" t="s">
        <v>103</v>
      </c>
      <c r="B694" t="s">
        <v>104</v>
      </c>
      <c r="C694" t="s">
        <v>85</v>
      </c>
      <c r="D694" t="s">
        <v>44</v>
      </c>
      <c r="E694" t="s">
        <v>49</v>
      </c>
      <c r="F694">
        <v>152905.93</v>
      </c>
      <c r="G694" s="26">
        <v>44574</v>
      </c>
      <c r="H694" t="s">
        <v>21</v>
      </c>
      <c r="I694" s="26">
        <v>44609</v>
      </c>
      <c r="J694" s="27">
        <v>0.252</v>
      </c>
      <c r="K694" s="28">
        <v>918.16</v>
      </c>
      <c r="L694" s="28">
        <v>8560.99</v>
      </c>
      <c r="M694" s="28">
        <v>47.78</v>
      </c>
      <c r="N694" s="28">
        <v>2351.31</v>
      </c>
      <c r="O694">
        <v>185.76</v>
      </c>
      <c r="P694">
        <v>1511</v>
      </c>
    </row>
    <row r="695" spans="1:16">
      <c r="A695" t="s">
        <v>16</v>
      </c>
      <c r="B695" t="s">
        <v>157</v>
      </c>
      <c r="C695" t="s">
        <v>69</v>
      </c>
      <c r="D695" t="s">
        <v>44</v>
      </c>
      <c r="E695" t="s">
        <v>20</v>
      </c>
      <c r="F695">
        <v>152769.7</v>
      </c>
      <c r="G695" s="26">
        <v>44574</v>
      </c>
      <c r="H695" t="s">
        <v>32</v>
      </c>
      <c r="I695" s="26">
        <v>44580</v>
      </c>
      <c r="J695" s="27">
        <v>0.252</v>
      </c>
      <c r="K695" s="28">
        <v>1198.46</v>
      </c>
      <c r="L695" s="28">
        <v>7822.4</v>
      </c>
      <c r="M695" s="28">
        <v>49.81</v>
      </c>
      <c r="N695" s="28">
        <v>2351.31</v>
      </c>
      <c r="O695">
        <v>185.76</v>
      </c>
      <c r="P695">
        <v>2857</v>
      </c>
    </row>
    <row r="696" spans="1:16">
      <c r="A696" t="s">
        <v>103</v>
      </c>
      <c r="B696" t="s">
        <v>104</v>
      </c>
      <c r="C696" t="s">
        <v>27</v>
      </c>
      <c r="D696" t="s">
        <v>44</v>
      </c>
      <c r="E696" t="s">
        <v>20</v>
      </c>
      <c r="F696">
        <v>152273.15</v>
      </c>
      <c r="G696" s="26">
        <v>44574</v>
      </c>
      <c r="H696" t="s">
        <v>21</v>
      </c>
      <c r="I696" s="26">
        <v>44580</v>
      </c>
      <c r="J696" s="27">
        <v>0.252</v>
      </c>
      <c r="K696" s="28">
        <v>674.81</v>
      </c>
      <c r="L696" s="28">
        <v>8338.07</v>
      </c>
      <c r="M696" s="28">
        <v>49.66</v>
      </c>
      <c r="N696" s="28">
        <v>2351.31</v>
      </c>
      <c r="O696">
        <v>185.76</v>
      </c>
      <c r="P696">
        <v>1519</v>
      </c>
    </row>
    <row r="697" spans="1:16">
      <c r="A697" t="s">
        <v>16</v>
      </c>
      <c r="B697" t="s">
        <v>297</v>
      </c>
      <c r="C697" t="s">
        <v>98</v>
      </c>
      <c r="D697" t="s">
        <v>19</v>
      </c>
      <c r="E697" t="s">
        <v>49</v>
      </c>
      <c r="F697">
        <v>78205.19</v>
      </c>
      <c r="G697" s="26">
        <v>44574</v>
      </c>
      <c r="H697" t="s">
        <v>32</v>
      </c>
      <c r="I697" s="26">
        <v>44631</v>
      </c>
      <c r="J697" s="27">
        <v>0.162</v>
      </c>
      <c r="K697" s="28">
        <v>537.61</v>
      </c>
      <c r="L697" s="28">
        <v>4820.54</v>
      </c>
      <c r="M697" s="28">
        <v>25.37</v>
      </c>
      <c r="N697" s="28">
        <v>832.32</v>
      </c>
      <c r="O697">
        <v>136.6</v>
      </c>
      <c r="P697">
        <v>2669</v>
      </c>
    </row>
    <row r="698" spans="1:16">
      <c r="A698" t="s">
        <v>16</v>
      </c>
      <c r="B698" t="s">
        <v>297</v>
      </c>
      <c r="C698" t="s">
        <v>154</v>
      </c>
      <c r="D698" t="s">
        <v>19</v>
      </c>
      <c r="E698" t="s">
        <v>20</v>
      </c>
      <c r="F698">
        <v>76378.15</v>
      </c>
      <c r="G698" s="26">
        <v>44574</v>
      </c>
      <c r="H698" t="s">
        <v>32</v>
      </c>
      <c r="I698" s="26">
        <v>44635</v>
      </c>
      <c r="J698" s="27">
        <v>0.162</v>
      </c>
      <c r="K698" s="28">
        <v>670</v>
      </c>
      <c r="L698" s="28">
        <v>4336.79</v>
      </c>
      <c r="M698" s="28">
        <v>26.2</v>
      </c>
      <c r="N698" s="28">
        <v>774.86</v>
      </c>
      <c r="O698">
        <v>136.6</v>
      </c>
      <c r="P698">
        <v>2648</v>
      </c>
    </row>
    <row r="699" spans="1:16">
      <c r="A699" t="s">
        <v>16</v>
      </c>
      <c r="B699" t="s">
        <v>160</v>
      </c>
      <c r="C699" t="s">
        <v>67</v>
      </c>
      <c r="D699" t="s">
        <v>19</v>
      </c>
      <c r="E699" t="s">
        <v>49</v>
      </c>
      <c r="F699">
        <v>78205.19</v>
      </c>
      <c r="G699" s="26">
        <v>44574</v>
      </c>
      <c r="H699" t="s">
        <v>32</v>
      </c>
      <c r="I699" s="26">
        <v>44577</v>
      </c>
      <c r="J699" s="27">
        <v>0.162</v>
      </c>
      <c r="K699" s="28">
        <v>537.61</v>
      </c>
      <c r="L699" s="28">
        <v>4820.54</v>
      </c>
      <c r="M699" s="28">
        <v>25.37</v>
      </c>
      <c r="N699" s="28">
        <v>832.32</v>
      </c>
      <c r="O699">
        <v>136.6</v>
      </c>
      <c r="P699">
        <v>3209</v>
      </c>
    </row>
    <row r="700" spans="1:16">
      <c r="A700" t="s">
        <v>16</v>
      </c>
      <c r="B700" t="s">
        <v>297</v>
      </c>
      <c r="C700" t="s">
        <v>72</v>
      </c>
      <c r="D700" t="s">
        <v>19</v>
      </c>
      <c r="E700" t="s">
        <v>20</v>
      </c>
      <c r="F700">
        <v>76378.15</v>
      </c>
      <c r="G700" s="26">
        <v>44574</v>
      </c>
      <c r="H700" t="s">
        <v>32</v>
      </c>
      <c r="I700" s="26">
        <v>44636</v>
      </c>
      <c r="J700" s="27">
        <v>0.162</v>
      </c>
      <c r="K700" s="28">
        <v>670</v>
      </c>
      <c r="L700" s="28">
        <v>4336.79</v>
      </c>
      <c r="M700" s="28">
        <v>26.2</v>
      </c>
      <c r="N700" s="28">
        <v>774.86</v>
      </c>
      <c r="O700">
        <v>136.6</v>
      </c>
      <c r="P700">
        <v>2642</v>
      </c>
    </row>
    <row r="701" spans="1:16">
      <c r="A701" t="s">
        <v>16</v>
      </c>
      <c r="B701" t="s">
        <v>299</v>
      </c>
      <c r="C701" t="s">
        <v>300</v>
      </c>
      <c r="D701" t="s">
        <v>19</v>
      </c>
      <c r="E701" t="s">
        <v>20</v>
      </c>
      <c r="F701">
        <v>76378.15</v>
      </c>
      <c r="G701" s="26">
        <v>44575</v>
      </c>
      <c r="H701" t="s">
        <v>32</v>
      </c>
      <c r="I701" s="26">
        <v>44608</v>
      </c>
      <c r="J701" s="27">
        <v>0.162</v>
      </c>
      <c r="K701" s="28">
        <v>670</v>
      </c>
      <c r="L701" s="28">
        <v>4336.79</v>
      </c>
      <c r="M701" s="28">
        <v>26.2</v>
      </c>
      <c r="N701" s="28">
        <v>774.86</v>
      </c>
      <c r="O701">
        <v>136.6</v>
      </c>
      <c r="P701">
        <v>3142</v>
      </c>
    </row>
    <row r="702" spans="1:16">
      <c r="A702" t="s">
        <v>16</v>
      </c>
      <c r="B702" t="s">
        <v>297</v>
      </c>
      <c r="C702" t="s">
        <v>152</v>
      </c>
      <c r="D702" t="s">
        <v>19</v>
      </c>
      <c r="E702" t="s">
        <v>20</v>
      </c>
      <c r="F702">
        <v>76378.15</v>
      </c>
      <c r="G702" s="26">
        <v>44575</v>
      </c>
      <c r="H702" t="s">
        <v>32</v>
      </c>
      <c r="I702" s="26">
        <v>44635</v>
      </c>
      <c r="J702" s="27">
        <v>0.162</v>
      </c>
      <c r="K702" s="28">
        <v>670</v>
      </c>
      <c r="L702" s="28">
        <v>4336.79</v>
      </c>
      <c r="M702" s="28">
        <v>26.2</v>
      </c>
      <c r="N702" s="28">
        <v>774.86</v>
      </c>
      <c r="O702">
        <v>136.6</v>
      </c>
      <c r="P702">
        <v>2646</v>
      </c>
    </row>
    <row r="703" spans="1:16">
      <c r="A703" t="s">
        <v>16</v>
      </c>
      <c r="B703" t="s">
        <v>157</v>
      </c>
      <c r="C703" t="s">
        <v>205</v>
      </c>
      <c r="D703" t="s">
        <v>44</v>
      </c>
      <c r="E703" t="s">
        <v>49</v>
      </c>
      <c r="F703">
        <v>152905.93</v>
      </c>
      <c r="G703" s="26">
        <v>44575</v>
      </c>
      <c r="H703" t="s">
        <v>32</v>
      </c>
      <c r="I703" s="26">
        <v>44618</v>
      </c>
      <c r="J703" s="27">
        <v>0.252</v>
      </c>
      <c r="K703" s="28">
        <v>918.16</v>
      </c>
      <c r="L703" s="28">
        <v>8560.99</v>
      </c>
      <c r="M703" s="28">
        <v>47.78</v>
      </c>
      <c r="N703" s="28">
        <v>2351.31</v>
      </c>
      <c r="O703">
        <v>185.76</v>
      </c>
      <c r="P703">
        <v>2809</v>
      </c>
    </row>
    <row r="704" spans="1:16">
      <c r="A704" t="s">
        <v>103</v>
      </c>
      <c r="B704" t="s">
        <v>104</v>
      </c>
      <c r="C704" t="s">
        <v>39</v>
      </c>
      <c r="D704" t="s">
        <v>44</v>
      </c>
      <c r="E704" t="s">
        <v>20</v>
      </c>
      <c r="F704">
        <v>152769.7</v>
      </c>
      <c r="G704" s="26">
        <v>44575</v>
      </c>
      <c r="H704" t="s">
        <v>21</v>
      </c>
      <c r="I704" s="26">
        <v>44609</v>
      </c>
      <c r="J704" s="27">
        <v>0.252</v>
      </c>
      <c r="K704" s="28">
        <v>1198.46</v>
      </c>
      <c r="L704" s="28">
        <v>7822.4</v>
      </c>
      <c r="M704" s="28">
        <v>49.81</v>
      </c>
      <c r="N704" s="28">
        <v>2351.31</v>
      </c>
      <c r="O704">
        <v>185.76</v>
      </c>
      <c r="P704">
        <v>1513</v>
      </c>
    </row>
    <row r="705" spans="1:16">
      <c r="A705" t="s">
        <v>16</v>
      </c>
      <c r="B705" t="s">
        <v>299</v>
      </c>
      <c r="C705" t="s">
        <v>301</v>
      </c>
      <c r="D705" t="s">
        <v>19</v>
      </c>
      <c r="E705" t="s">
        <v>49</v>
      </c>
      <c r="F705">
        <v>78205.19</v>
      </c>
      <c r="G705" s="26">
        <v>44575</v>
      </c>
      <c r="H705" t="s">
        <v>32</v>
      </c>
      <c r="I705" s="26">
        <v>44608</v>
      </c>
      <c r="J705" s="27">
        <v>0.162</v>
      </c>
      <c r="K705" s="28">
        <v>537.61</v>
      </c>
      <c r="L705" s="28">
        <v>4820.54</v>
      </c>
      <c r="M705" s="28">
        <v>25.37</v>
      </c>
      <c r="N705" s="28">
        <v>832.32</v>
      </c>
      <c r="O705">
        <v>136.6</v>
      </c>
      <c r="P705">
        <v>3143</v>
      </c>
    </row>
    <row r="706" spans="1:16">
      <c r="A706" t="s">
        <v>103</v>
      </c>
      <c r="B706" t="s">
        <v>104</v>
      </c>
      <c r="C706" t="s">
        <v>57</v>
      </c>
      <c r="D706" t="s">
        <v>44</v>
      </c>
      <c r="E706" t="s">
        <v>49</v>
      </c>
      <c r="F706">
        <v>152905.93</v>
      </c>
      <c r="G706" s="26">
        <v>44575</v>
      </c>
      <c r="H706" t="s">
        <v>21</v>
      </c>
      <c r="I706" s="26">
        <v>44619</v>
      </c>
      <c r="J706" s="27">
        <v>0.252</v>
      </c>
      <c r="K706" s="28">
        <v>918.16</v>
      </c>
      <c r="L706" s="28">
        <v>8560.99</v>
      </c>
      <c r="M706" s="28">
        <v>47.78</v>
      </c>
      <c r="N706" s="28">
        <v>2351.31</v>
      </c>
      <c r="O706">
        <v>185.76</v>
      </c>
      <c r="P706">
        <v>1506</v>
      </c>
    </row>
    <row r="707" spans="1:16">
      <c r="A707" t="s">
        <v>16</v>
      </c>
      <c r="B707" t="s">
        <v>299</v>
      </c>
      <c r="C707" t="s">
        <v>302</v>
      </c>
      <c r="D707" t="s">
        <v>19</v>
      </c>
      <c r="E707" t="s">
        <v>49</v>
      </c>
      <c r="F707">
        <v>78205.19</v>
      </c>
      <c r="G707" s="26">
        <v>44576</v>
      </c>
      <c r="H707" t="s">
        <v>32</v>
      </c>
      <c r="I707" s="26">
        <v>44607</v>
      </c>
      <c r="J707" s="27">
        <v>0.162</v>
      </c>
      <c r="K707" s="28">
        <v>537.61</v>
      </c>
      <c r="L707" s="28">
        <v>4820.54</v>
      </c>
      <c r="M707" s="28">
        <v>25.37</v>
      </c>
      <c r="N707" s="28">
        <v>832.32</v>
      </c>
      <c r="O707">
        <v>136.6</v>
      </c>
      <c r="P707">
        <v>3140</v>
      </c>
    </row>
    <row r="708" spans="1:16">
      <c r="A708" t="s">
        <v>16</v>
      </c>
      <c r="B708" t="s">
        <v>157</v>
      </c>
      <c r="C708" t="s">
        <v>77</v>
      </c>
      <c r="D708" t="s">
        <v>44</v>
      </c>
      <c r="E708" t="s">
        <v>20</v>
      </c>
      <c r="F708">
        <v>152769.7</v>
      </c>
      <c r="G708" s="26">
        <v>44576</v>
      </c>
      <c r="H708" t="s">
        <v>32</v>
      </c>
      <c r="I708" s="26">
        <v>44580</v>
      </c>
      <c r="J708" s="27">
        <v>0.252</v>
      </c>
      <c r="K708" s="28">
        <v>1198.46</v>
      </c>
      <c r="L708" s="28">
        <v>7822.4</v>
      </c>
      <c r="M708" s="28">
        <v>49.81</v>
      </c>
      <c r="N708" s="28">
        <v>2351.31</v>
      </c>
      <c r="O708">
        <v>185.76</v>
      </c>
      <c r="P708">
        <v>2856</v>
      </c>
    </row>
    <row r="709" spans="1:16">
      <c r="A709" t="s">
        <v>103</v>
      </c>
      <c r="B709" t="s">
        <v>104</v>
      </c>
      <c r="C709" t="s">
        <v>22</v>
      </c>
      <c r="D709" t="s">
        <v>44</v>
      </c>
      <c r="E709" t="s">
        <v>20</v>
      </c>
      <c r="F709">
        <v>152769.7</v>
      </c>
      <c r="G709" s="26">
        <v>44576</v>
      </c>
      <c r="H709" t="s">
        <v>21</v>
      </c>
      <c r="I709" s="26">
        <v>44609</v>
      </c>
      <c r="J709" s="27">
        <v>0.252</v>
      </c>
      <c r="K709" s="28">
        <v>1198.46</v>
      </c>
      <c r="L709" s="28">
        <v>7822.4</v>
      </c>
      <c r="M709" s="28">
        <v>49.81</v>
      </c>
      <c r="N709" s="28">
        <v>2351.31</v>
      </c>
      <c r="O709">
        <v>185.76</v>
      </c>
      <c r="P709">
        <v>1514</v>
      </c>
    </row>
    <row r="710" spans="1:16">
      <c r="A710" t="s">
        <v>16</v>
      </c>
      <c r="B710" t="s">
        <v>299</v>
      </c>
      <c r="C710" t="s">
        <v>303</v>
      </c>
      <c r="D710" t="s">
        <v>19</v>
      </c>
      <c r="E710" t="s">
        <v>49</v>
      </c>
      <c r="F710">
        <v>78205.19</v>
      </c>
      <c r="G710" s="26">
        <v>44576</v>
      </c>
      <c r="H710" t="s">
        <v>32</v>
      </c>
      <c r="I710" s="26">
        <v>44609</v>
      </c>
      <c r="J710" s="27">
        <v>0.162</v>
      </c>
      <c r="K710" s="28">
        <v>537.61</v>
      </c>
      <c r="L710" s="28">
        <v>4820.54</v>
      </c>
      <c r="M710" s="28">
        <v>25.37</v>
      </c>
      <c r="N710" s="28">
        <v>832.32</v>
      </c>
      <c r="O710">
        <v>136.6</v>
      </c>
      <c r="P710">
        <v>3136</v>
      </c>
    </row>
    <row r="711" spans="1:16">
      <c r="A711" t="s">
        <v>16</v>
      </c>
      <c r="B711" t="s">
        <v>299</v>
      </c>
      <c r="C711" t="s">
        <v>304</v>
      </c>
      <c r="D711" t="s">
        <v>19</v>
      </c>
      <c r="E711" t="s">
        <v>20</v>
      </c>
      <c r="F711">
        <v>76378.15</v>
      </c>
      <c r="G711" s="26">
        <v>44576</v>
      </c>
      <c r="H711" t="s">
        <v>32</v>
      </c>
      <c r="I711" s="26">
        <v>44608</v>
      </c>
      <c r="J711" s="27">
        <v>0.162</v>
      </c>
      <c r="K711" s="28">
        <v>670</v>
      </c>
      <c r="L711" s="28">
        <v>4336.79</v>
      </c>
      <c r="M711" s="28">
        <v>26.2</v>
      </c>
      <c r="N711" s="28">
        <v>774.86</v>
      </c>
      <c r="O711">
        <v>136.6</v>
      </c>
      <c r="P711">
        <v>3141</v>
      </c>
    </row>
    <row r="712" spans="1:16">
      <c r="A712" t="s">
        <v>103</v>
      </c>
      <c r="B712" t="s">
        <v>104</v>
      </c>
      <c r="C712" t="s">
        <v>38</v>
      </c>
      <c r="D712" t="s">
        <v>44</v>
      </c>
      <c r="E712" t="s">
        <v>20</v>
      </c>
      <c r="F712">
        <v>152769.7</v>
      </c>
      <c r="G712" s="26">
        <v>44576</v>
      </c>
      <c r="H712" t="s">
        <v>21</v>
      </c>
      <c r="I712" s="26">
        <v>44609</v>
      </c>
      <c r="J712" s="27">
        <v>0.252</v>
      </c>
      <c r="K712" s="28">
        <v>1198.46</v>
      </c>
      <c r="L712" s="28">
        <v>7822.4</v>
      </c>
      <c r="M712" s="28">
        <v>49.81</v>
      </c>
      <c r="N712" s="28">
        <v>2351.31</v>
      </c>
      <c r="O712">
        <v>185.76</v>
      </c>
      <c r="P712">
        <v>1512</v>
      </c>
    </row>
    <row r="713" spans="1:16">
      <c r="A713" t="s">
        <v>16</v>
      </c>
      <c r="B713" t="s">
        <v>299</v>
      </c>
      <c r="C713" t="s">
        <v>305</v>
      </c>
      <c r="D713" t="s">
        <v>19</v>
      </c>
      <c r="E713" t="s">
        <v>20</v>
      </c>
      <c r="F713">
        <v>76378.15</v>
      </c>
      <c r="G713" s="26">
        <v>44576</v>
      </c>
      <c r="H713" t="s">
        <v>32</v>
      </c>
      <c r="I713" s="26">
        <v>44609</v>
      </c>
      <c r="J713" s="27">
        <v>0.162</v>
      </c>
      <c r="K713" s="28">
        <v>670</v>
      </c>
      <c r="L713" s="28">
        <v>4336.79</v>
      </c>
      <c r="M713" s="28">
        <v>26.2</v>
      </c>
      <c r="N713" s="28">
        <v>774.86</v>
      </c>
      <c r="O713">
        <v>136.6</v>
      </c>
      <c r="P713">
        <v>3138</v>
      </c>
    </row>
    <row r="714" spans="1:16">
      <c r="A714" t="s">
        <v>16</v>
      </c>
      <c r="B714" t="s">
        <v>157</v>
      </c>
      <c r="C714" t="s">
        <v>65</v>
      </c>
      <c r="D714" t="s">
        <v>44</v>
      </c>
      <c r="E714" t="s">
        <v>20</v>
      </c>
      <c r="F714">
        <v>152769.7</v>
      </c>
      <c r="G714" s="26">
        <v>44577</v>
      </c>
      <c r="H714" t="s">
        <v>32</v>
      </c>
      <c r="I714" s="26">
        <v>44580</v>
      </c>
      <c r="J714" s="27">
        <v>0.252</v>
      </c>
      <c r="K714" s="28">
        <v>1198.46</v>
      </c>
      <c r="L714" s="28">
        <v>7822.4</v>
      </c>
      <c r="M714" s="28">
        <v>49.81</v>
      </c>
      <c r="N714" s="28">
        <v>2351.31</v>
      </c>
      <c r="O714">
        <v>185.76</v>
      </c>
      <c r="P714">
        <v>2858</v>
      </c>
    </row>
    <row r="715" spans="1:16">
      <c r="A715" t="s">
        <v>103</v>
      </c>
      <c r="B715" t="s">
        <v>104</v>
      </c>
      <c r="C715" t="s">
        <v>55</v>
      </c>
      <c r="D715" t="s">
        <v>44</v>
      </c>
      <c r="E715" t="s">
        <v>49</v>
      </c>
      <c r="F715">
        <v>152905.93</v>
      </c>
      <c r="G715" s="26">
        <v>44577</v>
      </c>
      <c r="H715" t="s">
        <v>21</v>
      </c>
      <c r="I715" s="26">
        <v>44623</v>
      </c>
      <c r="J715" s="27">
        <v>0.252</v>
      </c>
      <c r="K715" s="28">
        <v>918.16</v>
      </c>
      <c r="L715" s="28">
        <v>8560.99</v>
      </c>
      <c r="M715" s="28">
        <v>47.78</v>
      </c>
      <c r="N715" s="28">
        <v>2351.31</v>
      </c>
      <c r="O715">
        <v>185.76</v>
      </c>
      <c r="P715">
        <v>1491</v>
      </c>
    </row>
    <row r="716" spans="1:16">
      <c r="A716" t="s">
        <v>16</v>
      </c>
      <c r="B716" t="s">
        <v>299</v>
      </c>
      <c r="C716" t="s">
        <v>306</v>
      </c>
      <c r="D716" t="s">
        <v>19</v>
      </c>
      <c r="E716" t="s">
        <v>20</v>
      </c>
      <c r="F716">
        <v>76378.15</v>
      </c>
      <c r="G716" s="26">
        <v>44577</v>
      </c>
      <c r="H716" t="s">
        <v>32</v>
      </c>
      <c r="I716" s="26">
        <v>44610</v>
      </c>
      <c r="J716" s="27">
        <v>0.162</v>
      </c>
      <c r="K716" s="28">
        <v>670</v>
      </c>
      <c r="L716" s="28">
        <v>4336.79</v>
      </c>
      <c r="M716" s="28">
        <v>26.2</v>
      </c>
      <c r="N716" s="28">
        <v>774.86</v>
      </c>
      <c r="O716">
        <v>136.6</v>
      </c>
      <c r="P716">
        <v>3133</v>
      </c>
    </row>
    <row r="717" spans="1:16">
      <c r="A717" t="s">
        <v>16</v>
      </c>
      <c r="B717" t="s">
        <v>299</v>
      </c>
      <c r="C717" t="s">
        <v>307</v>
      </c>
      <c r="D717" t="s">
        <v>19</v>
      </c>
      <c r="E717" t="s">
        <v>20</v>
      </c>
      <c r="F717">
        <v>76378.15</v>
      </c>
      <c r="G717" s="26">
        <v>44577</v>
      </c>
      <c r="H717" t="s">
        <v>32</v>
      </c>
      <c r="I717" s="26">
        <v>44611</v>
      </c>
      <c r="J717" s="27">
        <v>0.162</v>
      </c>
      <c r="K717" s="28">
        <v>670</v>
      </c>
      <c r="L717" s="28">
        <v>4336.79</v>
      </c>
      <c r="M717" s="28">
        <v>26.2</v>
      </c>
      <c r="N717" s="28">
        <v>774.86</v>
      </c>
      <c r="O717">
        <v>136.6</v>
      </c>
      <c r="P717">
        <v>3134</v>
      </c>
    </row>
    <row r="718" spans="1:16">
      <c r="A718" t="s">
        <v>16</v>
      </c>
      <c r="B718" t="s">
        <v>299</v>
      </c>
      <c r="C718" t="s">
        <v>308</v>
      </c>
      <c r="D718" t="s">
        <v>19</v>
      </c>
      <c r="E718" t="s">
        <v>20</v>
      </c>
      <c r="F718">
        <v>76378.15</v>
      </c>
      <c r="G718" s="26">
        <v>44577</v>
      </c>
      <c r="H718" t="s">
        <v>32</v>
      </c>
      <c r="I718" s="26">
        <v>44609</v>
      </c>
      <c r="J718" s="27">
        <v>0.162</v>
      </c>
      <c r="K718" s="28">
        <v>670</v>
      </c>
      <c r="L718" s="28">
        <v>4336.79</v>
      </c>
      <c r="M718" s="28">
        <v>26.2</v>
      </c>
      <c r="N718" s="28">
        <v>774.86</v>
      </c>
      <c r="O718">
        <v>136.6</v>
      </c>
      <c r="P718">
        <v>3137</v>
      </c>
    </row>
    <row r="719" spans="1:16">
      <c r="A719" t="s">
        <v>16</v>
      </c>
      <c r="B719" t="s">
        <v>299</v>
      </c>
      <c r="C719" t="s">
        <v>309</v>
      </c>
      <c r="D719" t="s">
        <v>19</v>
      </c>
      <c r="E719" t="s">
        <v>49</v>
      </c>
      <c r="F719">
        <v>78205.19</v>
      </c>
      <c r="G719" s="26">
        <v>44577</v>
      </c>
      <c r="H719" t="s">
        <v>32</v>
      </c>
      <c r="I719" s="26">
        <v>44609</v>
      </c>
      <c r="J719" s="27">
        <v>0.162</v>
      </c>
      <c r="K719" s="28">
        <v>537.61</v>
      </c>
      <c r="L719" s="28">
        <v>4820.54</v>
      </c>
      <c r="M719" s="28">
        <v>25.37</v>
      </c>
      <c r="N719" s="28">
        <v>832.32</v>
      </c>
      <c r="O719">
        <v>136.6</v>
      </c>
      <c r="P719">
        <v>3139</v>
      </c>
    </row>
    <row r="720" spans="1:16">
      <c r="A720" t="s">
        <v>103</v>
      </c>
      <c r="B720" t="s">
        <v>104</v>
      </c>
      <c r="C720" t="s">
        <v>33</v>
      </c>
      <c r="D720" t="s">
        <v>44</v>
      </c>
      <c r="E720" t="s">
        <v>20</v>
      </c>
      <c r="F720">
        <v>152769.7</v>
      </c>
      <c r="G720" s="26">
        <v>44577</v>
      </c>
      <c r="H720" t="s">
        <v>21</v>
      </c>
      <c r="I720" s="26">
        <v>44619</v>
      </c>
      <c r="J720" s="27">
        <v>0.252</v>
      </c>
      <c r="K720" s="28">
        <v>1198.46</v>
      </c>
      <c r="L720" s="28">
        <v>7822.4</v>
      </c>
      <c r="M720" s="28">
        <v>49.81</v>
      </c>
      <c r="N720" s="28">
        <v>2351.31</v>
      </c>
      <c r="O720">
        <v>185.76</v>
      </c>
      <c r="P720">
        <v>1508</v>
      </c>
    </row>
    <row r="721" spans="1:16">
      <c r="A721" t="s">
        <v>16</v>
      </c>
      <c r="B721" t="s">
        <v>299</v>
      </c>
      <c r="C721" t="s">
        <v>310</v>
      </c>
      <c r="D721" t="s">
        <v>19</v>
      </c>
      <c r="E721" t="s">
        <v>49</v>
      </c>
      <c r="F721">
        <v>78205.19</v>
      </c>
      <c r="G721" s="26">
        <v>44578</v>
      </c>
      <c r="H721" t="s">
        <v>32</v>
      </c>
      <c r="I721" s="26">
        <v>44615</v>
      </c>
      <c r="J721" s="27">
        <v>0.162</v>
      </c>
      <c r="K721" s="28">
        <v>537.61</v>
      </c>
      <c r="L721" s="28">
        <v>4820.54</v>
      </c>
      <c r="M721" s="28">
        <v>25.37</v>
      </c>
      <c r="N721" s="28">
        <v>832.32</v>
      </c>
      <c r="O721">
        <v>136.6</v>
      </c>
      <c r="P721">
        <v>3128</v>
      </c>
    </row>
    <row r="722" spans="1:16">
      <c r="A722" t="s">
        <v>16</v>
      </c>
      <c r="B722" t="s">
        <v>299</v>
      </c>
      <c r="C722" t="s">
        <v>311</v>
      </c>
      <c r="D722" t="s">
        <v>19</v>
      </c>
      <c r="E722" t="s">
        <v>20</v>
      </c>
      <c r="F722">
        <v>76378.15</v>
      </c>
      <c r="G722" s="26">
        <v>44578</v>
      </c>
      <c r="H722" t="s">
        <v>32</v>
      </c>
      <c r="I722" s="26">
        <v>44617</v>
      </c>
      <c r="J722" s="27">
        <v>0.162</v>
      </c>
      <c r="K722" s="28">
        <v>670</v>
      </c>
      <c r="L722" s="28">
        <v>4336.79</v>
      </c>
      <c r="M722" s="28">
        <v>26.2</v>
      </c>
      <c r="N722" s="28">
        <v>774.86</v>
      </c>
      <c r="O722">
        <v>136.6</v>
      </c>
      <c r="P722">
        <v>3130</v>
      </c>
    </row>
    <row r="723" spans="1:16">
      <c r="A723" t="s">
        <v>16</v>
      </c>
      <c r="B723" t="s">
        <v>299</v>
      </c>
      <c r="C723" t="s">
        <v>312</v>
      </c>
      <c r="D723" t="s">
        <v>19</v>
      </c>
      <c r="E723" t="s">
        <v>49</v>
      </c>
      <c r="F723">
        <v>78205.19</v>
      </c>
      <c r="G723" s="26">
        <v>44578</v>
      </c>
      <c r="H723" t="s">
        <v>32</v>
      </c>
      <c r="I723" s="26">
        <v>44610</v>
      </c>
      <c r="J723" s="27">
        <v>0.162</v>
      </c>
      <c r="K723" s="28">
        <v>537.61</v>
      </c>
      <c r="L723" s="28">
        <v>4820.54</v>
      </c>
      <c r="M723" s="28">
        <v>25.37</v>
      </c>
      <c r="N723" s="28">
        <v>832.32</v>
      </c>
      <c r="O723">
        <v>136.6</v>
      </c>
      <c r="P723">
        <v>3132</v>
      </c>
    </row>
    <row r="724" spans="1:16">
      <c r="A724" t="s">
        <v>16</v>
      </c>
      <c r="B724" t="s">
        <v>299</v>
      </c>
      <c r="C724" t="s">
        <v>313</v>
      </c>
      <c r="D724" t="s">
        <v>19</v>
      </c>
      <c r="E724" t="s">
        <v>49</v>
      </c>
      <c r="F724">
        <v>78205.19</v>
      </c>
      <c r="G724" s="26">
        <v>44578</v>
      </c>
      <c r="H724" t="s">
        <v>32</v>
      </c>
      <c r="I724" s="26">
        <v>44611</v>
      </c>
      <c r="J724" s="27">
        <v>0.162</v>
      </c>
      <c r="K724" s="28">
        <v>537.61</v>
      </c>
      <c r="L724" s="28">
        <v>4820.54</v>
      </c>
      <c r="M724" s="28">
        <v>25.37</v>
      </c>
      <c r="N724" s="28">
        <v>832.32</v>
      </c>
      <c r="O724">
        <v>136.6</v>
      </c>
      <c r="P724">
        <v>3135</v>
      </c>
    </row>
    <row r="725" spans="1:16">
      <c r="A725" t="s">
        <v>103</v>
      </c>
      <c r="B725" t="s">
        <v>104</v>
      </c>
      <c r="C725" t="s">
        <v>28</v>
      </c>
      <c r="D725" t="s">
        <v>44</v>
      </c>
      <c r="E725" t="s">
        <v>20</v>
      </c>
      <c r="F725">
        <v>152769.7</v>
      </c>
      <c r="G725" s="26">
        <v>44578</v>
      </c>
      <c r="H725" t="s">
        <v>21</v>
      </c>
      <c r="I725" s="26">
        <v>44619</v>
      </c>
      <c r="J725" s="27">
        <v>0.252</v>
      </c>
      <c r="K725" s="28">
        <v>1198.46</v>
      </c>
      <c r="L725" s="28">
        <v>7822.4</v>
      </c>
      <c r="M725" s="28">
        <v>49.81</v>
      </c>
      <c r="N725" s="28">
        <v>2351.31</v>
      </c>
      <c r="O725">
        <v>185.76</v>
      </c>
      <c r="P725">
        <v>1507</v>
      </c>
    </row>
    <row r="726" spans="1:16">
      <c r="A726" t="s">
        <v>103</v>
      </c>
      <c r="B726" t="s">
        <v>104</v>
      </c>
      <c r="C726" t="s">
        <v>83</v>
      </c>
      <c r="D726" t="s">
        <v>44</v>
      </c>
      <c r="E726" t="s">
        <v>49</v>
      </c>
      <c r="F726">
        <v>152905.93</v>
      </c>
      <c r="G726" s="26">
        <v>44578</v>
      </c>
      <c r="H726" t="s">
        <v>21</v>
      </c>
      <c r="I726" s="26">
        <v>44609</v>
      </c>
      <c r="J726" s="27">
        <v>0.252</v>
      </c>
      <c r="K726" s="28">
        <v>918.16</v>
      </c>
      <c r="L726" s="28">
        <v>8560.99</v>
      </c>
      <c r="M726" s="28">
        <v>47.78</v>
      </c>
      <c r="N726" s="28">
        <v>2351.31</v>
      </c>
      <c r="O726">
        <v>185.76</v>
      </c>
      <c r="P726">
        <v>1515</v>
      </c>
    </row>
    <row r="727" spans="1:16">
      <c r="A727" t="s">
        <v>103</v>
      </c>
      <c r="B727" t="s">
        <v>220</v>
      </c>
      <c r="C727" t="s">
        <v>191</v>
      </c>
      <c r="D727" t="s">
        <v>19</v>
      </c>
      <c r="E727" t="s">
        <v>49</v>
      </c>
      <c r="F727">
        <v>78205.19</v>
      </c>
      <c r="G727" s="26">
        <v>44579</v>
      </c>
      <c r="H727" t="s">
        <v>21</v>
      </c>
      <c r="I727" s="26">
        <v>44646</v>
      </c>
      <c r="J727" s="27">
        <v>0.162</v>
      </c>
      <c r="K727" s="28">
        <v>537.61</v>
      </c>
      <c r="L727" s="28">
        <v>4820.54</v>
      </c>
      <c r="M727" s="28">
        <v>25.37</v>
      </c>
      <c r="N727" s="28">
        <v>832.32</v>
      </c>
      <c r="O727">
        <v>136.6</v>
      </c>
      <c r="P727">
        <v>925</v>
      </c>
    </row>
    <row r="728" spans="1:16">
      <c r="A728" t="s">
        <v>16</v>
      </c>
      <c r="B728" t="s">
        <v>299</v>
      </c>
      <c r="C728" t="s">
        <v>314</v>
      </c>
      <c r="D728" t="s">
        <v>19</v>
      </c>
      <c r="E728" t="s">
        <v>20</v>
      </c>
      <c r="F728">
        <v>76378.15</v>
      </c>
      <c r="G728" s="26">
        <v>44579</v>
      </c>
      <c r="H728" t="s">
        <v>32</v>
      </c>
      <c r="I728" s="26">
        <v>44617</v>
      </c>
      <c r="J728" s="27">
        <v>0.162</v>
      </c>
      <c r="K728" s="28">
        <v>670</v>
      </c>
      <c r="L728" s="28">
        <v>4336.79</v>
      </c>
      <c r="M728" s="28">
        <v>26.2</v>
      </c>
      <c r="N728" s="28">
        <v>774.86</v>
      </c>
      <c r="O728">
        <v>136.6</v>
      </c>
      <c r="P728">
        <v>3129</v>
      </c>
    </row>
    <row r="729" spans="1:16">
      <c r="A729" t="s">
        <v>16</v>
      </c>
      <c r="B729" t="s">
        <v>299</v>
      </c>
      <c r="C729" t="s">
        <v>315</v>
      </c>
      <c r="D729" t="s">
        <v>19</v>
      </c>
      <c r="E729" t="s">
        <v>20</v>
      </c>
      <c r="F729">
        <v>76378.15</v>
      </c>
      <c r="G729" s="26">
        <v>44579</v>
      </c>
      <c r="H729" t="s">
        <v>32</v>
      </c>
      <c r="I729" s="26">
        <v>44618</v>
      </c>
      <c r="J729" s="27">
        <v>0.162</v>
      </c>
      <c r="K729" s="28">
        <v>670</v>
      </c>
      <c r="L729" s="28">
        <v>4336.79</v>
      </c>
      <c r="M729" s="28">
        <v>26.2</v>
      </c>
      <c r="N729" s="28">
        <v>774.86</v>
      </c>
      <c r="O729">
        <v>136.6</v>
      </c>
      <c r="P729">
        <v>3126</v>
      </c>
    </row>
    <row r="730" spans="1:16">
      <c r="A730" t="s">
        <v>16</v>
      </c>
      <c r="B730" t="s">
        <v>299</v>
      </c>
      <c r="C730" t="s">
        <v>316</v>
      </c>
      <c r="D730" t="s">
        <v>19</v>
      </c>
      <c r="E730" t="s">
        <v>20</v>
      </c>
      <c r="F730">
        <v>76378.15</v>
      </c>
      <c r="G730" s="26">
        <v>44579</v>
      </c>
      <c r="H730" t="s">
        <v>32</v>
      </c>
      <c r="I730" s="26">
        <v>44617</v>
      </c>
      <c r="J730" s="27">
        <v>0.162</v>
      </c>
      <c r="K730" s="28">
        <v>670</v>
      </c>
      <c r="L730" s="28">
        <v>4336.79</v>
      </c>
      <c r="M730" s="28">
        <v>26.2</v>
      </c>
      <c r="N730" s="28">
        <v>774.86</v>
      </c>
      <c r="O730">
        <v>136.6</v>
      </c>
      <c r="P730">
        <v>3125</v>
      </c>
    </row>
    <row r="731" spans="1:16">
      <c r="A731" t="s">
        <v>16</v>
      </c>
      <c r="B731" t="s">
        <v>299</v>
      </c>
      <c r="C731" t="s">
        <v>317</v>
      </c>
      <c r="D731" t="s">
        <v>19</v>
      </c>
      <c r="E731" t="s">
        <v>49</v>
      </c>
      <c r="F731">
        <v>78205.19</v>
      </c>
      <c r="G731" s="26">
        <v>44579</v>
      </c>
      <c r="H731" t="s">
        <v>32</v>
      </c>
      <c r="I731" s="26">
        <v>44617</v>
      </c>
      <c r="J731" s="27">
        <v>0.162</v>
      </c>
      <c r="K731" s="28">
        <v>537.61</v>
      </c>
      <c r="L731" s="28">
        <v>4820.54</v>
      </c>
      <c r="M731" s="28">
        <v>25.37</v>
      </c>
      <c r="N731" s="28">
        <v>832.32</v>
      </c>
      <c r="O731">
        <v>136.6</v>
      </c>
      <c r="P731">
        <v>3124</v>
      </c>
    </row>
    <row r="732" spans="1:16">
      <c r="A732" t="s">
        <v>16</v>
      </c>
      <c r="B732" t="s">
        <v>299</v>
      </c>
      <c r="C732" t="s">
        <v>36</v>
      </c>
      <c r="D732" t="s">
        <v>19</v>
      </c>
      <c r="E732" t="s">
        <v>20</v>
      </c>
      <c r="F732">
        <v>76378.15</v>
      </c>
      <c r="G732" s="26">
        <v>44579</v>
      </c>
      <c r="H732" t="s">
        <v>32</v>
      </c>
      <c r="I732" s="26">
        <v>44618</v>
      </c>
      <c r="J732" s="27">
        <v>0.162</v>
      </c>
      <c r="K732" s="28">
        <v>670</v>
      </c>
      <c r="L732" s="28">
        <v>4336.79</v>
      </c>
      <c r="M732" s="28">
        <v>26.2</v>
      </c>
      <c r="N732" s="28">
        <v>774.86</v>
      </c>
      <c r="O732">
        <v>136.6</v>
      </c>
      <c r="P732">
        <v>3121</v>
      </c>
    </row>
    <row r="733" spans="1:16">
      <c r="A733" t="s">
        <v>103</v>
      </c>
      <c r="B733" t="s">
        <v>104</v>
      </c>
      <c r="C733" t="s">
        <v>34</v>
      </c>
      <c r="D733" t="s">
        <v>44</v>
      </c>
      <c r="E733" t="s">
        <v>20</v>
      </c>
      <c r="F733">
        <v>152769.7</v>
      </c>
      <c r="G733" s="26">
        <v>44579</v>
      </c>
      <c r="H733" t="s">
        <v>21</v>
      </c>
      <c r="I733" s="26">
        <v>44619</v>
      </c>
      <c r="J733" s="27">
        <v>0.252</v>
      </c>
      <c r="K733" s="28">
        <v>1198.46</v>
      </c>
      <c r="L733" s="28">
        <v>7822.4</v>
      </c>
      <c r="M733" s="28">
        <v>49.81</v>
      </c>
      <c r="N733" s="28">
        <v>2351.31</v>
      </c>
      <c r="O733">
        <v>185.76</v>
      </c>
      <c r="P733">
        <v>1509</v>
      </c>
    </row>
    <row r="734" spans="1:16">
      <c r="A734" t="s">
        <v>103</v>
      </c>
      <c r="B734" t="s">
        <v>104</v>
      </c>
      <c r="C734" t="s">
        <v>54</v>
      </c>
      <c r="D734" t="s">
        <v>44</v>
      </c>
      <c r="E734" t="s">
        <v>49</v>
      </c>
      <c r="F734">
        <v>152905.93</v>
      </c>
      <c r="G734" s="26">
        <v>44579</v>
      </c>
      <c r="H734" t="s">
        <v>21</v>
      </c>
      <c r="I734" s="26">
        <v>44619</v>
      </c>
      <c r="J734" s="27">
        <v>0.252</v>
      </c>
      <c r="K734" s="28">
        <v>918.16</v>
      </c>
      <c r="L734" s="28">
        <v>8560.99</v>
      </c>
      <c r="M734" s="28">
        <v>47.78</v>
      </c>
      <c r="N734" s="28">
        <v>2351.31</v>
      </c>
      <c r="O734">
        <v>185.76</v>
      </c>
      <c r="P734">
        <v>1510</v>
      </c>
    </row>
    <row r="735" spans="1:16">
      <c r="A735" t="s">
        <v>103</v>
      </c>
      <c r="B735" t="s">
        <v>104</v>
      </c>
      <c r="C735" t="s">
        <v>18</v>
      </c>
      <c r="D735" t="s">
        <v>44</v>
      </c>
      <c r="E735" t="s">
        <v>20</v>
      </c>
      <c r="F735">
        <v>152769.7</v>
      </c>
      <c r="G735" s="26">
        <v>44580</v>
      </c>
      <c r="H735" t="s">
        <v>21</v>
      </c>
      <c r="I735" s="26">
        <v>44622</v>
      </c>
      <c r="J735" s="27">
        <v>0.252</v>
      </c>
      <c r="K735" s="28">
        <v>1198.46</v>
      </c>
      <c r="L735" s="28">
        <v>7822.4</v>
      </c>
      <c r="M735" s="28">
        <v>49.81</v>
      </c>
      <c r="N735" s="28">
        <v>2351.31</v>
      </c>
      <c r="O735">
        <v>185.76</v>
      </c>
      <c r="P735">
        <v>1493</v>
      </c>
    </row>
    <row r="736" spans="1:16">
      <c r="A736" t="s">
        <v>103</v>
      </c>
      <c r="B736" t="s">
        <v>220</v>
      </c>
      <c r="C736" t="s">
        <v>199</v>
      </c>
      <c r="D736" t="s">
        <v>19</v>
      </c>
      <c r="E736" t="s">
        <v>49</v>
      </c>
      <c r="F736">
        <v>78205.19</v>
      </c>
      <c r="G736" s="26">
        <v>44580</v>
      </c>
      <c r="H736" t="s">
        <v>21</v>
      </c>
      <c r="I736" s="26">
        <v>44647</v>
      </c>
      <c r="J736" s="27">
        <v>0.162</v>
      </c>
      <c r="K736" s="28">
        <v>537.61</v>
      </c>
      <c r="L736" s="28">
        <v>4820.54</v>
      </c>
      <c r="M736" s="28">
        <v>25.37</v>
      </c>
      <c r="N736" s="28">
        <v>832.32</v>
      </c>
      <c r="O736">
        <v>136.6</v>
      </c>
      <c r="P736">
        <v>920</v>
      </c>
    </row>
    <row r="737" spans="1:16">
      <c r="A737" t="s">
        <v>16</v>
      </c>
      <c r="B737" t="s">
        <v>299</v>
      </c>
      <c r="C737" t="s">
        <v>318</v>
      </c>
      <c r="D737" t="s">
        <v>19</v>
      </c>
      <c r="E737" t="s">
        <v>49</v>
      </c>
      <c r="F737">
        <v>78205.19</v>
      </c>
      <c r="G737" s="26">
        <v>44580</v>
      </c>
      <c r="H737" t="s">
        <v>32</v>
      </c>
      <c r="I737" s="26">
        <v>44617</v>
      </c>
      <c r="J737" s="27">
        <v>0.162</v>
      </c>
      <c r="K737" s="28">
        <v>537.61</v>
      </c>
      <c r="L737" s="28">
        <v>4820.54</v>
      </c>
      <c r="M737" s="28">
        <v>25.37</v>
      </c>
      <c r="N737" s="28">
        <v>832.32</v>
      </c>
      <c r="O737">
        <v>136.6</v>
      </c>
      <c r="P737">
        <v>3131</v>
      </c>
    </row>
    <row r="738" spans="1:16">
      <c r="A738" t="s">
        <v>16</v>
      </c>
      <c r="B738" t="s">
        <v>299</v>
      </c>
      <c r="C738" t="s">
        <v>40</v>
      </c>
      <c r="D738" t="s">
        <v>19</v>
      </c>
      <c r="E738" t="s">
        <v>20</v>
      </c>
      <c r="F738">
        <v>76378.15</v>
      </c>
      <c r="G738" s="26">
        <v>44580</v>
      </c>
      <c r="H738" t="s">
        <v>32</v>
      </c>
      <c r="I738" s="26">
        <v>44618</v>
      </c>
      <c r="J738" s="27">
        <v>0.162</v>
      </c>
      <c r="K738" s="28">
        <v>670</v>
      </c>
      <c r="L738" s="28">
        <v>4336.79</v>
      </c>
      <c r="M738" s="28">
        <v>26.2</v>
      </c>
      <c r="N738" s="28">
        <v>774.86</v>
      </c>
      <c r="O738">
        <v>136.6</v>
      </c>
      <c r="P738">
        <v>3122</v>
      </c>
    </row>
    <row r="739" spans="1:16">
      <c r="A739" t="s">
        <v>16</v>
      </c>
      <c r="B739" t="s">
        <v>299</v>
      </c>
      <c r="C739" t="s">
        <v>48</v>
      </c>
      <c r="D739" t="s">
        <v>19</v>
      </c>
      <c r="E739" t="s">
        <v>49</v>
      </c>
      <c r="F739">
        <v>78205.19</v>
      </c>
      <c r="G739" s="26">
        <v>44580</v>
      </c>
      <c r="H739" t="s">
        <v>32</v>
      </c>
      <c r="I739" s="26">
        <v>44618</v>
      </c>
      <c r="J739" s="27">
        <v>0.162</v>
      </c>
      <c r="K739" s="28">
        <v>537.61</v>
      </c>
      <c r="L739" s="28">
        <v>4820.54</v>
      </c>
      <c r="M739" s="28">
        <v>25.37</v>
      </c>
      <c r="N739" s="28">
        <v>832.32</v>
      </c>
      <c r="O739">
        <v>136.6</v>
      </c>
      <c r="P739">
        <v>3120</v>
      </c>
    </row>
    <row r="740" spans="1:16">
      <c r="A740" t="s">
        <v>103</v>
      </c>
      <c r="B740" t="s">
        <v>104</v>
      </c>
      <c r="C740" t="s">
        <v>24</v>
      </c>
      <c r="D740" t="s">
        <v>44</v>
      </c>
      <c r="E740" t="s">
        <v>20</v>
      </c>
      <c r="F740">
        <v>152769.7</v>
      </c>
      <c r="G740" s="26">
        <v>44580</v>
      </c>
      <c r="H740" t="s">
        <v>21</v>
      </c>
      <c r="I740" s="26">
        <v>44623</v>
      </c>
      <c r="J740" s="27">
        <v>0.252</v>
      </c>
      <c r="K740" s="28">
        <v>1198.46</v>
      </c>
      <c r="L740" s="28">
        <v>7822.4</v>
      </c>
      <c r="M740" s="28">
        <v>49.81</v>
      </c>
      <c r="N740" s="28">
        <v>2351.31</v>
      </c>
      <c r="O740">
        <v>185.76</v>
      </c>
      <c r="P740">
        <v>1492</v>
      </c>
    </row>
    <row r="741" spans="1:16">
      <c r="A741" t="s">
        <v>103</v>
      </c>
      <c r="B741" t="s">
        <v>104</v>
      </c>
      <c r="C741" t="s">
        <v>25</v>
      </c>
      <c r="D741" t="s">
        <v>44</v>
      </c>
      <c r="E741" t="s">
        <v>20</v>
      </c>
      <c r="F741">
        <v>152769.7</v>
      </c>
      <c r="G741" s="26">
        <v>44581</v>
      </c>
      <c r="H741" t="s">
        <v>21</v>
      </c>
      <c r="I741" s="26">
        <v>44623</v>
      </c>
      <c r="J741" s="27">
        <v>0.252</v>
      </c>
      <c r="K741" s="28">
        <v>1198.46</v>
      </c>
      <c r="L741" s="28">
        <v>7822.4</v>
      </c>
      <c r="M741" s="28">
        <v>49.81</v>
      </c>
      <c r="N741" s="28">
        <v>2351.31</v>
      </c>
      <c r="O741">
        <v>185.76</v>
      </c>
      <c r="P741">
        <v>1494</v>
      </c>
    </row>
    <row r="742" spans="1:16">
      <c r="A742" t="s">
        <v>16</v>
      </c>
      <c r="B742" t="s">
        <v>299</v>
      </c>
      <c r="C742" t="s">
        <v>319</v>
      </c>
      <c r="D742" t="s">
        <v>19</v>
      </c>
      <c r="E742" t="s">
        <v>49</v>
      </c>
      <c r="F742">
        <v>78205.19</v>
      </c>
      <c r="G742" s="26">
        <v>44581</v>
      </c>
      <c r="H742" t="s">
        <v>32</v>
      </c>
      <c r="I742" s="26">
        <v>44618</v>
      </c>
      <c r="J742" s="27">
        <v>0.162</v>
      </c>
      <c r="K742" s="28">
        <v>537.61</v>
      </c>
      <c r="L742" s="28">
        <v>4820.54</v>
      </c>
      <c r="M742" s="28">
        <v>25.37</v>
      </c>
      <c r="N742" s="28">
        <v>832.32</v>
      </c>
      <c r="O742">
        <v>136.6</v>
      </c>
      <c r="P742">
        <v>3127</v>
      </c>
    </row>
    <row r="743" spans="1:16">
      <c r="A743" t="s">
        <v>103</v>
      </c>
      <c r="B743" t="s">
        <v>104</v>
      </c>
      <c r="C743" t="s">
        <v>52</v>
      </c>
      <c r="D743" t="s">
        <v>44</v>
      </c>
      <c r="E743" t="s">
        <v>49</v>
      </c>
      <c r="F743">
        <v>152905.93</v>
      </c>
      <c r="G743" s="26">
        <v>44581</v>
      </c>
      <c r="H743" t="s">
        <v>21</v>
      </c>
      <c r="I743" s="26">
        <v>44622</v>
      </c>
      <c r="J743" s="27">
        <v>0.252</v>
      </c>
      <c r="K743" s="28">
        <v>918.16</v>
      </c>
      <c r="L743" s="28">
        <v>8560.99</v>
      </c>
      <c r="M743" s="28">
        <v>47.78</v>
      </c>
      <c r="N743" s="28">
        <v>2351.31</v>
      </c>
      <c r="O743">
        <v>185.76</v>
      </c>
      <c r="P743">
        <v>1495</v>
      </c>
    </row>
    <row r="744" spans="1:16">
      <c r="A744" t="s">
        <v>16</v>
      </c>
      <c r="B744" t="s">
        <v>157</v>
      </c>
      <c r="C744" t="s">
        <v>88</v>
      </c>
      <c r="D744" t="s">
        <v>44</v>
      </c>
      <c r="E744" t="s">
        <v>49</v>
      </c>
      <c r="F744">
        <v>152415.15</v>
      </c>
      <c r="G744" s="26">
        <v>44581</v>
      </c>
      <c r="H744" t="s">
        <v>32</v>
      </c>
      <c r="I744" s="26">
        <v>44581</v>
      </c>
      <c r="J744" s="27">
        <v>0.252</v>
      </c>
      <c r="K744" s="28">
        <v>579.03</v>
      </c>
      <c r="L744" s="28">
        <v>8866.58</v>
      </c>
      <c r="M744" s="28">
        <v>47.69</v>
      </c>
      <c r="N744" s="28">
        <v>2351.31</v>
      </c>
      <c r="O744">
        <v>185.76</v>
      </c>
      <c r="P744">
        <v>2850</v>
      </c>
    </row>
    <row r="745" spans="1:16">
      <c r="A745" t="s">
        <v>16</v>
      </c>
      <c r="B745" t="s">
        <v>157</v>
      </c>
      <c r="C745" t="s">
        <v>86</v>
      </c>
      <c r="D745" t="s">
        <v>44</v>
      </c>
      <c r="E745" t="s">
        <v>20</v>
      </c>
      <c r="F745">
        <v>152273.15</v>
      </c>
      <c r="G745" s="26">
        <v>44582</v>
      </c>
      <c r="H745" t="s">
        <v>32</v>
      </c>
      <c r="I745" s="26">
        <v>44582</v>
      </c>
      <c r="J745" s="27">
        <v>0.252</v>
      </c>
      <c r="K745" s="28">
        <v>674.81</v>
      </c>
      <c r="L745" s="28">
        <v>8338.07</v>
      </c>
      <c r="M745" s="28">
        <v>49.66</v>
      </c>
      <c r="N745" s="28">
        <v>2351.31</v>
      </c>
      <c r="O745">
        <v>185.76</v>
      </c>
      <c r="P745">
        <v>2851</v>
      </c>
    </row>
    <row r="746" spans="1:16">
      <c r="A746" t="s">
        <v>16</v>
      </c>
      <c r="B746" t="s">
        <v>157</v>
      </c>
      <c r="C746" t="s">
        <v>91</v>
      </c>
      <c r="D746" t="s">
        <v>44</v>
      </c>
      <c r="E746" t="s">
        <v>20</v>
      </c>
      <c r="F746">
        <v>152273.15</v>
      </c>
      <c r="G746" s="26">
        <v>44602</v>
      </c>
      <c r="H746" t="s">
        <v>32</v>
      </c>
      <c r="I746" s="26">
        <v>44619</v>
      </c>
      <c r="J746" s="27">
        <v>0.252</v>
      </c>
      <c r="K746" s="28">
        <v>674.81</v>
      </c>
      <c r="L746" s="28">
        <v>8338.07</v>
      </c>
      <c r="M746" s="28">
        <v>49.66</v>
      </c>
      <c r="N746" s="28">
        <v>2351.31</v>
      </c>
      <c r="O746">
        <v>185.76</v>
      </c>
      <c r="P746">
        <v>2852</v>
      </c>
    </row>
    <row r="747" spans="1:16">
      <c r="A747" t="s">
        <v>16</v>
      </c>
      <c r="B747" t="s">
        <v>157</v>
      </c>
      <c r="C747" t="s">
        <v>74</v>
      </c>
      <c r="D747" t="s">
        <v>44</v>
      </c>
      <c r="E747" t="s">
        <v>49</v>
      </c>
      <c r="F747">
        <v>152415.15</v>
      </c>
      <c r="G747" s="26">
        <v>44602</v>
      </c>
      <c r="H747" t="s">
        <v>32</v>
      </c>
      <c r="I747" s="26">
        <v>44618</v>
      </c>
      <c r="J747" s="27">
        <v>0.252</v>
      </c>
      <c r="K747" s="28">
        <v>579.03</v>
      </c>
      <c r="L747" s="28">
        <v>8866.58</v>
      </c>
      <c r="M747" s="28">
        <v>47.69</v>
      </c>
      <c r="N747" s="28">
        <v>2351.31</v>
      </c>
      <c r="O747">
        <v>185.76</v>
      </c>
      <c r="P747">
        <v>2804</v>
      </c>
    </row>
    <row r="748" spans="1:16">
      <c r="A748" t="s">
        <v>16</v>
      </c>
      <c r="B748" t="s">
        <v>297</v>
      </c>
      <c r="C748" t="s">
        <v>151</v>
      </c>
      <c r="D748" t="s">
        <v>19</v>
      </c>
      <c r="E748" t="s">
        <v>20</v>
      </c>
      <c r="F748">
        <v>76378.15</v>
      </c>
      <c r="G748" s="26">
        <v>44602</v>
      </c>
      <c r="H748" t="s">
        <v>32</v>
      </c>
      <c r="I748" s="26">
        <v>44634</v>
      </c>
      <c r="J748" s="27">
        <v>0.162</v>
      </c>
      <c r="K748" s="28">
        <v>670</v>
      </c>
      <c r="L748" s="28">
        <v>4336.79</v>
      </c>
      <c r="M748" s="28">
        <v>26.2</v>
      </c>
      <c r="N748" s="28">
        <v>774.86</v>
      </c>
      <c r="O748">
        <v>136.6</v>
      </c>
      <c r="P748">
        <v>2651</v>
      </c>
    </row>
    <row r="749" spans="1:16">
      <c r="A749" t="s">
        <v>16</v>
      </c>
      <c r="B749" t="s">
        <v>297</v>
      </c>
      <c r="C749" t="s">
        <v>147</v>
      </c>
      <c r="D749" t="s">
        <v>19</v>
      </c>
      <c r="E749" t="s">
        <v>20</v>
      </c>
      <c r="F749">
        <v>76378.15</v>
      </c>
      <c r="G749" s="26">
        <v>44602</v>
      </c>
      <c r="H749" t="s">
        <v>32</v>
      </c>
      <c r="I749" s="26">
        <v>44634</v>
      </c>
      <c r="J749" s="27">
        <v>0.162</v>
      </c>
      <c r="K749" s="28">
        <v>670</v>
      </c>
      <c r="L749" s="28">
        <v>4336.79</v>
      </c>
      <c r="M749" s="28">
        <v>26.2</v>
      </c>
      <c r="N749" s="28">
        <v>774.86</v>
      </c>
      <c r="O749">
        <v>136.6</v>
      </c>
      <c r="P749">
        <v>2652</v>
      </c>
    </row>
    <row r="750" spans="1:16">
      <c r="A750" t="s">
        <v>16</v>
      </c>
      <c r="B750" t="s">
        <v>157</v>
      </c>
      <c r="C750" t="s">
        <v>96</v>
      </c>
      <c r="D750" t="s">
        <v>44</v>
      </c>
      <c r="E750" t="s">
        <v>20</v>
      </c>
      <c r="F750">
        <v>152273.15</v>
      </c>
      <c r="G750" s="26">
        <v>44603</v>
      </c>
      <c r="H750" t="s">
        <v>32</v>
      </c>
      <c r="I750" s="26">
        <v>44619</v>
      </c>
      <c r="J750" s="27">
        <v>0.252</v>
      </c>
      <c r="K750" s="28">
        <v>674.81</v>
      </c>
      <c r="L750" s="28">
        <v>8338.07</v>
      </c>
      <c r="M750" s="28">
        <v>49.66</v>
      </c>
      <c r="N750" s="28">
        <v>2351.31</v>
      </c>
      <c r="O750">
        <v>185.76</v>
      </c>
      <c r="P750">
        <v>2853</v>
      </c>
    </row>
    <row r="751" spans="1:16">
      <c r="A751" t="s">
        <v>16</v>
      </c>
      <c r="B751" t="s">
        <v>157</v>
      </c>
      <c r="C751" t="s">
        <v>71</v>
      </c>
      <c r="D751" t="s">
        <v>44</v>
      </c>
      <c r="E751" t="s">
        <v>49</v>
      </c>
      <c r="F751">
        <v>152415.15</v>
      </c>
      <c r="G751" s="26">
        <v>44604</v>
      </c>
      <c r="H751" t="s">
        <v>32</v>
      </c>
      <c r="I751" s="26">
        <v>44619</v>
      </c>
      <c r="J751" s="27">
        <v>0.252</v>
      </c>
      <c r="K751" s="28">
        <v>579.03</v>
      </c>
      <c r="L751" s="28">
        <v>8866.58</v>
      </c>
      <c r="M751" s="28">
        <v>47.69</v>
      </c>
      <c r="N751" s="28">
        <v>2351.31</v>
      </c>
      <c r="O751">
        <v>185.76</v>
      </c>
      <c r="P751">
        <v>2864</v>
      </c>
    </row>
    <row r="752" spans="1:16">
      <c r="A752" t="s">
        <v>16</v>
      </c>
      <c r="B752" t="s">
        <v>297</v>
      </c>
      <c r="C752" t="s">
        <v>155</v>
      </c>
      <c r="D752" t="s">
        <v>19</v>
      </c>
      <c r="E752" t="s">
        <v>20</v>
      </c>
      <c r="F752">
        <v>76378.15</v>
      </c>
      <c r="G752" s="26">
        <v>44604</v>
      </c>
      <c r="H752" t="s">
        <v>32</v>
      </c>
      <c r="I752" s="26">
        <v>44634</v>
      </c>
      <c r="J752" s="27">
        <v>0.162</v>
      </c>
      <c r="K752" s="28">
        <v>670</v>
      </c>
      <c r="L752" s="28">
        <v>4336.79</v>
      </c>
      <c r="M752" s="28">
        <v>26.2</v>
      </c>
      <c r="N752" s="28">
        <v>774.86</v>
      </c>
      <c r="O752">
        <v>136.6</v>
      </c>
      <c r="P752">
        <v>2653</v>
      </c>
    </row>
    <row r="753" spans="1:16">
      <c r="A753" t="s">
        <v>16</v>
      </c>
      <c r="B753" t="s">
        <v>297</v>
      </c>
      <c r="C753" t="s">
        <v>128</v>
      </c>
      <c r="D753" t="s">
        <v>19</v>
      </c>
      <c r="E753" t="s">
        <v>20</v>
      </c>
      <c r="F753">
        <v>76378.15</v>
      </c>
      <c r="G753" s="26">
        <v>44604</v>
      </c>
      <c r="H753" t="s">
        <v>32</v>
      </c>
      <c r="I753" s="26">
        <v>44633</v>
      </c>
      <c r="J753" s="27">
        <v>0.162</v>
      </c>
      <c r="K753" s="28">
        <v>670</v>
      </c>
      <c r="L753" s="28">
        <v>4336.79</v>
      </c>
      <c r="M753" s="28">
        <v>26.2</v>
      </c>
      <c r="N753" s="28">
        <v>774.86</v>
      </c>
      <c r="O753">
        <v>136.6</v>
      </c>
      <c r="P753">
        <v>2656</v>
      </c>
    </row>
    <row r="754" spans="1:16">
      <c r="A754" t="s">
        <v>16</v>
      </c>
      <c r="B754" t="s">
        <v>299</v>
      </c>
      <c r="C754" t="s">
        <v>78</v>
      </c>
      <c r="D754" t="s">
        <v>19</v>
      </c>
      <c r="E754" t="s">
        <v>49</v>
      </c>
      <c r="F754">
        <v>78205.19</v>
      </c>
      <c r="G754" s="26">
        <v>44604</v>
      </c>
      <c r="H754" t="s">
        <v>32</v>
      </c>
      <c r="I754" s="26">
        <v>44619</v>
      </c>
      <c r="J754" s="27">
        <v>0.162</v>
      </c>
      <c r="K754" s="28">
        <v>537.61</v>
      </c>
      <c r="L754" s="28">
        <v>4820.54</v>
      </c>
      <c r="M754" s="28">
        <v>25.37</v>
      </c>
      <c r="N754" s="28">
        <v>832.32</v>
      </c>
      <c r="O754">
        <v>136.6</v>
      </c>
      <c r="P754">
        <v>3123</v>
      </c>
    </row>
    <row r="755" spans="1:16">
      <c r="A755" t="s">
        <v>16</v>
      </c>
      <c r="B755" t="s">
        <v>297</v>
      </c>
      <c r="C755" t="s">
        <v>129</v>
      </c>
      <c r="D755" t="s">
        <v>19</v>
      </c>
      <c r="E755" t="s">
        <v>20</v>
      </c>
      <c r="F755">
        <v>76378.15</v>
      </c>
      <c r="G755" s="26">
        <v>44605</v>
      </c>
      <c r="H755" t="s">
        <v>32</v>
      </c>
      <c r="I755" s="26">
        <v>44633</v>
      </c>
      <c r="J755" s="27">
        <v>0.162</v>
      </c>
      <c r="K755" s="28">
        <v>670</v>
      </c>
      <c r="L755" s="28">
        <v>4336.79</v>
      </c>
      <c r="M755" s="28">
        <v>26.2</v>
      </c>
      <c r="N755" s="28">
        <v>774.86</v>
      </c>
      <c r="O755">
        <v>136.6</v>
      </c>
      <c r="P755">
        <v>2658</v>
      </c>
    </row>
    <row r="756" spans="1:16">
      <c r="A756" t="s">
        <v>16</v>
      </c>
      <c r="B756" t="s">
        <v>157</v>
      </c>
      <c r="C756" t="s">
        <v>53</v>
      </c>
      <c r="D756" t="s">
        <v>44</v>
      </c>
      <c r="E756" t="s">
        <v>49</v>
      </c>
      <c r="F756">
        <v>152415.15</v>
      </c>
      <c r="G756" s="26">
        <v>44605</v>
      </c>
      <c r="H756" t="s">
        <v>32</v>
      </c>
      <c r="I756" s="26">
        <v>44619</v>
      </c>
      <c r="J756" s="27">
        <v>0.252</v>
      </c>
      <c r="K756" s="28">
        <v>579.03</v>
      </c>
      <c r="L756" s="28">
        <v>8866.58</v>
      </c>
      <c r="M756" s="28">
        <v>47.69</v>
      </c>
      <c r="N756" s="28">
        <v>2351.31</v>
      </c>
      <c r="O756">
        <v>185.76</v>
      </c>
      <c r="P756">
        <v>2860</v>
      </c>
    </row>
    <row r="757" spans="1:16">
      <c r="A757" t="s">
        <v>16</v>
      </c>
      <c r="B757" t="s">
        <v>297</v>
      </c>
      <c r="C757" t="s">
        <v>120</v>
      </c>
      <c r="D757" t="s">
        <v>19</v>
      </c>
      <c r="E757" t="s">
        <v>20</v>
      </c>
      <c r="F757">
        <v>76378.15</v>
      </c>
      <c r="G757" s="26">
        <v>44605</v>
      </c>
      <c r="H757" t="s">
        <v>32</v>
      </c>
      <c r="I757" s="26">
        <v>44633</v>
      </c>
      <c r="J757" s="27">
        <v>0.162</v>
      </c>
      <c r="K757" s="28">
        <v>670</v>
      </c>
      <c r="L757" s="28">
        <v>4336.79</v>
      </c>
      <c r="M757" s="28">
        <v>26.2</v>
      </c>
      <c r="N757" s="28">
        <v>774.86</v>
      </c>
      <c r="O757">
        <v>136.6</v>
      </c>
      <c r="P757">
        <v>2657</v>
      </c>
    </row>
    <row r="758" spans="1:16">
      <c r="A758" t="s">
        <v>16</v>
      </c>
      <c r="B758" t="s">
        <v>157</v>
      </c>
      <c r="C758" t="s">
        <v>111</v>
      </c>
      <c r="D758" t="s">
        <v>44</v>
      </c>
      <c r="E758" t="s">
        <v>20</v>
      </c>
      <c r="F758">
        <v>152273.15</v>
      </c>
      <c r="G758" s="26">
        <v>44606</v>
      </c>
      <c r="H758" t="s">
        <v>32</v>
      </c>
      <c r="I758" s="26">
        <v>44618</v>
      </c>
      <c r="J758" s="27">
        <v>0.252</v>
      </c>
      <c r="K758" s="28">
        <v>674.81</v>
      </c>
      <c r="L758" s="28">
        <v>8338.07</v>
      </c>
      <c r="M758" s="28">
        <v>49.66</v>
      </c>
      <c r="N758" s="28">
        <v>2351.31</v>
      </c>
      <c r="O758">
        <v>185.76</v>
      </c>
      <c r="P758">
        <v>2847</v>
      </c>
    </row>
    <row r="759" spans="1:16">
      <c r="A759" t="s">
        <v>16</v>
      </c>
      <c r="B759" t="s">
        <v>297</v>
      </c>
      <c r="C759" t="s">
        <v>114</v>
      </c>
      <c r="D759" t="s">
        <v>19</v>
      </c>
      <c r="E759" t="s">
        <v>20</v>
      </c>
      <c r="F759">
        <v>76378.15</v>
      </c>
      <c r="G759" s="26">
        <v>44606</v>
      </c>
      <c r="H759" t="s">
        <v>32</v>
      </c>
      <c r="I759" s="26">
        <v>44632</v>
      </c>
      <c r="J759" s="27">
        <v>0.162</v>
      </c>
      <c r="K759" s="28">
        <v>670</v>
      </c>
      <c r="L759" s="28">
        <v>4336.79</v>
      </c>
      <c r="M759" s="28">
        <v>26.2</v>
      </c>
      <c r="N759" s="28">
        <v>774.86</v>
      </c>
      <c r="O759">
        <v>136.6</v>
      </c>
      <c r="P759">
        <v>2661</v>
      </c>
    </row>
    <row r="760" spans="1:16">
      <c r="A760" t="s">
        <v>16</v>
      </c>
      <c r="B760" t="s">
        <v>157</v>
      </c>
      <c r="C760" t="s">
        <v>61</v>
      </c>
      <c r="D760" t="s">
        <v>44</v>
      </c>
      <c r="E760" t="s">
        <v>49</v>
      </c>
      <c r="F760">
        <v>152905.93</v>
      </c>
      <c r="G760" s="26">
        <v>44606</v>
      </c>
      <c r="H760" t="s">
        <v>32</v>
      </c>
      <c r="I760" s="26">
        <v>44619</v>
      </c>
      <c r="J760" s="27">
        <v>0.252</v>
      </c>
      <c r="K760" s="28">
        <v>918.16</v>
      </c>
      <c r="L760" s="28">
        <v>8560.99</v>
      </c>
      <c r="M760" s="28">
        <v>47.78</v>
      </c>
      <c r="N760" s="28">
        <v>2351.31</v>
      </c>
      <c r="O760">
        <v>185.76</v>
      </c>
      <c r="P760">
        <v>2859</v>
      </c>
    </row>
    <row r="761" spans="1:16">
      <c r="A761" t="s">
        <v>16</v>
      </c>
      <c r="B761" t="s">
        <v>297</v>
      </c>
      <c r="C761" t="s">
        <v>67</v>
      </c>
      <c r="D761" t="s">
        <v>19</v>
      </c>
      <c r="E761" t="s">
        <v>49</v>
      </c>
      <c r="F761">
        <v>78205.19</v>
      </c>
      <c r="G761" s="26">
        <v>44606</v>
      </c>
      <c r="H761" t="s">
        <v>32</v>
      </c>
      <c r="I761" s="26">
        <v>44638</v>
      </c>
      <c r="J761" s="27">
        <v>0.162</v>
      </c>
      <c r="K761" s="28">
        <v>537.61</v>
      </c>
      <c r="L761" s="28">
        <v>4820.54</v>
      </c>
      <c r="M761" s="28">
        <v>25.37</v>
      </c>
      <c r="N761" s="28">
        <v>832.32</v>
      </c>
      <c r="O761">
        <v>136.6</v>
      </c>
      <c r="P761">
        <v>2630</v>
      </c>
    </row>
    <row r="762" spans="1:16">
      <c r="A762" t="s">
        <v>16</v>
      </c>
      <c r="B762" t="s">
        <v>297</v>
      </c>
      <c r="C762" t="s">
        <v>113</v>
      </c>
      <c r="D762" t="s">
        <v>19</v>
      </c>
      <c r="E762" t="s">
        <v>20</v>
      </c>
      <c r="F762">
        <v>76378.15</v>
      </c>
      <c r="G762" s="26">
        <v>44606</v>
      </c>
      <c r="H762" t="s">
        <v>32</v>
      </c>
      <c r="I762" s="26">
        <v>44632</v>
      </c>
      <c r="J762" s="27">
        <v>0.162</v>
      </c>
      <c r="K762" s="28">
        <v>670</v>
      </c>
      <c r="L762" s="28">
        <v>4336.79</v>
      </c>
      <c r="M762" s="28">
        <v>26.2</v>
      </c>
      <c r="N762" s="28">
        <v>774.86</v>
      </c>
      <c r="O762">
        <v>136.6</v>
      </c>
      <c r="P762">
        <v>2662</v>
      </c>
    </row>
    <row r="763" spans="1:16">
      <c r="A763" t="s">
        <v>16</v>
      </c>
      <c r="B763" t="s">
        <v>157</v>
      </c>
      <c r="C763" t="s">
        <v>99</v>
      </c>
      <c r="D763" t="s">
        <v>44</v>
      </c>
      <c r="E763" t="s">
        <v>49</v>
      </c>
      <c r="F763">
        <v>152415.15</v>
      </c>
      <c r="G763" s="26">
        <v>44607</v>
      </c>
      <c r="H763" t="s">
        <v>32</v>
      </c>
      <c r="I763" s="26">
        <v>44619</v>
      </c>
      <c r="J763" s="27">
        <v>0.252</v>
      </c>
      <c r="K763" s="28">
        <v>579.03</v>
      </c>
      <c r="L763" s="28">
        <v>8866.58</v>
      </c>
      <c r="M763" s="28">
        <v>47.69</v>
      </c>
      <c r="N763" s="28">
        <v>2351.31</v>
      </c>
      <c r="O763">
        <v>185.76</v>
      </c>
      <c r="P763">
        <v>2854</v>
      </c>
    </row>
    <row r="764" spans="1:16">
      <c r="A764" t="s">
        <v>16</v>
      </c>
      <c r="B764" t="s">
        <v>297</v>
      </c>
      <c r="C764" t="s">
        <v>144</v>
      </c>
      <c r="D764" t="s">
        <v>19</v>
      </c>
      <c r="E764" t="s">
        <v>49</v>
      </c>
      <c r="F764">
        <v>78205.19</v>
      </c>
      <c r="G764" s="26">
        <v>44607</v>
      </c>
      <c r="H764" t="s">
        <v>32</v>
      </c>
      <c r="I764" s="26">
        <v>44633</v>
      </c>
      <c r="J764" s="27">
        <v>0.162</v>
      </c>
      <c r="K764" s="28">
        <v>537.61</v>
      </c>
      <c r="L764" s="28">
        <v>4820.54</v>
      </c>
      <c r="M764" s="28">
        <v>25.37</v>
      </c>
      <c r="N764" s="28">
        <v>832.32</v>
      </c>
      <c r="O764">
        <v>136.6</v>
      </c>
      <c r="P764">
        <v>2659</v>
      </c>
    </row>
    <row r="765" spans="1:16">
      <c r="A765" t="s">
        <v>16</v>
      </c>
      <c r="B765" t="s">
        <v>297</v>
      </c>
      <c r="C765" t="s">
        <v>95</v>
      </c>
      <c r="D765" t="s">
        <v>19</v>
      </c>
      <c r="E765" t="s">
        <v>20</v>
      </c>
      <c r="F765">
        <v>76378.15</v>
      </c>
      <c r="G765" s="26">
        <v>44607</v>
      </c>
      <c r="H765" t="s">
        <v>32</v>
      </c>
      <c r="I765" s="26">
        <v>44631</v>
      </c>
      <c r="J765" s="27">
        <v>0.162</v>
      </c>
      <c r="K765" s="28">
        <v>670</v>
      </c>
      <c r="L765" s="28">
        <v>4336.79</v>
      </c>
      <c r="M765" s="28">
        <v>26.2</v>
      </c>
      <c r="N765" s="28">
        <v>774.86</v>
      </c>
      <c r="O765">
        <v>136.6</v>
      </c>
      <c r="P765">
        <v>2668</v>
      </c>
    </row>
    <row r="766" spans="1:16">
      <c r="A766" t="s">
        <v>16</v>
      </c>
      <c r="B766" t="s">
        <v>297</v>
      </c>
      <c r="C766" t="s">
        <v>75</v>
      </c>
      <c r="D766" t="s">
        <v>19</v>
      </c>
      <c r="E766" t="s">
        <v>20</v>
      </c>
      <c r="F766">
        <v>76378.15</v>
      </c>
      <c r="G766" s="26">
        <v>44607</v>
      </c>
      <c r="H766" t="s">
        <v>32</v>
      </c>
      <c r="I766" s="26">
        <v>44631</v>
      </c>
      <c r="J766" s="27">
        <v>0.162</v>
      </c>
      <c r="K766" s="28">
        <v>670</v>
      </c>
      <c r="L766" s="28">
        <v>4336.79</v>
      </c>
      <c r="M766" s="28">
        <v>26.2</v>
      </c>
      <c r="N766" s="28">
        <v>774.86</v>
      </c>
      <c r="O766">
        <v>136.6</v>
      </c>
      <c r="P766">
        <v>2667</v>
      </c>
    </row>
    <row r="767" spans="1:16">
      <c r="A767" t="s">
        <v>16</v>
      </c>
      <c r="B767" t="s">
        <v>297</v>
      </c>
      <c r="C767" t="s">
        <v>70</v>
      </c>
      <c r="D767" t="s">
        <v>19</v>
      </c>
      <c r="E767" t="s">
        <v>49</v>
      </c>
      <c r="F767">
        <v>78205.19</v>
      </c>
      <c r="G767" s="26">
        <v>44607</v>
      </c>
      <c r="H767" t="s">
        <v>32</v>
      </c>
      <c r="I767" s="26">
        <v>44637</v>
      </c>
      <c r="J767" s="27">
        <v>0.162</v>
      </c>
      <c r="K767" s="28">
        <v>537.61</v>
      </c>
      <c r="L767" s="28">
        <v>4820.54</v>
      </c>
      <c r="M767" s="28">
        <v>25.37</v>
      </c>
      <c r="N767" s="28">
        <v>832.32</v>
      </c>
      <c r="O767">
        <v>136.6</v>
      </c>
      <c r="P767">
        <v>2635</v>
      </c>
    </row>
    <row r="768" spans="1:16">
      <c r="A768" t="s">
        <v>16</v>
      </c>
      <c r="B768" t="s">
        <v>297</v>
      </c>
      <c r="C768" t="s">
        <v>145</v>
      </c>
      <c r="D768" t="s">
        <v>19</v>
      </c>
      <c r="E768" t="s">
        <v>20</v>
      </c>
      <c r="F768">
        <v>76378.15</v>
      </c>
      <c r="G768" s="26">
        <v>44607</v>
      </c>
      <c r="H768" t="s">
        <v>32</v>
      </c>
      <c r="I768" s="26">
        <v>44632</v>
      </c>
      <c r="J768" s="27">
        <v>0.162</v>
      </c>
      <c r="K768" s="28">
        <v>670</v>
      </c>
      <c r="L768" s="28">
        <v>4336.79</v>
      </c>
      <c r="M768" s="28">
        <v>26.2</v>
      </c>
      <c r="N768" s="28">
        <v>774.86</v>
      </c>
      <c r="O768">
        <v>136.6</v>
      </c>
      <c r="P768">
        <v>2663</v>
      </c>
    </row>
    <row r="769" spans="1:16">
      <c r="A769" t="s">
        <v>16</v>
      </c>
      <c r="B769" t="s">
        <v>297</v>
      </c>
      <c r="C769" t="s">
        <v>37</v>
      </c>
      <c r="D769" t="s">
        <v>19</v>
      </c>
      <c r="E769" t="s">
        <v>20</v>
      </c>
      <c r="F769">
        <v>76378.15</v>
      </c>
      <c r="G769" s="26">
        <v>44608</v>
      </c>
      <c r="H769" t="s">
        <v>32</v>
      </c>
      <c r="I769" s="26">
        <v>44630</v>
      </c>
      <c r="J769" s="27">
        <v>0.162</v>
      </c>
      <c r="K769" s="28">
        <v>670</v>
      </c>
      <c r="L769" s="28">
        <v>4336.79</v>
      </c>
      <c r="M769" s="28">
        <v>26.2</v>
      </c>
      <c r="N769" s="28">
        <v>774.86</v>
      </c>
      <c r="O769">
        <v>136.6</v>
      </c>
      <c r="P769">
        <v>2672</v>
      </c>
    </row>
    <row r="770" spans="1:16">
      <c r="A770" t="s">
        <v>16</v>
      </c>
      <c r="B770" t="s">
        <v>297</v>
      </c>
      <c r="C770" t="s">
        <v>125</v>
      </c>
      <c r="D770" t="s">
        <v>19</v>
      </c>
      <c r="E770" t="s">
        <v>49</v>
      </c>
      <c r="F770">
        <v>78205.19</v>
      </c>
      <c r="G770" s="26">
        <v>44608</v>
      </c>
      <c r="H770" t="s">
        <v>32</v>
      </c>
      <c r="I770" s="26">
        <v>44632</v>
      </c>
      <c r="J770" s="27">
        <v>0.162</v>
      </c>
      <c r="K770" s="28">
        <v>537.61</v>
      </c>
      <c r="L770" s="28">
        <v>4820.54</v>
      </c>
      <c r="M770" s="28">
        <v>25.37</v>
      </c>
      <c r="N770" s="28">
        <v>832.32</v>
      </c>
      <c r="O770">
        <v>136.6</v>
      </c>
      <c r="P770">
        <v>2664</v>
      </c>
    </row>
    <row r="771" spans="1:16">
      <c r="A771" t="s">
        <v>16</v>
      </c>
      <c r="B771" t="s">
        <v>157</v>
      </c>
      <c r="C771" t="s">
        <v>100</v>
      </c>
      <c r="D771" t="s">
        <v>44</v>
      </c>
      <c r="E771" t="s">
        <v>49</v>
      </c>
      <c r="F771">
        <v>152415.15</v>
      </c>
      <c r="G771" s="26">
        <v>44608</v>
      </c>
      <c r="H771" t="s">
        <v>32</v>
      </c>
      <c r="I771" s="26">
        <v>44618</v>
      </c>
      <c r="J771" s="27">
        <v>0.252</v>
      </c>
      <c r="K771" s="28">
        <v>579.03</v>
      </c>
      <c r="L771" s="28">
        <v>8866.58</v>
      </c>
      <c r="M771" s="28">
        <v>47.69</v>
      </c>
      <c r="N771" s="28">
        <v>2351.31</v>
      </c>
      <c r="O771">
        <v>185.76</v>
      </c>
      <c r="P771">
        <v>2849</v>
      </c>
    </row>
    <row r="772" spans="1:16">
      <c r="A772" t="s">
        <v>16</v>
      </c>
      <c r="B772" t="s">
        <v>297</v>
      </c>
      <c r="C772" t="s">
        <v>87</v>
      </c>
      <c r="D772" t="s">
        <v>19</v>
      </c>
      <c r="E772" t="s">
        <v>20</v>
      </c>
      <c r="F772">
        <v>76378.15</v>
      </c>
      <c r="G772" s="26">
        <v>44608</v>
      </c>
      <c r="H772" t="s">
        <v>32</v>
      </c>
      <c r="I772" s="26">
        <v>44631</v>
      </c>
      <c r="J772" s="27">
        <v>0.162</v>
      </c>
      <c r="K772" s="28">
        <v>670</v>
      </c>
      <c r="L772" s="28">
        <v>4336.79</v>
      </c>
      <c r="M772" s="28">
        <v>26.2</v>
      </c>
      <c r="N772" s="28">
        <v>774.86</v>
      </c>
      <c r="O772">
        <v>136.6</v>
      </c>
      <c r="P772">
        <v>2666</v>
      </c>
    </row>
    <row r="773" spans="1:16">
      <c r="A773" t="s">
        <v>16</v>
      </c>
      <c r="B773" t="s">
        <v>157</v>
      </c>
      <c r="C773" t="s">
        <v>58</v>
      </c>
      <c r="D773" t="s">
        <v>44</v>
      </c>
      <c r="E773" t="s">
        <v>49</v>
      </c>
      <c r="F773">
        <v>152905.93</v>
      </c>
      <c r="G773" s="26">
        <v>44608</v>
      </c>
      <c r="H773" t="s">
        <v>32</v>
      </c>
      <c r="I773" s="26">
        <v>44619</v>
      </c>
      <c r="J773" s="27">
        <v>0.252</v>
      </c>
      <c r="K773" s="28">
        <v>918.16</v>
      </c>
      <c r="L773" s="28">
        <v>8560.99</v>
      </c>
      <c r="M773" s="28">
        <v>47.78</v>
      </c>
      <c r="N773" s="28">
        <v>2351.31</v>
      </c>
      <c r="O773">
        <v>185.76</v>
      </c>
      <c r="P773">
        <v>2855</v>
      </c>
    </row>
    <row r="774" spans="1:16">
      <c r="A774" t="s">
        <v>16</v>
      </c>
      <c r="B774" t="s">
        <v>297</v>
      </c>
      <c r="C774" t="s">
        <v>122</v>
      </c>
      <c r="D774" t="s">
        <v>19</v>
      </c>
      <c r="E774" t="s">
        <v>49</v>
      </c>
      <c r="F774">
        <v>78205.19</v>
      </c>
      <c r="G774" s="26">
        <v>44609</v>
      </c>
      <c r="H774" t="s">
        <v>32</v>
      </c>
      <c r="I774" s="26">
        <v>44636</v>
      </c>
      <c r="J774" s="27">
        <v>0.162</v>
      </c>
      <c r="K774" s="28">
        <v>537.61</v>
      </c>
      <c r="L774" s="28">
        <v>4820.54</v>
      </c>
      <c r="M774" s="28">
        <v>25.37</v>
      </c>
      <c r="N774" s="28">
        <v>832.32</v>
      </c>
      <c r="O774">
        <v>136.6</v>
      </c>
      <c r="P774">
        <v>2640</v>
      </c>
    </row>
    <row r="775" spans="1:16">
      <c r="A775" t="s">
        <v>16</v>
      </c>
      <c r="B775" t="s">
        <v>297</v>
      </c>
      <c r="C775" t="s">
        <v>41</v>
      </c>
      <c r="D775" t="s">
        <v>19</v>
      </c>
      <c r="E775" t="s">
        <v>20</v>
      </c>
      <c r="F775">
        <v>76378.15</v>
      </c>
      <c r="G775" s="26">
        <v>44609</v>
      </c>
      <c r="H775" t="s">
        <v>32</v>
      </c>
      <c r="I775" s="26">
        <v>44630</v>
      </c>
      <c r="J775" s="27">
        <v>0.162</v>
      </c>
      <c r="K775" s="28">
        <v>670</v>
      </c>
      <c r="L775" s="28">
        <v>4336.79</v>
      </c>
      <c r="M775" s="28">
        <v>26.2</v>
      </c>
      <c r="N775" s="28">
        <v>774.86</v>
      </c>
      <c r="O775">
        <v>136.6</v>
      </c>
      <c r="P775">
        <v>2671</v>
      </c>
    </row>
    <row r="776" spans="1:16">
      <c r="A776" t="s">
        <v>16</v>
      </c>
      <c r="B776" t="s">
        <v>157</v>
      </c>
      <c r="C776" t="s">
        <v>117</v>
      </c>
      <c r="D776" t="s">
        <v>44</v>
      </c>
      <c r="E776" t="s">
        <v>20</v>
      </c>
      <c r="F776">
        <v>152273.15</v>
      </c>
      <c r="G776" s="26">
        <v>44609</v>
      </c>
      <c r="H776" t="s">
        <v>32</v>
      </c>
      <c r="I776" s="26">
        <v>44618</v>
      </c>
      <c r="J776" s="27">
        <v>0.252</v>
      </c>
      <c r="K776" s="28">
        <v>674.81</v>
      </c>
      <c r="L776" s="28">
        <v>8338.07</v>
      </c>
      <c r="M776" s="28">
        <v>49.66</v>
      </c>
      <c r="N776" s="28">
        <v>2351.31</v>
      </c>
      <c r="O776">
        <v>185.76</v>
      </c>
      <c r="P776">
        <v>2848</v>
      </c>
    </row>
    <row r="777" spans="1:16">
      <c r="A777" t="s">
        <v>16</v>
      </c>
      <c r="B777" t="s">
        <v>297</v>
      </c>
      <c r="C777" t="s">
        <v>45</v>
      </c>
      <c r="D777" t="s">
        <v>19</v>
      </c>
      <c r="E777" t="s">
        <v>20</v>
      </c>
      <c r="F777">
        <v>76378.15</v>
      </c>
      <c r="G777" s="26">
        <v>44609</v>
      </c>
      <c r="H777" t="s">
        <v>32</v>
      </c>
      <c r="I777" s="26">
        <v>44630</v>
      </c>
      <c r="J777" s="27">
        <v>0.162</v>
      </c>
      <c r="K777" s="28">
        <v>670</v>
      </c>
      <c r="L777" s="28">
        <v>4336.79</v>
      </c>
      <c r="M777" s="28">
        <v>26.2</v>
      </c>
      <c r="N777" s="28">
        <v>774.86</v>
      </c>
      <c r="O777">
        <v>136.6</v>
      </c>
      <c r="P777">
        <v>2673</v>
      </c>
    </row>
    <row r="778" spans="1:16">
      <c r="A778" t="s">
        <v>16</v>
      </c>
      <c r="B778" t="s">
        <v>297</v>
      </c>
      <c r="C778" t="s">
        <v>139</v>
      </c>
      <c r="D778" t="s">
        <v>19</v>
      </c>
      <c r="E778" t="s">
        <v>49</v>
      </c>
      <c r="F778">
        <v>78205.19</v>
      </c>
      <c r="G778" s="26">
        <v>44609</v>
      </c>
      <c r="H778" t="s">
        <v>32</v>
      </c>
      <c r="I778" s="26">
        <v>44634</v>
      </c>
      <c r="J778" s="27">
        <v>0.162</v>
      </c>
      <c r="K778" s="28">
        <v>537.61</v>
      </c>
      <c r="L778" s="28">
        <v>4820.54</v>
      </c>
      <c r="M778" s="28">
        <v>25.37</v>
      </c>
      <c r="N778" s="28">
        <v>832.32</v>
      </c>
      <c r="O778">
        <v>136.6</v>
      </c>
      <c r="P778">
        <v>2654</v>
      </c>
    </row>
    <row r="779" spans="1:16">
      <c r="A779" t="s">
        <v>16</v>
      </c>
      <c r="B779" t="s">
        <v>297</v>
      </c>
      <c r="C779" t="s">
        <v>156</v>
      </c>
      <c r="D779" t="s">
        <v>19</v>
      </c>
      <c r="E779" t="s">
        <v>49</v>
      </c>
      <c r="F779">
        <v>78205.19</v>
      </c>
      <c r="G779" s="26">
        <v>44609</v>
      </c>
      <c r="H779" t="s">
        <v>32</v>
      </c>
      <c r="I779" s="26">
        <v>44635</v>
      </c>
      <c r="J779" s="27">
        <v>0.162</v>
      </c>
      <c r="K779" s="28">
        <v>537.61</v>
      </c>
      <c r="L779" s="28">
        <v>4820.54</v>
      </c>
      <c r="M779" s="28">
        <v>25.37</v>
      </c>
      <c r="N779" s="28">
        <v>832.32</v>
      </c>
      <c r="O779">
        <v>136.6</v>
      </c>
      <c r="P779">
        <v>2645</v>
      </c>
    </row>
    <row r="780" spans="1:16">
      <c r="A780" t="s">
        <v>16</v>
      </c>
      <c r="B780" t="s">
        <v>297</v>
      </c>
      <c r="C780" t="s">
        <v>202</v>
      </c>
      <c r="D780" t="s">
        <v>19</v>
      </c>
      <c r="E780" t="s">
        <v>20</v>
      </c>
      <c r="F780">
        <v>76378.15</v>
      </c>
      <c r="G780" s="26">
        <v>44610</v>
      </c>
      <c r="H780" t="s">
        <v>32</v>
      </c>
      <c r="I780" s="26">
        <v>44628</v>
      </c>
      <c r="J780" s="27">
        <v>0.162</v>
      </c>
      <c r="K780" s="28">
        <v>670</v>
      </c>
      <c r="L780" s="28">
        <v>4336.79</v>
      </c>
      <c r="M780" s="28">
        <v>26.2</v>
      </c>
      <c r="N780" s="28">
        <v>774.86</v>
      </c>
      <c r="O780">
        <v>136.6</v>
      </c>
      <c r="P780">
        <v>2616</v>
      </c>
    </row>
    <row r="781" spans="1:16">
      <c r="A781" t="s">
        <v>103</v>
      </c>
      <c r="B781" t="s">
        <v>320</v>
      </c>
      <c r="C781" t="s">
        <v>321</v>
      </c>
      <c r="D781" t="s">
        <v>44</v>
      </c>
      <c r="E781" t="s">
        <v>20</v>
      </c>
      <c r="F781">
        <v>152769.7</v>
      </c>
      <c r="G781" s="26">
        <v>44610</v>
      </c>
      <c r="H781" t="s">
        <v>21</v>
      </c>
      <c r="I781" s="26">
        <v>44628</v>
      </c>
      <c r="J781" s="27">
        <v>0.252</v>
      </c>
      <c r="K781" s="28">
        <v>1198.46</v>
      </c>
      <c r="L781" s="28">
        <v>7822.4</v>
      </c>
      <c r="M781" s="28">
        <v>49.81</v>
      </c>
      <c r="N781" s="28">
        <v>2351.31</v>
      </c>
      <c r="O781">
        <v>185.76</v>
      </c>
      <c r="P781">
        <v>1037</v>
      </c>
    </row>
    <row r="782" spans="1:16">
      <c r="A782" t="s">
        <v>16</v>
      </c>
      <c r="B782" t="s">
        <v>157</v>
      </c>
      <c r="C782" t="s">
        <v>101</v>
      </c>
      <c r="D782" t="s">
        <v>44</v>
      </c>
      <c r="E782" t="s">
        <v>49</v>
      </c>
      <c r="F782">
        <v>152415.15</v>
      </c>
      <c r="G782" s="26">
        <v>44610</v>
      </c>
      <c r="H782" t="s">
        <v>32</v>
      </c>
      <c r="I782" s="26">
        <v>44618</v>
      </c>
      <c r="J782" s="27">
        <v>0.252</v>
      </c>
      <c r="K782" s="28">
        <v>579.03</v>
      </c>
      <c r="L782" s="28">
        <v>8866.58</v>
      </c>
      <c r="M782" s="28">
        <v>47.69</v>
      </c>
      <c r="N782" s="28">
        <v>2351.31</v>
      </c>
      <c r="O782">
        <v>185.76</v>
      </c>
      <c r="P782">
        <v>2845</v>
      </c>
    </row>
    <row r="783" spans="1:16">
      <c r="A783" t="s">
        <v>16</v>
      </c>
      <c r="B783" t="s">
        <v>297</v>
      </c>
      <c r="C783" t="s">
        <v>211</v>
      </c>
      <c r="D783" t="s">
        <v>19</v>
      </c>
      <c r="E783" t="s">
        <v>20</v>
      </c>
      <c r="F783">
        <v>76378.15</v>
      </c>
      <c r="G783" s="26">
        <v>44610</v>
      </c>
      <c r="H783" t="s">
        <v>32</v>
      </c>
      <c r="I783" s="26">
        <v>44627</v>
      </c>
      <c r="J783" s="27">
        <v>0.162</v>
      </c>
      <c r="K783" s="28">
        <v>670</v>
      </c>
      <c r="L783" s="28">
        <v>4336.79</v>
      </c>
      <c r="M783" s="28">
        <v>26.2</v>
      </c>
      <c r="N783" s="28">
        <v>774.86</v>
      </c>
      <c r="O783">
        <v>136.6</v>
      </c>
      <c r="P783">
        <v>2622</v>
      </c>
    </row>
    <row r="784" spans="1:16">
      <c r="A784" t="s">
        <v>103</v>
      </c>
      <c r="B784" t="s">
        <v>220</v>
      </c>
      <c r="C784" t="s">
        <v>187</v>
      </c>
      <c r="D784" t="s">
        <v>19</v>
      </c>
      <c r="E784" t="s">
        <v>49</v>
      </c>
      <c r="F784">
        <v>78205.19</v>
      </c>
      <c r="G784" s="26">
        <v>44611</v>
      </c>
      <c r="H784" t="s">
        <v>21</v>
      </c>
      <c r="I784" s="26">
        <v>44644</v>
      </c>
      <c r="J784" s="27">
        <v>0.162</v>
      </c>
      <c r="K784" s="28">
        <v>537.61</v>
      </c>
      <c r="L784" s="28">
        <v>4820.54</v>
      </c>
      <c r="M784" s="28">
        <v>25.37</v>
      </c>
      <c r="N784" s="28">
        <v>832.32</v>
      </c>
      <c r="O784">
        <v>136.6</v>
      </c>
      <c r="P784">
        <v>930</v>
      </c>
    </row>
    <row r="785" spans="1:16">
      <c r="A785" t="s">
        <v>103</v>
      </c>
      <c r="B785" t="s">
        <v>320</v>
      </c>
      <c r="C785" t="s">
        <v>322</v>
      </c>
      <c r="D785" t="s">
        <v>44</v>
      </c>
      <c r="E785" t="s">
        <v>20</v>
      </c>
      <c r="F785">
        <v>152769.7</v>
      </c>
      <c r="G785" s="26">
        <v>44611</v>
      </c>
      <c r="H785" t="s">
        <v>21</v>
      </c>
      <c r="I785" s="26">
        <v>44627</v>
      </c>
      <c r="J785" s="27">
        <v>0.252</v>
      </c>
      <c r="K785" s="28">
        <v>1198.46</v>
      </c>
      <c r="L785" s="28">
        <v>7822.4</v>
      </c>
      <c r="M785" s="28">
        <v>49.81</v>
      </c>
      <c r="N785" s="28">
        <v>2351.31</v>
      </c>
      <c r="O785">
        <v>185.76</v>
      </c>
      <c r="P785">
        <v>1038</v>
      </c>
    </row>
    <row r="786" spans="1:16">
      <c r="A786" t="s">
        <v>16</v>
      </c>
      <c r="B786" t="s">
        <v>297</v>
      </c>
      <c r="C786" t="s">
        <v>190</v>
      </c>
      <c r="D786" t="s">
        <v>19</v>
      </c>
      <c r="E786" t="s">
        <v>20</v>
      </c>
      <c r="F786">
        <v>76378.15</v>
      </c>
      <c r="G786" s="26">
        <v>44611</v>
      </c>
      <c r="H786" t="s">
        <v>32</v>
      </c>
      <c r="I786" s="26">
        <v>44628</v>
      </c>
      <c r="J786" s="27">
        <v>0.162</v>
      </c>
      <c r="K786" s="28">
        <v>670</v>
      </c>
      <c r="L786" s="28">
        <v>4336.79</v>
      </c>
      <c r="M786" s="28">
        <v>26.2</v>
      </c>
      <c r="N786" s="28">
        <v>774.86</v>
      </c>
      <c r="O786">
        <v>136.6</v>
      </c>
      <c r="P786">
        <v>2617</v>
      </c>
    </row>
    <row r="787" spans="1:16">
      <c r="A787" t="s">
        <v>16</v>
      </c>
      <c r="B787" t="s">
        <v>297</v>
      </c>
      <c r="C787" t="s">
        <v>127</v>
      </c>
      <c r="D787" t="s">
        <v>19</v>
      </c>
      <c r="E787" t="s">
        <v>49</v>
      </c>
      <c r="F787">
        <v>78205.19</v>
      </c>
      <c r="G787" s="26">
        <v>44611</v>
      </c>
      <c r="H787" t="s">
        <v>32</v>
      </c>
      <c r="I787" s="26">
        <v>44633</v>
      </c>
      <c r="J787" s="27">
        <v>0.162</v>
      </c>
      <c r="K787" s="28">
        <v>537.61</v>
      </c>
      <c r="L787" s="28">
        <v>4820.54</v>
      </c>
      <c r="M787" s="28">
        <v>25.37</v>
      </c>
      <c r="N787" s="28">
        <v>832.32</v>
      </c>
      <c r="O787">
        <v>136.6</v>
      </c>
      <c r="P787">
        <v>2655</v>
      </c>
    </row>
    <row r="788" spans="1:16">
      <c r="A788" t="s">
        <v>16</v>
      </c>
      <c r="B788" t="s">
        <v>297</v>
      </c>
      <c r="C788" t="s">
        <v>247</v>
      </c>
      <c r="D788" t="s">
        <v>19</v>
      </c>
      <c r="E788" t="s">
        <v>49</v>
      </c>
      <c r="F788">
        <v>78205.19</v>
      </c>
      <c r="G788" s="26">
        <v>44611</v>
      </c>
      <c r="H788" t="s">
        <v>32</v>
      </c>
      <c r="I788" s="26">
        <v>44626</v>
      </c>
      <c r="J788" s="27">
        <v>0.162</v>
      </c>
      <c r="K788" s="28">
        <v>537.61</v>
      </c>
      <c r="L788" s="28">
        <v>4820.54</v>
      </c>
      <c r="M788" s="28">
        <v>25.37</v>
      </c>
      <c r="N788" s="28">
        <v>832.32</v>
      </c>
      <c r="O788">
        <v>136.6</v>
      </c>
      <c r="P788">
        <v>2629</v>
      </c>
    </row>
    <row r="789" spans="1:16">
      <c r="A789" t="s">
        <v>16</v>
      </c>
      <c r="B789" t="s">
        <v>297</v>
      </c>
      <c r="C789" t="s">
        <v>217</v>
      </c>
      <c r="D789" t="s">
        <v>19</v>
      </c>
      <c r="E789" t="s">
        <v>20</v>
      </c>
      <c r="F789">
        <v>76378.15</v>
      </c>
      <c r="G789" s="26">
        <v>44611</v>
      </c>
      <c r="H789" t="s">
        <v>32</v>
      </c>
      <c r="I789" s="26">
        <v>44627</v>
      </c>
      <c r="J789" s="27">
        <v>0.162</v>
      </c>
      <c r="K789" s="28">
        <v>670</v>
      </c>
      <c r="L789" s="28">
        <v>4336.79</v>
      </c>
      <c r="M789" s="28">
        <v>26.2</v>
      </c>
      <c r="N789" s="28">
        <v>774.86</v>
      </c>
      <c r="O789">
        <v>136.6</v>
      </c>
      <c r="P789">
        <v>2623</v>
      </c>
    </row>
    <row r="790" spans="1:16">
      <c r="A790" t="s">
        <v>16</v>
      </c>
      <c r="B790" t="s">
        <v>297</v>
      </c>
      <c r="C790" t="s">
        <v>198</v>
      </c>
      <c r="D790" t="s">
        <v>19</v>
      </c>
      <c r="E790" t="s">
        <v>20</v>
      </c>
      <c r="F790">
        <v>76378.15</v>
      </c>
      <c r="G790" s="26">
        <v>44611</v>
      </c>
      <c r="H790" t="s">
        <v>32</v>
      </c>
      <c r="I790" s="26">
        <v>44628</v>
      </c>
      <c r="J790" s="27">
        <v>0.162</v>
      </c>
      <c r="K790" s="28">
        <v>670</v>
      </c>
      <c r="L790" s="28">
        <v>4336.79</v>
      </c>
      <c r="M790" s="28">
        <v>26.2</v>
      </c>
      <c r="N790" s="28">
        <v>774.86</v>
      </c>
      <c r="O790">
        <v>136.6</v>
      </c>
      <c r="P790">
        <v>2618</v>
      </c>
    </row>
    <row r="791" spans="1:16">
      <c r="A791" t="s">
        <v>29</v>
      </c>
      <c r="B791" t="s">
        <v>323</v>
      </c>
      <c r="C791" t="s">
        <v>79</v>
      </c>
      <c r="D791" t="s">
        <v>44</v>
      </c>
      <c r="E791" t="s">
        <v>20</v>
      </c>
      <c r="F791">
        <v>152769.7</v>
      </c>
      <c r="G791" s="26">
        <v>44611</v>
      </c>
      <c r="H791" t="s">
        <v>32</v>
      </c>
      <c r="I791" s="26">
        <v>44624</v>
      </c>
      <c r="J791" s="27">
        <v>0.252</v>
      </c>
      <c r="K791" s="28">
        <v>1198.46</v>
      </c>
      <c r="L791" s="28">
        <v>7822.4</v>
      </c>
      <c r="M791" s="28">
        <v>49.81</v>
      </c>
      <c r="N791" s="28">
        <v>2351.31</v>
      </c>
      <c r="O791">
        <v>185.76</v>
      </c>
      <c r="P791">
        <v>3410</v>
      </c>
    </row>
    <row r="792" spans="1:16">
      <c r="A792" t="s">
        <v>103</v>
      </c>
      <c r="B792" t="s">
        <v>320</v>
      </c>
      <c r="C792" t="s">
        <v>324</v>
      </c>
      <c r="D792" t="s">
        <v>44</v>
      </c>
      <c r="E792" t="s">
        <v>49</v>
      </c>
      <c r="F792">
        <v>152905.93</v>
      </c>
      <c r="G792" s="26">
        <v>44612</v>
      </c>
      <c r="H792" t="s">
        <v>21</v>
      </c>
      <c r="I792" s="26">
        <v>44628</v>
      </c>
      <c r="J792" s="27">
        <v>0.252</v>
      </c>
      <c r="K792" s="28">
        <v>918.16</v>
      </c>
      <c r="L792" s="28">
        <v>8560.99</v>
      </c>
      <c r="M792" s="28">
        <v>47.78</v>
      </c>
      <c r="N792" s="28">
        <v>2351.31</v>
      </c>
      <c r="O792">
        <v>185.76</v>
      </c>
      <c r="P792">
        <v>1036</v>
      </c>
    </row>
    <row r="793" spans="1:16">
      <c r="A793" t="s">
        <v>16</v>
      </c>
      <c r="B793" t="s">
        <v>297</v>
      </c>
      <c r="C793" t="s">
        <v>249</v>
      </c>
      <c r="D793" t="s">
        <v>19</v>
      </c>
      <c r="E793" t="s">
        <v>20</v>
      </c>
      <c r="F793">
        <v>76378.15</v>
      </c>
      <c r="G793" s="26">
        <v>44612</v>
      </c>
      <c r="H793" t="s">
        <v>32</v>
      </c>
      <c r="I793" s="26">
        <v>44626</v>
      </c>
      <c r="J793" s="27">
        <v>0.162</v>
      </c>
      <c r="K793" s="28">
        <v>670</v>
      </c>
      <c r="L793" s="28">
        <v>4336.79</v>
      </c>
      <c r="M793" s="28">
        <v>26.2</v>
      </c>
      <c r="N793" s="28">
        <v>774.86</v>
      </c>
      <c r="O793">
        <v>136.6</v>
      </c>
      <c r="P793">
        <v>2628</v>
      </c>
    </row>
    <row r="794" spans="1:16">
      <c r="A794" t="s">
        <v>16</v>
      </c>
      <c r="B794" t="s">
        <v>297</v>
      </c>
      <c r="C794" t="s">
        <v>251</v>
      </c>
      <c r="D794" t="s">
        <v>19</v>
      </c>
      <c r="E794" t="s">
        <v>20</v>
      </c>
      <c r="F794">
        <v>76378.15</v>
      </c>
      <c r="G794" s="26">
        <v>44612</v>
      </c>
      <c r="H794" t="s">
        <v>32</v>
      </c>
      <c r="I794" s="26">
        <v>44626</v>
      </c>
      <c r="J794" s="27">
        <v>0.162</v>
      </c>
      <c r="K794" s="28">
        <v>670</v>
      </c>
      <c r="L794" s="28">
        <v>4336.79</v>
      </c>
      <c r="M794" s="28">
        <v>26.2</v>
      </c>
      <c r="N794" s="28">
        <v>774.86</v>
      </c>
      <c r="O794">
        <v>136.6</v>
      </c>
      <c r="P794">
        <v>2627</v>
      </c>
    </row>
    <row r="795" spans="1:16">
      <c r="A795" t="s">
        <v>16</v>
      </c>
      <c r="B795" t="s">
        <v>297</v>
      </c>
      <c r="C795" t="s">
        <v>250</v>
      </c>
      <c r="D795" t="s">
        <v>19</v>
      </c>
      <c r="E795" t="s">
        <v>20</v>
      </c>
      <c r="F795">
        <v>76378.15</v>
      </c>
      <c r="G795" s="26">
        <v>44612</v>
      </c>
      <c r="H795" t="s">
        <v>32</v>
      </c>
      <c r="I795" s="26">
        <v>44625</v>
      </c>
      <c r="J795" s="27">
        <v>0.162</v>
      </c>
      <c r="K795" s="28">
        <v>670</v>
      </c>
      <c r="L795" s="28">
        <v>4336.79</v>
      </c>
      <c r="M795" s="28">
        <v>26.2</v>
      </c>
      <c r="N795" s="28">
        <v>774.86</v>
      </c>
      <c r="O795">
        <v>136.6</v>
      </c>
      <c r="P795">
        <v>2626</v>
      </c>
    </row>
    <row r="796" spans="1:16">
      <c r="A796" t="s">
        <v>16</v>
      </c>
      <c r="B796" t="s">
        <v>325</v>
      </c>
      <c r="C796" t="s">
        <v>67</v>
      </c>
      <c r="D796" t="s">
        <v>19</v>
      </c>
      <c r="E796" t="s">
        <v>49</v>
      </c>
      <c r="F796">
        <v>78205.19</v>
      </c>
      <c r="G796" s="26">
        <v>44612</v>
      </c>
      <c r="H796" t="s">
        <v>32</v>
      </c>
      <c r="K796" s="28">
        <v>537.61</v>
      </c>
      <c r="L796" s="28">
        <v>4820.54</v>
      </c>
      <c r="M796" s="28">
        <v>25.37</v>
      </c>
      <c r="N796" s="28">
        <v>832.32</v>
      </c>
      <c r="O796">
        <v>136.6</v>
      </c>
      <c r="P796">
        <v>2131</v>
      </c>
    </row>
    <row r="797" spans="1:16">
      <c r="A797" t="s">
        <v>16</v>
      </c>
      <c r="B797" t="s">
        <v>297</v>
      </c>
      <c r="C797" t="s">
        <v>203</v>
      </c>
      <c r="D797" t="s">
        <v>19</v>
      </c>
      <c r="E797" t="s">
        <v>20</v>
      </c>
      <c r="F797">
        <v>76378.15</v>
      </c>
      <c r="G797" s="26">
        <v>44612</v>
      </c>
      <c r="H797" t="s">
        <v>32</v>
      </c>
      <c r="I797" s="26">
        <v>44627</v>
      </c>
      <c r="J797" s="27">
        <v>0.162</v>
      </c>
      <c r="K797" s="28">
        <v>670</v>
      </c>
      <c r="L797" s="28">
        <v>4336.79</v>
      </c>
      <c r="M797" s="28">
        <v>26.2</v>
      </c>
      <c r="N797" s="28">
        <v>774.86</v>
      </c>
      <c r="O797">
        <v>136.6</v>
      </c>
      <c r="P797">
        <v>2621</v>
      </c>
    </row>
    <row r="798" spans="1:16">
      <c r="A798" t="s">
        <v>103</v>
      </c>
      <c r="B798" t="s">
        <v>320</v>
      </c>
      <c r="C798" t="s">
        <v>326</v>
      </c>
      <c r="D798" t="s">
        <v>44</v>
      </c>
      <c r="E798" t="s">
        <v>49</v>
      </c>
      <c r="F798">
        <v>152905.93</v>
      </c>
      <c r="G798" s="26">
        <v>44612</v>
      </c>
      <c r="H798" t="s">
        <v>21</v>
      </c>
      <c r="I798" s="26">
        <v>44628</v>
      </c>
      <c r="J798" s="27">
        <v>0.252</v>
      </c>
      <c r="K798" s="28">
        <v>918.16</v>
      </c>
      <c r="L798" s="28">
        <v>8560.99</v>
      </c>
      <c r="M798" s="28">
        <v>47.78</v>
      </c>
      <c r="N798" s="28">
        <v>2351.31</v>
      </c>
      <c r="O798">
        <v>185.76</v>
      </c>
      <c r="P798">
        <v>1040</v>
      </c>
    </row>
    <row r="799" spans="1:16">
      <c r="A799" t="s">
        <v>16</v>
      </c>
      <c r="B799" t="s">
        <v>325</v>
      </c>
      <c r="C799" t="s">
        <v>70</v>
      </c>
      <c r="D799" t="s">
        <v>19</v>
      </c>
      <c r="E799" t="s">
        <v>49</v>
      </c>
      <c r="F799">
        <v>78205.19</v>
      </c>
      <c r="G799" s="26">
        <v>44613</v>
      </c>
      <c r="H799" t="s">
        <v>32</v>
      </c>
      <c r="K799" s="28">
        <v>537.61</v>
      </c>
      <c r="L799" s="28">
        <v>4820.54</v>
      </c>
      <c r="M799" s="28">
        <v>25.37</v>
      </c>
      <c r="N799" s="28">
        <v>832.32</v>
      </c>
      <c r="O799">
        <v>136.6</v>
      </c>
      <c r="P799">
        <v>2205</v>
      </c>
    </row>
    <row r="800" spans="1:16">
      <c r="A800" t="s">
        <v>16</v>
      </c>
      <c r="B800" t="s">
        <v>325</v>
      </c>
      <c r="C800" t="s">
        <v>62</v>
      </c>
      <c r="D800" t="s">
        <v>19</v>
      </c>
      <c r="E800" t="s">
        <v>20</v>
      </c>
      <c r="F800">
        <v>76378.15</v>
      </c>
      <c r="G800" s="26">
        <v>44615</v>
      </c>
      <c r="H800" t="s">
        <v>32</v>
      </c>
      <c r="K800" s="28">
        <v>670</v>
      </c>
      <c r="L800" s="28">
        <v>4336.79</v>
      </c>
      <c r="M800" s="28">
        <v>26.2</v>
      </c>
      <c r="N800" s="28">
        <v>774.86</v>
      </c>
      <c r="O800">
        <v>136.6</v>
      </c>
      <c r="P800">
        <v>2206</v>
      </c>
    </row>
    <row r="801" spans="1:16">
      <c r="A801" t="s">
        <v>16</v>
      </c>
      <c r="B801" t="s">
        <v>297</v>
      </c>
      <c r="C801" t="s">
        <v>118</v>
      </c>
      <c r="D801" t="s">
        <v>19</v>
      </c>
      <c r="E801" t="s">
        <v>49</v>
      </c>
      <c r="F801">
        <v>78205.19</v>
      </c>
      <c r="G801" s="26">
        <v>44615</v>
      </c>
      <c r="H801" t="s">
        <v>32</v>
      </c>
      <c r="I801" s="26">
        <v>44632</v>
      </c>
      <c r="J801" s="27">
        <v>0.162</v>
      </c>
      <c r="K801" s="28">
        <v>537.61</v>
      </c>
      <c r="L801" s="28">
        <v>4820.54</v>
      </c>
      <c r="M801" s="28">
        <v>25.37</v>
      </c>
      <c r="N801" s="28">
        <v>832.32</v>
      </c>
      <c r="O801">
        <v>136.6</v>
      </c>
      <c r="P801">
        <v>2660</v>
      </c>
    </row>
    <row r="802" spans="1:16">
      <c r="A802" t="s">
        <v>16</v>
      </c>
      <c r="B802" t="s">
        <v>325</v>
      </c>
      <c r="C802" t="s">
        <v>79</v>
      </c>
      <c r="D802" t="s">
        <v>19</v>
      </c>
      <c r="E802" t="s">
        <v>20</v>
      </c>
      <c r="F802">
        <v>76378.15</v>
      </c>
      <c r="G802" s="26">
        <v>44615</v>
      </c>
      <c r="H802" t="s">
        <v>32</v>
      </c>
      <c r="K802" s="28">
        <v>670</v>
      </c>
      <c r="L802" s="28">
        <v>4336.79</v>
      </c>
      <c r="M802" s="28">
        <v>26.2</v>
      </c>
      <c r="N802" s="28">
        <v>774.86</v>
      </c>
      <c r="O802">
        <v>136.6</v>
      </c>
      <c r="P802">
        <v>2133</v>
      </c>
    </row>
    <row r="803" spans="1:16">
      <c r="A803" t="s">
        <v>16</v>
      </c>
      <c r="B803" t="s">
        <v>297</v>
      </c>
      <c r="C803" t="s">
        <v>94</v>
      </c>
      <c r="D803" t="s">
        <v>19</v>
      </c>
      <c r="E803" t="s">
        <v>49</v>
      </c>
      <c r="F803">
        <v>78205.19</v>
      </c>
      <c r="G803" s="26">
        <v>44615</v>
      </c>
      <c r="H803" t="s">
        <v>32</v>
      </c>
      <c r="I803" s="26">
        <v>44630</v>
      </c>
      <c r="J803" s="27">
        <v>0.162</v>
      </c>
      <c r="K803" s="28">
        <v>537.61</v>
      </c>
      <c r="L803" s="28">
        <v>4820.54</v>
      </c>
      <c r="M803" s="28">
        <v>25.37</v>
      </c>
      <c r="N803" s="28">
        <v>832.32</v>
      </c>
      <c r="O803">
        <v>136.6</v>
      </c>
      <c r="P803">
        <v>2670</v>
      </c>
    </row>
    <row r="804" spans="1:16">
      <c r="A804" t="s">
        <v>16</v>
      </c>
      <c r="B804" t="s">
        <v>325</v>
      </c>
      <c r="C804" t="s">
        <v>46</v>
      </c>
      <c r="D804" t="s">
        <v>19</v>
      </c>
      <c r="E804" t="s">
        <v>20</v>
      </c>
      <c r="F804">
        <v>76378.15</v>
      </c>
      <c r="G804" s="26">
        <v>44615</v>
      </c>
      <c r="H804" t="s">
        <v>32</v>
      </c>
      <c r="K804" s="28">
        <v>670</v>
      </c>
      <c r="L804" s="28">
        <v>4336.79</v>
      </c>
      <c r="M804" s="28">
        <v>26.2</v>
      </c>
      <c r="N804" s="28">
        <v>774.86</v>
      </c>
      <c r="O804">
        <v>136.6</v>
      </c>
      <c r="P804">
        <v>2132</v>
      </c>
    </row>
    <row r="805" spans="1:16">
      <c r="A805" t="s">
        <v>16</v>
      </c>
      <c r="B805" t="s">
        <v>325</v>
      </c>
      <c r="C805" t="s">
        <v>156</v>
      </c>
      <c r="D805" t="s">
        <v>19</v>
      </c>
      <c r="E805" t="s">
        <v>49</v>
      </c>
      <c r="F805">
        <v>78205.19</v>
      </c>
      <c r="G805" s="26">
        <v>44615</v>
      </c>
      <c r="H805" t="s">
        <v>32</v>
      </c>
      <c r="K805" s="28">
        <v>537.61</v>
      </c>
      <c r="L805" s="28">
        <v>4820.54</v>
      </c>
      <c r="M805" s="28">
        <v>25.37</v>
      </c>
      <c r="N805" s="28">
        <v>832.32</v>
      </c>
      <c r="O805">
        <v>136.6</v>
      </c>
      <c r="P805">
        <v>2219</v>
      </c>
    </row>
    <row r="806" spans="1:16">
      <c r="A806" t="s">
        <v>16</v>
      </c>
      <c r="B806" t="s">
        <v>325</v>
      </c>
      <c r="C806" t="s">
        <v>122</v>
      </c>
      <c r="D806" t="s">
        <v>19</v>
      </c>
      <c r="E806" t="s">
        <v>49</v>
      </c>
      <c r="F806">
        <v>78205.19</v>
      </c>
      <c r="G806" s="26">
        <v>44615</v>
      </c>
      <c r="H806" t="s">
        <v>32</v>
      </c>
      <c r="K806" s="28">
        <v>537.61</v>
      </c>
      <c r="L806" s="28">
        <v>4820.54</v>
      </c>
      <c r="M806" s="28">
        <v>25.37</v>
      </c>
      <c r="N806" s="28">
        <v>832.32</v>
      </c>
      <c r="O806">
        <v>136.6</v>
      </c>
      <c r="P806">
        <v>2212</v>
      </c>
    </row>
    <row r="807" spans="1:16">
      <c r="A807" t="s">
        <v>16</v>
      </c>
      <c r="B807" t="s">
        <v>325</v>
      </c>
      <c r="C807" t="s">
        <v>60</v>
      </c>
      <c r="D807" t="s">
        <v>19</v>
      </c>
      <c r="E807" t="s">
        <v>20</v>
      </c>
      <c r="F807">
        <v>76378.15</v>
      </c>
      <c r="G807" s="26">
        <v>44615</v>
      </c>
      <c r="H807" t="s">
        <v>32</v>
      </c>
      <c r="K807" s="28">
        <v>670</v>
      </c>
      <c r="L807" s="28">
        <v>4336.79</v>
      </c>
      <c r="M807" s="28">
        <v>26.2</v>
      </c>
      <c r="N807" s="28">
        <v>774.86</v>
      </c>
      <c r="O807">
        <v>136.6</v>
      </c>
      <c r="P807">
        <v>2207</v>
      </c>
    </row>
    <row r="808" spans="1:16">
      <c r="A808" t="s">
        <v>16</v>
      </c>
      <c r="B808" t="s">
        <v>325</v>
      </c>
      <c r="C808" t="s">
        <v>327</v>
      </c>
      <c r="D808" t="s">
        <v>19</v>
      </c>
      <c r="E808" t="s">
        <v>20</v>
      </c>
      <c r="F808">
        <v>76378.15</v>
      </c>
      <c r="G808" s="26">
        <v>44615</v>
      </c>
      <c r="H808" t="s">
        <v>32</v>
      </c>
      <c r="K808" s="28">
        <v>670</v>
      </c>
      <c r="L808" s="28">
        <v>4336.79</v>
      </c>
      <c r="M808" s="28">
        <v>26.2</v>
      </c>
      <c r="N808" s="28">
        <v>774.86</v>
      </c>
      <c r="O808">
        <v>136.6</v>
      </c>
      <c r="P808">
        <v>2136</v>
      </c>
    </row>
    <row r="809" spans="1:16">
      <c r="A809" t="s">
        <v>16</v>
      </c>
      <c r="B809" t="s">
        <v>325</v>
      </c>
      <c r="C809" t="s">
        <v>63</v>
      </c>
      <c r="D809" t="s">
        <v>19</v>
      </c>
      <c r="E809" t="s">
        <v>20</v>
      </c>
      <c r="F809">
        <v>76378.15</v>
      </c>
      <c r="G809" s="26">
        <v>44615</v>
      </c>
      <c r="H809" t="s">
        <v>32</v>
      </c>
      <c r="K809" s="28">
        <v>670</v>
      </c>
      <c r="L809" s="28">
        <v>4336.79</v>
      </c>
      <c r="M809" s="28">
        <v>26.2</v>
      </c>
      <c r="N809" s="28">
        <v>774.86</v>
      </c>
      <c r="O809">
        <v>136.6</v>
      </c>
      <c r="P809">
        <v>2135</v>
      </c>
    </row>
    <row r="810" spans="1:16">
      <c r="A810" t="s">
        <v>16</v>
      </c>
      <c r="B810" t="s">
        <v>325</v>
      </c>
      <c r="C810" t="s">
        <v>56</v>
      </c>
      <c r="D810" t="s">
        <v>19</v>
      </c>
      <c r="E810" t="s">
        <v>20</v>
      </c>
      <c r="F810">
        <v>76378.15</v>
      </c>
      <c r="G810" s="26">
        <v>44615</v>
      </c>
      <c r="H810" t="s">
        <v>32</v>
      </c>
      <c r="K810" s="28">
        <v>670</v>
      </c>
      <c r="L810" s="28">
        <v>4336.79</v>
      </c>
      <c r="M810" s="28">
        <v>26.2</v>
      </c>
      <c r="N810" s="28">
        <v>774.86</v>
      </c>
      <c r="O810">
        <v>136.6</v>
      </c>
      <c r="P810">
        <v>2134</v>
      </c>
    </row>
    <row r="811" spans="1:16">
      <c r="A811" t="s">
        <v>103</v>
      </c>
      <c r="B811" t="s">
        <v>320</v>
      </c>
      <c r="C811" t="s">
        <v>224</v>
      </c>
      <c r="D811" t="s">
        <v>44</v>
      </c>
      <c r="E811" t="s">
        <v>49</v>
      </c>
      <c r="F811">
        <v>152905.93</v>
      </c>
      <c r="G811" s="26">
        <v>44615</v>
      </c>
      <c r="H811" t="s">
        <v>21</v>
      </c>
      <c r="I811" s="26">
        <v>44634</v>
      </c>
      <c r="J811" s="27">
        <v>0.252</v>
      </c>
      <c r="K811" s="28">
        <v>918.16</v>
      </c>
      <c r="L811" s="28">
        <v>8560.99</v>
      </c>
      <c r="M811" s="28">
        <v>47.78</v>
      </c>
      <c r="N811" s="28">
        <v>2351.31</v>
      </c>
      <c r="O811">
        <v>185.76</v>
      </c>
      <c r="P811">
        <v>1035</v>
      </c>
    </row>
    <row r="812" spans="1:16">
      <c r="A812" t="s">
        <v>29</v>
      </c>
      <c r="B812" t="s">
        <v>323</v>
      </c>
      <c r="C812" t="s">
        <v>63</v>
      </c>
      <c r="D812" t="s">
        <v>44</v>
      </c>
      <c r="E812" t="s">
        <v>49</v>
      </c>
      <c r="F812">
        <v>152905.93</v>
      </c>
      <c r="G812" s="26">
        <v>44615</v>
      </c>
      <c r="H812" t="s">
        <v>32</v>
      </c>
      <c r="I812" s="26">
        <v>44624</v>
      </c>
      <c r="J812" s="27">
        <v>0.252</v>
      </c>
      <c r="K812" s="28">
        <v>918.16</v>
      </c>
      <c r="L812" s="28">
        <v>8560.99</v>
      </c>
      <c r="M812" s="28">
        <v>47.78</v>
      </c>
      <c r="N812" s="28">
        <v>2351.31</v>
      </c>
      <c r="O812">
        <v>185.76</v>
      </c>
      <c r="P812">
        <v>3412</v>
      </c>
    </row>
    <row r="813" spans="1:16">
      <c r="A813" t="s">
        <v>29</v>
      </c>
      <c r="B813" t="s">
        <v>323</v>
      </c>
      <c r="C813" t="s">
        <v>56</v>
      </c>
      <c r="D813" t="s">
        <v>44</v>
      </c>
      <c r="E813" t="s">
        <v>20</v>
      </c>
      <c r="F813">
        <v>152769.7</v>
      </c>
      <c r="G813" s="26">
        <v>44615</v>
      </c>
      <c r="H813" t="s">
        <v>32</v>
      </c>
      <c r="I813" s="26">
        <v>44624</v>
      </c>
      <c r="J813" s="27">
        <v>0.252</v>
      </c>
      <c r="K813" s="28">
        <v>1198.46</v>
      </c>
      <c r="L813" s="28">
        <v>7822.4</v>
      </c>
      <c r="M813" s="28">
        <v>49.81</v>
      </c>
      <c r="N813" s="28">
        <v>2351.31</v>
      </c>
      <c r="O813">
        <v>185.76</v>
      </c>
      <c r="P813">
        <v>3411</v>
      </c>
    </row>
    <row r="814" spans="1:16">
      <c r="A814" t="s">
        <v>103</v>
      </c>
      <c r="B814" t="s">
        <v>320</v>
      </c>
      <c r="C814" t="s">
        <v>219</v>
      </c>
      <c r="D814" t="s">
        <v>44</v>
      </c>
      <c r="E814" t="s">
        <v>49</v>
      </c>
      <c r="F814">
        <v>152905.93</v>
      </c>
      <c r="G814" s="26">
        <v>44616</v>
      </c>
      <c r="H814" t="s">
        <v>21</v>
      </c>
      <c r="I814" s="26">
        <v>44630</v>
      </c>
      <c r="J814" s="27">
        <v>0.252</v>
      </c>
      <c r="K814" s="28">
        <v>918.16</v>
      </c>
      <c r="L814" s="28">
        <v>8560.99</v>
      </c>
      <c r="M814" s="28">
        <v>47.78</v>
      </c>
      <c r="N814" s="28">
        <v>2351.31</v>
      </c>
      <c r="O814">
        <v>185.76</v>
      </c>
      <c r="P814">
        <v>1031</v>
      </c>
    </row>
    <row r="815" spans="1:16">
      <c r="A815" t="s">
        <v>16</v>
      </c>
      <c r="B815" t="s">
        <v>325</v>
      </c>
      <c r="C815" t="s">
        <v>149</v>
      </c>
      <c r="D815" t="s">
        <v>19</v>
      </c>
      <c r="E815" t="s">
        <v>49</v>
      </c>
      <c r="F815">
        <v>77950.3</v>
      </c>
      <c r="G815" s="26">
        <v>44616</v>
      </c>
      <c r="H815" t="s">
        <v>32</v>
      </c>
      <c r="K815" s="28">
        <v>384.04</v>
      </c>
      <c r="L815" s="28">
        <v>4961.85</v>
      </c>
      <c r="M815" s="28">
        <v>25.29</v>
      </c>
      <c r="N815" s="28">
        <v>832.32</v>
      </c>
      <c r="O815">
        <v>136.6</v>
      </c>
      <c r="P815">
        <v>2226</v>
      </c>
    </row>
    <row r="816" spans="1:16">
      <c r="A816" t="s">
        <v>16</v>
      </c>
      <c r="B816" t="s">
        <v>325</v>
      </c>
      <c r="C816" t="s">
        <v>298</v>
      </c>
      <c r="D816" t="s">
        <v>19</v>
      </c>
      <c r="E816" t="s">
        <v>49</v>
      </c>
      <c r="F816">
        <v>78205.19</v>
      </c>
      <c r="G816" s="26">
        <v>44616</v>
      </c>
      <c r="H816" t="s">
        <v>32</v>
      </c>
      <c r="K816" s="28">
        <v>537.61</v>
      </c>
      <c r="L816" s="28">
        <v>4820.54</v>
      </c>
      <c r="M816" s="28">
        <v>25.37</v>
      </c>
      <c r="N816" s="28">
        <v>832.32</v>
      </c>
      <c r="O816">
        <v>136.6</v>
      </c>
      <c r="P816">
        <v>2253</v>
      </c>
    </row>
    <row r="817" spans="1:16">
      <c r="A817" t="s">
        <v>103</v>
      </c>
      <c r="B817" t="s">
        <v>320</v>
      </c>
      <c r="C817" t="s">
        <v>328</v>
      </c>
      <c r="D817" t="s">
        <v>44</v>
      </c>
      <c r="E817" t="s">
        <v>20</v>
      </c>
      <c r="F817">
        <v>152769.7</v>
      </c>
      <c r="G817" s="26">
        <v>44616</v>
      </c>
      <c r="H817" t="s">
        <v>21</v>
      </c>
      <c r="I817" s="26">
        <v>44628</v>
      </c>
      <c r="J817" s="27">
        <v>0.252</v>
      </c>
      <c r="K817" s="28">
        <v>1198.46</v>
      </c>
      <c r="L817" s="28">
        <v>7822.4</v>
      </c>
      <c r="M817" s="28">
        <v>49.81</v>
      </c>
      <c r="N817" s="28">
        <v>2351.31</v>
      </c>
      <c r="O817">
        <v>185.76</v>
      </c>
      <c r="P817">
        <v>1039</v>
      </c>
    </row>
    <row r="818" spans="1:16">
      <c r="A818" t="s">
        <v>16</v>
      </c>
      <c r="B818" t="s">
        <v>157</v>
      </c>
      <c r="C818" t="s">
        <v>275</v>
      </c>
      <c r="D818" t="s">
        <v>44</v>
      </c>
      <c r="E818" t="s">
        <v>49</v>
      </c>
      <c r="F818">
        <v>152905.93</v>
      </c>
      <c r="G818" s="26">
        <v>44616</v>
      </c>
      <c r="H818" t="s">
        <v>32</v>
      </c>
      <c r="I818" s="26">
        <v>44624</v>
      </c>
      <c r="J818" s="27">
        <v>0.252</v>
      </c>
      <c r="K818" s="28">
        <v>918.16</v>
      </c>
      <c r="L818" s="28">
        <v>8560.99</v>
      </c>
      <c r="M818" s="28">
        <v>47.78</v>
      </c>
      <c r="N818" s="28">
        <v>2351.31</v>
      </c>
      <c r="O818">
        <v>185.76</v>
      </c>
      <c r="P818">
        <v>2750</v>
      </c>
    </row>
    <row r="819" spans="1:16">
      <c r="A819" t="s">
        <v>16</v>
      </c>
      <c r="B819" t="s">
        <v>325</v>
      </c>
      <c r="C819" t="s">
        <v>76</v>
      </c>
      <c r="D819" t="s">
        <v>19</v>
      </c>
      <c r="E819" t="s">
        <v>20</v>
      </c>
      <c r="F819">
        <v>76378.15</v>
      </c>
      <c r="G819" s="26">
        <v>44617</v>
      </c>
      <c r="H819" t="s">
        <v>32</v>
      </c>
      <c r="K819" s="28">
        <v>670</v>
      </c>
      <c r="L819" s="28">
        <v>4336.79</v>
      </c>
      <c r="M819" s="28">
        <v>26.2</v>
      </c>
      <c r="N819" s="28">
        <v>774.86</v>
      </c>
      <c r="O819">
        <v>136.6</v>
      </c>
      <c r="P819">
        <v>2209</v>
      </c>
    </row>
    <row r="820" spans="1:16">
      <c r="A820" t="s">
        <v>16</v>
      </c>
      <c r="B820" t="s">
        <v>325</v>
      </c>
      <c r="C820" t="s">
        <v>329</v>
      </c>
      <c r="D820" t="s">
        <v>19</v>
      </c>
      <c r="E820" t="s">
        <v>20</v>
      </c>
      <c r="F820">
        <v>76378.15</v>
      </c>
      <c r="G820" s="26">
        <v>44617</v>
      </c>
      <c r="H820" t="s">
        <v>32</v>
      </c>
      <c r="K820" s="28">
        <v>670</v>
      </c>
      <c r="L820" s="28">
        <v>4336.79</v>
      </c>
      <c r="M820" s="28">
        <v>26.2</v>
      </c>
      <c r="N820" s="28">
        <v>774.86</v>
      </c>
      <c r="O820">
        <v>136.6</v>
      </c>
      <c r="P820">
        <v>2210</v>
      </c>
    </row>
    <row r="821" spans="1:16">
      <c r="A821" t="s">
        <v>16</v>
      </c>
      <c r="B821" t="s">
        <v>325</v>
      </c>
      <c r="C821" t="s">
        <v>84</v>
      </c>
      <c r="D821" t="s">
        <v>19</v>
      </c>
      <c r="E821" t="s">
        <v>20</v>
      </c>
      <c r="F821">
        <v>76378.15</v>
      </c>
      <c r="G821" s="26">
        <v>44617</v>
      </c>
      <c r="H821" t="s">
        <v>32</v>
      </c>
      <c r="K821" s="28">
        <v>670</v>
      </c>
      <c r="L821" s="28">
        <v>4336.79</v>
      </c>
      <c r="M821" s="28">
        <v>26.2</v>
      </c>
      <c r="N821" s="28">
        <v>774.86</v>
      </c>
      <c r="O821">
        <v>136.6</v>
      </c>
      <c r="P821">
        <v>2213</v>
      </c>
    </row>
    <row r="822" spans="1:16">
      <c r="A822" t="s">
        <v>16</v>
      </c>
      <c r="B822" t="s">
        <v>325</v>
      </c>
      <c r="C822" t="s">
        <v>80</v>
      </c>
      <c r="D822" t="s">
        <v>19</v>
      </c>
      <c r="E822" t="s">
        <v>20</v>
      </c>
      <c r="F822">
        <v>76378.15</v>
      </c>
      <c r="G822" s="26">
        <v>44617</v>
      </c>
      <c r="H822" t="s">
        <v>32</v>
      </c>
      <c r="K822" s="28">
        <v>670</v>
      </c>
      <c r="L822" s="28">
        <v>4336.79</v>
      </c>
      <c r="M822" s="28">
        <v>26.2</v>
      </c>
      <c r="N822" s="28">
        <v>774.86</v>
      </c>
      <c r="O822">
        <v>136.6</v>
      </c>
      <c r="P822">
        <v>2215</v>
      </c>
    </row>
    <row r="823" spans="1:16">
      <c r="A823" t="s">
        <v>16</v>
      </c>
      <c r="B823" t="s">
        <v>297</v>
      </c>
      <c r="C823" t="s">
        <v>97</v>
      </c>
      <c r="D823" t="s">
        <v>19</v>
      </c>
      <c r="E823" t="s">
        <v>49</v>
      </c>
      <c r="F823">
        <v>78205.19</v>
      </c>
      <c r="G823" s="26">
        <v>44617</v>
      </c>
      <c r="H823" t="s">
        <v>32</v>
      </c>
      <c r="I823" s="26">
        <v>44631</v>
      </c>
      <c r="J823" s="27">
        <v>0.162</v>
      </c>
      <c r="K823" s="28">
        <v>537.61</v>
      </c>
      <c r="L823" s="28">
        <v>4820.54</v>
      </c>
      <c r="M823" s="28">
        <v>25.37</v>
      </c>
      <c r="N823" s="28">
        <v>832.32</v>
      </c>
      <c r="O823">
        <v>136.6</v>
      </c>
      <c r="P823">
        <v>2665</v>
      </c>
    </row>
    <row r="824" spans="1:16">
      <c r="A824" t="s">
        <v>16</v>
      </c>
      <c r="B824" t="s">
        <v>297</v>
      </c>
      <c r="C824" t="s">
        <v>164</v>
      </c>
      <c r="D824" t="s">
        <v>19</v>
      </c>
      <c r="E824" t="s">
        <v>49</v>
      </c>
      <c r="F824">
        <v>78205.19</v>
      </c>
      <c r="G824" s="26">
        <v>44617</v>
      </c>
      <c r="H824" t="s">
        <v>32</v>
      </c>
      <c r="I824" s="26">
        <v>44628</v>
      </c>
      <c r="J824" s="27">
        <v>0.162</v>
      </c>
      <c r="K824" s="28">
        <v>537.61</v>
      </c>
      <c r="L824" s="28">
        <v>4820.54</v>
      </c>
      <c r="M824" s="28">
        <v>25.37</v>
      </c>
      <c r="N824" s="28">
        <v>832.32</v>
      </c>
      <c r="O824">
        <v>136.6</v>
      </c>
      <c r="P824">
        <v>2615</v>
      </c>
    </row>
    <row r="825" spans="1:16">
      <c r="A825" t="s">
        <v>16</v>
      </c>
      <c r="B825" t="s">
        <v>325</v>
      </c>
      <c r="C825" t="s">
        <v>72</v>
      </c>
      <c r="D825" t="s">
        <v>19</v>
      </c>
      <c r="E825" t="s">
        <v>20</v>
      </c>
      <c r="F825">
        <v>76378.15</v>
      </c>
      <c r="G825" s="26">
        <v>44618</v>
      </c>
      <c r="H825" t="s">
        <v>32</v>
      </c>
      <c r="K825" s="28">
        <v>670</v>
      </c>
      <c r="L825" s="28">
        <v>4336.79</v>
      </c>
      <c r="M825" s="28">
        <v>26.2</v>
      </c>
      <c r="N825" s="28">
        <v>774.86</v>
      </c>
      <c r="O825">
        <v>136.6</v>
      </c>
      <c r="P825">
        <v>2214</v>
      </c>
    </row>
    <row r="826" spans="1:16">
      <c r="A826" t="s">
        <v>16</v>
      </c>
      <c r="B826" t="s">
        <v>325</v>
      </c>
      <c r="C826" t="s">
        <v>291</v>
      </c>
      <c r="D826" t="s">
        <v>19</v>
      </c>
      <c r="E826" t="s">
        <v>49</v>
      </c>
      <c r="F826">
        <v>78205.19</v>
      </c>
      <c r="G826" s="26">
        <v>44618</v>
      </c>
      <c r="H826" t="s">
        <v>32</v>
      </c>
      <c r="K826" s="28">
        <v>537.61</v>
      </c>
      <c r="L826" s="28">
        <v>4820.54</v>
      </c>
      <c r="M826" s="28">
        <v>25.37</v>
      </c>
      <c r="N826" s="28">
        <v>832.32</v>
      </c>
      <c r="O826">
        <v>136.6</v>
      </c>
      <c r="P826">
        <v>2066</v>
      </c>
    </row>
    <row r="827" spans="1:16">
      <c r="A827" t="s">
        <v>29</v>
      </c>
      <c r="B827" t="s">
        <v>323</v>
      </c>
      <c r="C827" t="s">
        <v>67</v>
      </c>
      <c r="D827" t="s">
        <v>44</v>
      </c>
      <c r="E827" t="s">
        <v>49</v>
      </c>
      <c r="F827">
        <v>152905.93</v>
      </c>
      <c r="G827" s="26">
        <v>44618</v>
      </c>
      <c r="H827" t="s">
        <v>32</v>
      </c>
      <c r="I827" s="26">
        <v>44624</v>
      </c>
      <c r="J827" s="27">
        <v>0.252</v>
      </c>
      <c r="K827" s="28">
        <v>918.16</v>
      </c>
      <c r="L827" s="28">
        <v>8560.99</v>
      </c>
      <c r="M827" s="28">
        <v>47.78</v>
      </c>
      <c r="N827" s="28">
        <v>2351.31</v>
      </c>
      <c r="O827">
        <v>185.76</v>
      </c>
      <c r="P827">
        <v>3408</v>
      </c>
    </row>
    <row r="828" spans="1:16">
      <c r="A828" t="s">
        <v>16</v>
      </c>
      <c r="B828" t="s">
        <v>325</v>
      </c>
      <c r="C828" t="s">
        <v>292</v>
      </c>
      <c r="D828" t="s">
        <v>19</v>
      </c>
      <c r="E828" t="s">
        <v>49</v>
      </c>
      <c r="F828">
        <v>78205.19</v>
      </c>
      <c r="G828" s="26">
        <v>44618</v>
      </c>
      <c r="H828" t="s">
        <v>32</v>
      </c>
      <c r="K828" s="28">
        <v>537.61</v>
      </c>
      <c r="L828" s="28">
        <v>4820.54</v>
      </c>
      <c r="M828" s="28">
        <v>25.37</v>
      </c>
      <c r="N828" s="28">
        <v>832.32</v>
      </c>
      <c r="O828">
        <v>136.6</v>
      </c>
      <c r="P828">
        <v>2260</v>
      </c>
    </row>
    <row r="829" spans="1:16">
      <c r="A829" t="s">
        <v>16</v>
      </c>
      <c r="B829" t="s">
        <v>325</v>
      </c>
      <c r="C829" t="s">
        <v>330</v>
      </c>
      <c r="D829" t="s">
        <v>19</v>
      </c>
      <c r="E829" t="s">
        <v>20</v>
      </c>
      <c r="F829">
        <v>76378.15</v>
      </c>
      <c r="G829" s="26">
        <v>44618</v>
      </c>
      <c r="H829" t="s">
        <v>32</v>
      </c>
      <c r="K829" s="28">
        <v>670</v>
      </c>
      <c r="L829" s="28">
        <v>4336.79</v>
      </c>
      <c r="M829" s="28">
        <v>26.2</v>
      </c>
      <c r="N829" s="28">
        <v>774.86</v>
      </c>
      <c r="O829">
        <v>136.6</v>
      </c>
      <c r="P829">
        <v>2217</v>
      </c>
    </row>
    <row r="830" spans="1:16">
      <c r="A830" t="s">
        <v>16</v>
      </c>
      <c r="B830" t="s">
        <v>297</v>
      </c>
      <c r="C830" t="s">
        <v>166</v>
      </c>
      <c r="D830" t="s">
        <v>19</v>
      </c>
      <c r="E830" t="s">
        <v>49</v>
      </c>
      <c r="F830">
        <v>78205.19</v>
      </c>
      <c r="G830" s="26">
        <v>44618</v>
      </c>
      <c r="H830" t="s">
        <v>32</v>
      </c>
      <c r="I830" s="26">
        <v>44627</v>
      </c>
      <c r="J830" s="27">
        <v>0.162</v>
      </c>
      <c r="K830" s="28">
        <v>537.61</v>
      </c>
      <c r="L830" s="28">
        <v>4820.54</v>
      </c>
      <c r="M830" s="28">
        <v>25.37</v>
      </c>
      <c r="N830" s="28">
        <v>832.32</v>
      </c>
      <c r="O830">
        <v>136.6</v>
      </c>
      <c r="P830">
        <v>2620</v>
      </c>
    </row>
    <row r="831" spans="1:16">
      <c r="A831" t="s">
        <v>29</v>
      </c>
      <c r="B831" t="s">
        <v>323</v>
      </c>
      <c r="C831" t="s">
        <v>46</v>
      </c>
      <c r="D831" t="s">
        <v>44</v>
      </c>
      <c r="E831" t="s">
        <v>20</v>
      </c>
      <c r="F831">
        <v>152769.7</v>
      </c>
      <c r="G831" s="26">
        <v>44618</v>
      </c>
      <c r="H831" t="s">
        <v>32</v>
      </c>
      <c r="I831" s="26">
        <v>44624</v>
      </c>
      <c r="J831" s="27">
        <v>0.252</v>
      </c>
      <c r="K831" s="28">
        <v>1198.46</v>
      </c>
      <c r="L831" s="28">
        <v>7822.4</v>
      </c>
      <c r="M831" s="28">
        <v>49.81</v>
      </c>
      <c r="N831" s="28">
        <v>2351.31</v>
      </c>
      <c r="O831">
        <v>185.76</v>
      </c>
      <c r="P831">
        <v>3409</v>
      </c>
    </row>
    <row r="832" spans="1:16">
      <c r="A832" t="s">
        <v>16</v>
      </c>
      <c r="B832" t="s">
        <v>297</v>
      </c>
      <c r="C832" t="s">
        <v>149</v>
      </c>
      <c r="D832" t="s">
        <v>19</v>
      </c>
      <c r="E832" t="s">
        <v>49</v>
      </c>
      <c r="F832">
        <v>78205.19</v>
      </c>
      <c r="G832" s="26">
        <v>44618</v>
      </c>
      <c r="H832" t="s">
        <v>32</v>
      </c>
      <c r="I832" s="26">
        <v>44634</v>
      </c>
      <c r="J832" s="27">
        <v>0.162</v>
      </c>
      <c r="K832" s="28">
        <v>537.61</v>
      </c>
      <c r="L832" s="28">
        <v>4820.54</v>
      </c>
      <c r="M832" s="28">
        <v>25.37</v>
      </c>
      <c r="N832" s="28">
        <v>832.32</v>
      </c>
      <c r="O832">
        <v>136.6</v>
      </c>
      <c r="P832">
        <v>2650</v>
      </c>
    </row>
    <row r="833" spans="1:16">
      <c r="A833" t="s">
        <v>16</v>
      </c>
      <c r="B833" t="s">
        <v>297</v>
      </c>
      <c r="C833" t="s">
        <v>261</v>
      </c>
      <c r="D833" t="s">
        <v>19</v>
      </c>
      <c r="E833" t="s">
        <v>49</v>
      </c>
      <c r="F833">
        <v>78205.19</v>
      </c>
      <c r="G833" s="26">
        <v>44619</v>
      </c>
      <c r="H833" t="s">
        <v>32</v>
      </c>
      <c r="I833" s="26">
        <v>44625</v>
      </c>
      <c r="J833" s="27">
        <v>0.162</v>
      </c>
      <c r="K833" s="28">
        <v>537.61</v>
      </c>
      <c r="L833" s="28">
        <v>4820.54</v>
      </c>
      <c r="M833" s="28">
        <v>25.37</v>
      </c>
      <c r="N833" s="28">
        <v>832.32</v>
      </c>
      <c r="O833">
        <v>136.6</v>
      </c>
      <c r="P833">
        <v>2625</v>
      </c>
    </row>
    <row r="834" spans="1:16">
      <c r="A834" t="s">
        <v>16</v>
      </c>
      <c r="B834" t="s">
        <v>157</v>
      </c>
      <c r="C834" t="s">
        <v>280</v>
      </c>
      <c r="D834" t="s">
        <v>44</v>
      </c>
      <c r="E834" t="s">
        <v>20</v>
      </c>
      <c r="F834">
        <v>152769.7</v>
      </c>
      <c r="G834" s="26">
        <v>44619</v>
      </c>
      <c r="H834" t="s">
        <v>32</v>
      </c>
      <c r="I834" s="26">
        <v>44624</v>
      </c>
      <c r="J834" s="27">
        <v>0.252</v>
      </c>
      <c r="K834" s="28">
        <v>1198.46</v>
      </c>
      <c r="L834" s="28">
        <v>7822.4</v>
      </c>
      <c r="M834" s="28">
        <v>49.81</v>
      </c>
      <c r="N834" s="28">
        <v>2351.31</v>
      </c>
      <c r="O834">
        <v>185.76</v>
      </c>
      <c r="P834">
        <v>2751</v>
      </c>
    </row>
    <row r="835" spans="1:16">
      <c r="A835" t="s">
        <v>16</v>
      </c>
      <c r="B835" t="s">
        <v>325</v>
      </c>
      <c r="C835" t="s">
        <v>150</v>
      </c>
      <c r="D835" t="s">
        <v>19</v>
      </c>
      <c r="E835" t="s">
        <v>20</v>
      </c>
      <c r="F835">
        <v>76378.15</v>
      </c>
      <c r="G835" s="26">
        <v>44619</v>
      </c>
      <c r="H835" t="s">
        <v>32</v>
      </c>
      <c r="K835" s="28">
        <v>670</v>
      </c>
      <c r="L835" s="28">
        <v>4336.79</v>
      </c>
      <c r="M835" s="28">
        <v>26.2</v>
      </c>
      <c r="N835" s="28">
        <v>774.86</v>
      </c>
      <c r="O835">
        <v>136.6</v>
      </c>
      <c r="P835">
        <v>2223</v>
      </c>
    </row>
    <row r="836" spans="1:16">
      <c r="A836" t="s">
        <v>16</v>
      </c>
      <c r="B836" t="s">
        <v>325</v>
      </c>
      <c r="C836" t="s">
        <v>152</v>
      </c>
      <c r="D836" t="s">
        <v>19</v>
      </c>
      <c r="E836" t="s">
        <v>20</v>
      </c>
      <c r="F836">
        <v>76378.15</v>
      </c>
      <c r="G836" s="26">
        <v>44619</v>
      </c>
      <c r="H836" t="s">
        <v>32</v>
      </c>
      <c r="K836" s="28">
        <v>670</v>
      </c>
      <c r="L836" s="28">
        <v>4336.79</v>
      </c>
      <c r="M836" s="28">
        <v>26.2</v>
      </c>
      <c r="N836" s="28">
        <v>774.86</v>
      </c>
      <c r="O836">
        <v>136.6</v>
      </c>
      <c r="P836">
        <v>2220</v>
      </c>
    </row>
    <row r="837" spans="1:16">
      <c r="A837" t="s">
        <v>16</v>
      </c>
      <c r="B837" t="s">
        <v>325</v>
      </c>
      <c r="C837" t="s">
        <v>82</v>
      </c>
      <c r="D837" t="s">
        <v>19</v>
      </c>
      <c r="E837" t="s">
        <v>20</v>
      </c>
      <c r="F837">
        <v>76378.15</v>
      </c>
      <c r="G837" s="26">
        <v>44620</v>
      </c>
      <c r="H837" t="s">
        <v>32</v>
      </c>
      <c r="K837" s="28">
        <v>670</v>
      </c>
      <c r="L837" s="28">
        <v>4336.79</v>
      </c>
      <c r="M837" s="28">
        <v>26.2</v>
      </c>
      <c r="N837" s="28">
        <v>774.86</v>
      </c>
      <c r="O837">
        <v>136.6</v>
      </c>
      <c r="P837">
        <v>2216</v>
      </c>
    </row>
    <row r="838" spans="1:16">
      <c r="A838" t="s">
        <v>16</v>
      </c>
      <c r="B838" t="s">
        <v>325</v>
      </c>
      <c r="C838" t="s">
        <v>154</v>
      </c>
      <c r="D838" t="s">
        <v>19</v>
      </c>
      <c r="E838" t="s">
        <v>20</v>
      </c>
      <c r="F838">
        <v>76378.15</v>
      </c>
      <c r="G838" s="26">
        <v>44620</v>
      </c>
      <c r="H838" t="s">
        <v>32</v>
      </c>
      <c r="K838" s="28">
        <v>670</v>
      </c>
      <c r="L838" s="28">
        <v>4336.79</v>
      </c>
      <c r="M838" s="28">
        <v>26.2</v>
      </c>
      <c r="N838" s="28">
        <v>774.86</v>
      </c>
      <c r="O838">
        <v>136.6</v>
      </c>
      <c r="P838">
        <v>2222</v>
      </c>
    </row>
    <row r="839" spans="1:16">
      <c r="A839" t="s">
        <v>16</v>
      </c>
      <c r="B839" t="s">
        <v>325</v>
      </c>
      <c r="C839" t="s">
        <v>146</v>
      </c>
      <c r="D839" t="s">
        <v>19</v>
      </c>
      <c r="E839" t="s">
        <v>20</v>
      </c>
      <c r="F839">
        <v>76378.15</v>
      </c>
      <c r="G839" s="26">
        <v>44620</v>
      </c>
      <c r="H839" t="s">
        <v>32</v>
      </c>
      <c r="K839" s="28">
        <v>670</v>
      </c>
      <c r="L839" s="28">
        <v>4336.79</v>
      </c>
      <c r="M839" s="28">
        <v>26.2</v>
      </c>
      <c r="N839" s="28">
        <v>774.86</v>
      </c>
      <c r="O839">
        <v>136.6</v>
      </c>
      <c r="P839">
        <v>2221</v>
      </c>
    </row>
    <row r="840" spans="1:16">
      <c r="A840" t="s">
        <v>16</v>
      </c>
      <c r="B840" t="s">
        <v>157</v>
      </c>
      <c r="C840" t="s">
        <v>261</v>
      </c>
      <c r="D840" t="s">
        <v>44</v>
      </c>
      <c r="E840" t="s">
        <v>49</v>
      </c>
      <c r="F840">
        <v>152905.93</v>
      </c>
      <c r="G840" s="26">
        <v>44620</v>
      </c>
      <c r="H840" t="s">
        <v>32</v>
      </c>
      <c r="I840" s="26">
        <v>44628</v>
      </c>
      <c r="J840" s="27">
        <v>0.252</v>
      </c>
      <c r="K840" s="28">
        <v>918.16</v>
      </c>
      <c r="L840" s="28">
        <v>8560.99</v>
      </c>
      <c r="M840" s="28">
        <v>47.78</v>
      </c>
      <c r="N840" s="28">
        <v>2351.31</v>
      </c>
      <c r="O840">
        <v>185.76</v>
      </c>
      <c r="P840">
        <v>2745</v>
      </c>
    </row>
    <row r="841" spans="1:16">
      <c r="A841" t="s">
        <v>16</v>
      </c>
      <c r="B841" t="s">
        <v>297</v>
      </c>
      <c r="C841" t="s">
        <v>204</v>
      </c>
      <c r="D841" t="s">
        <v>19</v>
      </c>
      <c r="E841" t="s">
        <v>49</v>
      </c>
      <c r="F841">
        <v>78205.19</v>
      </c>
      <c r="G841" s="26">
        <v>44620</v>
      </c>
      <c r="H841" t="s">
        <v>32</v>
      </c>
      <c r="I841" s="26">
        <v>44625</v>
      </c>
      <c r="J841" s="27">
        <v>0.162</v>
      </c>
      <c r="K841" s="28">
        <v>537.61</v>
      </c>
      <c r="L841" s="28">
        <v>4820.54</v>
      </c>
      <c r="M841" s="28">
        <v>25.37</v>
      </c>
      <c r="N841" s="28">
        <v>832.32</v>
      </c>
      <c r="O841">
        <v>136.6</v>
      </c>
      <c r="P841">
        <v>2685</v>
      </c>
    </row>
    <row r="842" spans="1:16">
      <c r="A842" t="s">
        <v>16</v>
      </c>
      <c r="B842" t="s">
        <v>157</v>
      </c>
      <c r="C842" t="s">
        <v>276</v>
      </c>
      <c r="D842" t="s">
        <v>44</v>
      </c>
      <c r="E842" t="s">
        <v>49</v>
      </c>
      <c r="F842">
        <v>152905.93</v>
      </c>
      <c r="G842" s="26">
        <v>44620</v>
      </c>
      <c r="H842" t="s">
        <v>32</v>
      </c>
      <c r="I842" s="26">
        <v>44627</v>
      </c>
      <c r="J842" s="27">
        <v>0.252</v>
      </c>
      <c r="K842" s="28">
        <v>918.16</v>
      </c>
      <c r="L842" s="28">
        <v>8560.99</v>
      </c>
      <c r="M842" s="28">
        <v>47.78</v>
      </c>
      <c r="N842" s="28">
        <v>2351.31</v>
      </c>
      <c r="O842">
        <v>185.76</v>
      </c>
      <c r="P842">
        <v>2754</v>
      </c>
    </row>
    <row r="843" spans="1:16">
      <c r="A843" t="s">
        <v>16</v>
      </c>
      <c r="B843" t="s">
        <v>297</v>
      </c>
      <c r="C843" t="s">
        <v>207</v>
      </c>
      <c r="D843" t="s">
        <v>19</v>
      </c>
      <c r="E843" t="s">
        <v>49</v>
      </c>
      <c r="F843">
        <v>78205.19</v>
      </c>
      <c r="G843" s="26">
        <v>44620</v>
      </c>
      <c r="H843" t="s">
        <v>32</v>
      </c>
      <c r="I843" s="26">
        <v>44626</v>
      </c>
      <c r="J843" s="27">
        <v>0.162</v>
      </c>
      <c r="K843" s="28">
        <v>537.61</v>
      </c>
      <c r="L843" s="28">
        <v>4820.54</v>
      </c>
      <c r="M843" s="28">
        <v>25.37</v>
      </c>
      <c r="N843" s="28">
        <v>832.32</v>
      </c>
      <c r="O843">
        <v>136.6</v>
      </c>
      <c r="P843">
        <v>2689</v>
      </c>
    </row>
    <row r="844" spans="1:16">
      <c r="A844" t="s">
        <v>16</v>
      </c>
      <c r="B844" t="s">
        <v>325</v>
      </c>
      <c r="C844" t="s">
        <v>331</v>
      </c>
      <c r="D844" t="s">
        <v>19</v>
      </c>
      <c r="E844" t="s">
        <v>49</v>
      </c>
      <c r="F844">
        <v>78205.19</v>
      </c>
      <c r="G844" s="26">
        <v>44620</v>
      </c>
      <c r="H844" t="s">
        <v>32</v>
      </c>
      <c r="K844" s="28">
        <v>537.61</v>
      </c>
      <c r="L844" s="28">
        <v>4820.54</v>
      </c>
      <c r="M844" s="28">
        <v>25.37</v>
      </c>
      <c r="N844" s="28">
        <v>832.32</v>
      </c>
      <c r="O844">
        <v>136.6</v>
      </c>
      <c r="P844">
        <v>2137</v>
      </c>
    </row>
    <row r="845" spans="1:16">
      <c r="A845" t="s">
        <v>16</v>
      </c>
      <c r="B845" t="s">
        <v>325</v>
      </c>
      <c r="C845" t="s">
        <v>284</v>
      </c>
      <c r="D845" t="s">
        <v>19</v>
      </c>
      <c r="E845" t="s">
        <v>49</v>
      </c>
      <c r="F845">
        <v>78205.19</v>
      </c>
      <c r="G845" s="26">
        <v>44620</v>
      </c>
      <c r="H845" t="s">
        <v>32</v>
      </c>
      <c r="K845" s="28">
        <v>537.61</v>
      </c>
      <c r="L845" s="28">
        <v>4820.54</v>
      </c>
      <c r="M845" s="28">
        <v>25.37</v>
      </c>
      <c r="N845" s="28">
        <v>832.32</v>
      </c>
      <c r="O845">
        <v>136.6</v>
      </c>
      <c r="P845">
        <v>2073</v>
      </c>
    </row>
    <row r="846" spans="1:16">
      <c r="A846" t="s">
        <v>16</v>
      </c>
      <c r="B846" t="s">
        <v>297</v>
      </c>
      <c r="C846" t="s">
        <v>195</v>
      </c>
      <c r="D846" t="s">
        <v>19</v>
      </c>
      <c r="E846" t="s">
        <v>20</v>
      </c>
      <c r="F846">
        <v>76378.15</v>
      </c>
      <c r="G846" s="26">
        <v>44621</v>
      </c>
      <c r="H846" t="s">
        <v>32</v>
      </c>
      <c r="I846" s="26">
        <v>44626</v>
      </c>
      <c r="J846" s="27">
        <v>0.162</v>
      </c>
      <c r="K846" s="28">
        <v>670</v>
      </c>
      <c r="L846" s="28">
        <v>4336.79</v>
      </c>
      <c r="M846" s="28">
        <v>26.2</v>
      </c>
      <c r="N846" s="28">
        <v>774.86</v>
      </c>
      <c r="O846">
        <v>136.6</v>
      </c>
      <c r="P846">
        <v>2687</v>
      </c>
    </row>
    <row r="847" spans="1:16">
      <c r="A847" t="s">
        <v>16</v>
      </c>
      <c r="B847" t="s">
        <v>297</v>
      </c>
      <c r="C847" t="s">
        <v>216</v>
      </c>
      <c r="D847" t="s">
        <v>19</v>
      </c>
      <c r="E847" t="s">
        <v>20</v>
      </c>
      <c r="F847">
        <v>76378.15</v>
      </c>
      <c r="G847" s="26">
        <v>44621</v>
      </c>
      <c r="H847" t="s">
        <v>32</v>
      </c>
      <c r="I847" s="26">
        <v>44627</v>
      </c>
      <c r="J847" s="27">
        <v>0.162</v>
      </c>
      <c r="K847" s="28">
        <v>670</v>
      </c>
      <c r="L847" s="28">
        <v>4336.79</v>
      </c>
      <c r="M847" s="28">
        <v>26.2</v>
      </c>
      <c r="N847" s="28">
        <v>774.86</v>
      </c>
      <c r="O847">
        <v>136.6</v>
      </c>
      <c r="P847">
        <v>2683</v>
      </c>
    </row>
    <row r="848" spans="1:16">
      <c r="A848" t="s">
        <v>16</v>
      </c>
      <c r="B848" t="s">
        <v>297</v>
      </c>
      <c r="C848" t="s">
        <v>206</v>
      </c>
      <c r="D848" t="s">
        <v>19</v>
      </c>
      <c r="E848" t="s">
        <v>20</v>
      </c>
      <c r="F848">
        <v>76378.15</v>
      </c>
      <c r="G848" s="26">
        <v>44621</v>
      </c>
      <c r="H848" t="s">
        <v>32</v>
      </c>
      <c r="I848" s="26">
        <v>44625</v>
      </c>
      <c r="J848" s="27">
        <v>0.162</v>
      </c>
      <c r="K848" s="28">
        <v>670</v>
      </c>
      <c r="L848" s="28">
        <v>4336.79</v>
      </c>
      <c r="M848" s="28">
        <v>26.2</v>
      </c>
      <c r="N848" s="28">
        <v>774.86</v>
      </c>
      <c r="O848">
        <v>136.6</v>
      </c>
      <c r="P848">
        <v>2686</v>
      </c>
    </row>
    <row r="849" spans="1:16">
      <c r="A849" t="s">
        <v>16</v>
      </c>
      <c r="B849" t="s">
        <v>297</v>
      </c>
      <c r="C849" t="s">
        <v>213</v>
      </c>
      <c r="D849" t="s">
        <v>19</v>
      </c>
      <c r="E849" t="s">
        <v>20</v>
      </c>
      <c r="F849">
        <v>76378.15</v>
      </c>
      <c r="G849" s="26">
        <v>44621</v>
      </c>
      <c r="H849" t="s">
        <v>32</v>
      </c>
      <c r="I849" s="26">
        <v>44626</v>
      </c>
      <c r="J849" s="27">
        <v>0.162</v>
      </c>
      <c r="K849" s="28">
        <v>670</v>
      </c>
      <c r="L849" s="28">
        <v>4336.79</v>
      </c>
      <c r="M849" s="28">
        <v>26.2</v>
      </c>
      <c r="N849" s="28">
        <v>774.86</v>
      </c>
      <c r="O849">
        <v>136.6</v>
      </c>
      <c r="P849">
        <v>2688</v>
      </c>
    </row>
    <row r="850" spans="1:16">
      <c r="A850" t="s">
        <v>16</v>
      </c>
      <c r="B850" t="s">
        <v>157</v>
      </c>
      <c r="C850" t="s">
        <v>247</v>
      </c>
      <c r="D850" t="s">
        <v>44</v>
      </c>
      <c r="E850" t="s">
        <v>49</v>
      </c>
      <c r="F850">
        <v>152905.93</v>
      </c>
      <c r="G850" s="26">
        <v>44621</v>
      </c>
      <c r="H850" t="s">
        <v>32</v>
      </c>
      <c r="I850" s="26">
        <v>44629</v>
      </c>
      <c r="J850" s="27">
        <v>0.252</v>
      </c>
      <c r="K850" s="28">
        <v>918.16</v>
      </c>
      <c r="L850" s="28">
        <v>8560.99</v>
      </c>
      <c r="M850" s="28">
        <v>47.78</v>
      </c>
      <c r="N850" s="28">
        <v>2351.31</v>
      </c>
      <c r="O850">
        <v>185.76</v>
      </c>
      <c r="P850">
        <v>2749</v>
      </c>
    </row>
    <row r="851" spans="1:16">
      <c r="A851" t="s">
        <v>16</v>
      </c>
      <c r="B851" t="s">
        <v>297</v>
      </c>
      <c r="C851" t="s">
        <v>73</v>
      </c>
      <c r="D851" t="s">
        <v>19</v>
      </c>
      <c r="E851" t="s">
        <v>49</v>
      </c>
      <c r="F851">
        <v>78205.19</v>
      </c>
      <c r="G851" s="26">
        <v>44621</v>
      </c>
      <c r="H851" t="s">
        <v>32</v>
      </c>
      <c r="I851" s="26">
        <v>44629</v>
      </c>
      <c r="J851" s="27">
        <v>0.162</v>
      </c>
      <c r="K851" s="28">
        <v>537.61</v>
      </c>
      <c r="L851" s="28">
        <v>4820.54</v>
      </c>
      <c r="M851" s="28">
        <v>25.37</v>
      </c>
      <c r="N851" s="28">
        <v>832.32</v>
      </c>
      <c r="O851">
        <v>136.6</v>
      </c>
      <c r="P851">
        <v>2675</v>
      </c>
    </row>
    <row r="852" spans="1:16">
      <c r="A852" t="s">
        <v>16</v>
      </c>
      <c r="B852" t="s">
        <v>157</v>
      </c>
      <c r="C852" t="s">
        <v>218</v>
      </c>
      <c r="D852" t="s">
        <v>44</v>
      </c>
      <c r="E852" t="s">
        <v>49</v>
      </c>
      <c r="F852">
        <v>152905.93</v>
      </c>
      <c r="G852" s="26">
        <v>44621</v>
      </c>
      <c r="H852" t="s">
        <v>32</v>
      </c>
      <c r="I852" s="26">
        <v>44631</v>
      </c>
      <c r="J852" s="27">
        <v>0.252</v>
      </c>
      <c r="K852" s="28">
        <v>918.16</v>
      </c>
      <c r="L852" s="28">
        <v>8560.99</v>
      </c>
      <c r="M852" s="28">
        <v>47.78</v>
      </c>
      <c r="N852" s="28">
        <v>2351.31</v>
      </c>
      <c r="O852">
        <v>185.76</v>
      </c>
      <c r="P852">
        <v>2744</v>
      </c>
    </row>
    <row r="853" spans="1:16">
      <c r="A853" t="s">
        <v>16</v>
      </c>
      <c r="B853" t="s">
        <v>157</v>
      </c>
      <c r="C853" t="s">
        <v>277</v>
      </c>
      <c r="D853" t="s">
        <v>44</v>
      </c>
      <c r="E853" t="s">
        <v>20</v>
      </c>
      <c r="F853">
        <v>152769.7</v>
      </c>
      <c r="G853" s="26">
        <v>44621</v>
      </c>
      <c r="H853" t="s">
        <v>32</v>
      </c>
      <c r="I853" s="26">
        <v>44625</v>
      </c>
      <c r="J853" s="27">
        <v>0.252</v>
      </c>
      <c r="K853" s="28">
        <v>1198.46</v>
      </c>
      <c r="L853" s="28">
        <v>7822.4</v>
      </c>
      <c r="M853" s="28">
        <v>49.81</v>
      </c>
      <c r="N853" s="28">
        <v>2351.31</v>
      </c>
      <c r="O853">
        <v>185.76</v>
      </c>
      <c r="P853">
        <v>2752</v>
      </c>
    </row>
    <row r="854" spans="1:16">
      <c r="A854" t="s">
        <v>16</v>
      </c>
      <c r="B854" t="s">
        <v>297</v>
      </c>
      <c r="C854" t="s">
        <v>74</v>
      </c>
      <c r="D854" t="s">
        <v>19</v>
      </c>
      <c r="E854" t="s">
        <v>49</v>
      </c>
      <c r="F854">
        <v>78205.19</v>
      </c>
      <c r="G854" s="26">
        <v>44621</v>
      </c>
      <c r="H854" t="s">
        <v>32</v>
      </c>
      <c r="I854" s="26">
        <v>44629</v>
      </c>
      <c r="J854" s="27">
        <v>0.162</v>
      </c>
      <c r="K854" s="28">
        <v>537.61</v>
      </c>
      <c r="L854" s="28">
        <v>4820.54</v>
      </c>
      <c r="M854" s="28">
        <v>25.37</v>
      </c>
      <c r="N854" s="28">
        <v>832.32</v>
      </c>
      <c r="O854">
        <v>136.6</v>
      </c>
      <c r="P854">
        <v>2679</v>
      </c>
    </row>
    <row r="855" spans="1:16">
      <c r="A855" t="s">
        <v>16</v>
      </c>
      <c r="B855" t="s">
        <v>297</v>
      </c>
      <c r="C855" t="s">
        <v>212</v>
      </c>
      <c r="D855" t="s">
        <v>19</v>
      </c>
      <c r="E855" t="s">
        <v>49</v>
      </c>
      <c r="F855">
        <v>78205.19</v>
      </c>
      <c r="G855" s="26">
        <v>44621</v>
      </c>
      <c r="H855" t="s">
        <v>32</v>
      </c>
      <c r="I855" s="26">
        <v>44627</v>
      </c>
      <c r="J855" s="27">
        <v>0.162</v>
      </c>
      <c r="K855" s="28">
        <v>537.61</v>
      </c>
      <c r="L855" s="28">
        <v>4820.54</v>
      </c>
      <c r="M855" s="28">
        <v>25.37</v>
      </c>
      <c r="N855" s="28">
        <v>832.32</v>
      </c>
      <c r="O855">
        <v>136.6</v>
      </c>
      <c r="P855">
        <v>2680</v>
      </c>
    </row>
    <row r="856" spans="1:16">
      <c r="A856" t="s">
        <v>16</v>
      </c>
      <c r="B856" t="s">
        <v>297</v>
      </c>
      <c r="C856" t="s">
        <v>214</v>
      </c>
      <c r="D856" t="s">
        <v>19</v>
      </c>
      <c r="E856" t="s">
        <v>20</v>
      </c>
      <c r="F856">
        <v>76378.15</v>
      </c>
      <c r="G856" s="26">
        <v>44621</v>
      </c>
      <c r="H856" t="s">
        <v>32</v>
      </c>
      <c r="I856" s="26">
        <v>44627</v>
      </c>
      <c r="J856" s="27">
        <v>0.162</v>
      </c>
      <c r="K856" s="28">
        <v>670</v>
      </c>
      <c r="L856" s="28">
        <v>4336.79</v>
      </c>
      <c r="M856" s="28">
        <v>26.2</v>
      </c>
      <c r="N856" s="28">
        <v>774.86</v>
      </c>
      <c r="O856">
        <v>136.6</v>
      </c>
      <c r="P856">
        <v>2681</v>
      </c>
    </row>
    <row r="857" spans="1:16">
      <c r="A857" t="s">
        <v>16</v>
      </c>
      <c r="B857" t="s">
        <v>297</v>
      </c>
      <c r="C857" t="s">
        <v>205</v>
      </c>
      <c r="D857" t="s">
        <v>19</v>
      </c>
      <c r="E857" t="s">
        <v>49</v>
      </c>
      <c r="F857">
        <v>78205.19</v>
      </c>
      <c r="G857" s="26">
        <v>44621</v>
      </c>
      <c r="H857" t="s">
        <v>32</v>
      </c>
      <c r="I857" s="26">
        <v>44627</v>
      </c>
      <c r="J857" s="27">
        <v>0.162</v>
      </c>
      <c r="K857" s="28">
        <v>537.61</v>
      </c>
      <c r="L857" s="28">
        <v>4820.54</v>
      </c>
      <c r="M857" s="28">
        <v>25.37</v>
      </c>
      <c r="N857" s="28">
        <v>832.32</v>
      </c>
      <c r="O857">
        <v>136.6</v>
      </c>
      <c r="P857">
        <v>2684</v>
      </c>
    </row>
    <row r="858" spans="1:16">
      <c r="A858" t="s">
        <v>16</v>
      </c>
      <c r="B858" t="s">
        <v>297</v>
      </c>
      <c r="C858" t="s">
        <v>71</v>
      </c>
      <c r="D858" t="s">
        <v>19</v>
      </c>
      <c r="E858" t="s">
        <v>49</v>
      </c>
      <c r="F858">
        <v>78205.19</v>
      </c>
      <c r="G858" s="26">
        <v>44622</v>
      </c>
      <c r="H858" t="s">
        <v>32</v>
      </c>
      <c r="I858" s="26">
        <v>44631</v>
      </c>
      <c r="J858" s="27">
        <v>0.162</v>
      </c>
      <c r="K858" s="28">
        <v>537.61</v>
      </c>
      <c r="L858" s="28">
        <v>4820.54</v>
      </c>
      <c r="M858" s="28">
        <v>25.37</v>
      </c>
      <c r="N858" s="28">
        <v>832.32</v>
      </c>
      <c r="O858">
        <v>136.6</v>
      </c>
      <c r="P858">
        <v>2734</v>
      </c>
    </row>
    <row r="859" spans="1:16">
      <c r="A859" t="s">
        <v>16</v>
      </c>
      <c r="B859" t="s">
        <v>297</v>
      </c>
      <c r="C859" t="s">
        <v>215</v>
      </c>
      <c r="D859" t="s">
        <v>19</v>
      </c>
      <c r="E859" t="s">
        <v>20</v>
      </c>
      <c r="F859">
        <v>76378.15</v>
      </c>
      <c r="G859" s="26">
        <v>44622</v>
      </c>
      <c r="H859" t="s">
        <v>32</v>
      </c>
      <c r="I859" s="26">
        <v>44627</v>
      </c>
      <c r="J859" s="27">
        <v>0.162</v>
      </c>
      <c r="K859" s="28">
        <v>670</v>
      </c>
      <c r="L859" s="28">
        <v>4336.79</v>
      </c>
      <c r="M859" s="28">
        <v>26.2</v>
      </c>
      <c r="N859" s="28">
        <v>774.86</v>
      </c>
      <c r="O859">
        <v>136.6</v>
      </c>
      <c r="P859">
        <v>2682</v>
      </c>
    </row>
    <row r="860" spans="1:16">
      <c r="A860" t="s">
        <v>103</v>
      </c>
      <c r="B860" t="s">
        <v>320</v>
      </c>
      <c r="C860" t="s">
        <v>228</v>
      </c>
      <c r="D860" t="s">
        <v>44</v>
      </c>
      <c r="E860" t="s">
        <v>20</v>
      </c>
      <c r="F860">
        <v>152769.7</v>
      </c>
      <c r="G860" s="26">
        <v>44622</v>
      </c>
      <c r="H860" t="s">
        <v>21</v>
      </c>
      <c r="I860" s="26">
        <v>44634</v>
      </c>
      <c r="J860" s="27">
        <v>0.252</v>
      </c>
      <c r="K860" s="28">
        <v>1198.46</v>
      </c>
      <c r="L860" s="28">
        <v>7822.4</v>
      </c>
      <c r="M860" s="28">
        <v>49.81</v>
      </c>
      <c r="N860" s="28">
        <v>2351.31</v>
      </c>
      <c r="O860">
        <v>185.76</v>
      </c>
      <c r="P860">
        <v>1034</v>
      </c>
    </row>
    <row r="861" spans="1:16">
      <c r="A861" t="s">
        <v>16</v>
      </c>
      <c r="B861" t="s">
        <v>297</v>
      </c>
      <c r="C861" t="s">
        <v>43</v>
      </c>
      <c r="D861" t="s">
        <v>19</v>
      </c>
      <c r="E861" t="s">
        <v>20</v>
      </c>
      <c r="F861">
        <v>76378.15</v>
      </c>
      <c r="G861" s="26">
        <v>44622</v>
      </c>
      <c r="H861" t="s">
        <v>32</v>
      </c>
      <c r="I861" s="26">
        <v>44629</v>
      </c>
      <c r="J861" s="27">
        <v>0.162</v>
      </c>
      <c r="K861" s="28">
        <v>670</v>
      </c>
      <c r="L861" s="28">
        <v>4336.79</v>
      </c>
      <c r="M861" s="28">
        <v>26.2</v>
      </c>
      <c r="N861" s="28">
        <v>774.86</v>
      </c>
      <c r="O861">
        <v>136.6</v>
      </c>
      <c r="P861">
        <v>2677</v>
      </c>
    </row>
    <row r="862" spans="1:16">
      <c r="A862" t="s">
        <v>103</v>
      </c>
      <c r="B862" t="s">
        <v>320</v>
      </c>
      <c r="C862" t="s">
        <v>223</v>
      </c>
      <c r="D862" t="s">
        <v>44</v>
      </c>
      <c r="E862" t="s">
        <v>20</v>
      </c>
      <c r="F862">
        <v>152769.7</v>
      </c>
      <c r="G862" s="26">
        <v>44622</v>
      </c>
      <c r="H862" t="s">
        <v>21</v>
      </c>
      <c r="I862" s="26">
        <v>44629</v>
      </c>
      <c r="J862" s="27">
        <v>0.252</v>
      </c>
      <c r="K862" s="28">
        <v>1198.46</v>
      </c>
      <c r="L862" s="28">
        <v>7822.4</v>
      </c>
      <c r="M862" s="28">
        <v>49.81</v>
      </c>
      <c r="N862" s="28">
        <v>2351.31</v>
      </c>
      <c r="O862">
        <v>185.76</v>
      </c>
      <c r="P862">
        <v>1033</v>
      </c>
    </row>
    <row r="863" spans="1:16">
      <c r="A863" t="s">
        <v>16</v>
      </c>
      <c r="B863" t="s">
        <v>297</v>
      </c>
      <c r="C863" t="s">
        <v>47</v>
      </c>
      <c r="D863" t="s">
        <v>19</v>
      </c>
      <c r="E863" t="s">
        <v>20</v>
      </c>
      <c r="F863">
        <v>76378.15</v>
      </c>
      <c r="G863" s="26">
        <v>44622</v>
      </c>
      <c r="H863" t="s">
        <v>32</v>
      </c>
      <c r="I863" s="26">
        <v>44629</v>
      </c>
      <c r="J863" s="27">
        <v>0.162</v>
      </c>
      <c r="K863" s="28">
        <v>670</v>
      </c>
      <c r="L863" s="28">
        <v>4336.79</v>
      </c>
      <c r="M863" s="28">
        <v>26.2</v>
      </c>
      <c r="N863" s="28">
        <v>774.86</v>
      </c>
      <c r="O863">
        <v>136.6</v>
      </c>
      <c r="P863">
        <v>2676</v>
      </c>
    </row>
    <row r="864" spans="1:16">
      <c r="A864" t="s">
        <v>16</v>
      </c>
      <c r="B864" t="s">
        <v>297</v>
      </c>
      <c r="C864" t="s">
        <v>31</v>
      </c>
      <c r="D864" t="s">
        <v>19</v>
      </c>
      <c r="E864" t="s">
        <v>20</v>
      </c>
      <c r="F864">
        <v>76378.15</v>
      </c>
      <c r="G864" s="26">
        <v>44622</v>
      </c>
      <c r="H864" t="s">
        <v>32</v>
      </c>
      <c r="I864" s="26">
        <v>44630</v>
      </c>
      <c r="J864" s="27">
        <v>0.162</v>
      </c>
      <c r="K864" s="28">
        <v>670</v>
      </c>
      <c r="L864" s="28">
        <v>4336.79</v>
      </c>
      <c r="M864" s="28">
        <v>26.2</v>
      </c>
      <c r="N864" s="28">
        <v>774.86</v>
      </c>
      <c r="O864">
        <v>136.6</v>
      </c>
      <c r="P864">
        <v>2732</v>
      </c>
    </row>
    <row r="865" spans="1:16">
      <c r="A865" t="s">
        <v>103</v>
      </c>
      <c r="B865" t="s">
        <v>220</v>
      </c>
      <c r="C865" t="s">
        <v>186</v>
      </c>
      <c r="D865" t="s">
        <v>19</v>
      </c>
      <c r="E865" t="s">
        <v>49</v>
      </c>
      <c r="F865">
        <v>78205.19</v>
      </c>
      <c r="G865" s="26">
        <v>44622</v>
      </c>
      <c r="H865" t="s">
        <v>21</v>
      </c>
      <c r="I865" s="26">
        <v>44644</v>
      </c>
      <c r="J865" s="27">
        <v>0.162</v>
      </c>
      <c r="K865" s="28">
        <v>537.61</v>
      </c>
      <c r="L865" s="28">
        <v>4820.54</v>
      </c>
      <c r="M865" s="28">
        <v>25.37</v>
      </c>
      <c r="N865" s="28">
        <v>832.32</v>
      </c>
      <c r="O865">
        <v>136.6</v>
      </c>
      <c r="P865">
        <v>926</v>
      </c>
    </row>
    <row r="866" spans="1:16">
      <c r="A866" t="s">
        <v>103</v>
      </c>
      <c r="B866" t="s">
        <v>220</v>
      </c>
      <c r="C866" t="s">
        <v>207</v>
      </c>
      <c r="D866" t="s">
        <v>19</v>
      </c>
      <c r="E866" t="s">
        <v>49</v>
      </c>
      <c r="F866">
        <v>78205.19</v>
      </c>
      <c r="G866" s="26">
        <v>44622</v>
      </c>
      <c r="H866" t="s">
        <v>21</v>
      </c>
      <c r="I866" s="26" t="s">
        <v>332</v>
      </c>
      <c r="J866" s="27">
        <v>0.162</v>
      </c>
      <c r="K866" s="28">
        <v>537.61</v>
      </c>
      <c r="L866" s="28">
        <v>4820.54</v>
      </c>
      <c r="M866" s="28">
        <v>25.37</v>
      </c>
      <c r="N866" s="28">
        <v>832.32</v>
      </c>
      <c r="O866">
        <v>136.6</v>
      </c>
      <c r="P866">
        <v>915</v>
      </c>
    </row>
    <row r="867" spans="1:16">
      <c r="A867" t="s">
        <v>103</v>
      </c>
      <c r="B867" t="s">
        <v>220</v>
      </c>
      <c r="C867" t="s">
        <v>213</v>
      </c>
      <c r="D867" t="s">
        <v>19</v>
      </c>
      <c r="E867" t="s">
        <v>20</v>
      </c>
      <c r="F867">
        <v>76378.15</v>
      </c>
      <c r="G867" s="26">
        <v>44622</v>
      </c>
      <c r="H867" t="s">
        <v>21</v>
      </c>
      <c r="I867" s="26" t="s">
        <v>332</v>
      </c>
      <c r="J867" s="27">
        <v>0.162</v>
      </c>
      <c r="K867" s="28">
        <v>670</v>
      </c>
      <c r="L867" s="28">
        <v>4336.79</v>
      </c>
      <c r="M867" s="28">
        <v>26.2</v>
      </c>
      <c r="N867" s="28">
        <v>774.86</v>
      </c>
      <c r="O867">
        <v>136.6</v>
      </c>
      <c r="P867">
        <v>914</v>
      </c>
    </row>
    <row r="868" spans="1:16">
      <c r="A868" t="s">
        <v>103</v>
      </c>
      <c r="B868" t="s">
        <v>220</v>
      </c>
      <c r="C868" t="s">
        <v>195</v>
      </c>
      <c r="D868" t="s">
        <v>19</v>
      </c>
      <c r="E868" t="s">
        <v>20</v>
      </c>
      <c r="F868">
        <v>76378.15</v>
      </c>
      <c r="G868" s="26">
        <v>44622</v>
      </c>
      <c r="H868" t="s">
        <v>21</v>
      </c>
      <c r="I868" s="26" t="s">
        <v>332</v>
      </c>
      <c r="J868" s="27">
        <v>0.162</v>
      </c>
      <c r="K868" s="28">
        <v>670</v>
      </c>
      <c r="L868" s="28">
        <v>4336.79</v>
      </c>
      <c r="M868" s="28">
        <v>26.2</v>
      </c>
      <c r="N868" s="28">
        <v>774.86</v>
      </c>
      <c r="O868">
        <v>136.6</v>
      </c>
      <c r="P868">
        <v>913</v>
      </c>
    </row>
    <row r="869" spans="1:16">
      <c r="A869" t="s">
        <v>16</v>
      </c>
      <c r="B869" t="s">
        <v>157</v>
      </c>
      <c r="C869" t="s">
        <v>166</v>
      </c>
      <c r="D869" t="s">
        <v>44</v>
      </c>
      <c r="E869" t="s">
        <v>49</v>
      </c>
      <c r="F869">
        <v>152905.93</v>
      </c>
      <c r="G869" s="26">
        <v>44622</v>
      </c>
      <c r="H869" t="s">
        <v>32</v>
      </c>
      <c r="I869" s="26">
        <v>44630</v>
      </c>
      <c r="J869" s="27">
        <v>0.252</v>
      </c>
      <c r="K869" s="28">
        <v>918.16</v>
      </c>
      <c r="L869" s="28">
        <v>8560.99</v>
      </c>
      <c r="M869" s="28">
        <v>47.78</v>
      </c>
      <c r="N869" s="28">
        <v>2351.31</v>
      </c>
      <c r="O869">
        <v>185.76</v>
      </c>
      <c r="P869">
        <v>2740</v>
      </c>
    </row>
    <row r="870" spans="1:16">
      <c r="A870" t="s">
        <v>16</v>
      </c>
      <c r="B870" t="s">
        <v>297</v>
      </c>
      <c r="C870" t="s">
        <v>50</v>
      </c>
      <c r="D870" t="s">
        <v>19</v>
      </c>
      <c r="E870" t="s">
        <v>20</v>
      </c>
      <c r="F870">
        <v>76378.15</v>
      </c>
      <c r="G870" s="26">
        <v>44622</v>
      </c>
      <c r="H870" t="s">
        <v>32</v>
      </c>
      <c r="I870" s="26">
        <v>44629</v>
      </c>
      <c r="J870" s="27">
        <v>0.162</v>
      </c>
      <c r="K870" s="28">
        <v>670</v>
      </c>
      <c r="L870" s="28">
        <v>4336.79</v>
      </c>
      <c r="M870" s="28">
        <v>26.2</v>
      </c>
      <c r="N870" s="28">
        <v>774.86</v>
      </c>
      <c r="O870">
        <v>136.6</v>
      </c>
      <c r="P870">
        <v>2678</v>
      </c>
    </row>
    <row r="871" spans="1:16">
      <c r="A871" t="s">
        <v>103</v>
      </c>
      <c r="B871" t="s">
        <v>320</v>
      </c>
      <c r="C871" t="s">
        <v>233</v>
      </c>
      <c r="D871" t="s">
        <v>44</v>
      </c>
      <c r="E871" t="s">
        <v>20</v>
      </c>
      <c r="F871">
        <v>152769.7</v>
      </c>
      <c r="G871" s="26">
        <v>44623</v>
      </c>
      <c r="H871" t="s">
        <v>21</v>
      </c>
      <c r="I871" s="26">
        <v>44634</v>
      </c>
      <c r="J871" s="27">
        <v>0.252</v>
      </c>
      <c r="K871" s="28">
        <v>1198.46</v>
      </c>
      <c r="L871" s="28">
        <v>7822.4</v>
      </c>
      <c r="M871" s="28">
        <v>49.81</v>
      </c>
      <c r="N871" s="28">
        <v>2351.31</v>
      </c>
      <c r="O871">
        <v>185.76</v>
      </c>
      <c r="P871">
        <v>1023</v>
      </c>
    </row>
    <row r="872" spans="1:16">
      <c r="A872" t="s">
        <v>16</v>
      </c>
      <c r="B872" t="s">
        <v>297</v>
      </c>
      <c r="C872" t="s">
        <v>58</v>
      </c>
      <c r="D872" t="s">
        <v>19</v>
      </c>
      <c r="E872" t="s">
        <v>49</v>
      </c>
      <c r="F872">
        <v>78205.19</v>
      </c>
      <c r="G872" s="26">
        <v>44623</v>
      </c>
      <c r="H872" t="s">
        <v>32</v>
      </c>
      <c r="I872" s="26">
        <v>44631</v>
      </c>
      <c r="J872" s="27">
        <v>0.162</v>
      </c>
      <c r="K872" s="28">
        <v>537.61</v>
      </c>
      <c r="L872" s="28">
        <v>4820.54</v>
      </c>
      <c r="M872" s="28">
        <v>25.37</v>
      </c>
      <c r="N872" s="28">
        <v>832.32</v>
      </c>
      <c r="O872">
        <v>136.6</v>
      </c>
      <c r="P872">
        <v>2725</v>
      </c>
    </row>
    <row r="873" spans="1:16">
      <c r="A873" t="s">
        <v>16</v>
      </c>
      <c r="B873" t="s">
        <v>297</v>
      </c>
      <c r="C873" t="s">
        <v>61</v>
      </c>
      <c r="D873" t="s">
        <v>19</v>
      </c>
      <c r="E873" t="s">
        <v>49</v>
      </c>
      <c r="F873">
        <v>78205.19</v>
      </c>
      <c r="G873" s="26">
        <v>44623</v>
      </c>
      <c r="H873" t="s">
        <v>32</v>
      </c>
      <c r="I873" s="26">
        <v>44631</v>
      </c>
      <c r="J873" s="27">
        <v>0.162</v>
      </c>
      <c r="K873" s="28">
        <v>537.61</v>
      </c>
      <c r="L873" s="28">
        <v>4820.54</v>
      </c>
      <c r="M873" s="28">
        <v>25.37</v>
      </c>
      <c r="N873" s="28">
        <v>832.32</v>
      </c>
      <c r="O873">
        <v>136.6</v>
      </c>
      <c r="P873">
        <v>2729</v>
      </c>
    </row>
    <row r="874" spans="1:16">
      <c r="A874" t="s">
        <v>16</v>
      </c>
      <c r="B874" t="s">
        <v>297</v>
      </c>
      <c r="C874" t="s">
        <v>59</v>
      </c>
      <c r="D874" t="s">
        <v>19</v>
      </c>
      <c r="E874" t="s">
        <v>20</v>
      </c>
      <c r="F874">
        <v>76378.15</v>
      </c>
      <c r="G874" s="26">
        <v>44623</v>
      </c>
      <c r="H874" t="s">
        <v>32</v>
      </c>
      <c r="I874" s="26">
        <v>44630</v>
      </c>
      <c r="J874" s="27">
        <v>0.162</v>
      </c>
      <c r="K874" s="28">
        <v>670</v>
      </c>
      <c r="L874" s="28">
        <v>4336.79</v>
      </c>
      <c r="M874" s="28">
        <v>26.2</v>
      </c>
      <c r="N874" s="28">
        <v>774.86</v>
      </c>
      <c r="O874">
        <v>136.6</v>
      </c>
      <c r="P874">
        <v>2733</v>
      </c>
    </row>
    <row r="875" spans="1:16">
      <c r="A875" t="s">
        <v>16</v>
      </c>
      <c r="B875" t="s">
        <v>157</v>
      </c>
      <c r="C875" t="s">
        <v>251</v>
      </c>
      <c r="D875" t="s">
        <v>44</v>
      </c>
      <c r="E875" t="s">
        <v>20</v>
      </c>
      <c r="F875">
        <v>152769.7</v>
      </c>
      <c r="G875" s="26">
        <v>44623</v>
      </c>
      <c r="H875" t="s">
        <v>32</v>
      </c>
      <c r="I875" s="26">
        <v>44629</v>
      </c>
      <c r="J875" s="27">
        <v>0.252</v>
      </c>
      <c r="K875" s="28">
        <v>1198.46</v>
      </c>
      <c r="L875" s="28">
        <v>7822.4</v>
      </c>
      <c r="M875" s="28">
        <v>49.81</v>
      </c>
      <c r="N875" s="28">
        <v>2351.31</v>
      </c>
      <c r="O875">
        <v>185.76</v>
      </c>
      <c r="P875">
        <v>2747</v>
      </c>
    </row>
    <row r="876" spans="1:16">
      <c r="A876" t="s">
        <v>16</v>
      </c>
      <c r="B876" t="s">
        <v>157</v>
      </c>
      <c r="C876" t="s">
        <v>279</v>
      </c>
      <c r="D876" t="s">
        <v>44</v>
      </c>
      <c r="E876" t="s">
        <v>20</v>
      </c>
      <c r="F876">
        <v>152769.7</v>
      </c>
      <c r="G876" s="26">
        <v>44623</v>
      </c>
      <c r="H876" t="s">
        <v>32</v>
      </c>
      <c r="I876" s="26">
        <v>44627</v>
      </c>
      <c r="J876" s="27">
        <v>0.252</v>
      </c>
      <c r="K876" s="28">
        <v>1198.46</v>
      </c>
      <c r="L876" s="28">
        <v>7822.4</v>
      </c>
      <c r="M876" s="28">
        <v>49.81</v>
      </c>
      <c r="N876" s="28">
        <v>2351.31</v>
      </c>
      <c r="O876">
        <v>185.76</v>
      </c>
      <c r="P876">
        <v>2753</v>
      </c>
    </row>
    <row r="877" spans="1:16">
      <c r="A877" t="s">
        <v>103</v>
      </c>
      <c r="B877" t="s">
        <v>320</v>
      </c>
      <c r="C877" t="s">
        <v>222</v>
      </c>
      <c r="D877" t="s">
        <v>44</v>
      </c>
      <c r="E877" t="s">
        <v>20</v>
      </c>
      <c r="F877">
        <v>152769.7</v>
      </c>
      <c r="G877" s="26">
        <v>44623</v>
      </c>
      <c r="H877" t="s">
        <v>21</v>
      </c>
      <c r="I877" s="26">
        <v>44630</v>
      </c>
      <c r="J877" s="27">
        <v>0.252</v>
      </c>
      <c r="K877" s="28">
        <v>1198.46</v>
      </c>
      <c r="L877" s="28">
        <v>7822.4</v>
      </c>
      <c r="M877" s="28">
        <v>49.81</v>
      </c>
      <c r="N877" s="28">
        <v>2351.31</v>
      </c>
      <c r="O877">
        <v>185.76</v>
      </c>
      <c r="P877">
        <v>1032</v>
      </c>
    </row>
    <row r="878" spans="1:16">
      <c r="A878" t="s">
        <v>103</v>
      </c>
      <c r="B878" t="s">
        <v>220</v>
      </c>
      <c r="C878" t="s">
        <v>206</v>
      </c>
      <c r="D878" t="s">
        <v>19</v>
      </c>
      <c r="E878" t="s">
        <v>20</v>
      </c>
      <c r="F878">
        <v>76378.15</v>
      </c>
      <c r="G878" s="26">
        <v>44623</v>
      </c>
      <c r="H878" t="s">
        <v>21</v>
      </c>
      <c r="I878" s="26" t="s">
        <v>332</v>
      </c>
      <c r="J878" s="27">
        <v>0.162</v>
      </c>
      <c r="K878" s="28">
        <v>670</v>
      </c>
      <c r="L878" s="28">
        <v>4336.79</v>
      </c>
      <c r="M878" s="28">
        <v>26.2</v>
      </c>
      <c r="N878" s="28">
        <v>774.86</v>
      </c>
      <c r="O878">
        <v>136.6</v>
      </c>
      <c r="P878">
        <v>912</v>
      </c>
    </row>
    <row r="879" spans="1:16">
      <c r="A879" t="s">
        <v>16</v>
      </c>
      <c r="B879" t="s">
        <v>333</v>
      </c>
      <c r="C879" t="s">
        <v>46</v>
      </c>
      <c r="D879" t="s">
        <v>19</v>
      </c>
      <c r="E879" t="s">
        <v>20</v>
      </c>
      <c r="F879">
        <v>76378.15</v>
      </c>
      <c r="G879" s="26">
        <v>44623</v>
      </c>
      <c r="H879" t="s">
        <v>32</v>
      </c>
      <c r="K879" s="28">
        <v>670</v>
      </c>
      <c r="L879" s="28">
        <v>4336.79</v>
      </c>
      <c r="M879" s="28">
        <v>26.2</v>
      </c>
      <c r="N879" s="28">
        <v>774.86</v>
      </c>
      <c r="O879">
        <v>136.6</v>
      </c>
      <c r="P879">
        <v>1906</v>
      </c>
    </row>
    <row r="880" spans="1:16">
      <c r="A880" t="s">
        <v>16</v>
      </c>
      <c r="B880" t="s">
        <v>333</v>
      </c>
      <c r="C880" t="s">
        <v>79</v>
      </c>
      <c r="D880" t="s">
        <v>19</v>
      </c>
      <c r="E880" t="s">
        <v>20</v>
      </c>
      <c r="F880">
        <v>76378.15</v>
      </c>
      <c r="G880" s="26">
        <v>44623</v>
      </c>
      <c r="H880" t="s">
        <v>32</v>
      </c>
      <c r="K880" s="28">
        <v>670</v>
      </c>
      <c r="L880" s="28">
        <v>4336.79</v>
      </c>
      <c r="M880" s="28">
        <v>26.2</v>
      </c>
      <c r="N880" s="28">
        <v>774.86</v>
      </c>
      <c r="O880">
        <v>136.6</v>
      </c>
      <c r="P880">
        <v>1907</v>
      </c>
    </row>
    <row r="881" spans="1:16">
      <c r="A881" t="s">
        <v>16</v>
      </c>
      <c r="B881" t="s">
        <v>333</v>
      </c>
      <c r="C881" t="s">
        <v>63</v>
      </c>
      <c r="D881" t="s">
        <v>19</v>
      </c>
      <c r="E881" t="s">
        <v>49</v>
      </c>
      <c r="F881">
        <v>78205.19</v>
      </c>
      <c r="G881" s="26">
        <v>44623</v>
      </c>
      <c r="H881" t="s">
        <v>32</v>
      </c>
      <c r="K881" s="28">
        <v>537.61</v>
      </c>
      <c r="L881" s="28">
        <v>4820.54</v>
      </c>
      <c r="M881" s="28">
        <v>25.37</v>
      </c>
      <c r="N881" s="28">
        <v>832.32</v>
      </c>
      <c r="O881">
        <v>136.6</v>
      </c>
      <c r="P881">
        <v>1909</v>
      </c>
    </row>
    <row r="882" spans="1:16">
      <c r="A882" t="s">
        <v>16</v>
      </c>
      <c r="B882" t="s">
        <v>157</v>
      </c>
      <c r="C882" t="s">
        <v>164</v>
      </c>
      <c r="D882" t="s">
        <v>44</v>
      </c>
      <c r="E882" t="s">
        <v>49</v>
      </c>
      <c r="F882">
        <v>152415.15</v>
      </c>
      <c r="G882" s="26">
        <v>44624</v>
      </c>
      <c r="H882" t="s">
        <v>32</v>
      </c>
      <c r="I882" s="26">
        <v>44631</v>
      </c>
      <c r="J882" s="27">
        <v>0.252</v>
      </c>
      <c r="K882" s="28">
        <v>579.03</v>
      </c>
      <c r="L882" s="28">
        <v>8866.58</v>
      </c>
      <c r="M882" s="28">
        <v>47.69</v>
      </c>
      <c r="N882" s="28">
        <v>2351.31</v>
      </c>
      <c r="O882">
        <v>185.76</v>
      </c>
      <c r="P882">
        <v>2735</v>
      </c>
    </row>
    <row r="883" spans="1:16">
      <c r="A883" t="s">
        <v>103</v>
      </c>
      <c r="B883" t="s">
        <v>320</v>
      </c>
      <c r="C883" t="s">
        <v>252</v>
      </c>
      <c r="D883" t="s">
        <v>44</v>
      </c>
      <c r="E883" t="s">
        <v>20</v>
      </c>
      <c r="F883">
        <v>152769.7</v>
      </c>
      <c r="G883" s="26">
        <v>44624</v>
      </c>
      <c r="H883" t="s">
        <v>21</v>
      </c>
      <c r="I883" s="26">
        <v>44635</v>
      </c>
      <c r="J883" s="27">
        <v>0.252</v>
      </c>
      <c r="K883" s="28">
        <v>1198.46</v>
      </c>
      <c r="L883" s="28">
        <v>7822.4</v>
      </c>
      <c r="M883" s="28">
        <v>49.81</v>
      </c>
      <c r="N883" s="28">
        <v>2351.31</v>
      </c>
      <c r="O883">
        <v>185.76</v>
      </c>
      <c r="P883">
        <v>1022</v>
      </c>
    </row>
    <row r="884" spans="1:16">
      <c r="A884" t="s">
        <v>16</v>
      </c>
      <c r="B884" t="s">
        <v>157</v>
      </c>
      <c r="C884" t="s">
        <v>249</v>
      </c>
      <c r="D884" t="s">
        <v>44</v>
      </c>
      <c r="E884" t="s">
        <v>20</v>
      </c>
      <c r="F884">
        <v>152769.7</v>
      </c>
      <c r="G884" s="26">
        <v>44624</v>
      </c>
      <c r="H884" t="s">
        <v>32</v>
      </c>
      <c r="I884" s="26">
        <v>44629</v>
      </c>
      <c r="J884" s="27">
        <v>0.252</v>
      </c>
      <c r="K884" s="28">
        <v>1198.46</v>
      </c>
      <c r="L884" s="28">
        <v>7822.4</v>
      </c>
      <c r="M884" s="28">
        <v>49.81</v>
      </c>
      <c r="N884" s="28">
        <v>2351.31</v>
      </c>
      <c r="O884">
        <v>185.76</v>
      </c>
      <c r="P884">
        <v>2748</v>
      </c>
    </row>
    <row r="885" spans="1:16">
      <c r="A885" t="s">
        <v>16</v>
      </c>
      <c r="B885" t="s">
        <v>333</v>
      </c>
      <c r="C885" t="s">
        <v>56</v>
      </c>
      <c r="D885" t="s">
        <v>19</v>
      </c>
      <c r="E885" t="s">
        <v>20</v>
      </c>
      <c r="F885">
        <v>76378.15</v>
      </c>
      <c r="G885" s="26">
        <v>44624</v>
      </c>
      <c r="H885" t="s">
        <v>32</v>
      </c>
      <c r="K885" s="28">
        <v>670</v>
      </c>
      <c r="L885" s="28">
        <v>4336.79</v>
      </c>
      <c r="M885" s="28">
        <v>26.2</v>
      </c>
      <c r="N885" s="28">
        <v>774.86</v>
      </c>
      <c r="O885">
        <v>136.6</v>
      </c>
      <c r="P885">
        <v>1908</v>
      </c>
    </row>
    <row r="886" spans="1:16">
      <c r="A886" t="s">
        <v>103</v>
      </c>
      <c r="B886" t="s">
        <v>320</v>
      </c>
      <c r="C886" t="s">
        <v>232</v>
      </c>
      <c r="D886" t="s">
        <v>44</v>
      </c>
      <c r="E886" t="s">
        <v>20</v>
      </c>
      <c r="F886">
        <v>152769.7</v>
      </c>
      <c r="G886" s="26">
        <v>44624</v>
      </c>
      <c r="H886" t="s">
        <v>21</v>
      </c>
      <c r="I886" s="26">
        <v>44636</v>
      </c>
      <c r="J886" s="27">
        <v>0.252</v>
      </c>
      <c r="K886" s="28">
        <v>1198.46</v>
      </c>
      <c r="L886" s="28">
        <v>7822.4</v>
      </c>
      <c r="M886" s="28">
        <v>49.81</v>
      </c>
      <c r="N886" s="28">
        <v>2351.31</v>
      </c>
      <c r="O886">
        <v>185.76</v>
      </c>
      <c r="P886">
        <v>1024</v>
      </c>
    </row>
    <row r="887" spans="1:16">
      <c r="A887" t="s">
        <v>103</v>
      </c>
      <c r="B887" t="s">
        <v>220</v>
      </c>
      <c r="C887" t="s">
        <v>194</v>
      </c>
      <c r="D887" t="s">
        <v>19</v>
      </c>
      <c r="E887" t="s">
        <v>49</v>
      </c>
      <c r="F887">
        <v>78205.19</v>
      </c>
      <c r="G887" s="26">
        <v>44624</v>
      </c>
      <c r="H887" t="s">
        <v>21</v>
      </c>
      <c r="I887" s="26">
        <v>44646</v>
      </c>
      <c r="J887" s="27">
        <v>0.162</v>
      </c>
      <c r="K887" s="28">
        <v>537.61</v>
      </c>
      <c r="L887" s="28">
        <v>4820.54</v>
      </c>
      <c r="M887" s="28">
        <v>25.37</v>
      </c>
      <c r="N887" s="28">
        <v>832.32</v>
      </c>
      <c r="O887">
        <v>136.6</v>
      </c>
      <c r="P887">
        <v>921</v>
      </c>
    </row>
    <row r="888" spans="1:16">
      <c r="A888" t="s">
        <v>16</v>
      </c>
      <c r="B888" t="s">
        <v>297</v>
      </c>
      <c r="C888" t="s">
        <v>51</v>
      </c>
      <c r="D888" t="s">
        <v>19</v>
      </c>
      <c r="E888" t="s">
        <v>20</v>
      </c>
      <c r="F888">
        <v>76378.15</v>
      </c>
      <c r="G888" s="26">
        <v>44624</v>
      </c>
      <c r="H888" t="s">
        <v>32</v>
      </c>
      <c r="I888" s="26">
        <v>44630</v>
      </c>
      <c r="J888" s="27">
        <v>0.162</v>
      </c>
      <c r="K888" s="28">
        <v>670</v>
      </c>
      <c r="L888" s="28">
        <v>4336.79</v>
      </c>
      <c r="M888" s="28">
        <v>26.2</v>
      </c>
      <c r="N888" s="28">
        <v>774.86</v>
      </c>
      <c r="O888">
        <v>136.6</v>
      </c>
      <c r="P888">
        <v>2731</v>
      </c>
    </row>
    <row r="889" spans="1:16">
      <c r="A889" t="s">
        <v>16</v>
      </c>
      <c r="B889" t="s">
        <v>325</v>
      </c>
      <c r="C889" t="s">
        <v>64</v>
      </c>
      <c r="D889" t="s">
        <v>19</v>
      </c>
      <c r="E889" t="s">
        <v>20</v>
      </c>
      <c r="F889">
        <v>76378.15</v>
      </c>
      <c r="G889" s="26">
        <v>44624</v>
      </c>
      <c r="H889" t="s">
        <v>32</v>
      </c>
      <c r="K889" s="28">
        <v>670</v>
      </c>
      <c r="L889" s="28">
        <v>4336.79</v>
      </c>
      <c r="M889" s="28">
        <v>26.2</v>
      </c>
      <c r="N889" s="28">
        <v>774.86</v>
      </c>
      <c r="O889">
        <v>136.6</v>
      </c>
      <c r="P889">
        <v>2208</v>
      </c>
    </row>
    <row r="890" spans="1:16">
      <c r="A890" t="s">
        <v>16</v>
      </c>
      <c r="B890" t="s">
        <v>333</v>
      </c>
      <c r="C890" t="s">
        <v>150</v>
      </c>
      <c r="D890" t="s">
        <v>19</v>
      </c>
      <c r="E890" t="s">
        <v>49</v>
      </c>
      <c r="F890">
        <v>78205.19</v>
      </c>
      <c r="G890" s="26">
        <v>44625</v>
      </c>
      <c r="H890" t="s">
        <v>32</v>
      </c>
      <c r="K890" s="28">
        <v>537.61</v>
      </c>
      <c r="L890" s="28">
        <v>4820.54</v>
      </c>
      <c r="M890" s="28">
        <v>25.37</v>
      </c>
      <c r="N890" s="28">
        <v>832.32</v>
      </c>
      <c r="O890">
        <v>136.6</v>
      </c>
      <c r="P890">
        <v>1944</v>
      </c>
    </row>
    <row r="891" spans="1:16">
      <c r="A891" t="s">
        <v>16</v>
      </c>
      <c r="B891" t="s">
        <v>333</v>
      </c>
      <c r="C891" t="s">
        <v>76</v>
      </c>
      <c r="D891" t="s">
        <v>19</v>
      </c>
      <c r="E891" t="s">
        <v>49</v>
      </c>
      <c r="F891">
        <v>78205.19</v>
      </c>
      <c r="G891" s="26">
        <v>44625</v>
      </c>
      <c r="H891" t="s">
        <v>32</v>
      </c>
      <c r="K891" s="28">
        <v>537.61</v>
      </c>
      <c r="L891" s="28">
        <v>4820.54</v>
      </c>
      <c r="M891" s="28">
        <v>25.37</v>
      </c>
      <c r="N891" s="28">
        <v>832.32</v>
      </c>
      <c r="O891">
        <v>136.6</v>
      </c>
      <c r="P891">
        <v>1934</v>
      </c>
    </row>
    <row r="892" spans="1:16">
      <c r="A892" t="s">
        <v>16</v>
      </c>
      <c r="B892" t="s">
        <v>157</v>
      </c>
      <c r="C892" t="s">
        <v>211</v>
      </c>
      <c r="D892" t="s">
        <v>44</v>
      </c>
      <c r="E892" t="s">
        <v>20</v>
      </c>
      <c r="F892">
        <v>152769.7</v>
      </c>
      <c r="G892" s="26">
        <v>44625</v>
      </c>
      <c r="H892" t="s">
        <v>32</v>
      </c>
      <c r="I892" s="26">
        <v>44631</v>
      </c>
      <c r="J892" s="27">
        <v>0.252</v>
      </c>
      <c r="K892" s="28">
        <v>1198.46</v>
      </c>
      <c r="L892" s="28">
        <v>7822.4</v>
      </c>
      <c r="M892" s="28">
        <v>49.81</v>
      </c>
      <c r="N892" s="28">
        <v>2351.31</v>
      </c>
      <c r="O892">
        <v>185.76</v>
      </c>
      <c r="P892">
        <v>2742</v>
      </c>
    </row>
    <row r="893" spans="1:16">
      <c r="A893" t="s">
        <v>16</v>
      </c>
      <c r="B893" t="s">
        <v>297</v>
      </c>
      <c r="C893" t="s">
        <v>53</v>
      </c>
      <c r="D893" t="s">
        <v>19</v>
      </c>
      <c r="E893" t="s">
        <v>49</v>
      </c>
      <c r="F893">
        <v>78205.19</v>
      </c>
      <c r="G893" s="26">
        <v>44625</v>
      </c>
      <c r="H893" t="s">
        <v>32</v>
      </c>
      <c r="I893" s="26">
        <v>44630</v>
      </c>
      <c r="J893" s="27">
        <v>0.162</v>
      </c>
      <c r="K893" s="28">
        <v>537.61</v>
      </c>
      <c r="L893" s="28">
        <v>4820.54</v>
      </c>
      <c r="M893" s="28">
        <v>25.37</v>
      </c>
      <c r="N893" s="28">
        <v>832.32</v>
      </c>
      <c r="O893">
        <v>136.6</v>
      </c>
      <c r="P893">
        <v>2730</v>
      </c>
    </row>
    <row r="894" spans="1:16">
      <c r="A894" t="s">
        <v>16</v>
      </c>
      <c r="B894" t="s">
        <v>157</v>
      </c>
      <c r="C894" t="s">
        <v>250</v>
      </c>
      <c r="D894" t="s">
        <v>44</v>
      </c>
      <c r="E894" t="s">
        <v>20</v>
      </c>
      <c r="F894">
        <v>152769.7</v>
      </c>
      <c r="G894" s="26">
        <v>44625</v>
      </c>
      <c r="H894" t="s">
        <v>32</v>
      </c>
      <c r="I894" s="26">
        <v>44628</v>
      </c>
      <c r="J894" s="27">
        <v>0.252</v>
      </c>
      <c r="K894" s="28">
        <v>1198.46</v>
      </c>
      <c r="L894" s="28">
        <v>7822.4</v>
      </c>
      <c r="M894" s="28">
        <v>49.81</v>
      </c>
      <c r="N894" s="28">
        <v>2351.31</v>
      </c>
      <c r="O894">
        <v>185.76</v>
      </c>
      <c r="P894">
        <v>2746</v>
      </c>
    </row>
    <row r="895" spans="1:16">
      <c r="A895" t="s">
        <v>16</v>
      </c>
      <c r="B895" t="s">
        <v>297</v>
      </c>
      <c r="C895" t="s">
        <v>77</v>
      </c>
      <c r="D895" t="s">
        <v>19</v>
      </c>
      <c r="E895" t="s">
        <v>20</v>
      </c>
      <c r="F895">
        <v>76378.15</v>
      </c>
      <c r="G895" s="26">
        <v>44625</v>
      </c>
      <c r="H895" t="s">
        <v>32</v>
      </c>
      <c r="I895" s="26">
        <v>44631</v>
      </c>
      <c r="J895" s="27">
        <v>0.162</v>
      </c>
      <c r="K895" s="28">
        <v>670</v>
      </c>
      <c r="L895" s="28">
        <v>4336.79</v>
      </c>
      <c r="M895" s="28">
        <v>26.2</v>
      </c>
      <c r="N895" s="28">
        <v>774.86</v>
      </c>
      <c r="O895">
        <v>136.6</v>
      </c>
      <c r="P895">
        <v>2726</v>
      </c>
    </row>
    <row r="896" spans="1:16">
      <c r="A896" t="s">
        <v>103</v>
      </c>
      <c r="B896" t="s">
        <v>220</v>
      </c>
      <c r="C896" t="s">
        <v>215</v>
      </c>
      <c r="D896" t="s">
        <v>19</v>
      </c>
      <c r="E896" t="s">
        <v>20</v>
      </c>
      <c r="F896">
        <v>76150.38</v>
      </c>
      <c r="G896" s="26">
        <v>44625</v>
      </c>
      <c r="H896" t="s">
        <v>21</v>
      </c>
      <c r="I896" s="26" t="s">
        <v>334</v>
      </c>
      <c r="J896" s="27">
        <v>0.162</v>
      </c>
      <c r="K896" s="28">
        <v>429.08</v>
      </c>
      <c r="L896" s="28">
        <v>4590.86</v>
      </c>
      <c r="M896" s="28">
        <v>26.04</v>
      </c>
      <c r="N896" s="28">
        <v>774.86</v>
      </c>
      <c r="O896">
        <v>136.6</v>
      </c>
      <c r="P896">
        <v>908</v>
      </c>
    </row>
    <row r="897" spans="1:16">
      <c r="A897" t="s">
        <v>16</v>
      </c>
      <c r="B897" t="s">
        <v>157</v>
      </c>
      <c r="C897" t="s">
        <v>203</v>
      </c>
      <c r="D897" t="s">
        <v>44</v>
      </c>
      <c r="E897" t="s">
        <v>20</v>
      </c>
      <c r="F897">
        <v>152769.7</v>
      </c>
      <c r="G897" s="26">
        <v>44625</v>
      </c>
      <c r="H897" t="s">
        <v>32</v>
      </c>
      <c r="I897" s="26">
        <v>44630</v>
      </c>
      <c r="J897" s="27">
        <v>0.252</v>
      </c>
      <c r="K897" s="28">
        <v>1198.46</v>
      </c>
      <c r="L897" s="28">
        <v>7822.4</v>
      </c>
      <c r="M897" s="28">
        <v>49.81</v>
      </c>
      <c r="N897" s="28">
        <v>2351.31</v>
      </c>
      <c r="O897">
        <v>185.76</v>
      </c>
      <c r="P897">
        <v>2741</v>
      </c>
    </row>
    <row r="898" spans="1:16">
      <c r="A898" t="s">
        <v>103</v>
      </c>
      <c r="B898" t="s">
        <v>220</v>
      </c>
      <c r="C898" t="s">
        <v>197</v>
      </c>
      <c r="D898" t="s">
        <v>19</v>
      </c>
      <c r="E898" t="s">
        <v>49</v>
      </c>
      <c r="F898">
        <v>78205.19</v>
      </c>
      <c r="G898" s="26">
        <v>44625</v>
      </c>
      <c r="H898" t="s">
        <v>21</v>
      </c>
      <c r="I898" s="26">
        <v>44647</v>
      </c>
      <c r="J898" s="27">
        <v>0.162</v>
      </c>
      <c r="K898" s="28">
        <v>537.61</v>
      </c>
      <c r="L898" s="28">
        <v>4820.54</v>
      </c>
      <c r="M898" s="28">
        <v>25.37</v>
      </c>
      <c r="N898" s="28">
        <v>832.32</v>
      </c>
      <c r="O898">
        <v>136.6</v>
      </c>
      <c r="P898">
        <v>916</v>
      </c>
    </row>
    <row r="899" spans="1:16">
      <c r="A899" t="s">
        <v>16</v>
      </c>
      <c r="B899" t="s">
        <v>333</v>
      </c>
      <c r="C899" t="s">
        <v>62</v>
      </c>
      <c r="D899" t="s">
        <v>19</v>
      </c>
      <c r="E899" t="s">
        <v>20</v>
      </c>
      <c r="F899">
        <v>76378.15</v>
      </c>
      <c r="G899" s="26">
        <v>44625</v>
      </c>
      <c r="H899" t="s">
        <v>32</v>
      </c>
      <c r="K899" s="28">
        <v>670</v>
      </c>
      <c r="L899" s="28">
        <v>4336.79</v>
      </c>
      <c r="M899" s="28">
        <v>26.2</v>
      </c>
      <c r="N899" s="28">
        <v>774.86</v>
      </c>
      <c r="O899">
        <v>136.6</v>
      </c>
      <c r="P899">
        <v>1931</v>
      </c>
    </row>
    <row r="900" spans="1:16">
      <c r="A900" t="s">
        <v>16</v>
      </c>
      <c r="B900" t="s">
        <v>333</v>
      </c>
      <c r="C900" t="s">
        <v>67</v>
      </c>
      <c r="D900" t="s">
        <v>19</v>
      </c>
      <c r="E900" t="s">
        <v>49</v>
      </c>
      <c r="F900">
        <v>78205.19</v>
      </c>
      <c r="G900" s="26">
        <v>44625</v>
      </c>
      <c r="H900" t="s">
        <v>32</v>
      </c>
      <c r="K900" s="28">
        <v>537.61</v>
      </c>
      <c r="L900" s="28">
        <v>4820.54</v>
      </c>
      <c r="M900" s="28">
        <v>25.37</v>
      </c>
      <c r="N900" s="28">
        <v>832.32</v>
      </c>
      <c r="O900">
        <v>136.6</v>
      </c>
      <c r="P900">
        <v>1905</v>
      </c>
    </row>
    <row r="901" spans="1:16">
      <c r="A901" t="s">
        <v>16</v>
      </c>
      <c r="B901" t="s">
        <v>333</v>
      </c>
      <c r="C901" t="s">
        <v>60</v>
      </c>
      <c r="D901" t="s">
        <v>19</v>
      </c>
      <c r="E901" t="s">
        <v>20</v>
      </c>
      <c r="F901">
        <v>76378.15</v>
      </c>
      <c r="G901" s="26">
        <v>44625</v>
      </c>
      <c r="H901" t="s">
        <v>32</v>
      </c>
      <c r="K901" s="28">
        <v>670</v>
      </c>
      <c r="L901" s="28">
        <v>4336.79</v>
      </c>
      <c r="M901" s="28">
        <v>26.2</v>
      </c>
      <c r="N901" s="28">
        <v>774.86</v>
      </c>
      <c r="O901">
        <v>136.6</v>
      </c>
      <c r="P901">
        <v>1932</v>
      </c>
    </row>
    <row r="902" spans="1:16">
      <c r="A902" t="s">
        <v>16</v>
      </c>
      <c r="B902" t="s">
        <v>333</v>
      </c>
      <c r="C902" t="s">
        <v>64</v>
      </c>
      <c r="D902" t="s">
        <v>19</v>
      </c>
      <c r="E902" t="s">
        <v>20</v>
      </c>
      <c r="F902">
        <v>76378.15</v>
      </c>
      <c r="G902" s="26">
        <v>44625</v>
      </c>
      <c r="H902" t="s">
        <v>32</v>
      </c>
      <c r="K902" s="28">
        <v>670</v>
      </c>
      <c r="L902" s="28">
        <v>4336.79</v>
      </c>
      <c r="M902" s="28">
        <v>26.2</v>
      </c>
      <c r="N902" s="28">
        <v>774.86</v>
      </c>
      <c r="O902">
        <v>136.6</v>
      </c>
      <c r="P902">
        <v>1933</v>
      </c>
    </row>
    <row r="903" spans="1:16">
      <c r="A903" t="s">
        <v>103</v>
      </c>
      <c r="B903" t="s">
        <v>220</v>
      </c>
      <c r="C903" t="s">
        <v>209</v>
      </c>
      <c r="D903" t="s">
        <v>19</v>
      </c>
      <c r="E903" t="s">
        <v>20</v>
      </c>
      <c r="F903">
        <v>76378.15</v>
      </c>
      <c r="G903" s="26">
        <v>44625</v>
      </c>
      <c r="H903" t="s">
        <v>21</v>
      </c>
      <c r="I903" s="26">
        <v>44647</v>
      </c>
      <c r="J903" s="27">
        <v>0.162</v>
      </c>
      <c r="K903" s="28">
        <v>670</v>
      </c>
      <c r="L903" s="28">
        <v>4336.79</v>
      </c>
      <c r="M903" s="28">
        <v>26.2</v>
      </c>
      <c r="N903" s="28">
        <v>774.86</v>
      </c>
      <c r="O903">
        <v>136.6</v>
      </c>
      <c r="P903">
        <v>919</v>
      </c>
    </row>
    <row r="904" spans="1:16">
      <c r="A904" t="s">
        <v>103</v>
      </c>
      <c r="B904" t="s">
        <v>320</v>
      </c>
      <c r="C904" t="s">
        <v>236</v>
      </c>
      <c r="D904" t="s">
        <v>44</v>
      </c>
      <c r="E904" t="s">
        <v>20</v>
      </c>
      <c r="F904">
        <v>152769.7</v>
      </c>
      <c r="G904" s="26">
        <v>44625</v>
      </c>
      <c r="H904" t="s">
        <v>21</v>
      </c>
      <c r="I904" s="26">
        <v>44636</v>
      </c>
      <c r="J904" s="27">
        <v>0.252</v>
      </c>
      <c r="K904" s="28">
        <v>1198.46</v>
      </c>
      <c r="L904" s="28">
        <v>7822.4</v>
      </c>
      <c r="M904" s="28">
        <v>49.81</v>
      </c>
      <c r="N904" s="28">
        <v>2351.31</v>
      </c>
      <c r="O904">
        <v>185.76</v>
      </c>
      <c r="P904">
        <v>1018</v>
      </c>
    </row>
    <row r="905" spans="1:16">
      <c r="A905" t="s">
        <v>103</v>
      </c>
      <c r="B905" t="s">
        <v>320</v>
      </c>
      <c r="C905" t="s">
        <v>235</v>
      </c>
      <c r="D905" t="s">
        <v>44</v>
      </c>
      <c r="E905" t="s">
        <v>20</v>
      </c>
      <c r="F905">
        <v>152769.7</v>
      </c>
      <c r="G905" s="26">
        <v>44625</v>
      </c>
      <c r="H905" t="s">
        <v>21</v>
      </c>
      <c r="I905" s="26">
        <v>44637</v>
      </c>
      <c r="J905" s="27">
        <v>0.252</v>
      </c>
      <c r="K905" s="28">
        <v>1198.46</v>
      </c>
      <c r="L905" s="28">
        <v>7822.4</v>
      </c>
      <c r="M905" s="28">
        <v>49.81</v>
      </c>
      <c r="N905" s="28">
        <v>2351.31</v>
      </c>
      <c r="O905">
        <v>185.76</v>
      </c>
      <c r="P905">
        <v>1017</v>
      </c>
    </row>
    <row r="906" spans="1:16">
      <c r="A906" t="s">
        <v>16</v>
      </c>
      <c r="B906" t="s">
        <v>297</v>
      </c>
      <c r="C906" t="s">
        <v>65</v>
      </c>
      <c r="D906" t="s">
        <v>19</v>
      </c>
      <c r="E906" t="s">
        <v>20</v>
      </c>
      <c r="F906">
        <v>76378.15</v>
      </c>
      <c r="G906" s="26">
        <v>44626</v>
      </c>
      <c r="H906" t="s">
        <v>32</v>
      </c>
      <c r="I906" s="26">
        <v>44631</v>
      </c>
      <c r="J906" s="27">
        <v>0.162</v>
      </c>
      <c r="K906" s="28">
        <v>670</v>
      </c>
      <c r="L906" s="28">
        <v>4336.79</v>
      </c>
      <c r="M906" s="28">
        <v>26.2</v>
      </c>
      <c r="N906" s="28">
        <v>774.86</v>
      </c>
      <c r="O906">
        <v>136.6</v>
      </c>
      <c r="P906">
        <v>2728</v>
      </c>
    </row>
    <row r="907" spans="1:16">
      <c r="A907" t="s">
        <v>16</v>
      </c>
      <c r="B907" t="s">
        <v>297</v>
      </c>
      <c r="C907" t="s">
        <v>101</v>
      </c>
      <c r="D907" t="s">
        <v>19</v>
      </c>
      <c r="E907" t="s">
        <v>49</v>
      </c>
      <c r="F907">
        <v>78205.19</v>
      </c>
      <c r="G907" s="26">
        <v>44626</v>
      </c>
      <c r="H907" t="s">
        <v>32</v>
      </c>
      <c r="I907" s="26">
        <v>44633</v>
      </c>
      <c r="J907" s="27">
        <v>0.162</v>
      </c>
      <c r="K907" s="28">
        <v>537.61</v>
      </c>
      <c r="L907" s="28">
        <v>4820.54</v>
      </c>
      <c r="M907" s="28">
        <v>25.37</v>
      </c>
      <c r="N907" s="28">
        <v>832.32</v>
      </c>
      <c r="O907">
        <v>136.6</v>
      </c>
      <c r="P907">
        <v>2715</v>
      </c>
    </row>
    <row r="908" spans="1:16">
      <c r="A908" t="s">
        <v>16</v>
      </c>
      <c r="B908" t="s">
        <v>297</v>
      </c>
      <c r="C908" t="s">
        <v>91</v>
      </c>
      <c r="D908" t="s">
        <v>19</v>
      </c>
      <c r="E908" t="s">
        <v>20</v>
      </c>
      <c r="F908">
        <v>76378.15</v>
      </c>
      <c r="G908" s="26">
        <v>44626</v>
      </c>
      <c r="H908" t="s">
        <v>32</v>
      </c>
      <c r="I908" s="26">
        <v>44632</v>
      </c>
      <c r="J908" s="27">
        <v>0.162</v>
      </c>
      <c r="K908" s="28">
        <v>670</v>
      </c>
      <c r="L908" s="28">
        <v>4336.79</v>
      </c>
      <c r="M908" s="28">
        <v>26.2</v>
      </c>
      <c r="N908" s="28">
        <v>774.86</v>
      </c>
      <c r="O908">
        <v>136.6</v>
      </c>
      <c r="P908">
        <v>2722</v>
      </c>
    </row>
    <row r="909" spans="1:16">
      <c r="A909" t="s">
        <v>16</v>
      </c>
      <c r="B909" t="s">
        <v>297</v>
      </c>
      <c r="C909" t="s">
        <v>99</v>
      </c>
      <c r="D909" t="s">
        <v>19</v>
      </c>
      <c r="E909" t="s">
        <v>49</v>
      </c>
      <c r="F909">
        <v>78205.19</v>
      </c>
      <c r="G909" s="26">
        <v>44626</v>
      </c>
      <c r="H909" t="s">
        <v>32</v>
      </c>
      <c r="I909" s="26">
        <v>44632</v>
      </c>
      <c r="J909" s="27">
        <v>0.162</v>
      </c>
      <c r="K909" s="28">
        <v>537.61</v>
      </c>
      <c r="L909" s="28">
        <v>4820.54</v>
      </c>
      <c r="M909" s="28">
        <v>25.37</v>
      </c>
      <c r="N909" s="28">
        <v>832.32</v>
      </c>
      <c r="O909">
        <v>136.6</v>
      </c>
      <c r="P909">
        <v>2724</v>
      </c>
    </row>
    <row r="910" spans="1:16">
      <c r="A910" t="s">
        <v>103</v>
      </c>
      <c r="B910" t="s">
        <v>220</v>
      </c>
      <c r="C910" t="s">
        <v>204</v>
      </c>
      <c r="D910" t="s">
        <v>19</v>
      </c>
      <c r="E910" t="s">
        <v>49</v>
      </c>
      <c r="F910">
        <v>78205.19</v>
      </c>
      <c r="G910" s="26">
        <v>44626</v>
      </c>
      <c r="H910" t="s">
        <v>21</v>
      </c>
      <c r="I910" s="26" t="s">
        <v>332</v>
      </c>
      <c r="J910" s="27">
        <v>0.162</v>
      </c>
      <c r="K910" s="28">
        <v>537.61</v>
      </c>
      <c r="L910" s="28">
        <v>4820.54</v>
      </c>
      <c r="M910" s="28">
        <v>25.37</v>
      </c>
      <c r="N910" s="28">
        <v>832.32</v>
      </c>
      <c r="O910">
        <v>136.6</v>
      </c>
      <c r="P910">
        <v>911</v>
      </c>
    </row>
    <row r="911" spans="1:16">
      <c r="A911" t="s">
        <v>16</v>
      </c>
      <c r="B911" t="s">
        <v>157</v>
      </c>
      <c r="C911" t="s">
        <v>217</v>
      </c>
      <c r="D911" t="s">
        <v>44</v>
      </c>
      <c r="E911" t="s">
        <v>20</v>
      </c>
      <c r="F911">
        <v>152769.7</v>
      </c>
      <c r="G911" s="26">
        <v>44626</v>
      </c>
      <c r="H911" t="s">
        <v>32</v>
      </c>
      <c r="I911" s="26">
        <v>44631</v>
      </c>
      <c r="J911" s="27">
        <v>0.252</v>
      </c>
      <c r="K911" s="28">
        <v>1198.46</v>
      </c>
      <c r="L911" s="28">
        <v>7822.4</v>
      </c>
      <c r="M911" s="28">
        <v>49.81</v>
      </c>
      <c r="N911" s="28">
        <v>2351.31</v>
      </c>
      <c r="O911">
        <v>185.76</v>
      </c>
      <c r="P911">
        <v>2743</v>
      </c>
    </row>
    <row r="912" spans="1:16">
      <c r="A912" t="s">
        <v>103</v>
      </c>
      <c r="B912" t="s">
        <v>320</v>
      </c>
      <c r="C912" t="s">
        <v>225</v>
      </c>
      <c r="D912" t="s">
        <v>44</v>
      </c>
      <c r="E912" t="s">
        <v>49</v>
      </c>
      <c r="F912">
        <v>152905.93</v>
      </c>
      <c r="G912" s="26">
        <v>44626</v>
      </c>
      <c r="H912" t="s">
        <v>21</v>
      </c>
      <c r="I912" s="26">
        <v>44635</v>
      </c>
      <c r="J912" s="27">
        <v>0.252</v>
      </c>
      <c r="K912" s="28">
        <v>918.16</v>
      </c>
      <c r="L912" s="28">
        <v>8560.99</v>
      </c>
      <c r="M912" s="28">
        <v>47.78</v>
      </c>
      <c r="N912" s="28">
        <v>2351.31</v>
      </c>
      <c r="O912">
        <v>185.76</v>
      </c>
      <c r="P912">
        <v>1021</v>
      </c>
    </row>
    <row r="913" spans="1:16">
      <c r="A913" t="s">
        <v>103</v>
      </c>
      <c r="B913" t="s">
        <v>320</v>
      </c>
      <c r="C913" t="s">
        <v>238</v>
      </c>
      <c r="D913" t="s">
        <v>44</v>
      </c>
      <c r="E913" t="s">
        <v>20</v>
      </c>
      <c r="F913">
        <v>152769.7</v>
      </c>
      <c r="G913" s="26">
        <v>44626</v>
      </c>
      <c r="H913" t="s">
        <v>21</v>
      </c>
      <c r="I913" s="26">
        <v>44637</v>
      </c>
      <c r="J913" s="27">
        <v>0.252</v>
      </c>
      <c r="K913" s="28">
        <v>1198.46</v>
      </c>
      <c r="L913" s="28">
        <v>7822.4</v>
      </c>
      <c r="M913" s="28">
        <v>49.81</v>
      </c>
      <c r="N913" s="28">
        <v>2351.31</v>
      </c>
      <c r="O913">
        <v>185.76</v>
      </c>
      <c r="P913">
        <v>1019</v>
      </c>
    </row>
    <row r="914" spans="1:16">
      <c r="A914" t="s">
        <v>16</v>
      </c>
      <c r="B914" t="s">
        <v>325</v>
      </c>
      <c r="C914" t="s">
        <v>97</v>
      </c>
      <c r="D914" t="s">
        <v>19</v>
      </c>
      <c r="E914" t="s">
        <v>49</v>
      </c>
      <c r="F914">
        <v>78205.19</v>
      </c>
      <c r="G914" s="26">
        <v>44626</v>
      </c>
      <c r="H914" t="s">
        <v>32</v>
      </c>
      <c r="K914" s="28">
        <v>537.61</v>
      </c>
      <c r="L914" s="28">
        <v>4820.54</v>
      </c>
      <c r="M914" s="28">
        <v>25.37</v>
      </c>
      <c r="N914" s="28">
        <v>832.32</v>
      </c>
      <c r="O914">
        <v>136.6</v>
      </c>
      <c r="P914">
        <v>2247</v>
      </c>
    </row>
    <row r="915" spans="1:16">
      <c r="A915" t="s">
        <v>16</v>
      </c>
      <c r="B915" t="s">
        <v>157</v>
      </c>
      <c r="C915" t="s">
        <v>190</v>
      </c>
      <c r="D915" t="s">
        <v>44</v>
      </c>
      <c r="E915" t="s">
        <v>20</v>
      </c>
      <c r="F915">
        <v>152273.15</v>
      </c>
      <c r="G915" s="26">
        <v>44626</v>
      </c>
      <c r="H915" t="s">
        <v>32</v>
      </c>
      <c r="I915" s="26">
        <v>44631</v>
      </c>
      <c r="J915" s="27">
        <v>0.252</v>
      </c>
      <c r="K915" s="28">
        <v>674.81</v>
      </c>
      <c r="L915" s="28">
        <v>8338.07</v>
      </c>
      <c r="M915" s="28">
        <v>49.66</v>
      </c>
      <c r="N915" s="28">
        <v>2351.31</v>
      </c>
      <c r="O915">
        <v>185.76</v>
      </c>
      <c r="P915">
        <v>2737</v>
      </c>
    </row>
    <row r="916" spans="1:16">
      <c r="A916" t="s">
        <v>16</v>
      </c>
      <c r="B916" t="s">
        <v>297</v>
      </c>
      <c r="C916" t="s">
        <v>88</v>
      </c>
      <c r="D916" t="s">
        <v>19</v>
      </c>
      <c r="E916" t="s">
        <v>49</v>
      </c>
      <c r="F916">
        <v>78205.19</v>
      </c>
      <c r="G916" s="26">
        <v>44626</v>
      </c>
      <c r="H916" t="s">
        <v>32</v>
      </c>
      <c r="I916" s="26">
        <v>44632</v>
      </c>
      <c r="J916" s="27">
        <v>0.162</v>
      </c>
      <c r="K916" s="28">
        <v>537.61</v>
      </c>
      <c r="L916" s="28">
        <v>4820.54</v>
      </c>
      <c r="M916" s="28">
        <v>25.37</v>
      </c>
      <c r="N916" s="28">
        <v>832.32</v>
      </c>
      <c r="O916">
        <v>136.6</v>
      </c>
      <c r="P916">
        <v>2720</v>
      </c>
    </row>
    <row r="917" spans="1:16">
      <c r="A917" t="s">
        <v>103</v>
      </c>
      <c r="B917" t="s">
        <v>220</v>
      </c>
      <c r="C917" t="s">
        <v>205</v>
      </c>
      <c r="D917" t="s">
        <v>19</v>
      </c>
      <c r="E917" t="s">
        <v>49</v>
      </c>
      <c r="F917">
        <v>77950.3</v>
      </c>
      <c r="G917" s="26">
        <v>44627</v>
      </c>
      <c r="H917" t="s">
        <v>21</v>
      </c>
      <c r="I917" s="26" t="s">
        <v>334</v>
      </c>
      <c r="J917" s="27">
        <v>0.162</v>
      </c>
      <c r="K917" s="28">
        <v>384.04</v>
      </c>
      <c r="L917" s="28">
        <v>4961.85</v>
      </c>
      <c r="M917" s="28">
        <v>25.29</v>
      </c>
      <c r="N917" s="28">
        <v>832.32</v>
      </c>
      <c r="O917">
        <v>136.6</v>
      </c>
      <c r="P917">
        <v>910</v>
      </c>
    </row>
    <row r="918" spans="1:16">
      <c r="A918" t="s">
        <v>16</v>
      </c>
      <c r="B918" t="s">
        <v>157</v>
      </c>
      <c r="C918" t="s">
        <v>201</v>
      </c>
      <c r="D918" t="s">
        <v>44</v>
      </c>
      <c r="E918" t="s">
        <v>49</v>
      </c>
      <c r="F918">
        <v>152415.15</v>
      </c>
      <c r="G918" s="26">
        <v>44627</v>
      </c>
      <c r="H918" t="s">
        <v>32</v>
      </c>
      <c r="I918" s="26">
        <v>44631</v>
      </c>
      <c r="J918" s="27">
        <v>0.252</v>
      </c>
      <c r="K918" s="28">
        <v>579.03</v>
      </c>
      <c r="L918" s="28">
        <v>8866.58</v>
      </c>
      <c r="M918" s="28">
        <v>47.69</v>
      </c>
      <c r="N918" s="28">
        <v>2351.31</v>
      </c>
      <c r="O918">
        <v>185.76</v>
      </c>
      <c r="P918">
        <v>2739</v>
      </c>
    </row>
    <row r="919" spans="1:16">
      <c r="A919" t="s">
        <v>16</v>
      </c>
      <c r="B919" t="s">
        <v>297</v>
      </c>
      <c r="C919" t="s">
        <v>96</v>
      </c>
      <c r="D919" t="s">
        <v>19</v>
      </c>
      <c r="E919" t="s">
        <v>20</v>
      </c>
      <c r="F919">
        <v>76378.15</v>
      </c>
      <c r="G919" s="26">
        <v>44627</v>
      </c>
      <c r="H919" t="s">
        <v>32</v>
      </c>
      <c r="I919" s="26">
        <v>44632</v>
      </c>
      <c r="J919" s="27">
        <v>0.162</v>
      </c>
      <c r="K919" s="28">
        <v>670</v>
      </c>
      <c r="L919" s="28">
        <v>4336.79</v>
      </c>
      <c r="M919" s="28">
        <v>26.2</v>
      </c>
      <c r="N919" s="28">
        <v>774.86</v>
      </c>
      <c r="O919">
        <v>136.6</v>
      </c>
      <c r="P919">
        <v>2723</v>
      </c>
    </row>
    <row r="920" spans="1:16">
      <c r="A920" t="s">
        <v>103</v>
      </c>
      <c r="B920" t="s">
        <v>320</v>
      </c>
      <c r="C920" t="s">
        <v>241</v>
      </c>
      <c r="D920" t="s">
        <v>44</v>
      </c>
      <c r="E920" t="s">
        <v>20</v>
      </c>
      <c r="F920">
        <v>152273.15</v>
      </c>
      <c r="G920" s="26">
        <v>44627</v>
      </c>
      <c r="H920" t="s">
        <v>21</v>
      </c>
      <c r="I920" s="26">
        <v>44641</v>
      </c>
      <c r="J920" s="27">
        <v>0.252</v>
      </c>
      <c r="K920" s="28">
        <v>674.81</v>
      </c>
      <c r="L920" s="28">
        <v>8338.07</v>
      </c>
      <c r="M920" s="28">
        <v>49.66</v>
      </c>
      <c r="N920" s="28">
        <v>2351.31</v>
      </c>
      <c r="O920">
        <v>185.76</v>
      </c>
      <c r="P920">
        <v>1013</v>
      </c>
    </row>
    <row r="921" spans="1:16">
      <c r="A921" t="s">
        <v>16</v>
      </c>
      <c r="B921" t="s">
        <v>297</v>
      </c>
      <c r="C921" t="s">
        <v>86</v>
      </c>
      <c r="D921" t="s">
        <v>19</v>
      </c>
      <c r="E921" t="s">
        <v>20</v>
      </c>
      <c r="F921">
        <v>76378.15</v>
      </c>
      <c r="G921" s="26">
        <v>44627</v>
      </c>
      <c r="H921" t="s">
        <v>32</v>
      </c>
      <c r="I921" s="26">
        <v>44632</v>
      </c>
      <c r="J921" s="27">
        <v>0.162</v>
      </c>
      <c r="K921" s="28">
        <v>670</v>
      </c>
      <c r="L921" s="28">
        <v>4336.79</v>
      </c>
      <c r="M921" s="28">
        <v>26.2</v>
      </c>
      <c r="N921" s="28">
        <v>774.86</v>
      </c>
      <c r="O921">
        <v>136.6</v>
      </c>
      <c r="P921">
        <v>2721</v>
      </c>
    </row>
    <row r="922" spans="1:16">
      <c r="A922" t="s">
        <v>103</v>
      </c>
      <c r="B922" t="s">
        <v>220</v>
      </c>
      <c r="C922" t="s">
        <v>214</v>
      </c>
      <c r="D922" t="s">
        <v>19</v>
      </c>
      <c r="E922" t="s">
        <v>20</v>
      </c>
      <c r="F922">
        <v>76150.38</v>
      </c>
      <c r="G922" s="26">
        <v>44627</v>
      </c>
      <c r="H922" t="s">
        <v>21</v>
      </c>
      <c r="I922" s="26" t="s">
        <v>334</v>
      </c>
      <c r="J922" s="27">
        <v>0.162</v>
      </c>
      <c r="K922" s="28">
        <v>429.08</v>
      </c>
      <c r="L922" s="28">
        <v>4590.86</v>
      </c>
      <c r="M922" s="28">
        <v>26.04</v>
      </c>
      <c r="N922" s="28">
        <v>774.86</v>
      </c>
      <c r="O922">
        <v>136.6</v>
      </c>
      <c r="P922">
        <v>907</v>
      </c>
    </row>
    <row r="923" spans="1:16">
      <c r="A923" t="s">
        <v>16</v>
      </c>
      <c r="B923" t="s">
        <v>297</v>
      </c>
      <c r="C923" t="s">
        <v>117</v>
      </c>
      <c r="D923" t="s">
        <v>19</v>
      </c>
      <c r="E923" t="s">
        <v>20</v>
      </c>
      <c r="F923">
        <v>76378.15</v>
      </c>
      <c r="G923" s="26">
        <v>44627</v>
      </c>
      <c r="H923" t="s">
        <v>32</v>
      </c>
      <c r="I923" s="26">
        <v>44633</v>
      </c>
      <c r="J923" s="27">
        <v>0.162</v>
      </c>
      <c r="K923" s="28">
        <v>670</v>
      </c>
      <c r="L923" s="28">
        <v>4336.79</v>
      </c>
      <c r="M923" s="28">
        <v>26.2</v>
      </c>
      <c r="N923" s="28">
        <v>774.86</v>
      </c>
      <c r="O923">
        <v>136.6</v>
      </c>
      <c r="P923">
        <v>2718</v>
      </c>
    </row>
    <row r="924" spans="1:16">
      <c r="A924" t="s">
        <v>103</v>
      </c>
      <c r="B924" t="s">
        <v>320</v>
      </c>
      <c r="C924" t="s">
        <v>231</v>
      </c>
      <c r="D924" t="s">
        <v>44</v>
      </c>
      <c r="E924" t="s">
        <v>49</v>
      </c>
      <c r="F924">
        <v>152905.93</v>
      </c>
      <c r="G924" s="26">
        <v>44627</v>
      </c>
      <c r="H924" t="s">
        <v>21</v>
      </c>
      <c r="I924" s="26">
        <v>44637</v>
      </c>
      <c r="J924" s="27">
        <v>0.252</v>
      </c>
      <c r="K924" s="28">
        <v>918.16</v>
      </c>
      <c r="L924" s="28">
        <v>8560.99</v>
      </c>
      <c r="M924" s="28">
        <v>47.78</v>
      </c>
      <c r="N924" s="28">
        <v>2351.31</v>
      </c>
      <c r="O924">
        <v>185.76</v>
      </c>
      <c r="P924">
        <v>1016</v>
      </c>
    </row>
    <row r="925" spans="1:16">
      <c r="A925" t="s">
        <v>16</v>
      </c>
      <c r="B925" t="s">
        <v>297</v>
      </c>
      <c r="C925" t="s">
        <v>111</v>
      </c>
      <c r="D925" t="s">
        <v>19</v>
      </c>
      <c r="E925" t="s">
        <v>20</v>
      </c>
      <c r="F925">
        <v>76378.15</v>
      </c>
      <c r="G925" s="26">
        <v>44627</v>
      </c>
      <c r="H925" t="s">
        <v>32</v>
      </c>
      <c r="I925" s="26">
        <v>44633</v>
      </c>
      <c r="J925" s="27">
        <v>0.162</v>
      </c>
      <c r="K925" s="28">
        <v>670</v>
      </c>
      <c r="L925" s="28">
        <v>4336.79</v>
      </c>
      <c r="M925" s="28">
        <v>26.2</v>
      </c>
      <c r="N925" s="28">
        <v>774.86</v>
      </c>
      <c r="O925">
        <v>136.6</v>
      </c>
      <c r="P925">
        <v>2717</v>
      </c>
    </row>
    <row r="926" spans="1:16">
      <c r="A926" t="s">
        <v>16</v>
      </c>
      <c r="B926" t="s">
        <v>297</v>
      </c>
      <c r="C926" t="s">
        <v>100</v>
      </c>
      <c r="D926" t="s">
        <v>19</v>
      </c>
      <c r="E926" t="s">
        <v>49</v>
      </c>
      <c r="F926">
        <v>78205.19</v>
      </c>
      <c r="G926" s="26">
        <v>44627</v>
      </c>
      <c r="H926" t="s">
        <v>32</v>
      </c>
      <c r="I926" s="26">
        <v>44633</v>
      </c>
      <c r="J926" s="27">
        <v>0.162</v>
      </c>
      <c r="K926" s="28">
        <v>537.61</v>
      </c>
      <c r="L926" s="28">
        <v>4820.54</v>
      </c>
      <c r="M926" s="28">
        <v>25.37</v>
      </c>
      <c r="N926" s="28">
        <v>832.32</v>
      </c>
      <c r="O926">
        <v>136.6</v>
      </c>
      <c r="P926">
        <v>2719</v>
      </c>
    </row>
    <row r="927" spans="1:16">
      <c r="A927" t="s">
        <v>103</v>
      </c>
      <c r="B927" t="s">
        <v>320</v>
      </c>
      <c r="C927" t="s">
        <v>244</v>
      </c>
      <c r="D927" t="s">
        <v>44</v>
      </c>
      <c r="E927" t="s">
        <v>20</v>
      </c>
      <c r="F927">
        <v>152273.15</v>
      </c>
      <c r="G927" s="26">
        <v>44628</v>
      </c>
      <c r="H927" t="s">
        <v>21</v>
      </c>
      <c r="I927" s="26">
        <v>44641</v>
      </c>
      <c r="J927" s="27">
        <v>0.252</v>
      </c>
      <c r="K927" s="28">
        <v>674.81</v>
      </c>
      <c r="L927" s="28">
        <v>8338.07</v>
      </c>
      <c r="M927" s="28">
        <v>49.66</v>
      </c>
      <c r="N927" s="28">
        <v>2351.31</v>
      </c>
      <c r="O927">
        <v>185.76</v>
      </c>
      <c r="P927">
        <v>1012</v>
      </c>
    </row>
    <row r="928" spans="1:16">
      <c r="A928" t="s">
        <v>16</v>
      </c>
      <c r="B928" t="s">
        <v>325</v>
      </c>
      <c r="C928" t="s">
        <v>335</v>
      </c>
      <c r="D928" t="s">
        <v>19</v>
      </c>
      <c r="E928" t="s">
        <v>20</v>
      </c>
      <c r="F928">
        <v>76378.15</v>
      </c>
      <c r="G928" s="26">
        <v>44628</v>
      </c>
      <c r="H928" t="s">
        <v>32</v>
      </c>
      <c r="K928" s="28">
        <v>670</v>
      </c>
      <c r="L928" s="28">
        <v>4336.79</v>
      </c>
      <c r="M928" s="28">
        <v>26.2</v>
      </c>
      <c r="N928" s="28">
        <v>774.86</v>
      </c>
      <c r="O928">
        <v>136.6</v>
      </c>
      <c r="P928">
        <v>2224</v>
      </c>
    </row>
    <row r="929" spans="1:16">
      <c r="A929" t="s">
        <v>103</v>
      </c>
      <c r="B929" t="s">
        <v>220</v>
      </c>
      <c r="C929" t="s">
        <v>216</v>
      </c>
      <c r="D929" t="s">
        <v>19</v>
      </c>
      <c r="E929" t="s">
        <v>20</v>
      </c>
      <c r="F929">
        <v>76150.38</v>
      </c>
      <c r="G929" s="26">
        <v>44628</v>
      </c>
      <c r="H929" t="s">
        <v>21</v>
      </c>
      <c r="I929" s="26" t="s">
        <v>334</v>
      </c>
      <c r="J929" s="27">
        <v>0.162</v>
      </c>
      <c r="K929" s="28">
        <v>429.08</v>
      </c>
      <c r="L929" s="28">
        <v>4590.86</v>
      </c>
      <c r="M929" s="28">
        <v>26.04</v>
      </c>
      <c r="N929" s="28">
        <v>774.86</v>
      </c>
      <c r="O929">
        <v>136.6</v>
      </c>
      <c r="P929">
        <v>909</v>
      </c>
    </row>
    <row r="930" spans="1:16">
      <c r="A930" t="s">
        <v>16</v>
      </c>
      <c r="B930" t="s">
        <v>157</v>
      </c>
      <c r="C930" t="s">
        <v>198</v>
      </c>
      <c r="D930" t="s">
        <v>44</v>
      </c>
      <c r="E930" t="s">
        <v>20</v>
      </c>
      <c r="F930">
        <v>152273.15</v>
      </c>
      <c r="G930" s="26">
        <v>44628</v>
      </c>
      <c r="H930" t="s">
        <v>32</v>
      </c>
      <c r="I930" s="26">
        <v>44631</v>
      </c>
      <c r="J930" s="27">
        <v>0.252</v>
      </c>
      <c r="K930" s="28">
        <v>674.81</v>
      </c>
      <c r="L930" s="28">
        <v>8338.07</v>
      </c>
      <c r="M930" s="28">
        <v>49.66</v>
      </c>
      <c r="N930" s="28">
        <v>2351.31</v>
      </c>
      <c r="O930">
        <v>185.76</v>
      </c>
      <c r="P930">
        <v>2738</v>
      </c>
    </row>
    <row r="931" spans="1:16">
      <c r="A931" t="s">
        <v>103</v>
      </c>
      <c r="B931" t="s">
        <v>320</v>
      </c>
      <c r="C931" t="s">
        <v>227</v>
      </c>
      <c r="D931" t="s">
        <v>44</v>
      </c>
      <c r="E931" t="s">
        <v>49</v>
      </c>
      <c r="F931">
        <v>152905.93</v>
      </c>
      <c r="G931" s="26">
        <v>44628</v>
      </c>
      <c r="H931" t="s">
        <v>21</v>
      </c>
      <c r="I931" s="26">
        <v>44636</v>
      </c>
      <c r="J931" s="27">
        <v>0.252</v>
      </c>
      <c r="K931" s="28">
        <v>918.16</v>
      </c>
      <c r="L931" s="28">
        <v>8560.99</v>
      </c>
      <c r="M931" s="28">
        <v>47.78</v>
      </c>
      <c r="N931" s="28">
        <v>2351.31</v>
      </c>
      <c r="O931">
        <v>185.76</v>
      </c>
      <c r="P931">
        <v>1025</v>
      </c>
    </row>
    <row r="932" spans="1:16">
      <c r="A932" t="s">
        <v>16</v>
      </c>
      <c r="B932" t="s">
        <v>297</v>
      </c>
      <c r="C932" t="s">
        <v>110</v>
      </c>
      <c r="D932" t="s">
        <v>19</v>
      </c>
      <c r="E932" t="s">
        <v>20</v>
      </c>
      <c r="F932">
        <v>76378.15</v>
      </c>
      <c r="G932" s="26">
        <v>44628</v>
      </c>
      <c r="H932" t="s">
        <v>32</v>
      </c>
      <c r="I932" s="26">
        <v>44633</v>
      </c>
      <c r="J932" s="27">
        <v>0.162</v>
      </c>
      <c r="K932" s="28">
        <v>670</v>
      </c>
      <c r="L932" s="28">
        <v>4336.79</v>
      </c>
      <c r="M932" s="28">
        <v>26.2</v>
      </c>
      <c r="N932" s="28">
        <v>774.86</v>
      </c>
      <c r="O932">
        <v>136.6</v>
      </c>
      <c r="P932">
        <v>2716</v>
      </c>
    </row>
    <row r="933" spans="1:16">
      <c r="A933" t="s">
        <v>16</v>
      </c>
      <c r="B933" t="s">
        <v>336</v>
      </c>
      <c r="C933" t="s">
        <v>98</v>
      </c>
      <c r="D933" t="s">
        <v>19</v>
      </c>
      <c r="E933" t="s">
        <v>49</v>
      </c>
      <c r="F933">
        <v>78205.19</v>
      </c>
      <c r="G933" s="26">
        <v>44628</v>
      </c>
      <c r="H933" t="s">
        <v>32</v>
      </c>
      <c r="I933" s="26">
        <v>44652</v>
      </c>
      <c r="J933" s="27">
        <v>0.162</v>
      </c>
      <c r="K933" s="28">
        <v>537.61</v>
      </c>
      <c r="L933" s="28">
        <v>4820.54</v>
      </c>
      <c r="M933" s="28">
        <v>25.37</v>
      </c>
      <c r="N933" s="28">
        <v>832.32</v>
      </c>
      <c r="O933">
        <v>136.6</v>
      </c>
      <c r="P933">
        <v>2529</v>
      </c>
    </row>
    <row r="934" spans="1:16">
      <c r="A934" t="s">
        <v>16</v>
      </c>
      <c r="B934" t="s">
        <v>297</v>
      </c>
      <c r="C934" t="s">
        <v>123</v>
      </c>
      <c r="D934" t="s">
        <v>19</v>
      </c>
      <c r="E934" t="s">
        <v>20</v>
      </c>
      <c r="F934">
        <v>76378.15</v>
      </c>
      <c r="G934" s="26">
        <v>44628</v>
      </c>
      <c r="H934" t="s">
        <v>32</v>
      </c>
      <c r="I934" s="26">
        <v>44634</v>
      </c>
      <c r="J934" s="27">
        <v>0.162</v>
      </c>
      <c r="K934" s="28">
        <v>670</v>
      </c>
      <c r="L934" s="28">
        <v>4336.79</v>
      </c>
      <c r="M934" s="28">
        <v>26.2</v>
      </c>
      <c r="N934" s="28">
        <v>774.86</v>
      </c>
      <c r="O934">
        <v>136.6</v>
      </c>
      <c r="P934">
        <v>2713</v>
      </c>
    </row>
    <row r="935" spans="1:16">
      <c r="A935" t="s">
        <v>16</v>
      </c>
      <c r="B935" t="s">
        <v>297</v>
      </c>
      <c r="C935" t="s">
        <v>107</v>
      </c>
      <c r="D935" t="s">
        <v>19</v>
      </c>
      <c r="E935" t="s">
        <v>49</v>
      </c>
      <c r="F935">
        <v>78205.19</v>
      </c>
      <c r="G935" s="26">
        <v>44628</v>
      </c>
      <c r="H935" t="s">
        <v>32</v>
      </c>
      <c r="I935" s="26">
        <v>44634</v>
      </c>
      <c r="J935" s="27">
        <v>0.162</v>
      </c>
      <c r="K935" s="28">
        <v>537.61</v>
      </c>
      <c r="L935" s="28">
        <v>4820.54</v>
      </c>
      <c r="M935" s="28">
        <v>25.37</v>
      </c>
      <c r="N935" s="28">
        <v>832.32</v>
      </c>
      <c r="O935">
        <v>136.6</v>
      </c>
      <c r="P935">
        <v>2710</v>
      </c>
    </row>
    <row r="936" spans="1:16">
      <c r="A936" t="s">
        <v>16</v>
      </c>
      <c r="B936" t="s">
        <v>297</v>
      </c>
      <c r="C936" t="s">
        <v>119</v>
      </c>
      <c r="D936" t="s">
        <v>19</v>
      </c>
      <c r="E936" t="s">
        <v>20</v>
      </c>
      <c r="F936">
        <v>76378.15</v>
      </c>
      <c r="G936" s="26">
        <v>44628</v>
      </c>
      <c r="H936" t="s">
        <v>32</v>
      </c>
      <c r="I936" s="26">
        <v>44634</v>
      </c>
      <c r="J936" s="27">
        <v>0.162</v>
      </c>
      <c r="K936" s="28">
        <v>670</v>
      </c>
      <c r="L936" s="28">
        <v>4336.79</v>
      </c>
      <c r="M936" s="28">
        <v>26.2</v>
      </c>
      <c r="N936" s="28">
        <v>774.86</v>
      </c>
      <c r="O936">
        <v>136.6</v>
      </c>
      <c r="P936">
        <v>2711</v>
      </c>
    </row>
    <row r="937" spans="1:16">
      <c r="A937" t="s">
        <v>16</v>
      </c>
      <c r="B937" t="s">
        <v>297</v>
      </c>
      <c r="C937" t="s">
        <v>23</v>
      </c>
      <c r="D937" t="s">
        <v>19</v>
      </c>
      <c r="E937" t="s">
        <v>20</v>
      </c>
      <c r="F937">
        <v>76378.15</v>
      </c>
      <c r="G937" s="26">
        <v>44629</v>
      </c>
      <c r="H937" t="s">
        <v>32</v>
      </c>
      <c r="I937" s="26">
        <v>44635</v>
      </c>
      <c r="J937" s="27">
        <v>0.162</v>
      </c>
      <c r="K937" s="28">
        <v>670</v>
      </c>
      <c r="L937" s="28">
        <v>4336.79</v>
      </c>
      <c r="M937" s="28">
        <v>26.2</v>
      </c>
      <c r="N937" s="28">
        <v>774.86</v>
      </c>
      <c r="O937">
        <v>136.6</v>
      </c>
      <c r="P937">
        <v>2707</v>
      </c>
    </row>
    <row r="938" spans="1:16">
      <c r="A938" t="s">
        <v>16</v>
      </c>
      <c r="B938" t="s">
        <v>297</v>
      </c>
      <c r="C938" t="s">
        <v>89</v>
      </c>
      <c r="D938" t="s">
        <v>19</v>
      </c>
      <c r="E938" t="s">
        <v>49</v>
      </c>
      <c r="F938">
        <v>78205.19</v>
      </c>
      <c r="G938" s="26">
        <v>44629</v>
      </c>
      <c r="H938" t="s">
        <v>32</v>
      </c>
      <c r="I938" s="26">
        <v>44635</v>
      </c>
      <c r="J938" s="27">
        <v>0.162</v>
      </c>
      <c r="K938" s="28">
        <v>537.61</v>
      </c>
      <c r="L938" s="28">
        <v>4820.54</v>
      </c>
      <c r="M938" s="28">
        <v>25.37</v>
      </c>
      <c r="N938" s="28">
        <v>832.32</v>
      </c>
      <c r="O938">
        <v>136.6</v>
      </c>
      <c r="P938">
        <v>2705</v>
      </c>
    </row>
    <row r="939" spans="1:16">
      <c r="A939" t="s">
        <v>103</v>
      </c>
      <c r="B939" t="s">
        <v>220</v>
      </c>
      <c r="C939" t="s">
        <v>74</v>
      </c>
      <c r="D939" t="s">
        <v>19</v>
      </c>
      <c r="E939" t="s">
        <v>49</v>
      </c>
      <c r="F939">
        <v>77950.3</v>
      </c>
      <c r="G939" s="26">
        <v>44629</v>
      </c>
      <c r="H939" t="s">
        <v>21</v>
      </c>
      <c r="I939" s="26" t="s">
        <v>289</v>
      </c>
      <c r="J939" s="27">
        <v>0.162</v>
      </c>
      <c r="K939" s="28">
        <v>384.04</v>
      </c>
      <c r="L939" s="28">
        <v>4961.85</v>
      </c>
      <c r="M939" s="28">
        <v>25.29</v>
      </c>
      <c r="N939" s="28">
        <v>832.32</v>
      </c>
      <c r="O939">
        <v>136.6</v>
      </c>
      <c r="P939">
        <v>905</v>
      </c>
    </row>
    <row r="940" spans="1:16">
      <c r="A940" t="s">
        <v>16</v>
      </c>
      <c r="B940" t="s">
        <v>297</v>
      </c>
      <c r="C940" t="s">
        <v>26</v>
      </c>
      <c r="D940" t="s">
        <v>19</v>
      </c>
      <c r="E940" t="s">
        <v>20</v>
      </c>
      <c r="F940">
        <v>76378.15</v>
      </c>
      <c r="G940" s="26">
        <v>44629</v>
      </c>
      <c r="H940" t="s">
        <v>32</v>
      </c>
      <c r="I940" s="26">
        <v>44635</v>
      </c>
      <c r="J940" s="27">
        <v>0.162</v>
      </c>
      <c r="K940" s="28">
        <v>670</v>
      </c>
      <c r="L940" s="28">
        <v>4336.79</v>
      </c>
      <c r="M940" s="28">
        <v>26.2</v>
      </c>
      <c r="N940" s="28">
        <v>774.86</v>
      </c>
      <c r="O940">
        <v>136.6</v>
      </c>
      <c r="P940">
        <v>2706</v>
      </c>
    </row>
    <row r="941" spans="1:16">
      <c r="A941" t="s">
        <v>103</v>
      </c>
      <c r="B941" t="s">
        <v>320</v>
      </c>
      <c r="C941" t="s">
        <v>245</v>
      </c>
      <c r="D941" t="s">
        <v>44</v>
      </c>
      <c r="E941" t="s">
        <v>20</v>
      </c>
      <c r="F941">
        <v>152273.15</v>
      </c>
      <c r="G941" s="26">
        <v>44629</v>
      </c>
      <c r="H941" t="s">
        <v>21</v>
      </c>
      <c r="I941" s="26">
        <v>44641</v>
      </c>
      <c r="J941" s="27">
        <v>0.252</v>
      </c>
      <c r="K941" s="28">
        <v>674.81</v>
      </c>
      <c r="L941" s="28">
        <v>8338.07</v>
      </c>
      <c r="M941" s="28">
        <v>49.66</v>
      </c>
      <c r="N941" s="28">
        <v>2351.31</v>
      </c>
      <c r="O941">
        <v>185.76</v>
      </c>
      <c r="P941">
        <v>1014</v>
      </c>
    </row>
    <row r="942" spans="1:16">
      <c r="A942" t="s">
        <v>16</v>
      </c>
      <c r="B942" t="s">
        <v>157</v>
      </c>
      <c r="C942" t="s">
        <v>94</v>
      </c>
      <c r="D942" t="s">
        <v>44</v>
      </c>
      <c r="E942" t="s">
        <v>49</v>
      </c>
      <c r="F942">
        <v>152415.15</v>
      </c>
      <c r="G942" s="26">
        <v>44629</v>
      </c>
      <c r="H942" t="s">
        <v>32</v>
      </c>
      <c r="I942" s="26">
        <v>44634</v>
      </c>
      <c r="J942" s="27">
        <v>0.252</v>
      </c>
      <c r="K942" s="28">
        <v>579.03</v>
      </c>
      <c r="L942" s="28">
        <v>8866.58</v>
      </c>
      <c r="M942" s="28">
        <v>47.69</v>
      </c>
      <c r="N942" s="28">
        <v>2351.31</v>
      </c>
      <c r="O942">
        <v>185.76</v>
      </c>
      <c r="P942">
        <v>2795</v>
      </c>
    </row>
    <row r="943" spans="1:16">
      <c r="A943" t="s">
        <v>16</v>
      </c>
      <c r="B943" t="s">
        <v>157</v>
      </c>
      <c r="C943" t="s">
        <v>92</v>
      </c>
      <c r="D943" t="s">
        <v>44</v>
      </c>
      <c r="E943" t="s">
        <v>49</v>
      </c>
      <c r="F943">
        <v>152415.15</v>
      </c>
      <c r="G943" s="26">
        <v>44629</v>
      </c>
      <c r="H943" t="s">
        <v>32</v>
      </c>
      <c r="I943" s="26">
        <v>44654</v>
      </c>
      <c r="J943" s="27">
        <v>0.252</v>
      </c>
      <c r="K943" s="28">
        <v>579.03</v>
      </c>
      <c r="L943" s="28">
        <v>8866.58</v>
      </c>
      <c r="M943" s="28">
        <v>47.69</v>
      </c>
      <c r="N943" s="28">
        <v>2351.31</v>
      </c>
      <c r="O943">
        <v>185.76</v>
      </c>
      <c r="P943">
        <v>2799</v>
      </c>
    </row>
    <row r="944" spans="1:16">
      <c r="A944" t="s">
        <v>16</v>
      </c>
      <c r="B944" t="s">
        <v>297</v>
      </c>
      <c r="C944" t="s">
        <v>27</v>
      </c>
      <c r="D944" t="s">
        <v>19</v>
      </c>
      <c r="E944" t="s">
        <v>20</v>
      </c>
      <c r="F944">
        <v>76378.15</v>
      </c>
      <c r="G944" s="26">
        <v>44629</v>
      </c>
      <c r="H944" t="s">
        <v>32</v>
      </c>
      <c r="I944" s="26">
        <v>44635</v>
      </c>
      <c r="J944" s="27">
        <v>0.162</v>
      </c>
      <c r="K944" s="28">
        <v>670</v>
      </c>
      <c r="L944" s="28">
        <v>4336.79</v>
      </c>
      <c r="M944" s="28">
        <v>26.2</v>
      </c>
      <c r="N944" s="28">
        <v>774.86</v>
      </c>
      <c r="O944">
        <v>136.6</v>
      </c>
      <c r="P944">
        <v>2708</v>
      </c>
    </row>
    <row r="945" spans="1:16">
      <c r="A945" t="s">
        <v>16</v>
      </c>
      <c r="B945" t="s">
        <v>297</v>
      </c>
      <c r="C945" t="s">
        <v>90</v>
      </c>
      <c r="D945" t="s">
        <v>19</v>
      </c>
      <c r="E945" t="s">
        <v>49</v>
      </c>
      <c r="F945">
        <v>78205.19</v>
      </c>
      <c r="G945" s="26">
        <v>44629</v>
      </c>
      <c r="H945" t="s">
        <v>32</v>
      </c>
      <c r="I945" s="26">
        <v>44635</v>
      </c>
      <c r="J945" s="27">
        <v>0.162</v>
      </c>
      <c r="K945" s="28">
        <v>537.61</v>
      </c>
      <c r="L945" s="28">
        <v>4820.54</v>
      </c>
      <c r="M945" s="28">
        <v>25.37</v>
      </c>
      <c r="N945" s="28">
        <v>832.32</v>
      </c>
      <c r="O945">
        <v>136.6</v>
      </c>
      <c r="P945">
        <v>2709</v>
      </c>
    </row>
    <row r="946" spans="1:16">
      <c r="A946" t="s">
        <v>16</v>
      </c>
      <c r="B946" t="s">
        <v>297</v>
      </c>
      <c r="C946" t="s">
        <v>102</v>
      </c>
      <c r="D946" t="s">
        <v>19</v>
      </c>
      <c r="E946" t="s">
        <v>49</v>
      </c>
      <c r="F946">
        <v>78205.19</v>
      </c>
      <c r="G946" s="26">
        <v>44629</v>
      </c>
      <c r="H946" t="s">
        <v>32</v>
      </c>
      <c r="I946" s="26">
        <v>44634</v>
      </c>
      <c r="J946" s="27">
        <v>0.162</v>
      </c>
      <c r="K946" s="28">
        <v>537.61</v>
      </c>
      <c r="L946" s="28">
        <v>4820.54</v>
      </c>
      <c r="M946" s="28">
        <v>25.37</v>
      </c>
      <c r="N946" s="28">
        <v>832.32</v>
      </c>
      <c r="O946">
        <v>136.6</v>
      </c>
      <c r="P946">
        <v>2714</v>
      </c>
    </row>
    <row r="947" spans="1:16">
      <c r="A947" t="s">
        <v>103</v>
      </c>
      <c r="B947" t="s">
        <v>320</v>
      </c>
      <c r="C947" t="s">
        <v>240</v>
      </c>
      <c r="D947" t="s">
        <v>44</v>
      </c>
      <c r="E947" t="s">
        <v>49</v>
      </c>
      <c r="F947">
        <v>152415.15</v>
      </c>
      <c r="G947" s="26">
        <v>44629</v>
      </c>
      <c r="H947" t="s">
        <v>21</v>
      </c>
      <c r="I947" s="26">
        <v>44641</v>
      </c>
      <c r="J947" s="27">
        <v>0.252</v>
      </c>
      <c r="K947" s="28">
        <v>579.03</v>
      </c>
      <c r="L947" s="28">
        <v>8866.58</v>
      </c>
      <c r="M947" s="28">
        <v>47.69</v>
      </c>
      <c r="N947" s="28">
        <v>2351.31</v>
      </c>
      <c r="O947">
        <v>185.76</v>
      </c>
      <c r="P947">
        <v>1011</v>
      </c>
    </row>
    <row r="948" spans="1:16">
      <c r="A948" t="s">
        <v>103</v>
      </c>
      <c r="B948" t="s">
        <v>320</v>
      </c>
      <c r="C948" t="s">
        <v>258</v>
      </c>
      <c r="D948" t="s">
        <v>44</v>
      </c>
      <c r="E948" t="s">
        <v>49</v>
      </c>
      <c r="F948">
        <v>152415.15</v>
      </c>
      <c r="G948" s="26">
        <v>44630</v>
      </c>
      <c r="H948" t="s">
        <v>21</v>
      </c>
      <c r="I948" s="26">
        <v>44642</v>
      </c>
      <c r="J948" s="27">
        <v>0.252</v>
      </c>
      <c r="K948" s="28">
        <v>579.03</v>
      </c>
      <c r="L948" s="28">
        <v>8866.58</v>
      </c>
      <c r="M948" s="28">
        <v>47.69</v>
      </c>
      <c r="N948" s="28">
        <v>2351.31</v>
      </c>
      <c r="O948">
        <v>185.76</v>
      </c>
      <c r="P948">
        <v>1006</v>
      </c>
    </row>
    <row r="949" spans="1:16">
      <c r="A949" t="s">
        <v>16</v>
      </c>
      <c r="B949" t="s">
        <v>297</v>
      </c>
      <c r="C949" t="s">
        <v>83</v>
      </c>
      <c r="D949" t="s">
        <v>19</v>
      </c>
      <c r="E949" t="s">
        <v>49</v>
      </c>
      <c r="F949">
        <v>78205.19</v>
      </c>
      <c r="G949" s="26">
        <v>44630</v>
      </c>
      <c r="H949" t="s">
        <v>32</v>
      </c>
      <c r="I949" s="26">
        <v>44636</v>
      </c>
      <c r="J949" s="27">
        <v>0.162</v>
      </c>
      <c r="K949" s="28">
        <v>537.61</v>
      </c>
      <c r="L949" s="28">
        <v>4820.54</v>
      </c>
      <c r="M949" s="28">
        <v>25.37</v>
      </c>
      <c r="N949" s="28">
        <v>832.32</v>
      </c>
      <c r="O949">
        <v>136.6</v>
      </c>
      <c r="P949">
        <v>2704</v>
      </c>
    </row>
    <row r="950" spans="1:16">
      <c r="A950" t="s">
        <v>16</v>
      </c>
      <c r="B950" t="s">
        <v>325</v>
      </c>
      <c r="C950" t="s">
        <v>151</v>
      </c>
      <c r="D950" t="s">
        <v>19</v>
      </c>
      <c r="E950" t="s">
        <v>20</v>
      </c>
      <c r="F950">
        <v>76150.38</v>
      </c>
      <c r="G950" s="26">
        <v>44630</v>
      </c>
      <c r="H950" t="s">
        <v>32</v>
      </c>
      <c r="K950" s="28">
        <v>429.08</v>
      </c>
      <c r="L950" s="28">
        <v>4590.86</v>
      </c>
      <c r="M950" s="28">
        <v>26.04</v>
      </c>
      <c r="N950" s="28">
        <v>774.86</v>
      </c>
      <c r="O950">
        <v>136.6</v>
      </c>
      <c r="P950">
        <v>2227</v>
      </c>
    </row>
    <row r="951" spans="1:16">
      <c r="A951" t="s">
        <v>16</v>
      </c>
      <c r="B951" t="s">
        <v>157</v>
      </c>
      <c r="C951" t="s">
        <v>45</v>
      </c>
      <c r="D951" t="s">
        <v>44</v>
      </c>
      <c r="E951" t="s">
        <v>20</v>
      </c>
      <c r="F951">
        <v>152273.15</v>
      </c>
      <c r="G951" s="26">
        <v>44630</v>
      </c>
      <c r="H951" t="s">
        <v>32</v>
      </c>
      <c r="I951" s="26">
        <v>44654</v>
      </c>
      <c r="J951" s="27">
        <v>0.252</v>
      </c>
      <c r="K951" s="28">
        <v>674.81</v>
      </c>
      <c r="L951" s="28">
        <v>8338.07</v>
      </c>
      <c r="M951" s="28">
        <v>49.66</v>
      </c>
      <c r="N951" s="28">
        <v>2351.31</v>
      </c>
      <c r="O951">
        <v>185.76</v>
      </c>
      <c r="P951">
        <v>2798</v>
      </c>
    </row>
    <row r="952" spans="1:16">
      <c r="A952" t="s">
        <v>16</v>
      </c>
      <c r="B952" t="s">
        <v>297</v>
      </c>
      <c r="C952" t="s">
        <v>39</v>
      </c>
      <c r="D952" t="s">
        <v>19</v>
      </c>
      <c r="E952" t="s">
        <v>20</v>
      </c>
      <c r="F952">
        <v>76378.15</v>
      </c>
      <c r="G952" s="26">
        <v>44630</v>
      </c>
      <c r="H952" t="s">
        <v>32</v>
      </c>
      <c r="I952" s="26">
        <v>44636</v>
      </c>
      <c r="J952" s="27">
        <v>0.162</v>
      </c>
      <c r="K952" s="28">
        <v>670</v>
      </c>
      <c r="L952" s="28">
        <v>4336.79</v>
      </c>
      <c r="M952" s="28">
        <v>26.2</v>
      </c>
      <c r="N952" s="28">
        <v>774.86</v>
      </c>
      <c r="O952">
        <v>136.6</v>
      </c>
      <c r="P952">
        <v>2702</v>
      </c>
    </row>
    <row r="953" spans="1:16">
      <c r="A953" t="s">
        <v>16</v>
      </c>
      <c r="B953" t="s">
        <v>297</v>
      </c>
      <c r="C953" t="s">
        <v>85</v>
      </c>
      <c r="D953" t="s">
        <v>19</v>
      </c>
      <c r="E953" t="s">
        <v>49</v>
      </c>
      <c r="F953">
        <v>78205.19</v>
      </c>
      <c r="G953" s="26">
        <v>44630</v>
      </c>
      <c r="H953" t="s">
        <v>32</v>
      </c>
      <c r="I953" s="26">
        <v>44636</v>
      </c>
      <c r="J953" s="27">
        <v>0.162</v>
      </c>
      <c r="K953" s="28">
        <v>537.61</v>
      </c>
      <c r="L953" s="28">
        <v>4820.54</v>
      </c>
      <c r="M953" s="28">
        <v>25.37</v>
      </c>
      <c r="N953" s="28">
        <v>832.32</v>
      </c>
      <c r="O953">
        <v>136.6</v>
      </c>
      <c r="P953">
        <v>2700</v>
      </c>
    </row>
    <row r="954" spans="1:16">
      <c r="A954" t="s">
        <v>16</v>
      </c>
      <c r="B954" t="s">
        <v>297</v>
      </c>
      <c r="C954" t="s">
        <v>54</v>
      </c>
      <c r="D954" t="s">
        <v>19</v>
      </c>
      <c r="E954" t="s">
        <v>49</v>
      </c>
      <c r="F954">
        <v>78205.19</v>
      </c>
      <c r="G954" s="26">
        <v>44630</v>
      </c>
      <c r="H954" t="s">
        <v>32</v>
      </c>
      <c r="I954" s="26">
        <v>44637</v>
      </c>
      <c r="J954" s="27">
        <v>0.162</v>
      </c>
      <c r="K954" s="28">
        <v>537.61</v>
      </c>
      <c r="L954" s="28">
        <v>4820.54</v>
      </c>
      <c r="M954" s="28">
        <v>25.37</v>
      </c>
      <c r="N954" s="28">
        <v>832.32</v>
      </c>
      <c r="O954">
        <v>136.6</v>
      </c>
      <c r="P954">
        <v>2699</v>
      </c>
    </row>
    <row r="955" spans="1:16">
      <c r="A955" t="s">
        <v>103</v>
      </c>
      <c r="B955" t="s">
        <v>220</v>
      </c>
      <c r="C955" t="s">
        <v>71</v>
      </c>
      <c r="D955" t="s">
        <v>19</v>
      </c>
      <c r="E955" t="s">
        <v>49</v>
      </c>
      <c r="F955">
        <v>78205.19</v>
      </c>
      <c r="G955" s="26">
        <v>44630</v>
      </c>
      <c r="H955" t="s">
        <v>21</v>
      </c>
      <c r="I955" s="26" t="s">
        <v>285</v>
      </c>
      <c r="J955" s="27">
        <v>0.162</v>
      </c>
      <c r="K955" s="28">
        <v>537.61</v>
      </c>
      <c r="L955" s="28">
        <v>4820.54</v>
      </c>
      <c r="M955" s="28">
        <v>25.37</v>
      </c>
      <c r="N955" s="28">
        <v>832.32</v>
      </c>
      <c r="O955">
        <v>136.6</v>
      </c>
      <c r="P955">
        <v>975</v>
      </c>
    </row>
    <row r="956" spans="1:16">
      <c r="A956" t="s">
        <v>16</v>
      </c>
      <c r="B956" t="s">
        <v>297</v>
      </c>
      <c r="C956" t="s">
        <v>38</v>
      </c>
      <c r="D956" t="s">
        <v>19</v>
      </c>
      <c r="E956" t="s">
        <v>20</v>
      </c>
      <c r="F956">
        <v>76378.15</v>
      </c>
      <c r="G956" s="26">
        <v>44630</v>
      </c>
      <c r="H956" t="s">
        <v>32</v>
      </c>
      <c r="I956" s="26">
        <v>44636</v>
      </c>
      <c r="J956" s="27">
        <v>0.162</v>
      </c>
      <c r="K956" s="28">
        <v>670</v>
      </c>
      <c r="L956" s="28">
        <v>4336.79</v>
      </c>
      <c r="M956" s="28">
        <v>26.2</v>
      </c>
      <c r="N956" s="28">
        <v>774.86</v>
      </c>
      <c r="O956">
        <v>136.6</v>
      </c>
      <c r="P956">
        <v>2701</v>
      </c>
    </row>
    <row r="957" spans="1:16">
      <c r="A957" t="s">
        <v>16</v>
      </c>
      <c r="B957" t="s">
        <v>297</v>
      </c>
      <c r="C957" t="s">
        <v>57</v>
      </c>
      <c r="D957" t="s">
        <v>19</v>
      </c>
      <c r="E957" t="s">
        <v>49</v>
      </c>
      <c r="F957">
        <v>78205.19</v>
      </c>
      <c r="G957" s="26">
        <v>44630</v>
      </c>
      <c r="H957" t="s">
        <v>32</v>
      </c>
      <c r="I957" s="26">
        <v>44637</v>
      </c>
      <c r="J957" s="27">
        <v>0.162</v>
      </c>
      <c r="K957" s="28">
        <v>537.61</v>
      </c>
      <c r="L957" s="28">
        <v>4820.54</v>
      </c>
      <c r="M957" s="28">
        <v>25.37</v>
      </c>
      <c r="N957" s="28">
        <v>832.32</v>
      </c>
      <c r="O957">
        <v>136.6</v>
      </c>
      <c r="P957">
        <v>2695</v>
      </c>
    </row>
    <row r="958" spans="1:16">
      <c r="A958" t="s">
        <v>16</v>
      </c>
      <c r="B958" t="s">
        <v>157</v>
      </c>
      <c r="C958" t="s">
        <v>37</v>
      </c>
      <c r="D958" t="s">
        <v>44</v>
      </c>
      <c r="E958" t="s">
        <v>20</v>
      </c>
      <c r="F958">
        <v>152273.15</v>
      </c>
      <c r="G958" s="26">
        <v>44630</v>
      </c>
      <c r="H958" t="s">
        <v>32</v>
      </c>
      <c r="I958" s="26">
        <v>44634</v>
      </c>
      <c r="J958" s="27">
        <v>0.252</v>
      </c>
      <c r="K958" s="28">
        <v>674.81</v>
      </c>
      <c r="L958" s="28">
        <v>8338.07</v>
      </c>
      <c r="M958" s="28">
        <v>49.66</v>
      </c>
      <c r="N958" s="28">
        <v>2351.31</v>
      </c>
      <c r="O958">
        <v>185.76</v>
      </c>
      <c r="P958">
        <v>2797</v>
      </c>
    </row>
    <row r="959" spans="1:16">
      <c r="A959" t="s">
        <v>103</v>
      </c>
      <c r="B959" t="s">
        <v>320</v>
      </c>
      <c r="C959" t="s">
        <v>237</v>
      </c>
      <c r="D959" t="s">
        <v>44</v>
      </c>
      <c r="E959" t="s">
        <v>49</v>
      </c>
      <c r="F959">
        <v>152905.93</v>
      </c>
      <c r="G959" s="26">
        <v>44630</v>
      </c>
      <c r="H959" t="s">
        <v>21</v>
      </c>
      <c r="I959" s="26">
        <v>44637</v>
      </c>
      <c r="J959" s="27">
        <v>0.252</v>
      </c>
      <c r="K959" s="28">
        <v>918.16</v>
      </c>
      <c r="L959" s="28">
        <v>8560.99</v>
      </c>
      <c r="M959" s="28">
        <v>47.78</v>
      </c>
      <c r="N959" s="28">
        <v>2351.31</v>
      </c>
      <c r="O959">
        <v>185.76</v>
      </c>
      <c r="P959">
        <v>1020</v>
      </c>
    </row>
    <row r="960" spans="1:16">
      <c r="A960" t="s">
        <v>103</v>
      </c>
      <c r="B960" t="s">
        <v>220</v>
      </c>
      <c r="C960" t="s">
        <v>262</v>
      </c>
      <c r="D960" t="s">
        <v>19</v>
      </c>
      <c r="E960" t="s">
        <v>20</v>
      </c>
      <c r="F960">
        <v>76378.15</v>
      </c>
      <c r="G960" s="26">
        <v>44631</v>
      </c>
      <c r="H960" t="s">
        <v>21</v>
      </c>
      <c r="I960" s="26">
        <v>44639</v>
      </c>
      <c r="J960" s="27">
        <v>0.162</v>
      </c>
      <c r="K960" s="28">
        <v>670</v>
      </c>
      <c r="L960" s="28">
        <v>4336.79</v>
      </c>
      <c r="M960" s="28">
        <v>26.2</v>
      </c>
      <c r="N960" s="28">
        <v>774.86</v>
      </c>
      <c r="O960">
        <v>136.6</v>
      </c>
      <c r="P960">
        <v>853</v>
      </c>
    </row>
    <row r="961" spans="1:16">
      <c r="A961" t="s">
        <v>16</v>
      </c>
      <c r="B961" t="s">
        <v>297</v>
      </c>
      <c r="C961" t="s">
        <v>22</v>
      </c>
      <c r="D961" t="s">
        <v>19</v>
      </c>
      <c r="E961" t="s">
        <v>20</v>
      </c>
      <c r="F961">
        <v>76378.15</v>
      </c>
      <c r="G961" s="26">
        <v>44631</v>
      </c>
      <c r="H961" t="s">
        <v>32</v>
      </c>
      <c r="I961" s="26">
        <v>44636</v>
      </c>
      <c r="J961" s="27">
        <v>0.162</v>
      </c>
      <c r="K961" s="28">
        <v>670</v>
      </c>
      <c r="L961" s="28">
        <v>4336.79</v>
      </c>
      <c r="M961" s="28">
        <v>26.2</v>
      </c>
      <c r="N961" s="28">
        <v>774.86</v>
      </c>
      <c r="O961">
        <v>136.6</v>
      </c>
      <c r="P961">
        <v>2703</v>
      </c>
    </row>
    <row r="962" spans="1:16">
      <c r="A962" t="s">
        <v>16</v>
      </c>
      <c r="B962" t="s">
        <v>336</v>
      </c>
      <c r="C962" t="s">
        <v>67</v>
      </c>
      <c r="D962" t="s">
        <v>19</v>
      </c>
      <c r="E962" t="s">
        <v>49</v>
      </c>
      <c r="F962">
        <v>78205.19</v>
      </c>
      <c r="G962" s="26">
        <v>44631</v>
      </c>
      <c r="H962" t="s">
        <v>32</v>
      </c>
      <c r="I962" s="26" t="s">
        <v>334</v>
      </c>
      <c r="J962" s="27">
        <v>0.162</v>
      </c>
      <c r="K962" s="28">
        <v>537.61</v>
      </c>
      <c r="L962" s="28">
        <v>4820.54</v>
      </c>
      <c r="M962" s="28">
        <v>25.37</v>
      </c>
      <c r="N962" s="28">
        <v>832.32</v>
      </c>
      <c r="O962">
        <v>136.6</v>
      </c>
      <c r="P962">
        <v>2490</v>
      </c>
    </row>
    <row r="963" spans="1:16">
      <c r="A963" t="s">
        <v>16</v>
      </c>
      <c r="B963" t="s">
        <v>325</v>
      </c>
      <c r="C963" t="s">
        <v>147</v>
      </c>
      <c r="D963" t="s">
        <v>19</v>
      </c>
      <c r="E963" t="s">
        <v>20</v>
      </c>
      <c r="F963">
        <v>76150.38</v>
      </c>
      <c r="G963" s="26">
        <v>44631</v>
      </c>
      <c r="H963" t="s">
        <v>32</v>
      </c>
      <c r="K963" s="28">
        <v>429.08</v>
      </c>
      <c r="L963" s="28">
        <v>4590.86</v>
      </c>
      <c r="M963" s="28">
        <v>26.04</v>
      </c>
      <c r="N963" s="28">
        <v>774.86</v>
      </c>
      <c r="O963">
        <v>136.6</v>
      </c>
      <c r="P963">
        <v>2228</v>
      </c>
    </row>
    <row r="964" spans="1:16">
      <c r="A964" t="s">
        <v>16</v>
      </c>
      <c r="B964" t="s">
        <v>297</v>
      </c>
      <c r="C964" t="s">
        <v>33</v>
      </c>
      <c r="D964" t="s">
        <v>19</v>
      </c>
      <c r="E964" t="s">
        <v>20</v>
      </c>
      <c r="F964">
        <v>76378.15</v>
      </c>
      <c r="G964" s="26">
        <v>44631</v>
      </c>
      <c r="H964" t="s">
        <v>32</v>
      </c>
      <c r="I964" s="26">
        <v>44637</v>
      </c>
      <c r="J964" s="27">
        <v>0.162</v>
      </c>
      <c r="K964" s="28">
        <v>670</v>
      </c>
      <c r="L964" s="28">
        <v>4336.79</v>
      </c>
      <c r="M964" s="28">
        <v>26.2</v>
      </c>
      <c r="N964" s="28">
        <v>774.86</v>
      </c>
      <c r="O964">
        <v>136.6</v>
      </c>
      <c r="P964">
        <v>2697</v>
      </c>
    </row>
    <row r="965" spans="1:16">
      <c r="A965" t="s">
        <v>16</v>
      </c>
      <c r="B965" t="s">
        <v>297</v>
      </c>
      <c r="C965" t="s">
        <v>28</v>
      </c>
      <c r="D965" t="s">
        <v>19</v>
      </c>
      <c r="E965" t="s">
        <v>20</v>
      </c>
      <c r="F965">
        <v>76378.15</v>
      </c>
      <c r="G965" s="26">
        <v>44631</v>
      </c>
      <c r="H965" t="s">
        <v>32</v>
      </c>
      <c r="I965" s="26">
        <v>44637</v>
      </c>
      <c r="J965" s="27">
        <v>0.162</v>
      </c>
      <c r="K965" s="28">
        <v>670</v>
      </c>
      <c r="L965" s="28">
        <v>4336.79</v>
      </c>
      <c r="M965" s="28">
        <v>26.2</v>
      </c>
      <c r="N965" s="28">
        <v>774.86</v>
      </c>
      <c r="O965">
        <v>136.6</v>
      </c>
      <c r="P965">
        <v>2696</v>
      </c>
    </row>
    <row r="966" spans="1:16">
      <c r="A966" t="s">
        <v>103</v>
      </c>
      <c r="B966" t="s">
        <v>220</v>
      </c>
      <c r="C966" t="s">
        <v>260</v>
      </c>
      <c r="D966" t="s">
        <v>19</v>
      </c>
      <c r="E966" t="s">
        <v>49</v>
      </c>
      <c r="F966">
        <v>78205.19</v>
      </c>
      <c r="G966" s="26">
        <v>44631</v>
      </c>
      <c r="H966" t="s">
        <v>21</v>
      </c>
      <c r="I966" s="26">
        <v>44639</v>
      </c>
      <c r="J966" s="27">
        <v>0.162</v>
      </c>
      <c r="K966" s="28">
        <v>537.61</v>
      </c>
      <c r="L966" s="28">
        <v>4820.54</v>
      </c>
      <c r="M966" s="28">
        <v>25.37</v>
      </c>
      <c r="N966" s="28">
        <v>832.32</v>
      </c>
      <c r="O966">
        <v>136.6</v>
      </c>
      <c r="P966">
        <v>851</v>
      </c>
    </row>
    <row r="967" spans="1:16">
      <c r="A967" t="s">
        <v>16</v>
      </c>
      <c r="B967" t="s">
        <v>297</v>
      </c>
      <c r="C967" t="s">
        <v>18</v>
      </c>
      <c r="D967" t="s">
        <v>19</v>
      </c>
      <c r="E967" t="s">
        <v>20</v>
      </c>
      <c r="F967">
        <v>76378.15</v>
      </c>
      <c r="G967" s="26">
        <v>44631</v>
      </c>
      <c r="H967" t="s">
        <v>32</v>
      </c>
      <c r="I967" s="26">
        <v>44638</v>
      </c>
      <c r="J967" s="27">
        <v>0.162</v>
      </c>
      <c r="K967" s="28">
        <v>670</v>
      </c>
      <c r="L967" s="28">
        <v>4336.79</v>
      </c>
      <c r="M967" s="28">
        <v>26.2</v>
      </c>
      <c r="N967" s="28">
        <v>774.86</v>
      </c>
      <c r="O967">
        <v>136.6</v>
      </c>
      <c r="P967">
        <v>2692</v>
      </c>
    </row>
    <row r="968" spans="1:16">
      <c r="A968" t="s">
        <v>103</v>
      </c>
      <c r="B968" t="s">
        <v>320</v>
      </c>
      <c r="C968" t="s">
        <v>255</v>
      </c>
      <c r="D968" t="s">
        <v>44</v>
      </c>
      <c r="E968" t="s">
        <v>20</v>
      </c>
      <c r="F968">
        <v>152273.15</v>
      </c>
      <c r="G968" s="26">
        <v>44631</v>
      </c>
      <c r="H968" t="s">
        <v>21</v>
      </c>
      <c r="I968" s="26">
        <v>44642</v>
      </c>
      <c r="J968" s="27">
        <v>0.252</v>
      </c>
      <c r="K968" s="28">
        <v>674.81</v>
      </c>
      <c r="L968" s="28">
        <v>8338.07</v>
      </c>
      <c r="M968" s="28">
        <v>49.66</v>
      </c>
      <c r="N968" s="28">
        <v>2351.31</v>
      </c>
      <c r="O968">
        <v>185.76</v>
      </c>
      <c r="P968">
        <v>1008</v>
      </c>
    </row>
    <row r="969" spans="1:16">
      <c r="A969" t="s">
        <v>16</v>
      </c>
      <c r="B969" t="s">
        <v>157</v>
      </c>
      <c r="C969" t="s">
        <v>41</v>
      </c>
      <c r="D969" t="s">
        <v>44</v>
      </c>
      <c r="E969" t="s">
        <v>20</v>
      </c>
      <c r="F969">
        <v>152273.15</v>
      </c>
      <c r="G969" s="26">
        <v>44631</v>
      </c>
      <c r="H969" t="s">
        <v>32</v>
      </c>
      <c r="I969" s="26">
        <v>44634</v>
      </c>
      <c r="J969" s="27">
        <v>0.252</v>
      </c>
      <c r="K969" s="28">
        <v>674.81</v>
      </c>
      <c r="L969" s="28">
        <v>8338.07</v>
      </c>
      <c r="M969" s="28">
        <v>49.66</v>
      </c>
      <c r="N969" s="28">
        <v>2351.31</v>
      </c>
      <c r="O969">
        <v>185.76</v>
      </c>
      <c r="P969">
        <v>2796</v>
      </c>
    </row>
    <row r="970" spans="1:16">
      <c r="A970" t="s">
        <v>16</v>
      </c>
      <c r="B970" t="s">
        <v>157</v>
      </c>
      <c r="C970" t="s">
        <v>98</v>
      </c>
      <c r="D970" t="s">
        <v>44</v>
      </c>
      <c r="E970" t="s">
        <v>49</v>
      </c>
      <c r="F970">
        <v>152905.93</v>
      </c>
      <c r="G970" s="26">
        <v>44631</v>
      </c>
      <c r="H970" t="s">
        <v>32</v>
      </c>
      <c r="I970" s="26">
        <v>44653</v>
      </c>
      <c r="J970" s="27">
        <v>0.252</v>
      </c>
      <c r="K970" s="28">
        <v>918.16</v>
      </c>
      <c r="L970" s="28">
        <v>8560.99</v>
      </c>
      <c r="M970" s="28">
        <v>47.78</v>
      </c>
      <c r="N970" s="28">
        <v>2351.31</v>
      </c>
      <c r="O970">
        <v>185.76</v>
      </c>
      <c r="P970">
        <v>2794</v>
      </c>
    </row>
    <row r="971" spans="1:16">
      <c r="A971" t="s">
        <v>16</v>
      </c>
      <c r="B971" t="s">
        <v>297</v>
      </c>
      <c r="C971" t="s">
        <v>52</v>
      </c>
      <c r="D971" t="s">
        <v>19</v>
      </c>
      <c r="E971" t="s">
        <v>49</v>
      </c>
      <c r="F971">
        <v>78205.19</v>
      </c>
      <c r="G971" s="26">
        <v>44632</v>
      </c>
      <c r="H971" t="s">
        <v>32</v>
      </c>
      <c r="I971" s="26">
        <v>44638</v>
      </c>
      <c r="J971" s="27">
        <v>0.162</v>
      </c>
      <c r="K971" s="28">
        <v>537.61</v>
      </c>
      <c r="L971" s="28">
        <v>4820.54</v>
      </c>
      <c r="M971" s="28">
        <v>25.37</v>
      </c>
      <c r="N971" s="28">
        <v>832.32</v>
      </c>
      <c r="O971">
        <v>136.6</v>
      </c>
      <c r="P971">
        <v>2694</v>
      </c>
    </row>
    <row r="972" spans="1:16">
      <c r="A972" t="s">
        <v>16</v>
      </c>
      <c r="B972" t="s">
        <v>336</v>
      </c>
      <c r="C972" t="s">
        <v>63</v>
      </c>
      <c r="D972" t="s">
        <v>19</v>
      </c>
      <c r="E972" t="s">
        <v>49</v>
      </c>
      <c r="F972">
        <v>78205.19</v>
      </c>
      <c r="G972" s="26">
        <v>44632</v>
      </c>
      <c r="H972" t="s">
        <v>32</v>
      </c>
      <c r="I972" s="26" t="s">
        <v>334</v>
      </c>
      <c r="J972" s="27">
        <v>0.162</v>
      </c>
      <c r="K972" s="28">
        <v>537.61</v>
      </c>
      <c r="L972" s="28">
        <v>4820.54</v>
      </c>
      <c r="M972" s="28">
        <v>25.37</v>
      </c>
      <c r="N972" s="28">
        <v>832.32</v>
      </c>
      <c r="O972">
        <v>136.6</v>
      </c>
      <c r="P972">
        <v>2494</v>
      </c>
    </row>
    <row r="973" spans="1:16">
      <c r="A973" t="s">
        <v>16</v>
      </c>
      <c r="B973" t="s">
        <v>336</v>
      </c>
      <c r="C973" t="s">
        <v>70</v>
      </c>
      <c r="D973" t="s">
        <v>19</v>
      </c>
      <c r="E973" t="s">
        <v>49</v>
      </c>
      <c r="F973">
        <v>78205.19</v>
      </c>
      <c r="G973" s="26">
        <v>44632</v>
      </c>
      <c r="H973" t="s">
        <v>32</v>
      </c>
      <c r="I973" s="26" t="s">
        <v>337</v>
      </c>
      <c r="J973" s="27">
        <v>0.162</v>
      </c>
      <c r="K973" s="28">
        <v>537.61</v>
      </c>
      <c r="L973" s="28">
        <v>4820.54</v>
      </c>
      <c r="M973" s="28">
        <v>25.37</v>
      </c>
      <c r="N973" s="28">
        <v>832.32</v>
      </c>
      <c r="O973">
        <v>136.6</v>
      </c>
      <c r="P973">
        <v>2495</v>
      </c>
    </row>
    <row r="974" spans="1:16">
      <c r="A974" t="s">
        <v>16</v>
      </c>
      <c r="B974" t="s">
        <v>157</v>
      </c>
      <c r="C974" t="s">
        <v>95</v>
      </c>
      <c r="D974" t="s">
        <v>44</v>
      </c>
      <c r="E974" t="s">
        <v>20</v>
      </c>
      <c r="F974">
        <v>152769.7</v>
      </c>
      <c r="G974" s="26">
        <v>44632</v>
      </c>
      <c r="H974" t="s">
        <v>32</v>
      </c>
      <c r="I974" s="26">
        <v>44636</v>
      </c>
      <c r="J974" s="27">
        <v>0.252</v>
      </c>
      <c r="K974" s="28">
        <v>1198.46</v>
      </c>
      <c r="L974" s="28">
        <v>7822.4</v>
      </c>
      <c r="M974" s="28">
        <v>49.81</v>
      </c>
      <c r="N974" s="28">
        <v>2351.31</v>
      </c>
      <c r="O974">
        <v>185.76</v>
      </c>
      <c r="P974">
        <v>2793</v>
      </c>
    </row>
    <row r="975" spans="1:16">
      <c r="A975" t="s">
        <v>103</v>
      </c>
      <c r="B975" t="s">
        <v>320</v>
      </c>
      <c r="C975" t="s">
        <v>243</v>
      </c>
      <c r="D975" t="s">
        <v>44</v>
      </c>
      <c r="E975" t="s">
        <v>49</v>
      </c>
      <c r="F975">
        <v>152415.15</v>
      </c>
      <c r="G975" s="26">
        <v>44632</v>
      </c>
      <c r="H975" t="s">
        <v>21</v>
      </c>
      <c r="I975" s="26">
        <v>44641</v>
      </c>
      <c r="J975" s="27">
        <v>0.252</v>
      </c>
      <c r="K975" s="28">
        <v>579.03</v>
      </c>
      <c r="L975" s="28">
        <v>8866.58</v>
      </c>
      <c r="M975" s="28">
        <v>47.69</v>
      </c>
      <c r="N975" s="28">
        <v>2351.31</v>
      </c>
      <c r="O975">
        <v>185.76</v>
      </c>
      <c r="P975">
        <v>1015</v>
      </c>
    </row>
    <row r="976" spans="1:16">
      <c r="A976" t="s">
        <v>16</v>
      </c>
      <c r="B976" t="s">
        <v>157</v>
      </c>
      <c r="C976" t="s">
        <v>97</v>
      </c>
      <c r="D976" t="s">
        <v>44</v>
      </c>
      <c r="E976" t="s">
        <v>49</v>
      </c>
      <c r="F976">
        <v>152905.93</v>
      </c>
      <c r="G976" s="26">
        <v>44632</v>
      </c>
      <c r="H976" t="s">
        <v>32</v>
      </c>
      <c r="I976" s="26">
        <v>44635</v>
      </c>
      <c r="J976" s="27">
        <v>0.252</v>
      </c>
      <c r="K976" s="28">
        <v>918.16</v>
      </c>
      <c r="L976" s="28">
        <v>8560.99</v>
      </c>
      <c r="M976" s="28">
        <v>47.78</v>
      </c>
      <c r="N976" s="28">
        <v>2351.31</v>
      </c>
      <c r="O976">
        <v>185.76</v>
      </c>
      <c r="P976">
        <v>2790</v>
      </c>
    </row>
    <row r="977" spans="1:16">
      <c r="A977" t="s">
        <v>16</v>
      </c>
      <c r="B977" t="s">
        <v>336</v>
      </c>
      <c r="C977" t="s">
        <v>56</v>
      </c>
      <c r="D977" t="s">
        <v>19</v>
      </c>
      <c r="E977" t="s">
        <v>20</v>
      </c>
      <c r="F977">
        <v>76378.15</v>
      </c>
      <c r="G977" s="26">
        <v>44632</v>
      </c>
      <c r="H977" t="s">
        <v>32</v>
      </c>
      <c r="I977" s="26" t="s">
        <v>334</v>
      </c>
      <c r="J977" s="27">
        <v>0.162</v>
      </c>
      <c r="K977" s="28">
        <v>670</v>
      </c>
      <c r="L977" s="28">
        <v>4336.79</v>
      </c>
      <c r="M977" s="28">
        <v>26.2</v>
      </c>
      <c r="N977" s="28">
        <v>774.86</v>
      </c>
      <c r="O977">
        <v>136.6</v>
      </c>
      <c r="P977">
        <v>2493</v>
      </c>
    </row>
    <row r="978" spans="1:16">
      <c r="A978" t="s">
        <v>16</v>
      </c>
      <c r="B978" t="s">
        <v>336</v>
      </c>
      <c r="C978" t="s">
        <v>79</v>
      </c>
      <c r="D978" t="s">
        <v>19</v>
      </c>
      <c r="E978" t="s">
        <v>20</v>
      </c>
      <c r="F978">
        <v>76378.15</v>
      </c>
      <c r="G978" s="26">
        <v>44632</v>
      </c>
      <c r="H978" t="s">
        <v>32</v>
      </c>
      <c r="I978" s="26" t="s">
        <v>334</v>
      </c>
      <c r="J978" s="27">
        <v>0.162</v>
      </c>
      <c r="K978" s="28">
        <v>670</v>
      </c>
      <c r="L978" s="28">
        <v>4336.79</v>
      </c>
      <c r="M978" s="28">
        <v>26.2</v>
      </c>
      <c r="N978" s="28">
        <v>774.86</v>
      </c>
      <c r="O978">
        <v>136.6</v>
      </c>
      <c r="P978">
        <v>2492</v>
      </c>
    </row>
    <row r="979" spans="1:16">
      <c r="A979" t="s">
        <v>16</v>
      </c>
      <c r="B979" t="s">
        <v>157</v>
      </c>
      <c r="C979" t="s">
        <v>75</v>
      </c>
      <c r="D979" t="s">
        <v>44</v>
      </c>
      <c r="E979" t="s">
        <v>20</v>
      </c>
      <c r="F979">
        <v>152769.7</v>
      </c>
      <c r="G979" s="26">
        <v>44632</v>
      </c>
      <c r="H979" t="s">
        <v>32</v>
      </c>
      <c r="I979" s="26">
        <v>44636</v>
      </c>
      <c r="J979" s="27">
        <v>0.252</v>
      </c>
      <c r="K979" s="28">
        <v>1198.46</v>
      </c>
      <c r="L979" s="28">
        <v>7822.4</v>
      </c>
      <c r="M979" s="28">
        <v>49.81</v>
      </c>
      <c r="N979" s="28">
        <v>2351.31</v>
      </c>
      <c r="O979">
        <v>185.76</v>
      </c>
      <c r="P979">
        <v>2792</v>
      </c>
    </row>
    <row r="980" spans="1:16">
      <c r="A980" t="s">
        <v>103</v>
      </c>
      <c r="B980" t="s">
        <v>220</v>
      </c>
      <c r="C980" t="s">
        <v>269</v>
      </c>
      <c r="D980" t="s">
        <v>19</v>
      </c>
      <c r="E980" t="s">
        <v>20</v>
      </c>
      <c r="F980">
        <v>76378.15</v>
      </c>
      <c r="G980" s="26">
        <v>44632</v>
      </c>
      <c r="H980" t="s">
        <v>21</v>
      </c>
      <c r="I980" s="26">
        <v>44640</v>
      </c>
      <c r="J980" s="27">
        <v>0.162</v>
      </c>
      <c r="K980" s="28">
        <v>670</v>
      </c>
      <c r="L980" s="28">
        <v>4336.79</v>
      </c>
      <c r="M980" s="28">
        <v>26.2</v>
      </c>
      <c r="N980" s="28">
        <v>774.86</v>
      </c>
      <c r="O980">
        <v>136.6</v>
      </c>
      <c r="P980">
        <v>852</v>
      </c>
    </row>
    <row r="981" spans="1:16">
      <c r="A981" t="s">
        <v>103</v>
      </c>
      <c r="B981" t="s">
        <v>220</v>
      </c>
      <c r="C981" t="s">
        <v>265</v>
      </c>
      <c r="D981" t="s">
        <v>19</v>
      </c>
      <c r="E981" t="s">
        <v>20</v>
      </c>
      <c r="F981">
        <v>76378.15</v>
      </c>
      <c r="G981" s="26">
        <v>44632</v>
      </c>
      <c r="H981" t="s">
        <v>21</v>
      </c>
      <c r="I981" s="26">
        <v>44640</v>
      </c>
      <c r="J981" s="27">
        <v>0.162</v>
      </c>
      <c r="K981" s="28">
        <v>670</v>
      </c>
      <c r="L981" s="28">
        <v>4336.79</v>
      </c>
      <c r="M981" s="28">
        <v>26.2</v>
      </c>
      <c r="N981" s="28">
        <v>774.86</v>
      </c>
      <c r="O981">
        <v>136.6</v>
      </c>
      <c r="P981">
        <v>854</v>
      </c>
    </row>
    <row r="982" spans="1:16">
      <c r="A982" t="s">
        <v>103</v>
      </c>
      <c r="B982" t="s">
        <v>220</v>
      </c>
      <c r="C982" t="s">
        <v>266</v>
      </c>
      <c r="D982" t="s">
        <v>19</v>
      </c>
      <c r="E982" t="s">
        <v>49</v>
      </c>
      <c r="F982">
        <v>78205.19</v>
      </c>
      <c r="G982" s="26">
        <v>44632</v>
      </c>
      <c r="H982" t="s">
        <v>21</v>
      </c>
      <c r="I982" s="26">
        <v>44640</v>
      </c>
      <c r="J982" s="27">
        <v>0.162</v>
      </c>
      <c r="K982" s="28">
        <v>537.61</v>
      </c>
      <c r="L982" s="28">
        <v>4820.54</v>
      </c>
      <c r="M982" s="28">
        <v>25.37</v>
      </c>
      <c r="N982" s="28">
        <v>832.32</v>
      </c>
      <c r="O982">
        <v>136.6</v>
      </c>
      <c r="P982">
        <v>855</v>
      </c>
    </row>
    <row r="983" spans="1:16">
      <c r="A983" t="s">
        <v>16</v>
      </c>
      <c r="B983" t="s">
        <v>297</v>
      </c>
      <c r="C983" t="s">
        <v>55</v>
      </c>
      <c r="D983" t="s">
        <v>19</v>
      </c>
      <c r="E983" t="s">
        <v>49</v>
      </c>
      <c r="F983">
        <v>78205.19</v>
      </c>
      <c r="G983" s="26">
        <v>44632</v>
      </c>
      <c r="H983" t="s">
        <v>32</v>
      </c>
      <c r="I983" s="26">
        <v>44638</v>
      </c>
      <c r="J983" s="27">
        <v>0.162</v>
      </c>
      <c r="K983" s="28">
        <v>537.61</v>
      </c>
      <c r="L983" s="28">
        <v>4820.54</v>
      </c>
      <c r="M983" s="28">
        <v>25.37</v>
      </c>
      <c r="N983" s="28">
        <v>832.32</v>
      </c>
      <c r="O983">
        <v>136.6</v>
      </c>
      <c r="P983">
        <v>2690</v>
      </c>
    </row>
    <row r="984" spans="1:16">
      <c r="A984" t="s">
        <v>16</v>
      </c>
      <c r="B984" t="s">
        <v>336</v>
      </c>
      <c r="C984" t="s">
        <v>76</v>
      </c>
      <c r="D984" t="s">
        <v>19</v>
      </c>
      <c r="E984" t="s">
        <v>49</v>
      </c>
      <c r="F984">
        <v>78205.19</v>
      </c>
      <c r="G984" s="26">
        <v>44633</v>
      </c>
      <c r="H984" t="s">
        <v>32</v>
      </c>
      <c r="I984" s="26" t="s">
        <v>337</v>
      </c>
      <c r="J984" s="27">
        <v>0.162</v>
      </c>
      <c r="K984" s="28">
        <v>537.61</v>
      </c>
      <c r="L984" s="28">
        <v>4820.54</v>
      </c>
      <c r="M984" s="28">
        <v>25.37</v>
      </c>
      <c r="N984" s="28">
        <v>832.32</v>
      </c>
      <c r="O984">
        <v>136.6</v>
      </c>
      <c r="P984">
        <v>2499</v>
      </c>
    </row>
    <row r="985" spans="1:16">
      <c r="A985" t="s">
        <v>103</v>
      </c>
      <c r="B985" t="s">
        <v>220</v>
      </c>
      <c r="C985" t="s">
        <v>271</v>
      </c>
      <c r="D985" t="s">
        <v>19</v>
      </c>
      <c r="E985" t="s">
        <v>49</v>
      </c>
      <c r="F985">
        <v>78205.19</v>
      </c>
      <c r="G985" s="26">
        <v>44633</v>
      </c>
      <c r="H985" t="s">
        <v>21</v>
      </c>
      <c r="I985" s="26">
        <v>44645</v>
      </c>
      <c r="J985" s="27">
        <v>0.162</v>
      </c>
      <c r="K985" s="28">
        <v>537.61</v>
      </c>
      <c r="L985" s="28">
        <v>4820.54</v>
      </c>
      <c r="M985" s="28">
        <v>25.37</v>
      </c>
      <c r="N985" s="28">
        <v>832.32</v>
      </c>
      <c r="O985">
        <v>136.6</v>
      </c>
      <c r="P985">
        <v>850</v>
      </c>
    </row>
    <row r="986" spans="1:16">
      <c r="A986" t="s">
        <v>16</v>
      </c>
      <c r="B986" t="s">
        <v>157</v>
      </c>
      <c r="C986" t="s">
        <v>87</v>
      </c>
      <c r="D986" t="s">
        <v>44</v>
      </c>
      <c r="E986" t="s">
        <v>20</v>
      </c>
      <c r="F986">
        <v>152769.7</v>
      </c>
      <c r="G986" s="26">
        <v>44633</v>
      </c>
      <c r="H986" t="s">
        <v>32</v>
      </c>
      <c r="I986" s="26">
        <v>44636</v>
      </c>
      <c r="J986" s="27">
        <v>0.252</v>
      </c>
      <c r="K986" s="28">
        <v>1198.46</v>
      </c>
      <c r="L986" s="28">
        <v>7822.4</v>
      </c>
      <c r="M986" s="28">
        <v>49.81</v>
      </c>
      <c r="N986" s="28">
        <v>2351.31</v>
      </c>
      <c r="O986">
        <v>185.76</v>
      </c>
      <c r="P986">
        <v>2791</v>
      </c>
    </row>
    <row r="987" spans="1:16">
      <c r="A987" t="s">
        <v>103</v>
      </c>
      <c r="B987" t="s">
        <v>220</v>
      </c>
      <c r="C987" t="s">
        <v>273</v>
      </c>
      <c r="D987" t="s">
        <v>19</v>
      </c>
      <c r="E987" t="s">
        <v>20</v>
      </c>
      <c r="F987">
        <v>76378.15</v>
      </c>
      <c r="G987" s="26">
        <v>44633</v>
      </c>
      <c r="H987" t="s">
        <v>21</v>
      </c>
      <c r="I987" s="26">
        <v>44645</v>
      </c>
      <c r="J987" s="27">
        <v>0.162</v>
      </c>
      <c r="K987" s="28">
        <v>670</v>
      </c>
      <c r="L987" s="28">
        <v>4336.79</v>
      </c>
      <c r="M987" s="28">
        <v>26.2</v>
      </c>
      <c r="N987" s="28">
        <v>774.86</v>
      </c>
      <c r="O987">
        <v>136.6</v>
      </c>
      <c r="P987">
        <v>848</v>
      </c>
    </row>
    <row r="988" spans="1:16">
      <c r="A988" t="s">
        <v>16</v>
      </c>
      <c r="B988" t="s">
        <v>157</v>
      </c>
      <c r="C988" t="s">
        <v>118</v>
      </c>
      <c r="D988" t="s">
        <v>44</v>
      </c>
      <c r="E988" t="s">
        <v>49</v>
      </c>
      <c r="F988">
        <v>152415.15</v>
      </c>
      <c r="G988" s="26">
        <v>44633</v>
      </c>
      <c r="H988" t="s">
        <v>32</v>
      </c>
      <c r="I988" s="26">
        <v>44640</v>
      </c>
      <c r="J988" s="27">
        <v>0.252</v>
      </c>
      <c r="K988" s="28">
        <v>579.03</v>
      </c>
      <c r="L988" s="28">
        <v>8866.58</v>
      </c>
      <c r="M988" s="28">
        <v>47.69</v>
      </c>
      <c r="N988" s="28">
        <v>2351.31</v>
      </c>
      <c r="O988">
        <v>185.76</v>
      </c>
      <c r="P988">
        <v>2785</v>
      </c>
    </row>
    <row r="989" spans="1:16">
      <c r="A989" t="s">
        <v>103</v>
      </c>
      <c r="B989" t="s">
        <v>220</v>
      </c>
      <c r="C989" t="s">
        <v>229</v>
      </c>
      <c r="D989" t="s">
        <v>19</v>
      </c>
      <c r="E989" t="s">
        <v>20</v>
      </c>
      <c r="F989">
        <v>76378.15</v>
      </c>
      <c r="G989" s="26">
        <v>44633</v>
      </c>
      <c r="H989" t="s">
        <v>21</v>
      </c>
      <c r="I989" s="26">
        <v>44645</v>
      </c>
      <c r="J989" s="27">
        <v>0.162</v>
      </c>
      <c r="K989" s="28">
        <v>670</v>
      </c>
      <c r="L989" s="28">
        <v>4336.79</v>
      </c>
      <c r="M989" s="28">
        <v>26.2</v>
      </c>
      <c r="N989" s="28">
        <v>774.86</v>
      </c>
      <c r="O989">
        <v>136.6</v>
      </c>
      <c r="P989">
        <v>847</v>
      </c>
    </row>
    <row r="990" spans="1:16">
      <c r="A990" t="s">
        <v>16</v>
      </c>
      <c r="B990" t="s">
        <v>157</v>
      </c>
      <c r="C990" t="s">
        <v>202</v>
      </c>
      <c r="D990" t="s">
        <v>44</v>
      </c>
      <c r="E990" t="s">
        <v>20</v>
      </c>
      <c r="F990">
        <v>152273.15</v>
      </c>
      <c r="G990" s="26">
        <v>44633</v>
      </c>
      <c r="H990" t="s">
        <v>32</v>
      </c>
      <c r="I990" s="26">
        <v>44633</v>
      </c>
      <c r="J990" s="27">
        <v>0.252</v>
      </c>
      <c r="K990" s="28">
        <v>674.81</v>
      </c>
      <c r="L990" s="28">
        <v>8338.07</v>
      </c>
      <c r="M990" s="28">
        <v>49.66</v>
      </c>
      <c r="N990" s="28">
        <v>2351.31</v>
      </c>
      <c r="O990">
        <v>185.76</v>
      </c>
      <c r="P990">
        <v>2736</v>
      </c>
    </row>
    <row r="991" spans="1:16">
      <c r="A991" t="s">
        <v>16</v>
      </c>
      <c r="B991" t="s">
        <v>336</v>
      </c>
      <c r="C991" t="s">
        <v>254</v>
      </c>
      <c r="D991" t="s">
        <v>19</v>
      </c>
      <c r="E991" t="s">
        <v>20</v>
      </c>
      <c r="F991">
        <v>76378.15</v>
      </c>
      <c r="G991" s="26">
        <v>44633</v>
      </c>
      <c r="H991" t="s">
        <v>32</v>
      </c>
      <c r="I991" s="26">
        <v>44641</v>
      </c>
      <c r="J991" s="27">
        <v>0.162</v>
      </c>
      <c r="K991" s="28">
        <v>670</v>
      </c>
      <c r="L991" s="28">
        <v>4336.79</v>
      </c>
      <c r="M991" s="28">
        <v>26.2</v>
      </c>
      <c r="N991" s="28">
        <v>774.86</v>
      </c>
      <c r="O991">
        <v>136.6</v>
      </c>
      <c r="P991">
        <v>2488</v>
      </c>
    </row>
    <row r="992" spans="1:16">
      <c r="A992" t="s">
        <v>16</v>
      </c>
      <c r="B992" t="s">
        <v>336</v>
      </c>
      <c r="C992" t="s">
        <v>256</v>
      </c>
      <c r="D992" t="s">
        <v>19</v>
      </c>
      <c r="E992" t="s">
        <v>49</v>
      </c>
      <c r="F992">
        <v>78205.19</v>
      </c>
      <c r="G992" s="26">
        <v>44633</v>
      </c>
      <c r="H992" t="s">
        <v>32</v>
      </c>
      <c r="I992" s="26">
        <v>44641</v>
      </c>
      <c r="J992" s="27">
        <v>0.162</v>
      </c>
      <c r="K992" s="28">
        <v>537.61</v>
      </c>
      <c r="L992" s="28">
        <v>4820.54</v>
      </c>
      <c r="M992" s="28">
        <v>25.37</v>
      </c>
      <c r="N992" s="28">
        <v>832.32</v>
      </c>
      <c r="O992">
        <v>136.6</v>
      </c>
      <c r="P992">
        <v>2489</v>
      </c>
    </row>
    <row r="993" spans="1:16">
      <c r="A993" t="s">
        <v>16</v>
      </c>
      <c r="B993" t="s">
        <v>336</v>
      </c>
      <c r="C993" t="s">
        <v>60</v>
      </c>
      <c r="D993" t="s">
        <v>19</v>
      </c>
      <c r="E993" t="s">
        <v>20</v>
      </c>
      <c r="F993">
        <v>76378.15</v>
      </c>
      <c r="G993" s="26">
        <v>44633</v>
      </c>
      <c r="H993" t="s">
        <v>32</v>
      </c>
      <c r="I993" s="26" t="s">
        <v>337</v>
      </c>
      <c r="J993" s="27">
        <v>0.162</v>
      </c>
      <c r="K993" s="28">
        <v>670</v>
      </c>
      <c r="L993" s="28">
        <v>4336.79</v>
      </c>
      <c r="M993" s="28">
        <v>26.2</v>
      </c>
      <c r="N993" s="28">
        <v>774.86</v>
      </c>
      <c r="O993">
        <v>136.6</v>
      </c>
      <c r="P993">
        <v>2497</v>
      </c>
    </row>
    <row r="994" spans="1:16">
      <c r="A994" t="s">
        <v>16</v>
      </c>
      <c r="B994" t="s">
        <v>336</v>
      </c>
      <c r="C994" t="s">
        <v>255</v>
      </c>
      <c r="D994" t="s">
        <v>19</v>
      </c>
      <c r="E994" t="s">
        <v>20</v>
      </c>
      <c r="F994">
        <v>76378.15</v>
      </c>
      <c r="G994" s="26">
        <v>44633</v>
      </c>
      <c r="H994" t="s">
        <v>32</v>
      </c>
      <c r="I994" s="26">
        <v>44641</v>
      </c>
      <c r="J994" s="27">
        <v>0.162</v>
      </c>
      <c r="K994" s="28">
        <v>670</v>
      </c>
      <c r="L994" s="28">
        <v>4336.79</v>
      </c>
      <c r="M994" s="28">
        <v>26.2</v>
      </c>
      <c r="N994" s="28">
        <v>774.86</v>
      </c>
      <c r="O994">
        <v>136.6</v>
      </c>
      <c r="P994">
        <v>2487</v>
      </c>
    </row>
    <row r="995" spans="1:16">
      <c r="A995" t="s">
        <v>16</v>
      </c>
      <c r="B995" t="s">
        <v>297</v>
      </c>
      <c r="C995" t="s">
        <v>34</v>
      </c>
      <c r="D995" t="s">
        <v>19</v>
      </c>
      <c r="E995" t="s">
        <v>20</v>
      </c>
      <c r="F995">
        <v>76378.15</v>
      </c>
      <c r="G995" s="26">
        <v>44634</v>
      </c>
      <c r="H995" t="s">
        <v>32</v>
      </c>
      <c r="I995" s="26">
        <v>44637</v>
      </c>
      <c r="J995" s="27">
        <v>0.162</v>
      </c>
      <c r="K995" s="28">
        <v>670</v>
      </c>
      <c r="L995" s="28">
        <v>4336.79</v>
      </c>
      <c r="M995" s="28">
        <v>26.2</v>
      </c>
      <c r="N995" s="28">
        <v>774.86</v>
      </c>
      <c r="O995">
        <v>136.6</v>
      </c>
      <c r="P995">
        <v>2698</v>
      </c>
    </row>
    <row r="996" spans="1:16">
      <c r="A996" t="s">
        <v>103</v>
      </c>
      <c r="B996" t="s">
        <v>220</v>
      </c>
      <c r="C996" t="s">
        <v>270</v>
      </c>
      <c r="D996" t="s">
        <v>19</v>
      </c>
      <c r="E996" t="s">
        <v>20</v>
      </c>
      <c r="F996">
        <v>76378.15</v>
      </c>
      <c r="G996" s="26">
        <v>44634</v>
      </c>
      <c r="H996" t="s">
        <v>21</v>
      </c>
      <c r="I996" s="26">
        <v>44645</v>
      </c>
      <c r="J996" s="27">
        <v>0.162</v>
      </c>
      <c r="K996" s="28">
        <v>670</v>
      </c>
      <c r="L996" s="28">
        <v>4336.79</v>
      </c>
      <c r="M996" s="28">
        <v>26.2</v>
      </c>
      <c r="N996" s="28">
        <v>774.86</v>
      </c>
      <c r="O996">
        <v>136.6</v>
      </c>
      <c r="P996">
        <v>849</v>
      </c>
    </row>
    <row r="997" spans="1:16">
      <c r="A997" t="s">
        <v>16</v>
      </c>
      <c r="B997" t="s">
        <v>336</v>
      </c>
      <c r="C997" t="s">
        <v>46</v>
      </c>
      <c r="D997" t="s">
        <v>19</v>
      </c>
      <c r="E997" t="s">
        <v>20</v>
      </c>
      <c r="F997">
        <v>76378.15</v>
      </c>
      <c r="G997" s="26">
        <v>44634</v>
      </c>
      <c r="H997" t="s">
        <v>32</v>
      </c>
      <c r="I997" s="26" t="s">
        <v>334</v>
      </c>
      <c r="J997" s="27">
        <v>0.162</v>
      </c>
      <c r="K997" s="28">
        <v>670</v>
      </c>
      <c r="L997" s="28">
        <v>4336.79</v>
      </c>
      <c r="M997" s="28">
        <v>26.2</v>
      </c>
      <c r="N997" s="28">
        <v>774.86</v>
      </c>
      <c r="O997">
        <v>136.6</v>
      </c>
      <c r="P997">
        <v>2491</v>
      </c>
    </row>
    <row r="998" spans="1:16">
      <c r="A998" t="s">
        <v>103</v>
      </c>
      <c r="B998" t="s">
        <v>220</v>
      </c>
      <c r="C998" t="s">
        <v>276</v>
      </c>
      <c r="D998" t="s">
        <v>19</v>
      </c>
      <c r="E998" t="s">
        <v>49</v>
      </c>
      <c r="F998">
        <v>78205.19</v>
      </c>
      <c r="G998" s="26">
        <v>44634</v>
      </c>
      <c r="H998" t="s">
        <v>21</v>
      </c>
      <c r="I998" s="26">
        <v>44653</v>
      </c>
      <c r="J998" s="27">
        <v>0.162</v>
      </c>
      <c r="K998" s="28">
        <v>537.61</v>
      </c>
      <c r="L998" s="28">
        <v>4820.54</v>
      </c>
      <c r="M998" s="28">
        <v>25.37</v>
      </c>
      <c r="N998" s="28">
        <v>832.32</v>
      </c>
      <c r="O998">
        <v>136.6</v>
      </c>
      <c r="P998">
        <v>845</v>
      </c>
    </row>
    <row r="999" spans="1:16">
      <c r="A999" t="s">
        <v>103</v>
      </c>
      <c r="B999" t="s">
        <v>220</v>
      </c>
      <c r="C999" t="s">
        <v>277</v>
      </c>
      <c r="D999" t="s">
        <v>19</v>
      </c>
      <c r="E999" t="s">
        <v>20</v>
      </c>
      <c r="F999">
        <v>76378.15</v>
      </c>
      <c r="G999" s="26">
        <v>44634</v>
      </c>
      <c r="H999" t="s">
        <v>21</v>
      </c>
      <c r="I999" s="26">
        <v>44653</v>
      </c>
      <c r="J999" s="27">
        <v>0.162</v>
      </c>
      <c r="K999" s="28">
        <v>670</v>
      </c>
      <c r="L999" s="28">
        <v>4336.79</v>
      </c>
      <c r="M999" s="28">
        <v>26.2</v>
      </c>
      <c r="N999" s="28">
        <v>774.86</v>
      </c>
      <c r="O999">
        <v>136.6</v>
      </c>
      <c r="P999">
        <v>843</v>
      </c>
    </row>
    <row r="1000" spans="1:16">
      <c r="A1000" t="s">
        <v>16</v>
      </c>
      <c r="B1000" t="s">
        <v>336</v>
      </c>
      <c r="C1000" t="s">
        <v>64</v>
      </c>
      <c r="D1000" t="s">
        <v>19</v>
      </c>
      <c r="E1000" t="s">
        <v>20</v>
      </c>
      <c r="F1000">
        <v>76378.15</v>
      </c>
      <c r="G1000" s="26">
        <v>44634</v>
      </c>
      <c r="H1000" t="s">
        <v>32</v>
      </c>
      <c r="I1000" s="26" t="s">
        <v>337</v>
      </c>
      <c r="J1000" s="27">
        <v>0.162</v>
      </c>
      <c r="K1000" s="28">
        <v>670</v>
      </c>
      <c r="L1000" s="28">
        <v>4336.79</v>
      </c>
      <c r="M1000" s="28">
        <v>26.2</v>
      </c>
      <c r="N1000" s="28">
        <v>774.86</v>
      </c>
      <c r="O1000">
        <v>136.6</v>
      </c>
      <c r="P1000">
        <v>2498</v>
      </c>
    </row>
    <row r="1001" spans="1:16">
      <c r="A1001" t="s">
        <v>103</v>
      </c>
      <c r="B1001" t="s">
        <v>320</v>
      </c>
      <c r="C1001" t="s">
        <v>256</v>
      </c>
      <c r="D1001" t="s">
        <v>44</v>
      </c>
      <c r="E1001" t="s">
        <v>49</v>
      </c>
      <c r="F1001">
        <v>152415.15</v>
      </c>
      <c r="G1001" s="26">
        <v>44634</v>
      </c>
      <c r="H1001" t="s">
        <v>21</v>
      </c>
      <c r="I1001" s="26">
        <v>44642</v>
      </c>
      <c r="J1001" s="27">
        <v>0.252</v>
      </c>
      <c r="K1001" s="28">
        <v>579.03</v>
      </c>
      <c r="L1001" s="28">
        <v>8866.58</v>
      </c>
      <c r="M1001" s="28">
        <v>47.69</v>
      </c>
      <c r="N1001" s="28">
        <v>2351.31</v>
      </c>
      <c r="O1001">
        <v>185.76</v>
      </c>
      <c r="P1001">
        <v>1010</v>
      </c>
    </row>
    <row r="1002" spans="1:16">
      <c r="A1002" t="s">
        <v>16</v>
      </c>
      <c r="B1002" t="s">
        <v>336</v>
      </c>
      <c r="C1002" t="s">
        <v>181</v>
      </c>
      <c r="D1002" t="s">
        <v>19</v>
      </c>
      <c r="E1002" t="s">
        <v>49</v>
      </c>
      <c r="F1002">
        <v>78205.19</v>
      </c>
      <c r="G1002" s="26">
        <v>44634</v>
      </c>
      <c r="H1002" t="s">
        <v>32</v>
      </c>
      <c r="I1002" s="26">
        <v>44641</v>
      </c>
      <c r="J1002" s="27">
        <v>0.162</v>
      </c>
      <c r="K1002" s="28">
        <v>537.61</v>
      </c>
      <c r="L1002" s="28">
        <v>4820.54</v>
      </c>
      <c r="M1002" s="28">
        <v>25.37</v>
      </c>
      <c r="N1002" s="28">
        <v>832.32</v>
      </c>
      <c r="O1002">
        <v>136.6</v>
      </c>
      <c r="P1002">
        <v>2569</v>
      </c>
    </row>
    <row r="1003" spans="1:16">
      <c r="A1003" t="s">
        <v>16</v>
      </c>
      <c r="B1003" t="s">
        <v>297</v>
      </c>
      <c r="C1003" t="s">
        <v>69</v>
      </c>
      <c r="D1003" t="s">
        <v>19</v>
      </c>
      <c r="E1003" t="s">
        <v>20</v>
      </c>
      <c r="F1003">
        <v>76378.15</v>
      </c>
      <c r="G1003" s="26">
        <v>44634</v>
      </c>
      <c r="H1003" t="s">
        <v>32</v>
      </c>
      <c r="I1003" s="26">
        <v>44638</v>
      </c>
      <c r="J1003" s="27">
        <v>0.162</v>
      </c>
      <c r="K1003" s="28">
        <v>670</v>
      </c>
      <c r="L1003" s="28">
        <v>4336.79</v>
      </c>
      <c r="M1003" s="28">
        <v>26.2</v>
      </c>
      <c r="N1003" s="28">
        <v>774.86</v>
      </c>
      <c r="O1003">
        <v>136.6</v>
      </c>
      <c r="P1003">
        <v>2727</v>
      </c>
    </row>
    <row r="1004" spans="1:16">
      <c r="A1004" t="s">
        <v>16</v>
      </c>
      <c r="B1004" t="s">
        <v>336</v>
      </c>
      <c r="C1004" t="s">
        <v>183</v>
      </c>
      <c r="D1004" t="s">
        <v>19</v>
      </c>
      <c r="E1004" t="s">
        <v>20</v>
      </c>
      <c r="F1004">
        <v>76378.15</v>
      </c>
      <c r="G1004" s="26">
        <v>44634</v>
      </c>
      <c r="H1004" t="s">
        <v>32</v>
      </c>
      <c r="I1004" s="26">
        <v>44641</v>
      </c>
      <c r="J1004" s="27">
        <v>0.162</v>
      </c>
      <c r="K1004" s="28">
        <v>670</v>
      </c>
      <c r="L1004" s="28">
        <v>4336.79</v>
      </c>
      <c r="M1004" s="28">
        <v>26.2</v>
      </c>
      <c r="N1004" s="28">
        <v>774.86</v>
      </c>
      <c r="O1004">
        <v>136.6</v>
      </c>
      <c r="P1004">
        <v>2566</v>
      </c>
    </row>
    <row r="1005" spans="1:16">
      <c r="A1005" t="s">
        <v>16</v>
      </c>
      <c r="B1005" t="s">
        <v>157</v>
      </c>
      <c r="C1005" t="s">
        <v>113</v>
      </c>
      <c r="D1005" t="s">
        <v>44</v>
      </c>
      <c r="E1005" t="s">
        <v>20</v>
      </c>
      <c r="F1005">
        <v>152273.15</v>
      </c>
      <c r="G1005" s="26">
        <v>44634</v>
      </c>
      <c r="H1005" t="s">
        <v>32</v>
      </c>
      <c r="I1005" s="26">
        <v>44640</v>
      </c>
      <c r="J1005" s="27">
        <v>0.252</v>
      </c>
      <c r="K1005" s="28">
        <v>674.81</v>
      </c>
      <c r="L1005" s="28">
        <v>8338.07</v>
      </c>
      <c r="M1005" s="28">
        <v>49.66</v>
      </c>
      <c r="N1005" s="28">
        <v>2351.31</v>
      </c>
      <c r="O1005">
        <v>185.76</v>
      </c>
      <c r="P1005">
        <v>2787</v>
      </c>
    </row>
    <row r="1006" spans="1:16">
      <c r="A1006" t="s">
        <v>103</v>
      </c>
      <c r="B1006" t="s">
        <v>320</v>
      </c>
      <c r="C1006" t="s">
        <v>254</v>
      </c>
      <c r="D1006" t="s">
        <v>44</v>
      </c>
      <c r="E1006" t="s">
        <v>20</v>
      </c>
      <c r="F1006">
        <v>152273.15</v>
      </c>
      <c r="G1006" s="26">
        <v>44634</v>
      </c>
      <c r="H1006" t="s">
        <v>21</v>
      </c>
      <c r="I1006" s="26">
        <v>44642</v>
      </c>
      <c r="J1006" s="27">
        <v>0.252</v>
      </c>
      <c r="K1006" s="28">
        <v>674.81</v>
      </c>
      <c r="L1006" s="28">
        <v>8338.07</v>
      </c>
      <c r="M1006" s="28">
        <v>49.66</v>
      </c>
      <c r="N1006" s="28">
        <v>2351.31</v>
      </c>
      <c r="O1006">
        <v>185.76</v>
      </c>
      <c r="P1006">
        <v>1009</v>
      </c>
    </row>
    <row r="1007" spans="1:16">
      <c r="A1007" t="s">
        <v>16</v>
      </c>
      <c r="B1007" t="s">
        <v>336</v>
      </c>
      <c r="C1007" t="s">
        <v>258</v>
      </c>
      <c r="D1007" t="s">
        <v>19</v>
      </c>
      <c r="E1007" t="s">
        <v>49</v>
      </c>
      <c r="F1007">
        <v>78205.19</v>
      </c>
      <c r="G1007" s="26">
        <v>44634</v>
      </c>
      <c r="H1007" t="s">
        <v>32</v>
      </c>
      <c r="I1007" s="26">
        <v>44641</v>
      </c>
      <c r="J1007" s="27">
        <v>0.162</v>
      </c>
      <c r="K1007" s="28">
        <v>537.61</v>
      </c>
      <c r="L1007" s="28">
        <v>4820.54</v>
      </c>
      <c r="M1007" s="28">
        <v>25.37</v>
      </c>
      <c r="N1007" s="28">
        <v>832.32</v>
      </c>
      <c r="O1007">
        <v>136.6</v>
      </c>
      <c r="P1007">
        <v>2485</v>
      </c>
    </row>
    <row r="1008" spans="1:16">
      <c r="A1008" t="s">
        <v>16</v>
      </c>
      <c r="B1008" t="s">
        <v>297</v>
      </c>
      <c r="C1008" t="s">
        <v>126</v>
      </c>
      <c r="D1008" t="s">
        <v>19</v>
      </c>
      <c r="E1008" t="s">
        <v>20</v>
      </c>
      <c r="F1008">
        <v>76378.15</v>
      </c>
      <c r="G1008" s="26">
        <v>44634</v>
      </c>
      <c r="H1008" t="s">
        <v>32</v>
      </c>
      <c r="I1008" s="26">
        <v>44634</v>
      </c>
      <c r="J1008" s="27">
        <v>0.162</v>
      </c>
      <c r="K1008" s="28">
        <v>670</v>
      </c>
      <c r="L1008" s="28">
        <v>4336.79</v>
      </c>
      <c r="M1008" s="28">
        <v>26.2</v>
      </c>
      <c r="N1008" s="28">
        <v>774.86</v>
      </c>
      <c r="O1008">
        <v>136.6</v>
      </c>
      <c r="P1008">
        <v>2712</v>
      </c>
    </row>
    <row r="1009" spans="1:16">
      <c r="A1009" t="s">
        <v>16</v>
      </c>
      <c r="B1009" t="s">
        <v>157</v>
      </c>
      <c r="C1009" t="s">
        <v>125</v>
      </c>
      <c r="D1009" t="s">
        <v>44</v>
      </c>
      <c r="E1009" t="s">
        <v>49</v>
      </c>
      <c r="F1009">
        <v>152415.15</v>
      </c>
      <c r="G1009" s="26">
        <v>44634</v>
      </c>
      <c r="H1009" t="s">
        <v>32</v>
      </c>
      <c r="I1009" s="26">
        <v>44640</v>
      </c>
      <c r="J1009" s="27">
        <v>0.252</v>
      </c>
      <c r="K1009" s="28">
        <v>579.03</v>
      </c>
      <c r="L1009" s="28">
        <v>8866.58</v>
      </c>
      <c r="M1009" s="28">
        <v>47.69</v>
      </c>
      <c r="N1009" s="28">
        <v>2351.31</v>
      </c>
      <c r="O1009">
        <v>185.76</v>
      </c>
      <c r="P1009">
        <v>2789</v>
      </c>
    </row>
    <row r="1010" spans="1:16">
      <c r="A1010" t="s">
        <v>16</v>
      </c>
      <c r="B1010" t="s">
        <v>336</v>
      </c>
      <c r="C1010" t="s">
        <v>182</v>
      </c>
      <c r="D1010" t="s">
        <v>19</v>
      </c>
      <c r="E1010" t="s">
        <v>20</v>
      </c>
      <c r="F1010">
        <v>76378.15</v>
      </c>
      <c r="G1010" s="26">
        <v>44634</v>
      </c>
      <c r="H1010" t="s">
        <v>32</v>
      </c>
      <c r="I1010" s="26">
        <v>44641</v>
      </c>
      <c r="J1010" s="27">
        <v>0.162</v>
      </c>
      <c r="K1010" s="28">
        <v>670</v>
      </c>
      <c r="L1010" s="28">
        <v>4336.79</v>
      </c>
      <c r="M1010" s="28">
        <v>26.2</v>
      </c>
      <c r="N1010" s="28">
        <v>774.86</v>
      </c>
      <c r="O1010">
        <v>136.6</v>
      </c>
      <c r="P1010">
        <v>2567</v>
      </c>
    </row>
    <row r="1011" spans="1:16">
      <c r="A1011" t="s">
        <v>16</v>
      </c>
      <c r="B1011" t="s">
        <v>157</v>
      </c>
      <c r="C1011" t="s">
        <v>145</v>
      </c>
      <c r="D1011" t="s">
        <v>44</v>
      </c>
      <c r="E1011" t="s">
        <v>20</v>
      </c>
      <c r="F1011">
        <v>152273.15</v>
      </c>
      <c r="G1011" s="26">
        <v>44634</v>
      </c>
      <c r="H1011" t="s">
        <v>32</v>
      </c>
      <c r="I1011" s="26">
        <v>44640</v>
      </c>
      <c r="J1011" s="27">
        <v>0.252</v>
      </c>
      <c r="K1011" s="28">
        <v>674.81</v>
      </c>
      <c r="L1011" s="28">
        <v>8338.07</v>
      </c>
      <c r="M1011" s="28">
        <v>49.66</v>
      </c>
      <c r="N1011" s="28">
        <v>2351.31</v>
      </c>
      <c r="O1011">
        <v>185.76</v>
      </c>
      <c r="P1011">
        <v>2788</v>
      </c>
    </row>
    <row r="1012" spans="1:16">
      <c r="A1012" t="s">
        <v>16</v>
      </c>
      <c r="B1012" t="s">
        <v>336</v>
      </c>
      <c r="C1012" t="s">
        <v>179</v>
      </c>
      <c r="D1012" t="s">
        <v>19</v>
      </c>
      <c r="E1012" t="s">
        <v>49</v>
      </c>
      <c r="F1012">
        <v>78205.19</v>
      </c>
      <c r="G1012" s="26">
        <v>44634</v>
      </c>
      <c r="H1012" t="s">
        <v>32</v>
      </c>
      <c r="I1012" s="26">
        <v>44641</v>
      </c>
      <c r="J1012" s="27">
        <v>0.162</v>
      </c>
      <c r="K1012" s="28">
        <v>537.61</v>
      </c>
      <c r="L1012" s="28">
        <v>4820.54</v>
      </c>
      <c r="M1012" s="28">
        <v>25.37</v>
      </c>
      <c r="N1012" s="28">
        <v>832.32</v>
      </c>
      <c r="O1012">
        <v>136.6</v>
      </c>
      <c r="P1012">
        <v>2565</v>
      </c>
    </row>
    <row r="1013" spans="1:16">
      <c r="A1013" t="s">
        <v>16</v>
      </c>
      <c r="B1013" t="s">
        <v>336</v>
      </c>
      <c r="C1013" t="s">
        <v>265</v>
      </c>
      <c r="D1013" t="s">
        <v>19</v>
      </c>
      <c r="E1013" t="s">
        <v>20</v>
      </c>
      <c r="F1013">
        <v>76378.15</v>
      </c>
      <c r="G1013" s="26">
        <v>44635</v>
      </c>
      <c r="H1013" t="s">
        <v>32</v>
      </c>
      <c r="I1013" s="26">
        <v>44642</v>
      </c>
      <c r="J1013" s="27">
        <v>0.162</v>
      </c>
      <c r="K1013" s="28">
        <v>670</v>
      </c>
      <c r="L1013" s="28">
        <v>4336.79</v>
      </c>
      <c r="M1013" s="28">
        <v>26.2</v>
      </c>
      <c r="N1013" s="28">
        <v>774.86</v>
      </c>
      <c r="O1013">
        <v>136.6</v>
      </c>
      <c r="P1013">
        <v>2483</v>
      </c>
    </row>
    <row r="1014" spans="1:16">
      <c r="A1014" t="s">
        <v>16</v>
      </c>
      <c r="B1014" t="s">
        <v>336</v>
      </c>
      <c r="C1014" t="s">
        <v>185</v>
      </c>
      <c r="D1014" t="s">
        <v>19</v>
      </c>
      <c r="E1014" t="s">
        <v>20</v>
      </c>
      <c r="F1014">
        <v>76378.15</v>
      </c>
      <c r="G1014" s="26">
        <v>44635</v>
      </c>
      <c r="H1014" t="s">
        <v>32</v>
      </c>
      <c r="I1014" s="26">
        <v>44643</v>
      </c>
      <c r="J1014" s="27">
        <v>0.162</v>
      </c>
      <c r="K1014" s="28">
        <v>670</v>
      </c>
      <c r="L1014" s="28">
        <v>4336.79</v>
      </c>
      <c r="M1014" s="28">
        <v>26.2</v>
      </c>
      <c r="N1014" s="28">
        <v>774.86</v>
      </c>
      <c r="O1014">
        <v>136.6</v>
      </c>
      <c r="P1014">
        <v>2562</v>
      </c>
    </row>
    <row r="1015" spans="1:16">
      <c r="A1015" t="s">
        <v>16</v>
      </c>
      <c r="B1015" t="s">
        <v>336</v>
      </c>
      <c r="C1015" t="s">
        <v>260</v>
      </c>
      <c r="D1015" t="s">
        <v>19</v>
      </c>
      <c r="E1015" t="s">
        <v>49</v>
      </c>
      <c r="F1015">
        <v>78205.19</v>
      </c>
      <c r="G1015" s="26">
        <v>44635</v>
      </c>
      <c r="H1015" t="s">
        <v>32</v>
      </c>
      <c r="I1015" s="26">
        <v>44642</v>
      </c>
      <c r="J1015" s="27">
        <v>0.162</v>
      </c>
      <c r="K1015" s="28">
        <v>537.61</v>
      </c>
      <c r="L1015" s="28">
        <v>4820.54</v>
      </c>
      <c r="M1015" s="28">
        <v>25.37</v>
      </c>
      <c r="N1015" s="28">
        <v>832.32</v>
      </c>
      <c r="O1015">
        <v>136.6</v>
      </c>
      <c r="P1015">
        <v>2480</v>
      </c>
    </row>
    <row r="1016" spans="1:16">
      <c r="A1016" t="s">
        <v>16</v>
      </c>
      <c r="B1016" t="s">
        <v>336</v>
      </c>
      <c r="C1016" t="s">
        <v>257</v>
      </c>
      <c r="D1016" t="s">
        <v>19</v>
      </c>
      <c r="E1016" t="s">
        <v>20</v>
      </c>
      <c r="F1016">
        <v>76378.15</v>
      </c>
      <c r="G1016" s="26">
        <v>44635</v>
      </c>
      <c r="H1016" t="s">
        <v>32</v>
      </c>
      <c r="I1016" s="26">
        <v>44641</v>
      </c>
      <c r="J1016" s="27">
        <v>0.162</v>
      </c>
      <c r="K1016" s="28">
        <v>670</v>
      </c>
      <c r="L1016" s="28">
        <v>4336.79</v>
      </c>
      <c r="M1016" s="28">
        <v>26.2</v>
      </c>
      <c r="N1016" s="28">
        <v>774.86</v>
      </c>
      <c r="O1016">
        <v>136.6</v>
      </c>
      <c r="P1016">
        <v>2486</v>
      </c>
    </row>
    <row r="1017" spans="1:16">
      <c r="A1017" t="s">
        <v>16</v>
      </c>
      <c r="B1017" t="s">
        <v>336</v>
      </c>
      <c r="C1017" t="s">
        <v>266</v>
      </c>
      <c r="D1017" t="s">
        <v>19</v>
      </c>
      <c r="E1017" t="s">
        <v>49</v>
      </c>
      <c r="F1017">
        <v>78205.19</v>
      </c>
      <c r="G1017" s="26">
        <v>44635</v>
      </c>
      <c r="H1017" t="s">
        <v>32</v>
      </c>
      <c r="I1017" s="26">
        <v>44642</v>
      </c>
      <c r="J1017" s="27">
        <v>0.162</v>
      </c>
      <c r="K1017" s="28">
        <v>537.61</v>
      </c>
      <c r="L1017" s="28">
        <v>4820.54</v>
      </c>
      <c r="M1017" s="28">
        <v>25.37</v>
      </c>
      <c r="N1017" s="28">
        <v>832.32</v>
      </c>
      <c r="O1017">
        <v>136.6</v>
      </c>
      <c r="P1017">
        <v>2484</v>
      </c>
    </row>
    <row r="1018" spans="1:16">
      <c r="A1018" t="s">
        <v>16</v>
      </c>
      <c r="B1018" t="s">
        <v>336</v>
      </c>
      <c r="C1018" t="s">
        <v>193</v>
      </c>
      <c r="D1018" t="s">
        <v>19</v>
      </c>
      <c r="E1018" t="s">
        <v>20</v>
      </c>
      <c r="F1018">
        <v>76378.15</v>
      </c>
      <c r="G1018" s="26">
        <v>44635</v>
      </c>
      <c r="H1018" t="s">
        <v>32</v>
      </c>
      <c r="I1018" s="26">
        <v>44641</v>
      </c>
      <c r="J1018" s="27">
        <v>0.162</v>
      </c>
      <c r="K1018" s="28">
        <v>670</v>
      </c>
      <c r="L1018" s="28">
        <v>4336.79</v>
      </c>
      <c r="M1018" s="28">
        <v>26.2</v>
      </c>
      <c r="N1018" s="28">
        <v>774.86</v>
      </c>
      <c r="O1018">
        <v>136.6</v>
      </c>
      <c r="P1018">
        <v>2568</v>
      </c>
    </row>
    <row r="1019" spans="1:16">
      <c r="A1019" t="s">
        <v>103</v>
      </c>
      <c r="B1019" t="s">
        <v>220</v>
      </c>
      <c r="C1019" t="s">
        <v>279</v>
      </c>
      <c r="D1019" t="s">
        <v>19</v>
      </c>
      <c r="E1019" t="s">
        <v>20</v>
      </c>
      <c r="F1019">
        <v>76378.15</v>
      </c>
      <c r="G1019" s="26">
        <v>44635</v>
      </c>
      <c r="H1019" t="s">
        <v>21</v>
      </c>
      <c r="I1019" s="26">
        <v>44653</v>
      </c>
      <c r="J1019" s="27">
        <v>0.162</v>
      </c>
      <c r="K1019" s="28">
        <v>670</v>
      </c>
      <c r="L1019" s="28">
        <v>4336.79</v>
      </c>
      <c r="M1019" s="28">
        <v>26.2</v>
      </c>
      <c r="N1019" s="28">
        <v>774.86</v>
      </c>
      <c r="O1019">
        <v>136.6</v>
      </c>
      <c r="P1019">
        <v>844</v>
      </c>
    </row>
    <row r="1020" spans="1:16">
      <c r="A1020" t="s">
        <v>103</v>
      </c>
      <c r="B1020" t="s">
        <v>220</v>
      </c>
      <c r="C1020" t="s">
        <v>268</v>
      </c>
      <c r="D1020" t="s">
        <v>19</v>
      </c>
      <c r="E1020" t="s">
        <v>49</v>
      </c>
      <c r="F1020">
        <v>78205.19</v>
      </c>
      <c r="G1020" s="26">
        <v>44635</v>
      </c>
      <c r="H1020" t="s">
        <v>21</v>
      </c>
      <c r="I1020" s="26">
        <v>44645</v>
      </c>
      <c r="J1020" s="27">
        <v>0.162</v>
      </c>
      <c r="K1020" s="28">
        <v>537.61</v>
      </c>
      <c r="L1020" s="28">
        <v>4820.54</v>
      </c>
      <c r="M1020" s="28">
        <v>25.37</v>
      </c>
      <c r="N1020" s="28">
        <v>832.32</v>
      </c>
      <c r="O1020">
        <v>136.6</v>
      </c>
      <c r="P1020">
        <v>846</v>
      </c>
    </row>
    <row r="1021" spans="1:16">
      <c r="A1021" t="s">
        <v>103</v>
      </c>
      <c r="B1021" t="s">
        <v>220</v>
      </c>
      <c r="C1021" t="s">
        <v>280</v>
      </c>
      <c r="D1021" t="s">
        <v>19</v>
      </c>
      <c r="E1021" t="s">
        <v>20</v>
      </c>
      <c r="F1021">
        <v>76378.15</v>
      </c>
      <c r="G1021" s="26">
        <v>44635</v>
      </c>
      <c r="H1021" t="s">
        <v>21</v>
      </c>
      <c r="I1021" s="26">
        <v>44653</v>
      </c>
      <c r="J1021" s="27">
        <v>0.162</v>
      </c>
      <c r="K1021" s="28">
        <v>670</v>
      </c>
      <c r="L1021" s="28">
        <v>4336.79</v>
      </c>
      <c r="M1021" s="28">
        <v>26.2</v>
      </c>
      <c r="N1021" s="28">
        <v>774.86</v>
      </c>
      <c r="O1021">
        <v>136.6</v>
      </c>
      <c r="P1021">
        <v>842</v>
      </c>
    </row>
    <row r="1022" spans="1:16">
      <c r="A1022" t="s">
        <v>16</v>
      </c>
      <c r="B1022" t="s">
        <v>297</v>
      </c>
      <c r="C1022" t="s">
        <v>25</v>
      </c>
      <c r="D1022" t="s">
        <v>19</v>
      </c>
      <c r="E1022" t="s">
        <v>20</v>
      </c>
      <c r="F1022">
        <v>76378.15</v>
      </c>
      <c r="G1022" s="26">
        <v>44635</v>
      </c>
      <c r="H1022" t="s">
        <v>32</v>
      </c>
      <c r="I1022" s="26">
        <v>44638</v>
      </c>
      <c r="J1022" s="27">
        <v>0.162</v>
      </c>
      <c r="K1022" s="28">
        <v>670</v>
      </c>
      <c r="L1022" s="28">
        <v>4336.79</v>
      </c>
      <c r="M1022" s="28">
        <v>26.2</v>
      </c>
      <c r="N1022" s="28">
        <v>774.86</v>
      </c>
      <c r="O1022">
        <v>136.6</v>
      </c>
      <c r="P1022">
        <v>2693</v>
      </c>
    </row>
    <row r="1023" spans="1:16">
      <c r="A1023" t="s">
        <v>16</v>
      </c>
      <c r="B1023" t="s">
        <v>157</v>
      </c>
      <c r="C1023" t="s">
        <v>144</v>
      </c>
      <c r="D1023" t="s">
        <v>44</v>
      </c>
      <c r="E1023" t="s">
        <v>49</v>
      </c>
      <c r="F1023">
        <v>152415.15</v>
      </c>
      <c r="G1023" s="26">
        <v>44635</v>
      </c>
      <c r="H1023" t="s">
        <v>32</v>
      </c>
      <c r="I1023" s="26">
        <v>44653</v>
      </c>
      <c r="J1023" s="27">
        <v>0.252</v>
      </c>
      <c r="K1023" s="28">
        <v>579.03</v>
      </c>
      <c r="L1023" s="28">
        <v>8866.58</v>
      </c>
      <c r="M1023" s="28">
        <v>47.69</v>
      </c>
      <c r="N1023" s="28">
        <v>2351.31</v>
      </c>
      <c r="O1023">
        <v>185.76</v>
      </c>
      <c r="P1023">
        <v>2784</v>
      </c>
    </row>
    <row r="1024" spans="1:16">
      <c r="A1024" t="s">
        <v>16</v>
      </c>
      <c r="B1024" t="s">
        <v>157</v>
      </c>
      <c r="C1024" t="s">
        <v>114</v>
      </c>
      <c r="D1024" t="s">
        <v>44</v>
      </c>
      <c r="E1024" t="s">
        <v>20</v>
      </c>
      <c r="F1024">
        <v>152273.15</v>
      </c>
      <c r="G1024" s="26">
        <v>44635</v>
      </c>
      <c r="H1024" t="s">
        <v>32</v>
      </c>
      <c r="I1024" s="26">
        <v>44640</v>
      </c>
      <c r="J1024" s="27">
        <v>0.252</v>
      </c>
      <c r="K1024" s="28">
        <v>674.81</v>
      </c>
      <c r="L1024" s="28">
        <v>8338.07</v>
      </c>
      <c r="M1024" s="28">
        <v>49.66</v>
      </c>
      <c r="N1024" s="28">
        <v>2351.31</v>
      </c>
      <c r="O1024">
        <v>185.76</v>
      </c>
      <c r="P1024">
        <v>2786</v>
      </c>
    </row>
    <row r="1025" spans="1:16">
      <c r="A1025" t="s">
        <v>103</v>
      </c>
      <c r="B1025" t="s">
        <v>320</v>
      </c>
      <c r="C1025" t="s">
        <v>257</v>
      </c>
      <c r="D1025" t="s">
        <v>44</v>
      </c>
      <c r="E1025" t="s">
        <v>20</v>
      </c>
      <c r="F1025">
        <v>152273.15</v>
      </c>
      <c r="G1025" s="26">
        <v>44635</v>
      </c>
      <c r="H1025" t="s">
        <v>21</v>
      </c>
      <c r="I1025" s="26">
        <v>44642</v>
      </c>
      <c r="J1025" s="27">
        <v>0.252</v>
      </c>
      <c r="K1025" s="28">
        <v>674.81</v>
      </c>
      <c r="L1025" s="28">
        <v>8338.07</v>
      </c>
      <c r="M1025" s="28">
        <v>49.66</v>
      </c>
      <c r="N1025" s="28">
        <v>2351.31</v>
      </c>
      <c r="O1025">
        <v>185.76</v>
      </c>
      <c r="P1025">
        <v>1007</v>
      </c>
    </row>
    <row r="1026" spans="1:16">
      <c r="A1026" t="s">
        <v>103</v>
      </c>
      <c r="B1026" t="s">
        <v>320</v>
      </c>
      <c r="C1026" t="s">
        <v>266</v>
      </c>
      <c r="D1026" t="s">
        <v>44</v>
      </c>
      <c r="E1026" t="s">
        <v>49</v>
      </c>
      <c r="F1026">
        <v>152905.93</v>
      </c>
      <c r="G1026" s="26">
        <v>44635</v>
      </c>
      <c r="H1026" t="s">
        <v>21</v>
      </c>
      <c r="I1026" s="26">
        <v>44646</v>
      </c>
      <c r="J1026" s="27">
        <v>0.252</v>
      </c>
      <c r="K1026" s="28">
        <v>918.16</v>
      </c>
      <c r="L1026" s="28">
        <v>8560.99</v>
      </c>
      <c r="M1026" s="28">
        <v>47.78</v>
      </c>
      <c r="N1026" s="28">
        <v>2351.31</v>
      </c>
      <c r="O1026">
        <v>185.76</v>
      </c>
      <c r="P1026">
        <v>1005</v>
      </c>
    </row>
    <row r="1027" spans="1:16">
      <c r="A1027" t="s">
        <v>103</v>
      </c>
      <c r="B1027" t="s">
        <v>220</v>
      </c>
      <c r="C1027" t="s">
        <v>251</v>
      </c>
      <c r="D1027" t="s">
        <v>19</v>
      </c>
      <c r="E1027" t="s">
        <v>20</v>
      </c>
      <c r="F1027">
        <v>76378.15</v>
      </c>
      <c r="G1027" s="26">
        <v>44636</v>
      </c>
      <c r="H1027" t="s">
        <v>21</v>
      </c>
      <c r="I1027" s="26" t="s">
        <v>337</v>
      </c>
      <c r="J1027" s="27">
        <v>0.162</v>
      </c>
      <c r="K1027" s="28">
        <v>670</v>
      </c>
      <c r="L1027" s="28">
        <v>4336.79</v>
      </c>
      <c r="M1027" s="28">
        <v>26.2</v>
      </c>
      <c r="N1027" s="28">
        <v>774.86</v>
      </c>
      <c r="O1027">
        <v>136.6</v>
      </c>
      <c r="P1027">
        <v>838</v>
      </c>
    </row>
    <row r="1028" spans="1:16">
      <c r="A1028" t="s">
        <v>16</v>
      </c>
      <c r="B1028" t="s">
        <v>336</v>
      </c>
      <c r="C1028" t="s">
        <v>269</v>
      </c>
      <c r="D1028" t="s">
        <v>19</v>
      </c>
      <c r="E1028" t="s">
        <v>20</v>
      </c>
      <c r="F1028">
        <v>76378.15</v>
      </c>
      <c r="G1028" s="26">
        <v>44636</v>
      </c>
      <c r="H1028" t="s">
        <v>32</v>
      </c>
      <c r="I1028" s="26">
        <v>44642</v>
      </c>
      <c r="J1028" s="27">
        <v>0.162</v>
      </c>
      <c r="K1028" s="28">
        <v>670</v>
      </c>
      <c r="L1028" s="28">
        <v>4336.79</v>
      </c>
      <c r="M1028" s="28">
        <v>26.2</v>
      </c>
      <c r="N1028" s="28">
        <v>774.86</v>
      </c>
      <c r="O1028">
        <v>136.6</v>
      </c>
      <c r="P1028">
        <v>2481</v>
      </c>
    </row>
    <row r="1029" spans="1:16">
      <c r="A1029" t="s">
        <v>16</v>
      </c>
      <c r="B1029" t="s">
        <v>336</v>
      </c>
      <c r="C1029" t="s">
        <v>192</v>
      </c>
      <c r="D1029" t="s">
        <v>19</v>
      </c>
      <c r="E1029" t="s">
        <v>20</v>
      </c>
      <c r="F1029">
        <v>76378.15</v>
      </c>
      <c r="G1029" s="26">
        <v>44636</v>
      </c>
      <c r="H1029" t="s">
        <v>32</v>
      </c>
      <c r="I1029" s="26">
        <v>44643</v>
      </c>
      <c r="J1029" s="27">
        <v>0.162</v>
      </c>
      <c r="K1029" s="28">
        <v>670</v>
      </c>
      <c r="L1029" s="28">
        <v>4336.79</v>
      </c>
      <c r="M1029" s="28">
        <v>26.2</v>
      </c>
      <c r="N1029" s="28">
        <v>774.86</v>
      </c>
      <c r="O1029">
        <v>136.6</v>
      </c>
      <c r="P1029">
        <v>2561</v>
      </c>
    </row>
    <row r="1030" spans="1:16">
      <c r="A1030" t="s">
        <v>103</v>
      </c>
      <c r="B1030" t="s">
        <v>220</v>
      </c>
      <c r="C1030" t="s">
        <v>275</v>
      </c>
      <c r="D1030" t="s">
        <v>19</v>
      </c>
      <c r="E1030" t="s">
        <v>49</v>
      </c>
      <c r="F1030">
        <v>78205.19</v>
      </c>
      <c r="G1030" s="26">
        <v>44636</v>
      </c>
      <c r="H1030" t="s">
        <v>21</v>
      </c>
      <c r="I1030" s="26">
        <v>44653</v>
      </c>
      <c r="J1030" s="27">
        <v>0.162</v>
      </c>
      <c r="K1030" s="28">
        <v>537.61</v>
      </c>
      <c r="L1030" s="28">
        <v>4820.54</v>
      </c>
      <c r="M1030" s="28">
        <v>25.37</v>
      </c>
      <c r="N1030" s="28">
        <v>832.32</v>
      </c>
      <c r="O1030">
        <v>136.6</v>
      </c>
      <c r="P1030">
        <v>841</v>
      </c>
    </row>
    <row r="1031" spans="1:16">
      <c r="A1031" t="s">
        <v>103</v>
      </c>
      <c r="B1031" t="s">
        <v>220</v>
      </c>
      <c r="C1031" t="s">
        <v>247</v>
      </c>
      <c r="D1031" t="s">
        <v>19</v>
      </c>
      <c r="E1031" t="s">
        <v>49</v>
      </c>
      <c r="F1031">
        <v>78205.19</v>
      </c>
      <c r="G1031" s="26">
        <v>44636</v>
      </c>
      <c r="H1031" t="s">
        <v>21</v>
      </c>
      <c r="I1031" s="26" t="s">
        <v>337</v>
      </c>
      <c r="J1031" s="27">
        <v>0.162</v>
      </c>
      <c r="K1031" s="28">
        <v>537.61</v>
      </c>
      <c r="L1031" s="28">
        <v>4820.54</v>
      </c>
      <c r="M1031" s="28">
        <v>25.37</v>
      </c>
      <c r="N1031" s="28">
        <v>832.32</v>
      </c>
      <c r="O1031">
        <v>136.6</v>
      </c>
      <c r="P1031">
        <v>840</v>
      </c>
    </row>
    <row r="1032" spans="1:16">
      <c r="A1032" t="s">
        <v>103</v>
      </c>
      <c r="B1032" t="s">
        <v>320</v>
      </c>
      <c r="C1032" t="s">
        <v>262</v>
      </c>
      <c r="D1032" t="s">
        <v>44</v>
      </c>
      <c r="E1032" t="s">
        <v>20</v>
      </c>
      <c r="F1032">
        <v>152769.7</v>
      </c>
      <c r="G1032" s="26">
        <v>44636</v>
      </c>
      <c r="H1032" t="s">
        <v>21</v>
      </c>
      <c r="I1032" s="26">
        <v>44644</v>
      </c>
      <c r="J1032" s="27">
        <v>0.252</v>
      </c>
      <c r="K1032" s="28">
        <v>1198.46</v>
      </c>
      <c r="L1032" s="28">
        <v>7822.4</v>
      </c>
      <c r="M1032" s="28">
        <v>49.81</v>
      </c>
      <c r="N1032" s="28">
        <v>2351.31</v>
      </c>
      <c r="O1032">
        <v>185.76</v>
      </c>
      <c r="P1032">
        <v>1003</v>
      </c>
    </row>
    <row r="1033" spans="1:16">
      <c r="A1033" t="s">
        <v>103</v>
      </c>
      <c r="B1033" t="s">
        <v>320</v>
      </c>
      <c r="C1033" t="s">
        <v>260</v>
      </c>
      <c r="D1033" t="s">
        <v>44</v>
      </c>
      <c r="E1033" t="s">
        <v>49</v>
      </c>
      <c r="F1033">
        <v>152905.93</v>
      </c>
      <c r="G1033" s="26">
        <v>44636</v>
      </c>
      <c r="H1033" t="s">
        <v>21</v>
      </c>
      <c r="I1033" s="26">
        <v>44644</v>
      </c>
      <c r="J1033" s="27">
        <v>0.252</v>
      </c>
      <c r="K1033" s="28">
        <v>918.16</v>
      </c>
      <c r="L1033" s="28">
        <v>8560.99</v>
      </c>
      <c r="M1033" s="28">
        <v>47.78</v>
      </c>
      <c r="N1033" s="28">
        <v>2351.31</v>
      </c>
      <c r="O1033">
        <v>185.76</v>
      </c>
      <c r="P1033">
        <v>1001</v>
      </c>
    </row>
    <row r="1034" spans="1:16">
      <c r="A1034" t="s">
        <v>103</v>
      </c>
      <c r="B1034" t="s">
        <v>220</v>
      </c>
      <c r="C1034" t="s">
        <v>250</v>
      </c>
      <c r="D1034" t="s">
        <v>19</v>
      </c>
      <c r="E1034" t="s">
        <v>20</v>
      </c>
      <c r="F1034">
        <v>76378.15</v>
      </c>
      <c r="G1034" s="26">
        <v>44637</v>
      </c>
      <c r="H1034" t="s">
        <v>21</v>
      </c>
      <c r="I1034" s="26" t="s">
        <v>337</v>
      </c>
      <c r="J1034" s="27">
        <v>0.162</v>
      </c>
      <c r="K1034" s="28">
        <v>670</v>
      </c>
      <c r="L1034" s="28">
        <v>4336.79</v>
      </c>
      <c r="M1034" s="28">
        <v>26.2</v>
      </c>
      <c r="N1034" s="28">
        <v>774.86</v>
      </c>
      <c r="O1034">
        <v>136.6</v>
      </c>
      <c r="P1034">
        <v>837</v>
      </c>
    </row>
    <row r="1035" spans="1:16">
      <c r="A1035" t="s">
        <v>103</v>
      </c>
      <c r="B1035" t="s">
        <v>220</v>
      </c>
      <c r="C1035" t="s">
        <v>261</v>
      </c>
      <c r="D1035" t="s">
        <v>19</v>
      </c>
      <c r="E1035" t="s">
        <v>49</v>
      </c>
      <c r="F1035">
        <v>78205.19</v>
      </c>
      <c r="G1035" s="26">
        <v>44637</v>
      </c>
      <c r="H1035" t="s">
        <v>21</v>
      </c>
      <c r="I1035" s="26" t="s">
        <v>337</v>
      </c>
      <c r="J1035" s="27">
        <v>0.162</v>
      </c>
      <c r="K1035" s="28">
        <v>537.61</v>
      </c>
      <c r="L1035" s="28">
        <v>4820.54</v>
      </c>
      <c r="M1035" s="28">
        <v>25.37</v>
      </c>
      <c r="N1035" s="28">
        <v>832.32</v>
      </c>
      <c r="O1035">
        <v>136.6</v>
      </c>
      <c r="P1035">
        <v>836</v>
      </c>
    </row>
    <row r="1036" spans="1:16">
      <c r="A1036" t="s">
        <v>103</v>
      </c>
      <c r="B1036" t="s">
        <v>320</v>
      </c>
      <c r="C1036" t="s">
        <v>265</v>
      </c>
      <c r="D1036" t="s">
        <v>44</v>
      </c>
      <c r="E1036" t="s">
        <v>20</v>
      </c>
      <c r="F1036">
        <v>152769.7</v>
      </c>
      <c r="G1036" s="26">
        <v>44637</v>
      </c>
      <c r="H1036" t="s">
        <v>21</v>
      </c>
      <c r="I1036" s="26">
        <v>44646</v>
      </c>
      <c r="J1036" s="27">
        <v>0.252</v>
      </c>
      <c r="K1036" s="28">
        <v>1198.46</v>
      </c>
      <c r="L1036" s="28">
        <v>7822.4</v>
      </c>
      <c r="M1036" s="28">
        <v>49.81</v>
      </c>
      <c r="N1036" s="28">
        <v>2351.31</v>
      </c>
      <c r="O1036">
        <v>185.76</v>
      </c>
      <c r="P1036">
        <v>1004</v>
      </c>
    </row>
    <row r="1037" spans="1:16">
      <c r="A1037" t="s">
        <v>103</v>
      </c>
      <c r="B1037" t="s">
        <v>320</v>
      </c>
      <c r="C1037" t="s">
        <v>268</v>
      </c>
      <c r="D1037" t="s">
        <v>44</v>
      </c>
      <c r="E1037" t="s">
        <v>49</v>
      </c>
      <c r="F1037">
        <v>152905.93</v>
      </c>
      <c r="G1037" s="26">
        <v>44637</v>
      </c>
      <c r="H1037" t="s">
        <v>21</v>
      </c>
      <c r="I1037" s="26">
        <v>44647</v>
      </c>
      <c r="J1037" s="27">
        <v>0.252</v>
      </c>
      <c r="K1037" s="28">
        <v>918.16</v>
      </c>
      <c r="L1037" s="28">
        <v>8560.99</v>
      </c>
      <c r="M1037" s="28">
        <v>47.78</v>
      </c>
      <c r="N1037" s="28">
        <v>2351.31</v>
      </c>
      <c r="O1037">
        <v>185.76</v>
      </c>
      <c r="P1037">
        <v>996</v>
      </c>
    </row>
    <row r="1038" spans="1:16">
      <c r="A1038" t="s">
        <v>103</v>
      </c>
      <c r="B1038" t="s">
        <v>320</v>
      </c>
      <c r="C1038" t="s">
        <v>269</v>
      </c>
      <c r="D1038" t="s">
        <v>44</v>
      </c>
      <c r="E1038" t="s">
        <v>20</v>
      </c>
      <c r="F1038">
        <v>152769.7</v>
      </c>
      <c r="G1038" s="26">
        <v>44637</v>
      </c>
      <c r="H1038" t="s">
        <v>21</v>
      </c>
      <c r="I1038" s="26">
        <v>44644</v>
      </c>
      <c r="J1038" s="27">
        <v>0.252</v>
      </c>
      <c r="K1038" s="28">
        <v>1198.46</v>
      </c>
      <c r="L1038" s="28">
        <v>7822.4</v>
      </c>
      <c r="M1038" s="28">
        <v>49.81</v>
      </c>
      <c r="N1038" s="28">
        <v>2351.31</v>
      </c>
      <c r="O1038">
        <v>185.76</v>
      </c>
      <c r="P1038">
        <v>1002</v>
      </c>
    </row>
    <row r="1039" spans="1:16">
      <c r="A1039" t="s">
        <v>103</v>
      </c>
      <c r="B1039" t="s">
        <v>320</v>
      </c>
      <c r="C1039" t="s">
        <v>273</v>
      </c>
      <c r="D1039" t="s">
        <v>44</v>
      </c>
      <c r="E1039" t="s">
        <v>20</v>
      </c>
      <c r="F1039">
        <v>152769.7</v>
      </c>
      <c r="G1039" s="26">
        <v>44638</v>
      </c>
      <c r="H1039" t="s">
        <v>21</v>
      </c>
      <c r="I1039" s="26">
        <v>44647</v>
      </c>
      <c r="J1039" s="27">
        <v>0.252</v>
      </c>
      <c r="K1039" s="28">
        <v>1198.46</v>
      </c>
      <c r="L1039" s="28">
        <v>7822.4</v>
      </c>
      <c r="M1039" s="28">
        <v>49.81</v>
      </c>
      <c r="N1039" s="28">
        <v>2351.31</v>
      </c>
      <c r="O1039">
        <v>185.76</v>
      </c>
      <c r="P1039">
        <v>998</v>
      </c>
    </row>
    <row r="1040" spans="1:16">
      <c r="A1040" t="s">
        <v>103</v>
      </c>
      <c r="B1040" t="s">
        <v>220</v>
      </c>
      <c r="C1040" t="s">
        <v>166</v>
      </c>
      <c r="D1040" t="s">
        <v>19</v>
      </c>
      <c r="E1040" t="s">
        <v>49</v>
      </c>
      <c r="F1040">
        <v>77950.3</v>
      </c>
      <c r="G1040" s="26">
        <v>44638</v>
      </c>
      <c r="H1040" t="s">
        <v>21</v>
      </c>
      <c r="I1040" s="26" t="s">
        <v>338</v>
      </c>
      <c r="J1040" s="27">
        <v>0.162</v>
      </c>
      <c r="K1040" s="28">
        <v>384.04</v>
      </c>
      <c r="L1040" s="28">
        <v>4961.85</v>
      </c>
      <c r="M1040" s="28">
        <v>25.29</v>
      </c>
      <c r="N1040" s="28">
        <v>832.32</v>
      </c>
      <c r="O1040">
        <v>136.6</v>
      </c>
      <c r="P1040">
        <v>831</v>
      </c>
    </row>
    <row r="1041" spans="1:16">
      <c r="A1041" t="s">
        <v>103</v>
      </c>
      <c r="B1041" t="s">
        <v>220</v>
      </c>
      <c r="C1041" t="s">
        <v>249</v>
      </c>
      <c r="D1041" t="s">
        <v>19</v>
      </c>
      <c r="E1041" t="s">
        <v>20</v>
      </c>
      <c r="F1041">
        <v>76378.15</v>
      </c>
      <c r="G1041" s="26">
        <v>44638</v>
      </c>
      <c r="H1041" t="s">
        <v>21</v>
      </c>
      <c r="I1041" s="26" t="s">
        <v>337</v>
      </c>
      <c r="J1041" s="27">
        <v>0.162</v>
      </c>
      <c r="K1041" s="28">
        <v>670</v>
      </c>
      <c r="L1041" s="28">
        <v>4336.79</v>
      </c>
      <c r="M1041" s="28">
        <v>26.2</v>
      </c>
      <c r="N1041" s="28">
        <v>774.86</v>
      </c>
      <c r="O1041">
        <v>136.6</v>
      </c>
      <c r="P1041">
        <v>839</v>
      </c>
    </row>
    <row r="1042" spans="1:16">
      <c r="A1042" t="s">
        <v>16</v>
      </c>
      <c r="B1042" t="s">
        <v>157</v>
      </c>
      <c r="C1042" t="s">
        <v>120</v>
      </c>
      <c r="D1042" t="s">
        <v>44</v>
      </c>
      <c r="E1042" t="s">
        <v>20</v>
      </c>
      <c r="F1042">
        <v>152273.15</v>
      </c>
      <c r="G1042" s="26">
        <v>44638</v>
      </c>
      <c r="H1042" t="s">
        <v>32</v>
      </c>
      <c r="I1042" s="26">
        <v>44642</v>
      </c>
      <c r="J1042" s="27">
        <v>0.252</v>
      </c>
      <c r="K1042" s="28">
        <v>674.81</v>
      </c>
      <c r="L1042" s="28">
        <v>8338.07</v>
      </c>
      <c r="M1042" s="28">
        <v>49.66</v>
      </c>
      <c r="N1042" s="28">
        <v>2351.31</v>
      </c>
      <c r="O1042">
        <v>185.76</v>
      </c>
      <c r="P1042">
        <v>2782</v>
      </c>
    </row>
    <row r="1043" spans="1:16">
      <c r="A1043" t="s">
        <v>16</v>
      </c>
      <c r="B1043" t="s">
        <v>297</v>
      </c>
      <c r="C1043" t="s">
        <v>24</v>
      </c>
      <c r="D1043" t="s">
        <v>19</v>
      </c>
      <c r="E1043" t="s">
        <v>20</v>
      </c>
      <c r="F1043">
        <v>76378.15</v>
      </c>
      <c r="G1043" s="26">
        <v>44638</v>
      </c>
      <c r="H1043" t="s">
        <v>32</v>
      </c>
      <c r="I1043" s="26">
        <v>44638</v>
      </c>
      <c r="J1043" s="27">
        <v>0.162</v>
      </c>
      <c r="K1043" s="28">
        <v>670</v>
      </c>
      <c r="L1043" s="28">
        <v>4336.79</v>
      </c>
      <c r="M1043" s="28">
        <v>26.2</v>
      </c>
      <c r="N1043" s="28">
        <v>774.86</v>
      </c>
      <c r="O1043">
        <v>136.6</v>
      </c>
      <c r="P1043">
        <v>2691</v>
      </c>
    </row>
    <row r="1044" spans="1:16">
      <c r="A1044" t="s">
        <v>103</v>
      </c>
      <c r="B1044" t="s">
        <v>339</v>
      </c>
      <c r="C1044" t="s">
        <v>67</v>
      </c>
      <c r="D1044" t="s">
        <v>19</v>
      </c>
      <c r="E1044" t="s">
        <v>49</v>
      </c>
      <c r="F1044">
        <v>78205.19</v>
      </c>
      <c r="G1044" s="26">
        <v>44639</v>
      </c>
      <c r="H1044" t="s">
        <v>340</v>
      </c>
      <c r="I1044" s="26" t="s">
        <v>341</v>
      </c>
      <c r="J1044" s="27">
        <v>0.162</v>
      </c>
      <c r="K1044" s="28">
        <v>537.61</v>
      </c>
      <c r="L1044" s="28">
        <v>4820.54</v>
      </c>
      <c r="M1044" s="28">
        <v>25.37</v>
      </c>
      <c r="N1044" s="28">
        <v>832.32</v>
      </c>
      <c r="O1044">
        <v>136.6</v>
      </c>
      <c r="P1044">
        <v>1546</v>
      </c>
    </row>
    <row r="1045" spans="1:16">
      <c r="A1045" t="s">
        <v>16</v>
      </c>
      <c r="B1045" t="s">
        <v>336</v>
      </c>
      <c r="C1045" t="s">
        <v>273</v>
      </c>
      <c r="D1045" t="s">
        <v>19</v>
      </c>
      <c r="E1045" t="s">
        <v>20</v>
      </c>
      <c r="F1045">
        <v>76378.15</v>
      </c>
      <c r="G1045" s="26">
        <v>44639</v>
      </c>
      <c r="H1045" t="s">
        <v>32</v>
      </c>
      <c r="I1045" s="26">
        <v>44645</v>
      </c>
      <c r="J1045" s="27">
        <v>0.162</v>
      </c>
      <c r="K1045" s="28">
        <v>670</v>
      </c>
      <c r="L1045" s="28">
        <v>4336.79</v>
      </c>
      <c r="M1045" s="28">
        <v>26.2</v>
      </c>
      <c r="N1045" s="28">
        <v>774.86</v>
      </c>
      <c r="O1045">
        <v>136.6</v>
      </c>
      <c r="P1045">
        <v>2477</v>
      </c>
    </row>
    <row r="1046" spans="1:16">
      <c r="A1046" t="s">
        <v>16</v>
      </c>
      <c r="B1046" t="s">
        <v>336</v>
      </c>
      <c r="C1046" t="s">
        <v>262</v>
      </c>
      <c r="D1046" t="s">
        <v>19</v>
      </c>
      <c r="E1046" t="s">
        <v>20</v>
      </c>
      <c r="F1046">
        <v>76378.15</v>
      </c>
      <c r="G1046" s="26">
        <v>44639</v>
      </c>
      <c r="H1046" t="s">
        <v>32</v>
      </c>
      <c r="I1046" s="26">
        <v>44642</v>
      </c>
      <c r="J1046" s="27">
        <v>0.162</v>
      </c>
      <c r="K1046" s="28">
        <v>670</v>
      </c>
      <c r="L1046" s="28">
        <v>4336.79</v>
      </c>
      <c r="M1046" s="28">
        <v>26.2</v>
      </c>
      <c r="N1046" s="28">
        <v>774.86</v>
      </c>
      <c r="O1046">
        <v>136.6</v>
      </c>
      <c r="P1046">
        <v>2482</v>
      </c>
    </row>
    <row r="1047" spans="1:16">
      <c r="A1047" t="s">
        <v>103</v>
      </c>
      <c r="B1047" t="s">
        <v>339</v>
      </c>
      <c r="C1047" t="s">
        <v>79</v>
      </c>
      <c r="D1047" t="s">
        <v>19</v>
      </c>
      <c r="E1047" t="s">
        <v>20</v>
      </c>
      <c r="F1047">
        <v>76378.15</v>
      </c>
      <c r="G1047" s="26">
        <v>44639</v>
      </c>
      <c r="H1047" t="s">
        <v>340</v>
      </c>
      <c r="I1047" s="26" t="s">
        <v>341</v>
      </c>
      <c r="J1047" s="27">
        <v>0.162</v>
      </c>
      <c r="K1047" s="28">
        <v>670</v>
      </c>
      <c r="L1047" s="28">
        <v>4336.79</v>
      </c>
      <c r="M1047" s="28">
        <v>26.2</v>
      </c>
      <c r="N1047" s="28">
        <v>774.86</v>
      </c>
      <c r="O1047">
        <v>136.6</v>
      </c>
      <c r="P1047">
        <v>1548</v>
      </c>
    </row>
    <row r="1048" spans="1:16">
      <c r="A1048" t="s">
        <v>103</v>
      </c>
      <c r="B1048" t="s">
        <v>339</v>
      </c>
      <c r="C1048" t="s">
        <v>60</v>
      </c>
      <c r="D1048" t="s">
        <v>19</v>
      </c>
      <c r="E1048" t="s">
        <v>20</v>
      </c>
      <c r="F1048">
        <v>76378.15</v>
      </c>
      <c r="G1048" s="26">
        <v>44639</v>
      </c>
      <c r="H1048" t="s">
        <v>340</v>
      </c>
      <c r="I1048" s="26" t="s">
        <v>341</v>
      </c>
      <c r="J1048" s="27">
        <v>0.162</v>
      </c>
      <c r="K1048" s="28">
        <v>670</v>
      </c>
      <c r="L1048" s="28">
        <v>4336.79</v>
      </c>
      <c r="M1048" s="28">
        <v>26.2</v>
      </c>
      <c r="N1048" s="28">
        <v>774.86</v>
      </c>
      <c r="O1048">
        <v>136.6</v>
      </c>
      <c r="P1048">
        <v>1553</v>
      </c>
    </row>
    <row r="1049" spans="1:16">
      <c r="A1049" t="s">
        <v>103</v>
      </c>
      <c r="B1049" t="s">
        <v>339</v>
      </c>
      <c r="C1049" t="s">
        <v>62</v>
      </c>
      <c r="D1049" t="s">
        <v>19</v>
      </c>
      <c r="E1049" t="s">
        <v>20</v>
      </c>
      <c r="F1049">
        <v>76378.15</v>
      </c>
      <c r="G1049" s="26">
        <v>44639</v>
      </c>
      <c r="H1049" t="s">
        <v>340</v>
      </c>
      <c r="I1049" s="26" t="s">
        <v>341</v>
      </c>
      <c r="J1049" s="27">
        <v>0.162</v>
      </c>
      <c r="K1049" s="28">
        <v>670</v>
      </c>
      <c r="L1049" s="28">
        <v>4336.79</v>
      </c>
      <c r="M1049" s="28">
        <v>26.2</v>
      </c>
      <c r="N1049" s="28">
        <v>774.86</v>
      </c>
      <c r="O1049">
        <v>136.6</v>
      </c>
      <c r="P1049">
        <v>1552</v>
      </c>
    </row>
    <row r="1050" spans="1:16">
      <c r="A1050" t="s">
        <v>103</v>
      </c>
      <c r="B1050" t="s">
        <v>339</v>
      </c>
      <c r="C1050" t="s">
        <v>46</v>
      </c>
      <c r="D1050" t="s">
        <v>19</v>
      </c>
      <c r="E1050" t="s">
        <v>20</v>
      </c>
      <c r="F1050">
        <v>76378.15</v>
      </c>
      <c r="G1050" s="26">
        <v>44639</v>
      </c>
      <c r="H1050" t="s">
        <v>340</v>
      </c>
      <c r="I1050" s="26" t="s">
        <v>341</v>
      </c>
      <c r="J1050" s="27">
        <v>0.162</v>
      </c>
      <c r="K1050" s="28">
        <v>670</v>
      </c>
      <c r="L1050" s="28">
        <v>4336.79</v>
      </c>
      <c r="M1050" s="28">
        <v>26.2</v>
      </c>
      <c r="N1050" s="28">
        <v>774.86</v>
      </c>
      <c r="O1050">
        <v>136.6</v>
      </c>
      <c r="P1050">
        <v>1547</v>
      </c>
    </row>
    <row r="1051" spans="1:16">
      <c r="A1051" t="s">
        <v>103</v>
      </c>
      <c r="B1051" t="s">
        <v>320</v>
      </c>
      <c r="C1051" t="s">
        <v>270</v>
      </c>
      <c r="D1051" t="s">
        <v>44</v>
      </c>
      <c r="E1051" t="s">
        <v>20</v>
      </c>
      <c r="F1051">
        <v>152769.7</v>
      </c>
      <c r="G1051" s="26">
        <v>44639</v>
      </c>
      <c r="H1051" t="s">
        <v>21</v>
      </c>
      <c r="I1051" s="26">
        <v>44649</v>
      </c>
      <c r="J1051" s="27">
        <v>0.252</v>
      </c>
      <c r="K1051" s="28">
        <v>1198.46</v>
      </c>
      <c r="L1051" s="28">
        <v>7822.4</v>
      </c>
      <c r="M1051" s="28">
        <v>49.81</v>
      </c>
      <c r="N1051" s="28">
        <v>2351.31</v>
      </c>
      <c r="O1051">
        <v>185.76</v>
      </c>
      <c r="P1051">
        <v>999</v>
      </c>
    </row>
    <row r="1052" spans="1:16">
      <c r="A1052" t="s">
        <v>16</v>
      </c>
      <c r="B1052" t="s">
        <v>157</v>
      </c>
      <c r="C1052" t="s">
        <v>127</v>
      </c>
      <c r="D1052" t="s">
        <v>44</v>
      </c>
      <c r="E1052" t="s">
        <v>49</v>
      </c>
      <c r="F1052">
        <v>152415.15</v>
      </c>
      <c r="G1052" s="26">
        <v>44639</v>
      </c>
      <c r="H1052" t="s">
        <v>32</v>
      </c>
      <c r="I1052" s="26">
        <v>44642</v>
      </c>
      <c r="J1052" s="27">
        <v>0.252</v>
      </c>
      <c r="K1052" s="28">
        <v>579.03</v>
      </c>
      <c r="L1052" s="28">
        <v>8866.58</v>
      </c>
      <c r="M1052" s="28">
        <v>47.69</v>
      </c>
      <c r="N1052" s="28">
        <v>2351.31</v>
      </c>
      <c r="O1052">
        <v>185.76</v>
      </c>
      <c r="P1052">
        <v>2780</v>
      </c>
    </row>
    <row r="1053" spans="1:16">
      <c r="A1053" t="s">
        <v>103</v>
      </c>
      <c r="B1053" t="s">
        <v>220</v>
      </c>
      <c r="C1053" t="s">
        <v>211</v>
      </c>
      <c r="D1053" t="s">
        <v>19</v>
      </c>
      <c r="E1053" t="s">
        <v>20</v>
      </c>
      <c r="F1053">
        <v>76150.38</v>
      </c>
      <c r="G1053" s="26">
        <v>44639</v>
      </c>
      <c r="H1053" t="s">
        <v>21</v>
      </c>
      <c r="I1053" s="26" t="s">
        <v>338</v>
      </c>
      <c r="J1053" s="27">
        <v>0.162</v>
      </c>
      <c r="K1053" s="28">
        <v>429.08</v>
      </c>
      <c r="L1053" s="28">
        <v>4590.86</v>
      </c>
      <c r="M1053" s="28">
        <v>26.04</v>
      </c>
      <c r="N1053" s="28">
        <v>774.86</v>
      </c>
      <c r="O1053">
        <v>136.6</v>
      </c>
      <c r="P1053">
        <v>833</v>
      </c>
    </row>
    <row r="1054" spans="1:16">
      <c r="A1054" t="s">
        <v>103</v>
      </c>
      <c r="B1054" t="s">
        <v>320</v>
      </c>
      <c r="C1054" t="s">
        <v>275</v>
      </c>
      <c r="D1054" t="s">
        <v>44</v>
      </c>
      <c r="E1054" t="s">
        <v>49</v>
      </c>
      <c r="F1054">
        <v>152415.15</v>
      </c>
      <c r="G1054" s="26">
        <v>44639</v>
      </c>
      <c r="H1054" t="s">
        <v>21</v>
      </c>
      <c r="I1054" s="26" t="s">
        <v>334</v>
      </c>
      <c r="J1054" s="27">
        <v>0.252</v>
      </c>
      <c r="K1054" s="28">
        <v>579.03</v>
      </c>
      <c r="L1054" s="28">
        <v>8866.58</v>
      </c>
      <c r="M1054" s="28">
        <v>47.69</v>
      </c>
      <c r="N1054" s="28">
        <v>2351.31</v>
      </c>
      <c r="O1054">
        <v>185.76</v>
      </c>
      <c r="P1054">
        <v>991</v>
      </c>
    </row>
    <row r="1055" spans="1:16">
      <c r="A1055" t="s">
        <v>16</v>
      </c>
      <c r="B1055" t="s">
        <v>336</v>
      </c>
      <c r="C1055" t="s">
        <v>62</v>
      </c>
      <c r="D1055" t="s">
        <v>19</v>
      </c>
      <c r="E1055" t="s">
        <v>20</v>
      </c>
      <c r="F1055">
        <v>76378.15</v>
      </c>
      <c r="G1055" s="26">
        <v>44639</v>
      </c>
      <c r="H1055" t="s">
        <v>32</v>
      </c>
      <c r="I1055" s="26" t="s">
        <v>337</v>
      </c>
      <c r="J1055" s="27">
        <v>0.162</v>
      </c>
      <c r="K1055" s="28">
        <v>670</v>
      </c>
      <c r="L1055" s="28">
        <v>4336.79</v>
      </c>
      <c r="M1055" s="28">
        <v>26.2</v>
      </c>
      <c r="N1055" s="28">
        <v>774.86</v>
      </c>
      <c r="O1055">
        <v>136.6</v>
      </c>
      <c r="P1055">
        <v>2496</v>
      </c>
    </row>
    <row r="1056" spans="1:16">
      <c r="A1056" t="s">
        <v>16</v>
      </c>
      <c r="B1056" t="s">
        <v>336</v>
      </c>
      <c r="C1056" t="s">
        <v>187</v>
      </c>
      <c r="D1056" t="s">
        <v>19</v>
      </c>
      <c r="E1056" t="s">
        <v>49</v>
      </c>
      <c r="F1056">
        <v>78205.19</v>
      </c>
      <c r="G1056" s="26">
        <v>44639</v>
      </c>
      <c r="H1056" t="s">
        <v>32</v>
      </c>
      <c r="I1056" s="26">
        <v>44643</v>
      </c>
      <c r="J1056" s="27">
        <v>0.162</v>
      </c>
      <c r="K1056" s="28">
        <v>537.61</v>
      </c>
      <c r="L1056" s="28">
        <v>4820.54</v>
      </c>
      <c r="M1056" s="28">
        <v>25.37</v>
      </c>
      <c r="N1056" s="28">
        <v>832.32</v>
      </c>
      <c r="O1056">
        <v>136.6</v>
      </c>
      <c r="P1056">
        <v>2564</v>
      </c>
    </row>
    <row r="1057" spans="1:16">
      <c r="A1057" t="s">
        <v>103</v>
      </c>
      <c r="B1057" t="s">
        <v>320</v>
      </c>
      <c r="C1057" t="s">
        <v>218</v>
      </c>
      <c r="D1057" t="s">
        <v>44</v>
      </c>
      <c r="E1057" t="s">
        <v>49</v>
      </c>
      <c r="F1057">
        <v>152905.93</v>
      </c>
      <c r="G1057" s="26">
        <v>44639</v>
      </c>
      <c r="H1057" t="s">
        <v>21</v>
      </c>
      <c r="I1057" s="26" t="s">
        <v>342</v>
      </c>
      <c r="J1057" s="27">
        <v>0.252</v>
      </c>
      <c r="K1057" s="28">
        <v>918.16</v>
      </c>
      <c r="L1057" s="28">
        <v>8560.99</v>
      </c>
      <c r="M1057" s="28">
        <v>47.78</v>
      </c>
      <c r="N1057" s="28">
        <v>2351.31</v>
      </c>
      <c r="O1057">
        <v>185.76</v>
      </c>
      <c r="P1057">
        <v>985</v>
      </c>
    </row>
    <row r="1058" spans="1:16">
      <c r="A1058" t="s">
        <v>16</v>
      </c>
      <c r="B1058" t="s">
        <v>157</v>
      </c>
      <c r="C1058" t="s">
        <v>129</v>
      </c>
      <c r="D1058" t="s">
        <v>44</v>
      </c>
      <c r="E1058" t="s">
        <v>20</v>
      </c>
      <c r="F1058">
        <v>152273.15</v>
      </c>
      <c r="G1058" s="26">
        <v>44639</v>
      </c>
      <c r="H1058" t="s">
        <v>32</v>
      </c>
      <c r="I1058" s="26">
        <v>44653</v>
      </c>
      <c r="J1058" s="27">
        <v>0.252</v>
      </c>
      <c r="K1058" s="28">
        <v>674.81</v>
      </c>
      <c r="L1058" s="28">
        <v>8338.07</v>
      </c>
      <c r="M1058" s="28">
        <v>49.66</v>
      </c>
      <c r="N1058" s="28">
        <v>2351.31</v>
      </c>
      <c r="O1058">
        <v>185.76</v>
      </c>
      <c r="P1058">
        <v>2783</v>
      </c>
    </row>
    <row r="1059" spans="1:16">
      <c r="A1059" t="s">
        <v>16</v>
      </c>
      <c r="B1059" t="s">
        <v>336</v>
      </c>
      <c r="C1059" t="s">
        <v>194</v>
      </c>
      <c r="D1059" t="s">
        <v>19</v>
      </c>
      <c r="E1059" t="s">
        <v>49</v>
      </c>
      <c r="F1059">
        <v>78205.19</v>
      </c>
      <c r="G1059" s="26">
        <v>44639</v>
      </c>
      <c r="H1059" t="s">
        <v>32</v>
      </c>
      <c r="I1059" s="26">
        <v>44645</v>
      </c>
      <c r="J1059" s="27">
        <v>0.162</v>
      </c>
      <c r="K1059" s="28">
        <v>537.61</v>
      </c>
      <c r="L1059" s="28">
        <v>4820.54</v>
      </c>
      <c r="M1059" s="28">
        <v>25.37</v>
      </c>
      <c r="N1059" s="28">
        <v>832.32</v>
      </c>
      <c r="O1059">
        <v>136.6</v>
      </c>
      <c r="P1059">
        <v>2555</v>
      </c>
    </row>
    <row r="1060" spans="1:16">
      <c r="A1060" t="s">
        <v>16</v>
      </c>
      <c r="B1060" t="s">
        <v>157</v>
      </c>
      <c r="C1060" t="s">
        <v>128</v>
      </c>
      <c r="D1060" t="s">
        <v>44</v>
      </c>
      <c r="E1060" t="s">
        <v>20</v>
      </c>
      <c r="F1060">
        <v>152273.15</v>
      </c>
      <c r="G1060" s="26">
        <v>44639</v>
      </c>
      <c r="H1060" t="s">
        <v>32</v>
      </c>
      <c r="I1060" s="26">
        <v>44642</v>
      </c>
      <c r="J1060" s="27">
        <v>0.252</v>
      </c>
      <c r="K1060" s="28">
        <v>674.81</v>
      </c>
      <c r="L1060" s="28">
        <v>8338.07</v>
      </c>
      <c r="M1060" s="28">
        <v>49.66</v>
      </c>
      <c r="N1060" s="28">
        <v>2351.31</v>
      </c>
      <c r="O1060">
        <v>185.76</v>
      </c>
      <c r="P1060">
        <v>2781</v>
      </c>
    </row>
    <row r="1061" spans="1:16">
      <c r="A1061" t="s">
        <v>16</v>
      </c>
      <c r="B1061" t="s">
        <v>336</v>
      </c>
      <c r="C1061" t="s">
        <v>186</v>
      </c>
      <c r="D1061" t="s">
        <v>19</v>
      </c>
      <c r="E1061" t="s">
        <v>49</v>
      </c>
      <c r="F1061">
        <v>78205.19</v>
      </c>
      <c r="G1061" s="26">
        <v>44639</v>
      </c>
      <c r="H1061" t="s">
        <v>32</v>
      </c>
      <c r="I1061" s="26">
        <v>44642</v>
      </c>
      <c r="J1061" s="27">
        <v>0.162</v>
      </c>
      <c r="K1061" s="28">
        <v>537.61</v>
      </c>
      <c r="L1061" s="28">
        <v>4820.54</v>
      </c>
      <c r="M1061" s="28">
        <v>25.37</v>
      </c>
      <c r="N1061" s="28">
        <v>832.32</v>
      </c>
      <c r="O1061">
        <v>136.6</v>
      </c>
      <c r="P1061">
        <v>2560</v>
      </c>
    </row>
    <row r="1062" spans="1:16">
      <c r="A1062" t="s">
        <v>16</v>
      </c>
      <c r="B1062" t="s">
        <v>336</v>
      </c>
      <c r="C1062" t="s">
        <v>191</v>
      </c>
      <c r="D1062" t="s">
        <v>19</v>
      </c>
      <c r="E1062" t="s">
        <v>49</v>
      </c>
      <c r="F1062">
        <v>78205.19</v>
      </c>
      <c r="G1062" s="26">
        <v>44639</v>
      </c>
      <c r="H1062" t="s">
        <v>32</v>
      </c>
      <c r="I1062" s="26">
        <v>44645</v>
      </c>
      <c r="J1062" s="27">
        <v>0.162</v>
      </c>
      <c r="K1062" s="28">
        <v>537.61</v>
      </c>
      <c r="L1062" s="28">
        <v>4820.54</v>
      </c>
      <c r="M1062" s="28">
        <v>25.37</v>
      </c>
      <c r="N1062" s="28">
        <v>832.32</v>
      </c>
      <c r="O1062">
        <v>136.6</v>
      </c>
      <c r="P1062">
        <v>2559</v>
      </c>
    </row>
    <row r="1063" spans="1:16">
      <c r="A1063" t="s">
        <v>16</v>
      </c>
      <c r="B1063" t="s">
        <v>336</v>
      </c>
      <c r="C1063" t="s">
        <v>189</v>
      </c>
      <c r="D1063" t="s">
        <v>19</v>
      </c>
      <c r="E1063" t="s">
        <v>20</v>
      </c>
      <c r="F1063">
        <v>76378.15</v>
      </c>
      <c r="G1063" s="26">
        <v>44640</v>
      </c>
      <c r="H1063" t="s">
        <v>32</v>
      </c>
      <c r="I1063" s="26">
        <v>44645</v>
      </c>
      <c r="J1063" s="27">
        <v>0.162</v>
      </c>
      <c r="K1063" s="28">
        <v>670</v>
      </c>
      <c r="L1063" s="28">
        <v>4336.79</v>
      </c>
      <c r="M1063" s="28">
        <v>26.2</v>
      </c>
      <c r="N1063" s="28">
        <v>774.86</v>
      </c>
      <c r="O1063">
        <v>136.6</v>
      </c>
      <c r="P1063">
        <v>2558</v>
      </c>
    </row>
    <row r="1064" spans="1:16">
      <c r="A1064" t="s">
        <v>16</v>
      </c>
      <c r="B1064" t="s">
        <v>336</v>
      </c>
      <c r="C1064" t="s">
        <v>226</v>
      </c>
      <c r="D1064" t="s">
        <v>19</v>
      </c>
      <c r="E1064" t="s">
        <v>20</v>
      </c>
      <c r="F1064">
        <v>76378.15</v>
      </c>
      <c r="G1064" s="26">
        <v>44640</v>
      </c>
      <c r="H1064" t="s">
        <v>32</v>
      </c>
      <c r="I1064" s="26">
        <v>44643</v>
      </c>
      <c r="J1064" s="27">
        <v>0.162</v>
      </c>
      <c r="K1064" s="28">
        <v>670</v>
      </c>
      <c r="L1064" s="28">
        <v>4336.79</v>
      </c>
      <c r="M1064" s="28">
        <v>26.2</v>
      </c>
      <c r="N1064" s="28">
        <v>774.86</v>
      </c>
      <c r="O1064">
        <v>136.6</v>
      </c>
      <c r="P1064">
        <v>2563</v>
      </c>
    </row>
    <row r="1065" spans="1:16">
      <c r="A1065" t="s">
        <v>16</v>
      </c>
      <c r="B1065" t="s">
        <v>336</v>
      </c>
      <c r="C1065" t="s">
        <v>196</v>
      </c>
      <c r="D1065" t="s">
        <v>19</v>
      </c>
      <c r="E1065" t="s">
        <v>20</v>
      </c>
      <c r="F1065">
        <v>76378.15</v>
      </c>
      <c r="G1065" s="26">
        <v>44640</v>
      </c>
      <c r="H1065" t="s">
        <v>32</v>
      </c>
      <c r="I1065" s="26">
        <v>44645</v>
      </c>
      <c r="J1065" s="27">
        <v>0.162</v>
      </c>
      <c r="K1065" s="28">
        <v>670</v>
      </c>
      <c r="L1065" s="28">
        <v>4336.79</v>
      </c>
      <c r="M1065" s="28">
        <v>26.2</v>
      </c>
      <c r="N1065" s="28">
        <v>774.86</v>
      </c>
      <c r="O1065">
        <v>136.6</v>
      </c>
      <c r="P1065">
        <v>2557</v>
      </c>
    </row>
    <row r="1066" spans="1:16">
      <c r="A1066" t="s">
        <v>16</v>
      </c>
      <c r="B1066" t="s">
        <v>336</v>
      </c>
      <c r="C1066" t="s">
        <v>276</v>
      </c>
      <c r="D1066" t="s">
        <v>19</v>
      </c>
      <c r="E1066" t="s">
        <v>49</v>
      </c>
      <c r="F1066">
        <v>78205.19</v>
      </c>
      <c r="G1066" s="26">
        <v>44640</v>
      </c>
      <c r="H1066" t="s">
        <v>32</v>
      </c>
      <c r="I1066" s="26">
        <v>44646</v>
      </c>
      <c r="J1066" s="27">
        <v>0.162</v>
      </c>
      <c r="K1066" s="28">
        <v>537.61</v>
      </c>
      <c r="L1066" s="28">
        <v>4820.54</v>
      </c>
      <c r="M1066" s="28">
        <v>25.37</v>
      </c>
      <c r="N1066" s="28">
        <v>832.32</v>
      </c>
      <c r="O1066">
        <v>136.6</v>
      </c>
      <c r="P1066">
        <v>2474</v>
      </c>
    </row>
    <row r="1067" spans="1:16">
      <c r="A1067" t="s">
        <v>16</v>
      </c>
      <c r="B1067" t="s">
        <v>336</v>
      </c>
      <c r="C1067" t="s">
        <v>268</v>
      </c>
      <c r="D1067" t="s">
        <v>19</v>
      </c>
      <c r="E1067" t="s">
        <v>49</v>
      </c>
      <c r="F1067">
        <v>78205.19</v>
      </c>
      <c r="G1067" s="26">
        <v>44640</v>
      </c>
      <c r="H1067" t="s">
        <v>32</v>
      </c>
      <c r="I1067" s="26">
        <v>44645</v>
      </c>
      <c r="J1067" s="27">
        <v>0.162</v>
      </c>
      <c r="K1067" s="28">
        <v>537.61</v>
      </c>
      <c r="L1067" s="28">
        <v>4820.54</v>
      </c>
      <c r="M1067" s="28">
        <v>25.37</v>
      </c>
      <c r="N1067" s="28">
        <v>832.32</v>
      </c>
      <c r="O1067">
        <v>136.6</v>
      </c>
      <c r="P1067">
        <v>2475</v>
      </c>
    </row>
    <row r="1068" spans="1:16">
      <c r="A1068" t="s">
        <v>16</v>
      </c>
      <c r="B1068" t="s">
        <v>336</v>
      </c>
      <c r="C1068" t="s">
        <v>271</v>
      </c>
      <c r="D1068" t="s">
        <v>19</v>
      </c>
      <c r="E1068" t="s">
        <v>49</v>
      </c>
      <c r="F1068">
        <v>78205.19</v>
      </c>
      <c r="G1068" s="26">
        <v>44640</v>
      </c>
      <c r="H1068" t="s">
        <v>32</v>
      </c>
      <c r="I1068" s="26">
        <v>44645</v>
      </c>
      <c r="J1068" s="27">
        <v>0.162</v>
      </c>
      <c r="K1068" s="28">
        <v>537.61</v>
      </c>
      <c r="L1068" s="28">
        <v>4820.54</v>
      </c>
      <c r="M1068" s="28">
        <v>25.37</v>
      </c>
      <c r="N1068" s="28">
        <v>832.32</v>
      </c>
      <c r="O1068">
        <v>136.6</v>
      </c>
      <c r="P1068">
        <v>2479</v>
      </c>
    </row>
    <row r="1069" spans="1:16">
      <c r="A1069" t="s">
        <v>16</v>
      </c>
      <c r="B1069" t="s">
        <v>336</v>
      </c>
      <c r="C1069" t="s">
        <v>200</v>
      </c>
      <c r="D1069" t="s">
        <v>19</v>
      </c>
      <c r="E1069" t="s">
        <v>20</v>
      </c>
      <c r="F1069">
        <v>76378.15</v>
      </c>
      <c r="G1069" s="26">
        <v>44640</v>
      </c>
      <c r="H1069" t="s">
        <v>32</v>
      </c>
      <c r="I1069" s="26">
        <v>44645</v>
      </c>
      <c r="J1069" s="27">
        <v>0.162</v>
      </c>
      <c r="K1069" s="28">
        <v>670</v>
      </c>
      <c r="L1069" s="28">
        <v>4336.79</v>
      </c>
      <c r="M1069" s="28">
        <v>26.2</v>
      </c>
      <c r="N1069" s="28">
        <v>774.86</v>
      </c>
      <c r="O1069">
        <v>136.6</v>
      </c>
      <c r="P1069">
        <v>2556</v>
      </c>
    </row>
    <row r="1070" spans="1:16">
      <c r="A1070" t="s">
        <v>16</v>
      </c>
      <c r="B1070" t="s">
        <v>336</v>
      </c>
      <c r="C1070" t="s">
        <v>275</v>
      </c>
      <c r="D1070" t="s">
        <v>19</v>
      </c>
      <c r="E1070" t="s">
        <v>49</v>
      </c>
      <c r="F1070">
        <v>78205.19</v>
      </c>
      <c r="G1070" s="26">
        <v>44640</v>
      </c>
      <c r="H1070" t="s">
        <v>32</v>
      </c>
      <c r="I1070" s="26">
        <v>44645</v>
      </c>
      <c r="J1070" s="27">
        <v>0.162</v>
      </c>
      <c r="K1070" s="28">
        <v>537.61</v>
      </c>
      <c r="L1070" s="28">
        <v>4820.54</v>
      </c>
      <c r="M1070" s="28">
        <v>25.37</v>
      </c>
      <c r="N1070" s="28">
        <v>832.32</v>
      </c>
      <c r="O1070">
        <v>136.6</v>
      </c>
      <c r="P1070">
        <v>2470</v>
      </c>
    </row>
    <row r="1071" spans="1:16">
      <c r="A1071" t="s">
        <v>16</v>
      </c>
      <c r="B1071" t="s">
        <v>336</v>
      </c>
      <c r="C1071" t="s">
        <v>270</v>
      </c>
      <c r="D1071" t="s">
        <v>19</v>
      </c>
      <c r="E1071" t="s">
        <v>20</v>
      </c>
      <c r="F1071">
        <v>76378.15</v>
      </c>
      <c r="G1071" s="26">
        <v>44640</v>
      </c>
      <c r="H1071" t="s">
        <v>32</v>
      </c>
      <c r="I1071" s="26">
        <v>44645</v>
      </c>
      <c r="J1071" s="27">
        <v>0.162</v>
      </c>
      <c r="K1071" s="28">
        <v>670</v>
      </c>
      <c r="L1071" s="28">
        <v>4336.79</v>
      </c>
      <c r="M1071" s="28">
        <v>26.2</v>
      </c>
      <c r="N1071" s="28">
        <v>774.86</v>
      </c>
      <c r="O1071">
        <v>136.6</v>
      </c>
      <c r="P1071">
        <v>2478</v>
      </c>
    </row>
    <row r="1072" spans="1:16">
      <c r="A1072" t="s">
        <v>16</v>
      </c>
      <c r="B1072" t="s">
        <v>157</v>
      </c>
      <c r="C1072" t="s">
        <v>147</v>
      </c>
      <c r="D1072" t="s">
        <v>44</v>
      </c>
      <c r="E1072" t="s">
        <v>20</v>
      </c>
      <c r="F1072">
        <v>152769.7</v>
      </c>
      <c r="G1072" s="26">
        <v>44640</v>
      </c>
      <c r="H1072" t="s">
        <v>32</v>
      </c>
      <c r="I1072" s="26">
        <v>44646</v>
      </c>
      <c r="J1072" s="27">
        <v>0.252</v>
      </c>
      <c r="K1072" s="28">
        <v>1198.46</v>
      </c>
      <c r="L1072" s="28">
        <v>7822.4</v>
      </c>
      <c r="M1072" s="28">
        <v>49.81</v>
      </c>
      <c r="N1072" s="28">
        <v>2351.31</v>
      </c>
      <c r="O1072">
        <v>185.76</v>
      </c>
      <c r="P1072">
        <v>2777</v>
      </c>
    </row>
    <row r="1073" spans="1:16">
      <c r="A1073" t="s">
        <v>16</v>
      </c>
      <c r="B1073" t="s">
        <v>157</v>
      </c>
      <c r="C1073" t="s">
        <v>151</v>
      </c>
      <c r="D1073" t="s">
        <v>44</v>
      </c>
      <c r="E1073" t="s">
        <v>20</v>
      </c>
      <c r="F1073">
        <v>152769.7</v>
      </c>
      <c r="G1073" s="26">
        <v>44640</v>
      </c>
      <c r="H1073" t="s">
        <v>32</v>
      </c>
      <c r="I1073" s="26">
        <v>44646</v>
      </c>
      <c r="J1073" s="27">
        <v>0.252</v>
      </c>
      <c r="K1073" s="28">
        <v>1198.46</v>
      </c>
      <c r="L1073" s="28">
        <v>7822.4</v>
      </c>
      <c r="M1073" s="28">
        <v>49.81</v>
      </c>
      <c r="N1073" s="28">
        <v>2351.31</v>
      </c>
      <c r="O1073">
        <v>185.76</v>
      </c>
      <c r="P1073">
        <v>2776</v>
      </c>
    </row>
    <row r="1074" spans="1:16">
      <c r="A1074" t="s">
        <v>16</v>
      </c>
      <c r="B1074" t="s">
        <v>157</v>
      </c>
      <c r="C1074" t="s">
        <v>149</v>
      </c>
      <c r="D1074" t="s">
        <v>44</v>
      </c>
      <c r="E1074" t="s">
        <v>49</v>
      </c>
      <c r="F1074">
        <v>152905.93</v>
      </c>
      <c r="G1074" s="26">
        <v>44640</v>
      </c>
      <c r="H1074" t="s">
        <v>32</v>
      </c>
      <c r="I1074" s="26">
        <v>44646</v>
      </c>
      <c r="J1074" s="27">
        <v>0.252</v>
      </c>
      <c r="K1074" s="28">
        <v>918.16</v>
      </c>
      <c r="L1074" s="28">
        <v>8560.99</v>
      </c>
      <c r="M1074" s="28">
        <v>47.78</v>
      </c>
      <c r="N1074" s="28">
        <v>2351.31</v>
      </c>
      <c r="O1074">
        <v>185.76</v>
      </c>
      <c r="P1074">
        <v>2775</v>
      </c>
    </row>
    <row r="1075" spans="1:16">
      <c r="A1075" t="s">
        <v>103</v>
      </c>
      <c r="B1075" t="s">
        <v>339</v>
      </c>
      <c r="C1075" t="s">
        <v>56</v>
      </c>
      <c r="D1075" t="s">
        <v>19</v>
      </c>
      <c r="E1075" t="s">
        <v>20</v>
      </c>
      <c r="F1075">
        <v>76378.15</v>
      </c>
      <c r="G1075" s="26">
        <v>44640</v>
      </c>
      <c r="H1075" t="s">
        <v>340</v>
      </c>
      <c r="I1075" s="26" t="s">
        <v>341</v>
      </c>
      <c r="J1075" s="27">
        <v>0.162</v>
      </c>
      <c r="K1075" s="28">
        <v>670</v>
      </c>
      <c r="L1075" s="28">
        <v>4336.79</v>
      </c>
      <c r="M1075" s="28">
        <v>26.2</v>
      </c>
      <c r="N1075" s="28">
        <v>774.86</v>
      </c>
      <c r="O1075">
        <v>136.6</v>
      </c>
      <c r="P1075">
        <v>1549</v>
      </c>
    </row>
    <row r="1076" spans="1:16">
      <c r="A1076" t="s">
        <v>103</v>
      </c>
      <c r="B1076" t="s">
        <v>339</v>
      </c>
      <c r="C1076" t="s">
        <v>63</v>
      </c>
      <c r="D1076" t="s">
        <v>19</v>
      </c>
      <c r="E1076" t="s">
        <v>49</v>
      </c>
      <c r="F1076">
        <v>78205.19</v>
      </c>
      <c r="G1076" s="26">
        <v>44640</v>
      </c>
      <c r="H1076" t="s">
        <v>340</v>
      </c>
      <c r="I1076" s="26" t="s">
        <v>341</v>
      </c>
      <c r="J1076" s="27">
        <v>0.162</v>
      </c>
      <c r="K1076" s="28">
        <v>537.61</v>
      </c>
      <c r="L1076" s="28">
        <v>4820.54</v>
      </c>
      <c r="M1076" s="28">
        <v>25.37</v>
      </c>
      <c r="N1076" s="28">
        <v>832.32</v>
      </c>
      <c r="O1076">
        <v>136.6</v>
      </c>
      <c r="P1076">
        <v>1550</v>
      </c>
    </row>
    <row r="1077" spans="1:16">
      <c r="A1077" t="s">
        <v>103</v>
      </c>
      <c r="B1077" t="s">
        <v>339</v>
      </c>
      <c r="C1077" t="s">
        <v>70</v>
      </c>
      <c r="D1077" t="s">
        <v>19</v>
      </c>
      <c r="E1077" t="s">
        <v>49</v>
      </c>
      <c r="F1077">
        <v>78205.19</v>
      </c>
      <c r="G1077" s="26">
        <v>44640</v>
      </c>
      <c r="H1077" t="s">
        <v>340</v>
      </c>
      <c r="I1077" s="26" t="s">
        <v>341</v>
      </c>
      <c r="J1077" s="27">
        <v>0.162</v>
      </c>
      <c r="K1077" s="28">
        <v>537.61</v>
      </c>
      <c r="L1077" s="28">
        <v>4820.54</v>
      </c>
      <c r="M1077" s="28">
        <v>25.37</v>
      </c>
      <c r="N1077" s="28">
        <v>832.32</v>
      </c>
      <c r="O1077">
        <v>136.6</v>
      </c>
      <c r="P1077">
        <v>1551</v>
      </c>
    </row>
    <row r="1078" spans="1:16">
      <c r="A1078" t="s">
        <v>103</v>
      </c>
      <c r="B1078" t="s">
        <v>339</v>
      </c>
      <c r="C1078" t="s">
        <v>64</v>
      </c>
      <c r="D1078" t="s">
        <v>19</v>
      </c>
      <c r="E1078" t="s">
        <v>20</v>
      </c>
      <c r="F1078">
        <v>76378.15</v>
      </c>
      <c r="G1078" s="26">
        <v>44640</v>
      </c>
      <c r="H1078" t="s">
        <v>340</v>
      </c>
      <c r="I1078" s="26" t="s">
        <v>341</v>
      </c>
      <c r="J1078" s="27">
        <v>0.162</v>
      </c>
      <c r="K1078" s="28">
        <v>670</v>
      </c>
      <c r="L1078" s="28">
        <v>4336.79</v>
      </c>
      <c r="M1078" s="28">
        <v>26.2</v>
      </c>
      <c r="N1078" s="28">
        <v>774.86</v>
      </c>
      <c r="O1078">
        <v>136.6</v>
      </c>
      <c r="P1078">
        <v>1554</v>
      </c>
    </row>
    <row r="1079" spans="1:16">
      <c r="A1079" t="s">
        <v>103</v>
      </c>
      <c r="B1079" t="s">
        <v>339</v>
      </c>
      <c r="C1079" t="s">
        <v>122</v>
      </c>
      <c r="D1079" t="s">
        <v>19</v>
      </c>
      <c r="E1079" t="s">
        <v>49</v>
      </c>
      <c r="F1079">
        <v>78205.19</v>
      </c>
      <c r="G1079" s="26">
        <v>44640</v>
      </c>
      <c r="H1079" t="s">
        <v>340</v>
      </c>
      <c r="I1079" s="26" t="s">
        <v>343</v>
      </c>
      <c r="J1079" s="27">
        <v>0.162</v>
      </c>
      <c r="K1079" s="28">
        <v>537.61</v>
      </c>
      <c r="L1079" s="28">
        <v>4820.54</v>
      </c>
      <c r="M1079" s="28">
        <v>25.37</v>
      </c>
      <c r="N1079" s="28">
        <v>832.32</v>
      </c>
      <c r="O1079">
        <v>136.6</v>
      </c>
      <c r="P1079">
        <v>1556</v>
      </c>
    </row>
    <row r="1080" spans="1:16">
      <c r="A1080" t="s">
        <v>103</v>
      </c>
      <c r="B1080" t="s">
        <v>320</v>
      </c>
      <c r="C1080" t="s">
        <v>229</v>
      </c>
      <c r="D1080" t="s">
        <v>44</v>
      </c>
      <c r="E1080" t="s">
        <v>20</v>
      </c>
      <c r="F1080">
        <v>152769.7</v>
      </c>
      <c r="G1080" s="26">
        <v>44641</v>
      </c>
      <c r="H1080" t="s">
        <v>21</v>
      </c>
      <c r="I1080" s="26">
        <v>44649</v>
      </c>
      <c r="J1080" s="27">
        <v>0.252</v>
      </c>
      <c r="K1080" s="28">
        <v>1198.46</v>
      </c>
      <c r="L1080" s="28">
        <v>7822.4</v>
      </c>
      <c r="M1080" s="28">
        <v>49.81</v>
      </c>
      <c r="N1080" s="28">
        <v>2351.31</v>
      </c>
      <c r="O1080">
        <v>185.76</v>
      </c>
      <c r="P1080">
        <v>997</v>
      </c>
    </row>
    <row r="1081" spans="1:16">
      <c r="A1081" t="s">
        <v>16</v>
      </c>
      <c r="B1081" t="s">
        <v>336</v>
      </c>
      <c r="C1081" t="s">
        <v>204</v>
      </c>
      <c r="D1081" t="s">
        <v>19</v>
      </c>
      <c r="E1081" t="s">
        <v>49</v>
      </c>
      <c r="F1081">
        <v>78205.19</v>
      </c>
      <c r="G1081" s="26">
        <v>44641</v>
      </c>
      <c r="H1081" t="s">
        <v>32</v>
      </c>
      <c r="I1081" s="26">
        <v>44647</v>
      </c>
      <c r="J1081" s="27">
        <v>0.162</v>
      </c>
      <c r="K1081" s="28">
        <v>537.61</v>
      </c>
      <c r="L1081" s="28">
        <v>4820.54</v>
      </c>
      <c r="M1081" s="28">
        <v>25.37</v>
      </c>
      <c r="N1081" s="28">
        <v>832.32</v>
      </c>
      <c r="O1081">
        <v>136.6</v>
      </c>
      <c r="P1081">
        <v>2545</v>
      </c>
    </row>
    <row r="1082" spans="1:16">
      <c r="A1082" t="s">
        <v>16</v>
      </c>
      <c r="B1082" t="s">
        <v>336</v>
      </c>
      <c r="C1082" t="s">
        <v>207</v>
      </c>
      <c r="D1082" t="s">
        <v>19</v>
      </c>
      <c r="E1082" t="s">
        <v>49</v>
      </c>
      <c r="F1082">
        <v>78205.19</v>
      </c>
      <c r="G1082" s="26">
        <v>44641</v>
      </c>
      <c r="H1082" t="s">
        <v>32</v>
      </c>
      <c r="I1082" s="26" t="s">
        <v>338</v>
      </c>
      <c r="J1082" s="27">
        <v>0.162</v>
      </c>
      <c r="K1082" s="28">
        <v>537.61</v>
      </c>
      <c r="L1082" s="28">
        <v>4820.54</v>
      </c>
      <c r="M1082" s="28">
        <v>25.37</v>
      </c>
      <c r="N1082" s="28">
        <v>832.32</v>
      </c>
      <c r="O1082">
        <v>136.6</v>
      </c>
      <c r="P1082">
        <v>2549</v>
      </c>
    </row>
    <row r="1083" spans="1:16">
      <c r="A1083" t="s">
        <v>16</v>
      </c>
      <c r="B1083" t="s">
        <v>336</v>
      </c>
      <c r="C1083" t="s">
        <v>197</v>
      </c>
      <c r="D1083" t="s">
        <v>19</v>
      </c>
      <c r="E1083" t="s">
        <v>49</v>
      </c>
      <c r="F1083">
        <v>78205.19</v>
      </c>
      <c r="G1083" s="26">
        <v>44641</v>
      </c>
      <c r="H1083" t="s">
        <v>32</v>
      </c>
      <c r="I1083" s="26">
        <v>44646</v>
      </c>
      <c r="J1083" s="27">
        <v>0.162</v>
      </c>
      <c r="K1083" s="28">
        <v>537.61</v>
      </c>
      <c r="L1083" s="28">
        <v>4820.54</v>
      </c>
      <c r="M1083" s="28">
        <v>25.37</v>
      </c>
      <c r="N1083" s="28">
        <v>832.32</v>
      </c>
      <c r="O1083">
        <v>136.6</v>
      </c>
      <c r="P1083">
        <v>2550</v>
      </c>
    </row>
    <row r="1084" spans="1:16">
      <c r="A1084" t="s">
        <v>16</v>
      </c>
      <c r="B1084" t="s">
        <v>336</v>
      </c>
      <c r="C1084" t="s">
        <v>199</v>
      </c>
      <c r="D1084" t="s">
        <v>19</v>
      </c>
      <c r="E1084" t="s">
        <v>49</v>
      </c>
      <c r="F1084">
        <v>78205.19</v>
      </c>
      <c r="G1084" s="26">
        <v>44641</v>
      </c>
      <c r="H1084" t="s">
        <v>32</v>
      </c>
      <c r="I1084" s="26">
        <v>44646</v>
      </c>
      <c r="J1084" s="27">
        <v>0.162</v>
      </c>
      <c r="K1084" s="28">
        <v>537.61</v>
      </c>
      <c r="L1084" s="28">
        <v>4820.54</v>
      </c>
      <c r="M1084" s="28">
        <v>25.37</v>
      </c>
      <c r="N1084" s="28">
        <v>832.32</v>
      </c>
      <c r="O1084">
        <v>136.6</v>
      </c>
      <c r="P1084">
        <v>2554</v>
      </c>
    </row>
    <row r="1085" spans="1:16">
      <c r="A1085" t="s">
        <v>103</v>
      </c>
      <c r="B1085" t="s">
        <v>220</v>
      </c>
      <c r="C1085" t="s">
        <v>203</v>
      </c>
      <c r="D1085" t="s">
        <v>19</v>
      </c>
      <c r="E1085" t="s">
        <v>20</v>
      </c>
      <c r="F1085">
        <v>76150.38</v>
      </c>
      <c r="G1085" s="26">
        <v>44641</v>
      </c>
      <c r="H1085" t="s">
        <v>21</v>
      </c>
      <c r="I1085" s="26" t="s">
        <v>338</v>
      </c>
      <c r="J1085" s="27">
        <v>0.162</v>
      </c>
      <c r="K1085" s="28">
        <v>429.08</v>
      </c>
      <c r="L1085" s="28">
        <v>4590.86</v>
      </c>
      <c r="M1085" s="28">
        <v>26.04</v>
      </c>
      <c r="N1085" s="28">
        <v>774.86</v>
      </c>
      <c r="O1085">
        <v>136.6</v>
      </c>
      <c r="P1085">
        <v>832</v>
      </c>
    </row>
    <row r="1086" spans="1:16">
      <c r="A1086" t="s">
        <v>103</v>
      </c>
      <c r="B1086" t="s">
        <v>320</v>
      </c>
      <c r="C1086" t="s">
        <v>277</v>
      </c>
      <c r="D1086" t="s">
        <v>44</v>
      </c>
      <c r="E1086" t="s">
        <v>20</v>
      </c>
      <c r="F1086">
        <v>152273.15</v>
      </c>
      <c r="G1086" s="26">
        <v>44641</v>
      </c>
      <c r="H1086" t="s">
        <v>21</v>
      </c>
      <c r="I1086" s="26" t="s">
        <v>334</v>
      </c>
      <c r="J1086" s="27">
        <v>0.252</v>
      </c>
      <c r="K1086" s="28">
        <v>674.81</v>
      </c>
      <c r="L1086" s="28">
        <v>8338.07</v>
      </c>
      <c r="M1086" s="28">
        <v>49.66</v>
      </c>
      <c r="N1086" s="28">
        <v>2351.31</v>
      </c>
      <c r="O1086">
        <v>185.76</v>
      </c>
      <c r="P1086">
        <v>993</v>
      </c>
    </row>
    <row r="1087" spans="1:16">
      <c r="A1087" t="s">
        <v>103</v>
      </c>
      <c r="B1087" t="s">
        <v>339</v>
      </c>
      <c r="C1087" t="s">
        <v>156</v>
      </c>
      <c r="D1087" t="s">
        <v>19</v>
      </c>
      <c r="E1087" t="s">
        <v>49</v>
      </c>
      <c r="F1087">
        <v>78205.19</v>
      </c>
      <c r="G1087" s="26">
        <v>44641</v>
      </c>
      <c r="H1087" t="s">
        <v>340</v>
      </c>
      <c r="I1087" s="26" t="s">
        <v>343</v>
      </c>
      <c r="J1087" s="27">
        <v>0.162</v>
      </c>
      <c r="K1087" s="28">
        <v>537.61</v>
      </c>
      <c r="L1087" s="28">
        <v>4820.54</v>
      </c>
      <c r="M1087" s="28">
        <v>25.37</v>
      </c>
      <c r="N1087" s="28">
        <v>832.32</v>
      </c>
      <c r="O1087">
        <v>136.6</v>
      </c>
      <c r="P1087">
        <v>1561</v>
      </c>
    </row>
    <row r="1088" spans="1:16">
      <c r="A1088" t="s">
        <v>103</v>
      </c>
      <c r="B1088" t="s">
        <v>339</v>
      </c>
      <c r="C1088" t="s">
        <v>82</v>
      </c>
      <c r="D1088" t="s">
        <v>19</v>
      </c>
      <c r="E1088" t="s">
        <v>49</v>
      </c>
      <c r="F1088">
        <v>78205.19</v>
      </c>
      <c r="G1088" s="26">
        <v>44641</v>
      </c>
      <c r="H1088" t="s">
        <v>340</v>
      </c>
      <c r="I1088" s="26" t="s">
        <v>343</v>
      </c>
      <c r="J1088" s="27">
        <v>0.162</v>
      </c>
      <c r="K1088" s="28">
        <v>537.61</v>
      </c>
      <c r="L1088" s="28">
        <v>4820.54</v>
      </c>
      <c r="M1088" s="28">
        <v>25.37</v>
      </c>
      <c r="N1088" s="28">
        <v>832.32</v>
      </c>
      <c r="O1088">
        <v>136.6</v>
      </c>
      <c r="P1088">
        <v>1560</v>
      </c>
    </row>
    <row r="1089" spans="1:16">
      <c r="A1089" t="s">
        <v>103</v>
      </c>
      <c r="B1089" t="s">
        <v>339</v>
      </c>
      <c r="C1089" t="s">
        <v>84</v>
      </c>
      <c r="D1089" t="s">
        <v>19</v>
      </c>
      <c r="E1089" t="s">
        <v>20</v>
      </c>
      <c r="F1089">
        <v>76378.15</v>
      </c>
      <c r="G1089" s="26">
        <v>44641</v>
      </c>
      <c r="H1089" t="s">
        <v>340</v>
      </c>
      <c r="I1089" s="26" t="s">
        <v>343</v>
      </c>
      <c r="J1089" s="27">
        <v>0.162</v>
      </c>
      <c r="K1089" s="28">
        <v>670</v>
      </c>
      <c r="L1089" s="28">
        <v>4336.79</v>
      </c>
      <c r="M1089" s="28">
        <v>26.2</v>
      </c>
      <c r="N1089" s="28">
        <v>774.86</v>
      </c>
      <c r="O1089">
        <v>136.6</v>
      </c>
      <c r="P1089">
        <v>1557</v>
      </c>
    </row>
    <row r="1090" spans="1:16">
      <c r="A1090" t="s">
        <v>103</v>
      </c>
      <c r="B1090" t="s">
        <v>339</v>
      </c>
      <c r="C1090" t="s">
        <v>150</v>
      </c>
      <c r="D1090" t="s">
        <v>19</v>
      </c>
      <c r="E1090" t="s">
        <v>49</v>
      </c>
      <c r="F1090">
        <v>78205.19</v>
      </c>
      <c r="G1090" s="26">
        <v>44641</v>
      </c>
      <c r="H1090" t="s">
        <v>340</v>
      </c>
      <c r="I1090" s="26" t="s">
        <v>343</v>
      </c>
      <c r="J1090" s="27">
        <v>0.162</v>
      </c>
      <c r="K1090" s="28">
        <v>537.61</v>
      </c>
      <c r="L1090" s="28">
        <v>4820.54</v>
      </c>
      <c r="M1090" s="28">
        <v>25.37</v>
      </c>
      <c r="N1090" s="28">
        <v>832.32</v>
      </c>
      <c r="O1090">
        <v>136.6</v>
      </c>
      <c r="P1090">
        <v>1565</v>
      </c>
    </row>
    <row r="1091" spans="1:16">
      <c r="A1091" t="s">
        <v>103</v>
      </c>
      <c r="B1091" t="s">
        <v>339</v>
      </c>
      <c r="C1091" t="s">
        <v>76</v>
      </c>
      <c r="D1091" t="s">
        <v>19</v>
      </c>
      <c r="E1091" t="s">
        <v>49</v>
      </c>
      <c r="F1091">
        <v>78205.19</v>
      </c>
      <c r="G1091" s="26">
        <v>44641</v>
      </c>
      <c r="H1091" t="s">
        <v>340</v>
      </c>
      <c r="I1091" s="26" t="s">
        <v>341</v>
      </c>
      <c r="J1091" s="27">
        <v>0.162</v>
      </c>
      <c r="K1091" s="28">
        <v>537.61</v>
      </c>
      <c r="L1091" s="28">
        <v>4820.54</v>
      </c>
      <c r="M1091" s="28">
        <v>25.37</v>
      </c>
      <c r="N1091" s="28">
        <v>832.32</v>
      </c>
      <c r="O1091">
        <v>136.6</v>
      </c>
      <c r="P1091">
        <v>1555</v>
      </c>
    </row>
    <row r="1092" spans="1:16">
      <c r="A1092" t="s">
        <v>103</v>
      </c>
      <c r="B1092" t="s">
        <v>220</v>
      </c>
      <c r="C1092" t="s">
        <v>217</v>
      </c>
      <c r="D1092" t="s">
        <v>19</v>
      </c>
      <c r="E1092" t="s">
        <v>20</v>
      </c>
      <c r="F1092">
        <v>76150.38</v>
      </c>
      <c r="G1092" s="26">
        <v>44641</v>
      </c>
      <c r="H1092" t="s">
        <v>21</v>
      </c>
      <c r="I1092" s="26" t="s">
        <v>338</v>
      </c>
      <c r="J1092" s="27">
        <v>0.162</v>
      </c>
      <c r="K1092" s="28">
        <v>429.08</v>
      </c>
      <c r="L1092" s="28">
        <v>4590.86</v>
      </c>
      <c r="M1092" s="28">
        <v>26.04</v>
      </c>
      <c r="N1092" s="28">
        <v>774.86</v>
      </c>
      <c r="O1092">
        <v>136.6</v>
      </c>
      <c r="P1092">
        <v>834</v>
      </c>
    </row>
    <row r="1093" spans="1:16">
      <c r="A1093" t="s">
        <v>16</v>
      </c>
      <c r="B1093" t="s">
        <v>157</v>
      </c>
      <c r="C1093" t="s">
        <v>155</v>
      </c>
      <c r="D1093" t="s">
        <v>44</v>
      </c>
      <c r="E1093" t="s">
        <v>20</v>
      </c>
      <c r="F1093">
        <v>152769.7</v>
      </c>
      <c r="G1093" s="26">
        <v>44641</v>
      </c>
      <c r="H1093" t="s">
        <v>32</v>
      </c>
      <c r="I1093" s="26">
        <v>44646</v>
      </c>
      <c r="J1093" s="27">
        <v>0.252</v>
      </c>
      <c r="K1093" s="28">
        <v>1198.46</v>
      </c>
      <c r="L1093" s="28">
        <v>7822.4</v>
      </c>
      <c r="M1093" s="28">
        <v>49.81</v>
      </c>
      <c r="N1093" s="28">
        <v>2351.31</v>
      </c>
      <c r="O1093">
        <v>185.76</v>
      </c>
      <c r="P1093">
        <v>2778</v>
      </c>
    </row>
    <row r="1094" spans="1:16">
      <c r="A1094" t="s">
        <v>16</v>
      </c>
      <c r="B1094" t="s">
        <v>336</v>
      </c>
      <c r="C1094" t="s">
        <v>279</v>
      </c>
      <c r="D1094" t="s">
        <v>19</v>
      </c>
      <c r="E1094" t="s">
        <v>20</v>
      </c>
      <c r="F1094">
        <v>76378.15</v>
      </c>
      <c r="G1094" s="26">
        <v>44641</v>
      </c>
      <c r="H1094" t="s">
        <v>32</v>
      </c>
      <c r="I1094" s="26">
        <v>44646</v>
      </c>
      <c r="J1094" s="27">
        <v>0.162</v>
      </c>
      <c r="K1094" s="28">
        <v>670</v>
      </c>
      <c r="L1094" s="28">
        <v>4336.79</v>
      </c>
      <c r="M1094" s="28">
        <v>26.2</v>
      </c>
      <c r="N1094" s="28">
        <v>774.86</v>
      </c>
      <c r="O1094">
        <v>136.6</v>
      </c>
      <c r="P1094">
        <v>2473</v>
      </c>
    </row>
    <row r="1095" spans="1:16">
      <c r="A1095" t="s">
        <v>16</v>
      </c>
      <c r="B1095" t="s">
        <v>157</v>
      </c>
      <c r="C1095" t="s">
        <v>139</v>
      </c>
      <c r="D1095" t="s">
        <v>44</v>
      </c>
      <c r="E1095" t="s">
        <v>49</v>
      </c>
      <c r="F1095">
        <v>152905.93</v>
      </c>
      <c r="G1095" s="26">
        <v>44641</v>
      </c>
      <c r="H1095" t="s">
        <v>32</v>
      </c>
      <c r="I1095" s="26">
        <v>44646</v>
      </c>
      <c r="J1095" s="27">
        <v>0.252</v>
      </c>
      <c r="K1095" s="28">
        <v>918.16</v>
      </c>
      <c r="L1095" s="28">
        <v>8560.99</v>
      </c>
      <c r="M1095" s="28">
        <v>47.78</v>
      </c>
      <c r="N1095" s="28">
        <v>2351.31</v>
      </c>
      <c r="O1095">
        <v>185.76</v>
      </c>
      <c r="P1095">
        <v>2779</v>
      </c>
    </row>
    <row r="1096" spans="1:16">
      <c r="A1096" t="s">
        <v>16</v>
      </c>
      <c r="B1096" t="s">
        <v>336</v>
      </c>
      <c r="C1096" t="s">
        <v>280</v>
      </c>
      <c r="D1096" t="s">
        <v>19</v>
      </c>
      <c r="E1096" t="s">
        <v>20</v>
      </c>
      <c r="F1096">
        <v>76378.15</v>
      </c>
      <c r="G1096" s="26">
        <v>44641</v>
      </c>
      <c r="H1096" t="s">
        <v>32</v>
      </c>
      <c r="I1096" s="26">
        <v>44645</v>
      </c>
      <c r="J1096" s="27">
        <v>0.162</v>
      </c>
      <c r="K1096" s="28">
        <v>670</v>
      </c>
      <c r="L1096" s="28">
        <v>4336.79</v>
      </c>
      <c r="M1096" s="28">
        <v>26.2</v>
      </c>
      <c r="N1096" s="28">
        <v>774.86</v>
      </c>
      <c r="O1096">
        <v>136.6</v>
      </c>
      <c r="P1096">
        <v>2471</v>
      </c>
    </row>
    <row r="1097" spans="1:16">
      <c r="A1097" t="s">
        <v>16</v>
      </c>
      <c r="B1097" t="s">
        <v>336</v>
      </c>
      <c r="C1097" t="s">
        <v>229</v>
      </c>
      <c r="D1097" t="s">
        <v>19</v>
      </c>
      <c r="E1097" t="s">
        <v>20</v>
      </c>
      <c r="F1097">
        <v>76378.15</v>
      </c>
      <c r="G1097" s="26">
        <v>44641</v>
      </c>
      <c r="H1097" t="s">
        <v>32</v>
      </c>
      <c r="I1097" s="26">
        <v>44645</v>
      </c>
      <c r="J1097" s="27">
        <v>0.162</v>
      </c>
      <c r="K1097" s="28">
        <v>670</v>
      </c>
      <c r="L1097" s="28">
        <v>4336.79</v>
      </c>
      <c r="M1097" s="28">
        <v>26.2</v>
      </c>
      <c r="N1097" s="28">
        <v>774.86</v>
      </c>
      <c r="O1097">
        <v>136.6</v>
      </c>
      <c r="P1097">
        <v>2476</v>
      </c>
    </row>
    <row r="1098" spans="1:16">
      <c r="A1098" t="s">
        <v>103</v>
      </c>
      <c r="B1098" t="s">
        <v>320</v>
      </c>
      <c r="C1098" t="s">
        <v>261</v>
      </c>
      <c r="D1098" t="s">
        <v>44</v>
      </c>
      <c r="E1098" t="s">
        <v>49</v>
      </c>
      <c r="F1098">
        <v>152415.15</v>
      </c>
      <c r="G1098" s="26">
        <v>44641</v>
      </c>
      <c r="H1098" t="s">
        <v>21</v>
      </c>
      <c r="I1098" s="26" t="s">
        <v>338</v>
      </c>
      <c r="J1098" s="27">
        <v>0.252</v>
      </c>
      <c r="K1098" s="28">
        <v>579.03</v>
      </c>
      <c r="L1098" s="28">
        <v>8866.58</v>
      </c>
      <c r="M1098" s="28">
        <v>47.69</v>
      </c>
      <c r="N1098" s="28">
        <v>2351.31</v>
      </c>
      <c r="O1098">
        <v>185.76</v>
      </c>
      <c r="P1098">
        <v>986</v>
      </c>
    </row>
    <row r="1099" spans="1:16">
      <c r="A1099" t="s">
        <v>103</v>
      </c>
      <c r="B1099" t="s">
        <v>220</v>
      </c>
      <c r="C1099" t="s">
        <v>202</v>
      </c>
      <c r="D1099" t="s">
        <v>19</v>
      </c>
      <c r="E1099" t="s">
        <v>20</v>
      </c>
      <c r="F1099">
        <v>76150.38</v>
      </c>
      <c r="G1099" s="26">
        <v>44642</v>
      </c>
      <c r="H1099" t="s">
        <v>21</v>
      </c>
      <c r="I1099" s="26" t="s">
        <v>342</v>
      </c>
      <c r="J1099" s="27">
        <v>0.162</v>
      </c>
      <c r="K1099" s="28">
        <v>429.08</v>
      </c>
      <c r="L1099" s="28">
        <v>4590.86</v>
      </c>
      <c r="M1099" s="28">
        <v>26.04</v>
      </c>
      <c r="N1099" s="28">
        <v>774.86</v>
      </c>
      <c r="O1099">
        <v>136.6</v>
      </c>
      <c r="P1099">
        <v>827</v>
      </c>
    </row>
    <row r="1100" spans="1:16">
      <c r="A1100" t="s">
        <v>16</v>
      </c>
      <c r="B1100" t="s">
        <v>336</v>
      </c>
      <c r="C1100" t="s">
        <v>210</v>
      </c>
      <c r="D1100" t="s">
        <v>19</v>
      </c>
      <c r="E1100" t="s">
        <v>20</v>
      </c>
      <c r="F1100">
        <v>76378.15</v>
      </c>
      <c r="G1100" s="26">
        <v>44642</v>
      </c>
      <c r="H1100" t="s">
        <v>32</v>
      </c>
      <c r="I1100" s="26">
        <v>44646</v>
      </c>
      <c r="J1100" s="27">
        <v>0.162</v>
      </c>
      <c r="K1100" s="28">
        <v>670</v>
      </c>
      <c r="L1100" s="28">
        <v>4336.79</v>
      </c>
      <c r="M1100" s="28">
        <v>26.2</v>
      </c>
      <c r="N1100" s="28">
        <v>774.86</v>
      </c>
      <c r="O1100">
        <v>136.6</v>
      </c>
      <c r="P1100">
        <v>2552</v>
      </c>
    </row>
    <row r="1101" spans="1:16">
      <c r="A1101" t="s">
        <v>16</v>
      </c>
      <c r="B1101" t="s">
        <v>336</v>
      </c>
      <c r="C1101" t="s">
        <v>206</v>
      </c>
      <c r="D1101" t="s">
        <v>19</v>
      </c>
      <c r="E1101" t="s">
        <v>20</v>
      </c>
      <c r="F1101">
        <v>76378.15</v>
      </c>
      <c r="G1101" s="26">
        <v>44642</v>
      </c>
      <c r="H1101" t="s">
        <v>32</v>
      </c>
      <c r="I1101" s="26">
        <v>44647</v>
      </c>
      <c r="J1101" s="27">
        <v>0.162</v>
      </c>
      <c r="K1101" s="28">
        <v>670</v>
      </c>
      <c r="L1101" s="28">
        <v>4336.79</v>
      </c>
      <c r="M1101" s="28">
        <v>26.2</v>
      </c>
      <c r="N1101" s="28">
        <v>774.86</v>
      </c>
      <c r="O1101">
        <v>136.6</v>
      </c>
      <c r="P1101">
        <v>2546</v>
      </c>
    </row>
    <row r="1102" spans="1:16">
      <c r="A1102" t="s">
        <v>103</v>
      </c>
      <c r="B1102" t="s">
        <v>220</v>
      </c>
      <c r="C1102" t="s">
        <v>190</v>
      </c>
      <c r="D1102" t="s">
        <v>19</v>
      </c>
      <c r="E1102" t="s">
        <v>20</v>
      </c>
      <c r="F1102">
        <v>76150.38</v>
      </c>
      <c r="G1102" s="26">
        <v>44642</v>
      </c>
      <c r="H1102" t="s">
        <v>21</v>
      </c>
      <c r="I1102" s="26" t="s">
        <v>342</v>
      </c>
      <c r="J1102" s="27">
        <v>0.162</v>
      </c>
      <c r="K1102" s="28">
        <v>429.08</v>
      </c>
      <c r="L1102" s="28">
        <v>4590.86</v>
      </c>
      <c r="M1102" s="28">
        <v>26.04</v>
      </c>
      <c r="N1102" s="28">
        <v>774.86</v>
      </c>
      <c r="O1102">
        <v>136.6</v>
      </c>
      <c r="P1102">
        <v>828</v>
      </c>
    </row>
    <row r="1103" spans="1:16">
      <c r="A1103" t="s">
        <v>16</v>
      </c>
      <c r="B1103" t="s">
        <v>157</v>
      </c>
      <c r="C1103" t="s">
        <v>154</v>
      </c>
      <c r="D1103" t="s">
        <v>44</v>
      </c>
      <c r="E1103" t="s">
        <v>20</v>
      </c>
      <c r="F1103">
        <v>152273.15</v>
      </c>
      <c r="G1103" s="26">
        <v>44642</v>
      </c>
      <c r="H1103" t="s">
        <v>32</v>
      </c>
      <c r="I1103" s="26">
        <v>44648</v>
      </c>
      <c r="J1103" s="27">
        <v>0.252</v>
      </c>
      <c r="K1103" s="28">
        <v>674.81</v>
      </c>
      <c r="L1103" s="28">
        <v>8338.07</v>
      </c>
      <c r="M1103" s="28">
        <v>49.66</v>
      </c>
      <c r="N1103" s="28">
        <v>2351.31</v>
      </c>
      <c r="O1103">
        <v>185.76</v>
      </c>
      <c r="P1103">
        <v>2773</v>
      </c>
    </row>
    <row r="1104" spans="1:16">
      <c r="A1104" t="s">
        <v>16</v>
      </c>
      <c r="B1104" t="s">
        <v>157</v>
      </c>
      <c r="C1104" t="s">
        <v>146</v>
      </c>
      <c r="D1104" t="s">
        <v>44</v>
      </c>
      <c r="E1104" t="s">
        <v>20</v>
      </c>
      <c r="F1104">
        <v>152273.15</v>
      </c>
      <c r="G1104" s="26">
        <v>44642</v>
      </c>
      <c r="H1104" t="s">
        <v>32</v>
      </c>
      <c r="I1104" s="26">
        <v>44647</v>
      </c>
      <c r="J1104" s="27">
        <v>0.252</v>
      </c>
      <c r="K1104" s="28">
        <v>674.81</v>
      </c>
      <c r="L1104" s="28">
        <v>8338.07</v>
      </c>
      <c r="M1104" s="28">
        <v>49.66</v>
      </c>
      <c r="N1104" s="28">
        <v>2351.31</v>
      </c>
      <c r="O1104">
        <v>185.76</v>
      </c>
      <c r="P1104">
        <v>2772</v>
      </c>
    </row>
    <row r="1105" spans="1:16">
      <c r="A1105" t="s">
        <v>16</v>
      </c>
      <c r="B1105" t="s">
        <v>336</v>
      </c>
      <c r="C1105" t="s">
        <v>213</v>
      </c>
      <c r="D1105" t="s">
        <v>19</v>
      </c>
      <c r="E1105" t="s">
        <v>20</v>
      </c>
      <c r="F1105">
        <v>76378.15</v>
      </c>
      <c r="G1105" s="26">
        <v>44642</v>
      </c>
      <c r="H1105" t="s">
        <v>32</v>
      </c>
      <c r="I1105" s="26" t="s">
        <v>338</v>
      </c>
      <c r="J1105" s="27">
        <v>0.162</v>
      </c>
      <c r="K1105" s="28">
        <v>670</v>
      </c>
      <c r="L1105" s="28">
        <v>4336.79</v>
      </c>
      <c r="M1105" s="28">
        <v>26.2</v>
      </c>
      <c r="N1105" s="28">
        <v>774.86</v>
      </c>
      <c r="O1105">
        <v>136.6</v>
      </c>
      <c r="P1105">
        <v>2548</v>
      </c>
    </row>
    <row r="1106" spans="1:16">
      <c r="A1106" t="s">
        <v>103</v>
      </c>
      <c r="B1106" t="s">
        <v>320</v>
      </c>
      <c r="C1106" t="s">
        <v>166</v>
      </c>
      <c r="D1106" t="s">
        <v>44</v>
      </c>
      <c r="E1106" t="s">
        <v>49</v>
      </c>
      <c r="F1106">
        <v>152905.93</v>
      </c>
      <c r="G1106" s="26">
        <v>44642</v>
      </c>
      <c r="H1106" t="s">
        <v>21</v>
      </c>
      <c r="I1106" s="26" t="s">
        <v>289</v>
      </c>
      <c r="J1106" s="27">
        <v>0.252</v>
      </c>
      <c r="K1106" s="28">
        <v>918.16</v>
      </c>
      <c r="L1106" s="28">
        <v>8560.99</v>
      </c>
      <c r="M1106" s="28">
        <v>47.78</v>
      </c>
      <c r="N1106" s="28">
        <v>2351.31</v>
      </c>
      <c r="O1106">
        <v>185.76</v>
      </c>
      <c r="P1106">
        <v>981</v>
      </c>
    </row>
    <row r="1107" spans="1:16">
      <c r="A1107" t="s">
        <v>103</v>
      </c>
      <c r="B1107" t="s">
        <v>320</v>
      </c>
      <c r="C1107" t="s">
        <v>271</v>
      </c>
      <c r="D1107" t="s">
        <v>44</v>
      </c>
      <c r="E1107" t="s">
        <v>49</v>
      </c>
      <c r="F1107">
        <v>152905.93</v>
      </c>
      <c r="G1107" s="26">
        <v>44642</v>
      </c>
      <c r="H1107" t="s">
        <v>21</v>
      </c>
      <c r="I1107" s="26">
        <v>44649</v>
      </c>
      <c r="J1107" s="27">
        <v>0.252</v>
      </c>
      <c r="K1107" s="28">
        <v>918.16</v>
      </c>
      <c r="L1107" s="28">
        <v>8560.99</v>
      </c>
      <c r="M1107" s="28">
        <v>47.78</v>
      </c>
      <c r="N1107" s="28">
        <v>2351.31</v>
      </c>
      <c r="O1107">
        <v>185.76</v>
      </c>
      <c r="P1107">
        <v>1000</v>
      </c>
    </row>
    <row r="1108" spans="1:16">
      <c r="A1108" t="s">
        <v>16</v>
      </c>
      <c r="B1108" t="s">
        <v>336</v>
      </c>
      <c r="C1108" t="s">
        <v>195</v>
      </c>
      <c r="D1108" t="s">
        <v>19</v>
      </c>
      <c r="E1108" t="s">
        <v>20</v>
      </c>
      <c r="F1108">
        <v>76378.15</v>
      </c>
      <c r="G1108" s="26">
        <v>44642</v>
      </c>
      <c r="H1108" t="s">
        <v>32</v>
      </c>
      <c r="I1108" s="26" t="s">
        <v>338</v>
      </c>
      <c r="J1108" s="27">
        <v>0.162</v>
      </c>
      <c r="K1108" s="28">
        <v>670</v>
      </c>
      <c r="L1108" s="28">
        <v>4336.79</v>
      </c>
      <c r="M1108" s="28">
        <v>26.2</v>
      </c>
      <c r="N1108" s="28">
        <v>774.86</v>
      </c>
      <c r="O1108">
        <v>136.6</v>
      </c>
      <c r="P1108">
        <v>2547</v>
      </c>
    </row>
    <row r="1109" spans="1:16">
      <c r="A1109" t="s">
        <v>103</v>
      </c>
      <c r="B1109" t="s">
        <v>339</v>
      </c>
      <c r="C1109" t="s">
        <v>80</v>
      </c>
      <c r="D1109" t="s">
        <v>19</v>
      </c>
      <c r="E1109" t="s">
        <v>20</v>
      </c>
      <c r="F1109">
        <v>76378.15</v>
      </c>
      <c r="G1109" s="26">
        <v>44642</v>
      </c>
      <c r="H1109" t="s">
        <v>340</v>
      </c>
      <c r="I1109" s="26" t="s">
        <v>343</v>
      </c>
      <c r="J1109" s="27">
        <v>0.162</v>
      </c>
      <c r="K1109" s="28">
        <v>670</v>
      </c>
      <c r="L1109" s="28">
        <v>4336.79</v>
      </c>
      <c r="M1109" s="28">
        <v>26.2</v>
      </c>
      <c r="N1109" s="28">
        <v>774.86</v>
      </c>
      <c r="O1109">
        <v>136.6</v>
      </c>
      <c r="P1109">
        <v>1559</v>
      </c>
    </row>
    <row r="1110" spans="1:16">
      <c r="A1110" t="s">
        <v>16</v>
      </c>
      <c r="B1110" t="s">
        <v>336</v>
      </c>
      <c r="C1110" t="s">
        <v>166</v>
      </c>
      <c r="D1110" t="s">
        <v>19</v>
      </c>
      <c r="E1110" t="s">
        <v>49</v>
      </c>
      <c r="F1110">
        <v>78205.19</v>
      </c>
      <c r="G1110" s="26">
        <v>44642</v>
      </c>
      <c r="H1110" t="s">
        <v>32</v>
      </c>
      <c r="I1110" s="26">
        <v>44648</v>
      </c>
      <c r="J1110" s="27">
        <v>0.162</v>
      </c>
      <c r="K1110" s="28">
        <v>537.61</v>
      </c>
      <c r="L1110" s="28">
        <v>4820.54</v>
      </c>
      <c r="M1110" s="28">
        <v>25.37</v>
      </c>
      <c r="N1110" s="28">
        <v>832.32</v>
      </c>
      <c r="O1110">
        <v>136.6</v>
      </c>
      <c r="P1110">
        <v>2460</v>
      </c>
    </row>
    <row r="1111" spans="1:16">
      <c r="A1111" t="s">
        <v>103</v>
      </c>
      <c r="B1111" t="s">
        <v>339</v>
      </c>
      <c r="C1111" t="s">
        <v>72</v>
      </c>
      <c r="D1111" t="s">
        <v>19</v>
      </c>
      <c r="E1111" t="s">
        <v>20</v>
      </c>
      <c r="F1111">
        <v>76378.15</v>
      </c>
      <c r="G1111" s="26">
        <v>44642</v>
      </c>
      <c r="H1111" t="s">
        <v>340</v>
      </c>
      <c r="I1111" s="26" t="s">
        <v>343</v>
      </c>
      <c r="J1111" s="27">
        <v>0.162</v>
      </c>
      <c r="K1111" s="28">
        <v>670</v>
      </c>
      <c r="L1111" s="28">
        <v>4336.79</v>
      </c>
      <c r="M1111" s="28">
        <v>26.2</v>
      </c>
      <c r="N1111" s="28">
        <v>774.86</v>
      </c>
      <c r="O1111">
        <v>136.6</v>
      </c>
      <c r="P1111">
        <v>1558</v>
      </c>
    </row>
    <row r="1112" spans="1:16">
      <c r="A1112" t="s">
        <v>16</v>
      </c>
      <c r="B1112" t="s">
        <v>336</v>
      </c>
      <c r="C1112" t="s">
        <v>277</v>
      </c>
      <c r="D1112" t="s">
        <v>19</v>
      </c>
      <c r="E1112" t="s">
        <v>20</v>
      </c>
      <c r="F1112">
        <v>76378.15</v>
      </c>
      <c r="G1112" s="26">
        <v>44642</v>
      </c>
      <c r="H1112" t="s">
        <v>32</v>
      </c>
      <c r="I1112" s="26">
        <v>44645</v>
      </c>
      <c r="J1112" s="27">
        <v>0.162</v>
      </c>
      <c r="K1112" s="28">
        <v>670</v>
      </c>
      <c r="L1112" s="28">
        <v>4336.79</v>
      </c>
      <c r="M1112" s="28">
        <v>26.2</v>
      </c>
      <c r="N1112" s="28">
        <v>774.86</v>
      </c>
      <c r="O1112">
        <v>136.6</v>
      </c>
      <c r="P1112">
        <v>2472</v>
      </c>
    </row>
    <row r="1113" spans="1:16">
      <c r="A1113" t="s">
        <v>103</v>
      </c>
      <c r="B1113" t="s">
        <v>339</v>
      </c>
      <c r="C1113" t="s">
        <v>154</v>
      </c>
      <c r="D1113" t="s">
        <v>19</v>
      </c>
      <c r="E1113" t="s">
        <v>20</v>
      </c>
      <c r="F1113">
        <v>76378.15</v>
      </c>
      <c r="G1113" s="26">
        <v>44642</v>
      </c>
      <c r="H1113" t="s">
        <v>340</v>
      </c>
      <c r="I1113" s="26" t="s">
        <v>343</v>
      </c>
      <c r="J1113" s="27">
        <v>0.162</v>
      </c>
      <c r="K1113" s="28">
        <v>670</v>
      </c>
      <c r="L1113" s="28">
        <v>4336.79</v>
      </c>
      <c r="M1113" s="28">
        <v>26.2</v>
      </c>
      <c r="N1113" s="28">
        <v>774.86</v>
      </c>
      <c r="O1113">
        <v>136.6</v>
      </c>
      <c r="P1113">
        <v>1564</v>
      </c>
    </row>
    <row r="1114" spans="1:16">
      <c r="A1114" t="s">
        <v>16</v>
      </c>
      <c r="B1114" t="s">
        <v>336</v>
      </c>
      <c r="C1114" t="s">
        <v>247</v>
      </c>
      <c r="D1114" t="s">
        <v>19</v>
      </c>
      <c r="E1114" t="s">
        <v>49</v>
      </c>
      <c r="F1114">
        <v>78205.19</v>
      </c>
      <c r="G1114" s="26">
        <v>44642</v>
      </c>
      <c r="H1114" t="s">
        <v>32</v>
      </c>
      <c r="I1114" s="26">
        <v>44647</v>
      </c>
      <c r="J1114" s="27">
        <v>0.162</v>
      </c>
      <c r="K1114" s="28">
        <v>537.61</v>
      </c>
      <c r="L1114" s="28">
        <v>4820.54</v>
      </c>
      <c r="M1114" s="28">
        <v>25.37</v>
      </c>
      <c r="N1114" s="28">
        <v>832.32</v>
      </c>
      <c r="O1114">
        <v>136.6</v>
      </c>
      <c r="P1114">
        <v>2469</v>
      </c>
    </row>
    <row r="1115" spans="1:16">
      <c r="A1115" t="s">
        <v>16</v>
      </c>
      <c r="B1115" t="s">
        <v>336</v>
      </c>
      <c r="C1115" t="s">
        <v>261</v>
      </c>
      <c r="D1115" t="s">
        <v>19</v>
      </c>
      <c r="E1115" t="s">
        <v>49</v>
      </c>
      <c r="F1115">
        <v>78205.19</v>
      </c>
      <c r="G1115" s="26">
        <v>44642</v>
      </c>
      <c r="H1115" t="s">
        <v>32</v>
      </c>
      <c r="I1115" s="26">
        <v>44647</v>
      </c>
      <c r="J1115" s="27">
        <v>0.162</v>
      </c>
      <c r="K1115" s="28">
        <v>537.61</v>
      </c>
      <c r="L1115" s="28">
        <v>4820.54</v>
      </c>
      <c r="M1115" s="28">
        <v>25.37</v>
      </c>
      <c r="N1115" s="28">
        <v>832.32</v>
      </c>
      <c r="O1115">
        <v>136.6</v>
      </c>
      <c r="P1115">
        <v>2465</v>
      </c>
    </row>
    <row r="1116" spans="1:16">
      <c r="A1116" t="s">
        <v>103</v>
      </c>
      <c r="B1116" t="s">
        <v>339</v>
      </c>
      <c r="C1116" t="s">
        <v>152</v>
      </c>
      <c r="D1116" t="s">
        <v>19</v>
      </c>
      <c r="E1116" t="s">
        <v>20</v>
      </c>
      <c r="F1116">
        <v>76378.15</v>
      </c>
      <c r="G1116" s="26">
        <v>44642</v>
      </c>
      <c r="H1116" t="s">
        <v>340</v>
      </c>
      <c r="I1116" s="26" t="s">
        <v>343</v>
      </c>
      <c r="J1116" s="27">
        <v>0.162</v>
      </c>
      <c r="K1116" s="28">
        <v>670</v>
      </c>
      <c r="L1116" s="28">
        <v>4336.79</v>
      </c>
      <c r="M1116" s="28">
        <v>26.2</v>
      </c>
      <c r="N1116" s="28">
        <v>774.86</v>
      </c>
      <c r="O1116">
        <v>136.6</v>
      </c>
      <c r="P1116">
        <v>1562</v>
      </c>
    </row>
    <row r="1117" spans="1:16">
      <c r="A1117" t="s">
        <v>103</v>
      </c>
      <c r="B1117" t="s">
        <v>339</v>
      </c>
      <c r="C1117" t="s">
        <v>146</v>
      </c>
      <c r="D1117" t="s">
        <v>19</v>
      </c>
      <c r="E1117" t="s">
        <v>20</v>
      </c>
      <c r="F1117">
        <v>76378.15</v>
      </c>
      <c r="G1117" s="26">
        <v>44642</v>
      </c>
      <c r="H1117" t="s">
        <v>340</v>
      </c>
      <c r="I1117" s="26" t="s">
        <v>343</v>
      </c>
      <c r="J1117" s="27">
        <v>0.162</v>
      </c>
      <c r="K1117" s="28">
        <v>670</v>
      </c>
      <c r="L1117" s="28">
        <v>4336.79</v>
      </c>
      <c r="M1117" s="28">
        <v>26.2</v>
      </c>
      <c r="N1117" s="28">
        <v>774.86</v>
      </c>
      <c r="O1117">
        <v>136.6</v>
      </c>
      <c r="P1117">
        <v>1563</v>
      </c>
    </row>
    <row r="1118" spans="1:16">
      <c r="A1118" t="s">
        <v>16</v>
      </c>
      <c r="B1118" t="s">
        <v>157</v>
      </c>
      <c r="C1118" t="s">
        <v>156</v>
      </c>
      <c r="D1118" t="s">
        <v>44</v>
      </c>
      <c r="E1118" t="s">
        <v>49</v>
      </c>
      <c r="F1118">
        <v>152415.15</v>
      </c>
      <c r="G1118" s="26">
        <v>44643</v>
      </c>
      <c r="H1118" t="s">
        <v>32</v>
      </c>
      <c r="I1118" s="26">
        <v>44647</v>
      </c>
      <c r="J1118" s="27">
        <v>0.252</v>
      </c>
      <c r="K1118" s="28">
        <v>579.03</v>
      </c>
      <c r="L1118" s="28">
        <v>8866.58</v>
      </c>
      <c r="M1118" s="28">
        <v>47.69</v>
      </c>
      <c r="N1118" s="28">
        <v>2351.31</v>
      </c>
      <c r="O1118">
        <v>185.76</v>
      </c>
      <c r="P1118">
        <v>2770</v>
      </c>
    </row>
    <row r="1119" spans="1:16">
      <c r="A1119" t="s">
        <v>103</v>
      </c>
      <c r="B1119" t="s">
        <v>339</v>
      </c>
      <c r="C1119" t="s">
        <v>144</v>
      </c>
      <c r="D1119" t="s">
        <v>19</v>
      </c>
      <c r="E1119" t="s">
        <v>49</v>
      </c>
      <c r="F1119">
        <v>78205.19</v>
      </c>
      <c r="G1119" s="26">
        <v>44643</v>
      </c>
      <c r="H1119" t="s">
        <v>340</v>
      </c>
      <c r="I1119" s="26" t="s">
        <v>344</v>
      </c>
      <c r="J1119" s="27">
        <v>0.162</v>
      </c>
      <c r="K1119" s="28">
        <v>537.61</v>
      </c>
      <c r="L1119" s="28">
        <v>4820.54</v>
      </c>
      <c r="M1119" s="28">
        <v>25.37</v>
      </c>
      <c r="N1119" s="28">
        <v>832.32</v>
      </c>
      <c r="O1119">
        <v>136.6</v>
      </c>
      <c r="P1119">
        <v>1575</v>
      </c>
    </row>
    <row r="1120" spans="1:16">
      <c r="A1120" t="s">
        <v>16</v>
      </c>
      <c r="B1120" t="s">
        <v>336</v>
      </c>
      <c r="C1120" t="s">
        <v>250</v>
      </c>
      <c r="D1120" t="s">
        <v>19</v>
      </c>
      <c r="E1120" t="s">
        <v>20</v>
      </c>
      <c r="F1120">
        <v>76378.15</v>
      </c>
      <c r="G1120" s="26">
        <v>44643</v>
      </c>
      <c r="H1120" t="s">
        <v>32</v>
      </c>
      <c r="I1120" s="26">
        <v>44647</v>
      </c>
      <c r="J1120" s="27">
        <v>0.162</v>
      </c>
      <c r="K1120" s="28">
        <v>670</v>
      </c>
      <c r="L1120" s="28">
        <v>4336.79</v>
      </c>
      <c r="M1120" s="28">
        <v>26.2</v>
      </c>
      <c r="N1120" s="28">
        <v>774.86</v>
      </c>
      <c r="O1120">
        <v>136.6</v>
      </c>
      <c r="P1120">
        <v>2466</v>
      </c>
    </row>
    <row r="1121" spans="1:16">
      <c r="A1121" t="s">
        <v>103</v>
      </c>
      <c r="B1121" t="s">
        <v>339</v>
      </c>
      <c r="C1121" t="s">
        <v>114</v>
      </c>
      <c r="D1121" t="s">
        <v>19</v>
      </c>
      <c r="E1121" t="s">
        <v>20</v>
      </c>
      <c r="F1121">
        <v>76378.15</v>
      </c>
      <c r="G1121" s="26">
        <v>44643</v>
      </c>
      <c r="H1121" t="s">
        <v>340</v>
      </c>
      <c r="I1121" s="26" t="s">
        <v>345</v>
      </c>
      <c r="J1121" s="27">
        <v>0.162</v>
      </c>
      <c r="K1121" s="28">
        <v>670</v>
      </c>
      <c r="L1121" s="28">
        <v>4336.79</v>
      </c>
      <c r="M1121" s="28">
        <v>26.2</v>
      </c>
      <c r="N1121" s="28">
        <v>774.86</v>
      </c>
      <c r="O1121">
        <v>136.6</v>
      </c>
      <c r="P1121">
        <v>1577</v>
      </c>
    </row>
    <row r="1122" spans="1:16">
      <c r="A1122" t="s">
        <v>16</v>
      </c>
      <c r="B1122" t="s">
        <v>336</v>
      </c>
      <c r="C1122" t="s">
        <v>218</v>
      </c>
      <c r="D1122" t="s">
        <v>19</v>
      </c>
      <c r="E1122" t="s">
        <v>49</v>
      </c>
      <c r="F1122">
        <v>78205.19</v>
      </c>
      <c r="G1122" s="26">
        <v>44643</v>
      </c>
      <c r="H1122" t="s">
        <v>32</v>
      </c>
      <c r="I1122" s="26" t="s">
        <v>338</v>
      </c>
      <c r="J1122" s="27">
        <v>0.162</v>
      </c>
      <c r="K1122" s="28">
        <v>537.61</v>
      </c>
      <c r="L1122" s="28">
        <v>4820.54</v>
      </c>
      <c r="M1122" s="28">
        <v>25.37</v>
      </c>
      <c r="N1122" s="28">
        <v>832.32</v>
      </c>
      <c r="O1122">
        <v>136.6</v>
      </c>
      <c r="P1122">
        <v>2464</v>
      </c>
    </row>
    <row r="1123" spans="1:16">
      <c r="A1123" t="s">
        <v>16</v>
      </c>
      <c r="B1123" t="s">
        <v>336</v>
      </c>
      <c r="C1123" t="s">
        <v>251</v>
      </c>
      <c r="D1123" t="s">
        <v>19</v>
      </c>
      <c r="E1123" t="s">
        <v>20</v>
      </c>
      <c r="F1123">
        <v>76378.15</v>
      </c>
      <c r="G1123" s="26">
        <v>44643</v>
      </c>
      <c r="H1123" t="s">
        <v>32</v>
      </c>
      <c r="I1123" s="26">
        <v>44647</v>
      </c>
      <c r="J1123" s="27">
        <v>0.162</v>
      </c>
      <c r="K1123" s="28">
        <v>670</v>
      </c>
      <c r="L1123" s="28">
        <v>4336.79</v>
      </c>
      <c r="M1123" s="28">
        <v>26.2</v>
      </c>
      <c r="N1123" s="28">
        <v>774.86</v>
      </c>
      <c r="O1123">
        <v>136.6</v>
      </c>
      <c r="P1123">
        <v>2467</v>
      </c>
    </row>
    <row r="1124" spans="1:16">
      <c r="A1124" t="s">
        <v>16</v>
      </c>
      <c r="B1124" t="s">
        <v>336</v>
      </c>
      <c r="C1124" t="s">
        <v>249</v>
      </c>
      <c r="D1124" t="s">
        <v>19</v>
      </c>
      <c r="E1124" t="s">
        <v>20</v>
      </c>
      <c r="F1124">
        <v>76378.15</v>
      </c>
      <c r="G1124" s="26">
        <v>44643</v>
      </c>
      <c r="H1124" t="s">
        <v>32</v>
      </c>
      <c r="I1124" s="26">
        <v>44647</v>
      </c>
      <c r="J1124" s="27">
        <v>0.162</v>
      </c>
      <c r="K1124" s="28">
        <v>670</v>
      </c>
      <c r="L1124" s="28">
        <v>4336.79</v>
      </c>
      <c r="M1124" s="28">
        <v>26.2</v>
      </c>
      <c r="N1124" s="28">
        <v>774.86</v>
      </c>
      <c r="O1124">
        <v>136.6</v>
      </c>
      <c r="P1124">
        <v>2468</v>
      </c>
    </row>
    <row r="1125" spans="1:16">
      <c r="A1125" t="s">
        <v>103</v>
      </c>
      <c r="B1125" t="s">
        <v>220</v>
      </c>
      <c r="C1125" t="s">
        <v>198</v>
      </c>
      <c r="D1125" t="s">
        <v>19</v>
      </c>
      <c r="E1125" t="s">
        <v>20</v>
      </c>
      <c r="F1125">
        <v>76150.38</v>
      </c>
      <c r="G1125" s="26">
        <v>44643</v>
      </c>
      <c r="H1125" t="s">
        <v>21</v>
      </c>
      <c r="I1125" s="26" t="s">
        <v>285</v>
      </c>
      <c r="J1125" s="27">
        <v>0.162</v>
      </c>
      <c r="K1125" s="28">
        <v>429.08</v>
      </c>
      <c r="L1125" s="28">
        <v>4590.86</v>
      </c>
      <c r="M1125" s="28">
        <v>26.04</v>
      </c>
      <c r="N1125" s="28">
        <v>774.86</v>
      </c>
      <c r="O1125">
        <v>136.6</v>
      </c>
      <c r="P1125">
        <v>829</v>
      </c>
    </row>
    <row r="1126" spans="1:16">
      <c r="A1126" t="s">
        <v>16</v>
      </c>
      <c r="B1126" t="s">
        <v>157</v>
      </c>
      <c r="C1126" t="s">
        <v>152</v>
      </c>
      <c r="D1126" t="s">
        <v>44</v>
      </c>
      <c r="E1126" t="s">
        <v>20</v>
      </c>
      <c r="F1126">
        <v>152273.15</v>
      </c>
      <c r="G1126" s="26">
        <v>44643</v>
      </c>
      <c r="H1126" t="s">
        <v>32</v>
      </c>
      <c r="I1126" s="26">
        <v>44647</v>
      </c>
      <c r="J1126" s="27">
        <v>0.252</v>
      </c>
      <c r="K1126" s="28">
        <v>674.81</v>
      </c>
      <c r="L1126" s="28">
        <v>8338.07</v>
      </c>
      <c r="M1126" s="28">
        <v>49.66</v>
      </c>
      <c r="N1126" s="28">
        <v>2351.31</v>
      </c>
      <c r="O1126">
        <v>185.76</v>
      </c>
      <c r="P1126">
        <v>2771</v>
      </c>
    </row>
    <row r="1127" spans="1:16">
      <c r="A1127" t="s">
        <v>103</v>
      </c>
      <c r="B1127" t="s">
        <v>320</v>
      </c>
      <c r="C1127" t="s">
        <v>276</v>
      </c>
      <c r="D1127" t="s">
        <v>44</v>
      </c>
      <c r="E1127" t="s">
        <v>49</v>
      </c>
      <c r="F1127">
        <v>152415.15</v>
      </c>
      <c r="G1127" s="26">
        <v>44643</v>
      </c>
      <c r="H1127" t="s">
        <v>21</v>
      </c>
      <c r="I1127" s="26" t="s">
        <v>334</v>
      </c>
      <c r="J1127" s="27">
        <v>0.252</v>
      </c>
      <c r="K1127" s="28">
        <v>579.03</v>
      </c>
      <c r="L1127" s="28">
        <v>8866.58</v>
      </c>
      <c r="M1127" s="28">
        <v>47.69</v>
      </c>
      <c r="N1127" s="28">
        <v>2351.31</v>
      </c>
      <c r="O1127">
        <v>185.76</v>
      </c>
      <c r="P1127">
        <v>995</v>
      </c>
    </row>
    <row r="1128" spans="1:16">
      <c r="A1128" t="s">
        <v>16</v>
      </c>
      <c r="B1128" t="s">
        <v>336</v>
      </c>
      <c r="C1128" t="s">
        <v>211</v>
      </c>
      <c r="D1128" t="s">
        <v>19</v>
      </c>
      <c r="E1128" t="s">
        <v>20</v>
      </c>
      <c r="F1128">
        <v>76378.15</v>
      </c>
      <c r="G1128" s="26">
        <v>44643</v>
      </c>
      <c r="H1128" t="s">
        <v>32</v>
      </c>
      <c r="I1128" s="26">
        <v>44648</v>
      </c>
      <c r="J1128" s="27">
        <v>0.162</v>
      </c>
      <c r="K1128" s="28">
        <v>670</v>
      </c>
      <c r="L1128" s="28">
        <v>4336.79</v>
      </c>
      <c r="M1128" s="28">
        <v>26.2</v>
      </c>
      <c r="N1128" s="28">
        <v>774.86</v>
      </c>
      <c r="O1128">
        <v>136.6</v>
      </c>
      <c r="P1128">
        <v>2462</v>
      </c>
    </row>
    <row r="1129" spans="1:16">
      <c r="A1129" t="s">
        <v>103</v>
      </c>
      <c r="B1129" t="s">
        <v>220</v>
      </c>
      <c r="C1129" t="s">
        <v>164</v>
      </c>
      <c r="D1129" t="s">
        <v>19</v>
      </c>
      <c r="E1129" t="s">
        <v>49</v>
      </c>
      <c r="F1129">
        <v>77950.3</v>
      </c>
      <c r="G1129" s="26">
        <v>44643</v>
      </c>
      <c r="H1129" t="s">
        <v>21</v>
      </c>
      <c r="I1129" s="26" t="s">
        <v>342</v>
      </c>
      <c r="J1129" s="27">
        <v>0.162</v>
      </c>
      <c r="K1129" s="28">
        <v>384.04</v>
      </c>
      <c r="L1129" s="28">
        <v>4961.85</v>
      </c>
      <c r="M1129" s="28">
        <v>25.29</v>
      </c>
      <c r="N1129" s="28">
        <v>832.32</v>
      </c>
      <c r="O1129">
        <v>136.6</v>
      </c>
      <c r="P1129">
        <v>826</v>
      </c>
    </row>
    <row r="1130" spans="1:16">
      <c r="A1130" t="s">
        <v>103</v>
      </c>
      <c r="B1130" t="s">
        <v>220</v>
      </c>
      <c r="C1130" t="s">
        <v>37</v>
      </c>
      <c r="D1130" t="s">
        <v>19</v>
      </c>
      <c r="E1130" t="s">
        <v>20</v>
      </c>
      <c r="F1130">
        <v>76378.15</v>
      </c>
      <c r="G1130" s="26">
        <v>44643</v>
      </c>
      <c r="H1130" t="s">
        <v>21</v>
      </c>
      <c r="I1130" s="26" t="s">
        <v>346</v>
      </c>
      <c r="J1130" s="27">
        <v>0.162</v>
      </c>
      <c r="K1130" s="28">
        <v>670</v>
      </c>
      <c r="L1130" s="28">
        <v>4336.79</v>
      </c>
      <c r="M1130" s="28">
        <v>26.2</v>
      </c>
      <c r="N1130" s="28">
        <v>774.86</v>
      </c>
      <c r="O1130">
        <v>136.6</v>
      </c>
      <c r="P1130">
        <v>898</v>
      </c>
    </row>
    <row r="1131" spans="1:16">
      <c r="A1131" t="s">
        <v>16</v>
      </c>
      <c r="B1131" t="s">
        <v>336</v>
      </c>
      <c r="C1131" t="s">
        <v>208</v>
      </c>
      <c r="D1131" t="s">
        <v>19</v>
      </c>
      <c r="E1131" t="s">
        <v>20</v>
      </c>
      <c r="F1131">
        <v>76378.15</v>
      </c>
      <c r="G1131" s="26">
        <v>44643</v>
      </c>
      <c r="H1131" t="s">
        <v>32</v>
      </c>
      <c r="I1131" s="26">
        <v>44646</v>
      </c>
      <c r="J1131" s="27">
        <v>0.162</v>
      </c>
      <c r="K1131" s="28">
        <v>670</v>
      </c>
      <c r="L1131" s="28">
        <v>4336.79</v>
      </c>
      <c r="M1131" s="28">
        <v>26.2</v>
      </c>
      <c r="N1131" s="28">
        <v>774.86</v>
      </c>
      <c r="O1131">
        <v>136.6</v>
      </c>
      <c r="P1131">
        <v>2551</v>
      </c>
    </row>
    <row r="1132" spans="1:16">
      <c r="A1132" t="s">
        <v>103</v>
      </c>
      <c r="B1132" t="s">
        <v>339</v>
      </c>
      <c r="C1132" t="s">
        <v>120</v>
      </c>
      <c r="D1132" t="s">
        <v>19</v>
      </c>
      <c r="E1132" t="s">
        <v>20</v>
      </c>
      <c r="F1132">
        <v>76378.15</v>
      </c>
      <c r="G1132" s="26">
        <v>44643</v>
      </c>
      <c r="H1132" t="s">
        <v>340</v>
      </c>
      <c r="I1132" s="26" t="s">
        <v>344</v>
      </c>
      <c r="J1132" s="27">
        <v>0.162</v>
      </c>
      <c r="K1132" s="28">
        <v>670</v>
      </c>
      <c r="L1132" s="28">
        <v>4336.79</v>
      </c>
      <c r="M1132" s="28">
        <v>26.2</v>
      </c>
      <c r="N1132" s="28">
        <v>774.86</v>
      </c>
      <c r="O1132">
        <v>136.6</v>
      </c>
      <c r="P1132">
        <v>1573</v>
      </c>
    </row>
    <row r="1133" spans="1:16">
      <c r="A1133" t="s">
        <v>103</v>
      </c>
      <c r="B1133" t="s">
        <v>339</v>
      </c>
      <c r="C1133" t="s">
        <v>128</v>
      </c>
      <c r="D1133" t="s">
        <v>19</v>
      </c>
      <c r="E1133" t="s">
        <v>20</v>
      </c>
      <c r="F1133">
        <v>76378.15</v>
      </c>
      <c r="G1133" s="26">
        <v>44643</v>
      </c>
      <c r="H1133" t="s">
        <v>340</v>
      </c>
      <c r="I1133" s="26" t="s">
        <v>344</v>
      </c>
      <c r="J1133" s="27">
        <v>0.162</v>
      </c>
      <c r="K1133" s="28">
        <v>670</v>
      </c>
      <c r="L1133" s="28">
        <v>4336.79</v>
      </c>
      <c r="M1133" s="28">
        <v>26.2</v>
      </c>
      <c r="N1133" s="28">
        <v>774.86</v>
      </c>
      <c r="O1133">
        <v>136.6</v>
      </c>
      <c r="P1133">
        <v>1572</v>
      </c>
    </row>
    <row r="1134" spans="1:16">
      <c r="A1134" t="s">
        <v>103</v>
      </c>
      <c r="B1134" t="s">
        <v>339</v>
      </c>
      <c r="C1134" t="s">
        <v>127</v>
      </c>
      <c r="D1134" t="s">
        <v>19</v>
      </c>
      <c r="E1134" t="s">
        <v>49</v>
      </c>
      <c r="F1134">
        <v>78205.19</v>
      </c>
      <c r="G1134" s="26">
        <v>44643</v>
      </c>
      <c r="H1134" t="s">
        <v>340</v>
      </c>
      <c r="I1134" s="26" t="s">
        <v>344</v>
      </c>
      <c r="J1134" s="27">
        <v>0.162</v>
      </c>
      <c r="K1134" s="28">
        <v>537.61</v>
      </c>
      <c r="L1134" s="28">
        <v>4820.54</v>
      </c>
      <c r="M1134" s="28">
        <v>25.37</v>
      </c>
      <c r="N1134" s="28">
        <v>832.32</v>
      </c>
      <c r="O1134">
        <v>136.6</v>
      </c>
      <c r="P1134">
        <v>1571</v>
      </c>
    </row>
    <row r="1135" spans="1:16">
      <c r="A1135" t="s">
        <v>103</v>
      </c>
      <c r="B1135" t="s">
        <v>320</v>
      </c>
      <c r="C1135" t="s">
        <v>279</v>
      </c>
      <c r="D1135" t="s">
        <v>44</v>
      </c>
      <c r="E1135" t="s">
        <v>20</v>
      </c>
      <c r="F1135">
        <v>152273.15</v>
      </c>
      <c r="G1135" s="26">
        <v>44643</v>
      </c>
      <c r="H1135" t="s">
        <v>21</v>
      </c>
      <c r="I1135" s="26" t="s">
        <v>334</v>
      </c>
      <c r="J1135" s="27">
        <v>0.252</v>
      </c>
      <c r="K1135" s="28">
        <v>674.81</v>
      </c>
      <c r="L1135" s="28">
        <v>8338.07</v>
      </c>
      <c r="M1135" s="28">
        <v>49.66</v>
      </c>
      <c r="N1135" s="28">
        <v>2351.31</v>
      </c>
      <c r="O1135">
        <v>185.76</v>
      </c>
      <c r="P1135">
        <v>994</v>
      </c>
    </row>
    <row r="1136" spans="1:16">
      <c r="A1136" t="s">
        <v>16</v>
      </c>
      <c r="B1136" t="s">
        <v>336</v>
      </c>
      <c r="C1136" t="s">
        <v>205</v>
      </c>
      <c r="D1136" t="s">
        <v>19</v>
      </c>
      <c r="E1136" t="s">
        <v>49</v>
      </c>
      <c r="F1136">
        <v>78205.19</v>
      </c>
      <c r="G1136" s="26">
        <v>44643</v>
      </c>
      <c r="H1136" t="s">
        <v>32</v>
      </c>
      <c r="I1136" s="26" t="s">
        <v>338</v>
      </c>
      <c r="J1136" s="27">
        <v>0.162</v>
      </c>
      <c r="K1136" s="28">
        <v>537.61</v>
      </c>
      <c r="L1136" s="28">
        <v>4820.54</v>
      </c>
      <c r="M1136" s="28">
        <v>25.37</v>
      </c>
      <c r="N1136" s="28">
        <v>832.32</v>
      </c>
      <c r="O1136">
        <v>136.6</v>
      </c>
      <c r="P1136">
        <v>2544</v>
      </c>
    </row>
    <row r="1137" spans="1:16">
      <c r="A1137" t="s">
        <v>16</v>
      </c>
      <c r="B1137" t="s">
        <v>157</v>
      </c>
      <c r="C1137" t="s">
        <v>82</v>
      </c>
      <c r="D1137" t="s">
        <v>44</v>
      </c>
      <c r="E1137" t="s">
        <v>49</v>
      </c>
      <c r="F1137">
        <v>152415.15</v>
      </c>
      <c r="G1137" s="26">
        <v>44644</v>
      </c>
      <c r="H1137" t="s">
        <v>32</v>
      </c>
      <c r="I1137" s="26">
        <v>44650</v>
      </c>
      <c r="J1137" s="27">
        <v>0.252</v>
      </c>
      <c r="K1137" s="28">
        <v>579.03</v>
      </c>
      <c r="L1137" s="28">
        <v>8866.58</v>
      </c>
      <c r="M1137" s="28">
        <v>47.69</v>
      </c>
      <c r="N1137" s="28">
        <v>2351.31</v>
      </c>
      <c r="O1137">
        <v>185.76</v>
      </c>
      <c r="P1137">
        <v>2769</v>
      </c>
    </row>
    <row r="1138" spans="1:16">
      <c r="A1138" t="s">
        <v>103</v>
      </c>
      <c r="B1138" t="s">
        <v>220</v>
      </c>
      <c r="C1138" t="s">
        <v>94</v>
      </c>
      <c r="D1138" t="s">
        <v>19</v>
      </c>
      <c r="E1138" t="s">
        <v>49</v>
      </c>
      <c r="F1138">
        <v>78205.19</v>
      </c>
      <c r="G1138" s="26">
        <v>44644</v>
      </c>
      <c r="H1138" t="s">
        <v>21</v>
      </c>
      <c r="I1138" s="26" t="s">
        <v>346</v>
      </c>
      <c r="J1138" s="27">
        <v>0.162</v>
      </c>
      <c r="K1138" s="28">
        <v>537.61</v>
      </c>
      <c r="L1138" s="28">
        <v>4820.54</v>
      </c>
      <c r="M1138" s="28">
        <v>25.37</v>
      </c>
      <c r="N1138" s="28">
        <v>832.32</v>
      </c>
      <c r="O1138">
        <v>136.6</v>
      </c>
      <c r="P1138">
        <v>896</v>
      </c>
    </row>
    <row r="1139" spans="1:16">
      <c r="A1139" t="s">
        <v>103</v>
      </c>
      <c r="B1139" t="s">
        <v>220</v>
      </c>
      <c r="C1139" t="s">
        <v>41</v>
      </c>
      <c r="D1139" t="s">
        <v>19</v>
      </c>
      <c r="E1139" t="s">
        <v>20</v>
      </c>
      <c r="F1139">
        <v>76378.15</v>
      </c>
      <c r="G1139" s="26">
        <v>44644</v>
      </c>
      <c r="H1139" t="s">
        <v>21</v>
      </c>
      <c r="I1139" s="26" t="s">
        <v>346</v>
      </c>
      <c r="J1139" s="27">
        <v>0.162</v>
      </c>
      <c r="K1139" s="28">
        <v>670</v>
      </c>
      <c r="L1139" s="28">
        <v>4336.79</v>
      </c>
      <c r="M1139" s="28">
        <v>26.2</v>
      </c>
      <c r="N1139" s="28">
        <v>774.86</v>
      </c>
      <c r="O1139">
        <v>136.6</v>
      </c>
      <c r="P1139">
        <v>897</v>
      </c>
    </row>
    <row r="1140" spans="1:16">
      <c r="A1140" t="s">
        <v>103</v>
      </c>
      <c r="B1140" t="s">
        <v>339</v>
      </c>
      <c r="C1140" t="s">
        <v>125</v>
      </c>
      <c r="D1140" t="s">
        <v>19</v>
      </c>
      <c r="E1140" t="s">
        <v>49</v>
      </c>
      <c r="F1140">
        <v>78205.19</v>
      </c>
      <c r="G1140" s="26">
        <v>44644</v>
      </c>
      <c r="H1140" t="s">
        <v>340</v>
      </c>
      <c r="I1140" s="26" t="s">
        <v>345</v>
      </c>
      <c r="J1140" s="27">
        <v>0.162</v>
      </c>
      <c r="K1140" s="28">
        <v>537.61</v>
      </c>
      <c r="L1140" s="28">
        <v>4820.54</v>
      </c>
      <c r="M1140" s="28">
        <v>25.37</v>
      </c>
      <c r="N1140" s="28">
        <v>832.32</v>
      </c>
      <c r="O1140">
        <v>136.6</v>
      </c>
      <c r="P1140">
        <v>1580</v>
      </c>
    </row>
    <row r="1141" spans="1:16">
      <c r="A1141" t="s">
        <v>103</v>
      </c>
      <c r="B1141" t="s">
        <v>320</v>
      </c>
      <c r="C1141" t="s">
        <v>280</v>
      </c>
      <c r="D1141" t="s">
        <v>44</v>
      </c>
      <c r="E1141" t="s">
        <v>20</v>
      </c>
      <c r="F1141">
        <v>152273.15</v>
      </c>
      <c r="G1141" s="26">
        <v>44644</v>
      </c>
      <c r="H1141" t="s">
        <v>21</v>
      </c>
      <c r="I1141" s="26" t="s">
        <v>334</v>
      </c>
      <c r="J1141" s="27">
        <v>0.252</v>
      </c>
      <c r="K1141" s="28">
        <v>674.81</v>
      </c>
      <c r="L1141" s="28">
        <v>8338.07</v>
      </c>
      <c r="M1141" s="28">
        <v>49.66</v>
      </c>
      <c r="N1141" s="28">
        <v>2351.31</v>
      </c>
      <c r="O1141">
        <v>185.76</v>
      </c>
      <c r="P1141">
        <v>992</v>
      </c>
    </row>
    <row r="1142" spans="1:16">
      <c r="A1142" t="s">
        <v>103</v>
      </c>
      <c r="B1142" t="s">
        <v>339</v>
      </c>
      <c r="C1142" t="s">
        <v>129</v>
      </c>
      <c r="D1142" t="s">
        <v>19</v>
      </c>
      <c r="E1142" t="s">
        <v>20</v>
      </c>
      <c r="F1142">
        <v>76378.15</v>
      </c>
      <c r="G1142" s="26">
        <v>44644</v>
      </c>
      <c r="H1142" t="s">
        <v>340</v>
      </c>
      <c r="I1142" s="26" t="s">
        <v>344</v>
      </c>
      <c r="J1142" s="27">
        <v>0.162</v>
      </c>
      <c r="K1142" s="28">
        <v>670</v>
      </c>
      <c r="L1142" s="28">
        <v>4336.79</v>
      </c>
      <c r="M1142" s="28">
        <v>26.2</v>
      </c>
      <c r="N1142" s="28">
        <v>774.86</v>
      </c>
      <c r="O1142">
        <v>136.6</v>
      </c>
      <c r="P1142">
        <v>1574</v>
      </c>
    </row>
    <row r="1143" spans="1:16">
      <c r="A1143" t="s">
        <v>103</v>
      </c>
      <c r="B1143" t="s">
        <v>339</v>
      </c>
      <c r="C1143" t="s">
        <v>113</v>
      </c>
      <c r="D1143" t="s">
        <v>19</v>
      </c>
      <c r="E1143" t="s">
        <v>20</v>
      </c>
      <c r="F1143">
        <v>76378.15</v>
      </c>
      <c r="G1143" s="26">
        <v>44644</v>
      </c>
      <c r="H1143" t="s">
        <v>340</v>
      </c>
      <c r="I1143" s="26" t="s">
        <v>345</v>
      </c>
      <c r="J1143" s="27">
        <v>0.162</v>
      </c>
      <c r="K1143" s="28">
        <v>670</v>
      </c>
      <c r="L1143" s="28">
        <v>4336.79</v>
      </c>
      <c r="M1143" s="28">
        <v>26.2</v>
      </c>
      <c r="N1143" s="28">
        <v>774.86</v>
      </c>
      <c r="O1143">
        <v>136.6</v>
      </c>
      <c r="P1143">
        <v>1578</v>
      </c>
    </row>
    <row r="1144" spans="1:16">
      <c r="A1144" t="s">
        <v>103</v>
      </c>
      <c r="B1144" t="s">
        <v>339</v>
      </c>
      <c r="C1144" t="s">
        <v>118</v>
      </c>
      <c r="D1144" t="s">
        <v>19</v>
      </c>
      <c r="E1144" t="s">
        <v>49</v>
      </c>
      <c r="F1144">
        <v>78205.19</v>
      </c>
      <c r="G1144" s="26">
        <v>44644</v>
      </c>
      <c r="H1144" t="s">
        <v>340</v>
      </c>
      <c r="I1144" s="26" t="s">
        <v>345</v>
      </c>
      <c r="J1144" s="27">
        <v>0.162</v>
      </c>
      <c r="K1144" s="28">
        <v>537.61</v>
      </c>
      <c r="L1144" s="28">
        <v>4820.54</v>
      </c>
      <c r="M1144" s="28">
        <v>25.37</v>
      </c>
      <c r="N1144" s="28">
        <v>832.32</v>
      </c>
      <c r="O1144">
        <v>136.6</v>
      </c>
      <c r="P1144">
        <v>1576</v>
      </c>
    </row>
    <row r="1145" spans="1:16">
      <c r="A1145" t="s">
        <v>16</v>
      </c>
      <c r="B1145" t="s">
        <v>336</v>
      </c>
      <c r="C1145" t="s">
        <v>212</v>
      </c>
      <c r="D1145" t="s">
        <v>19</v>
      </c>
      <c r="E1145" t="s">
        <v>49</v>
      </c>
      <c r="F1145">
        <v>78205.19</v>
      </c>
      <c r="G1145" s="26">
        <v>44644</v>
      </c>
      <c r="H1145" t="s">
        <v>32</v>
      </c>
      <c r="I1145" s="26" t="s">
        <v>338</v>
      </c>
      <c r="J1145" s="27">
        <v>0.162</v>
      </c>
      <c r="K1145" s="28">
        <v>537.61</v>
      </c>
      <c r="L1145" s="28">
        <v>4820.54</v>
      </c>
      <c r="M1145" s="28">
        <v>25.37</v>
      </c>
      <c r="N1145" s="28">
        <v>832.32</v>
      </c>
      <c r="O1145">
        <v>136.6</v>
      </c>
      <c r="P1145">
        <v>2540</v>
      </c>
    </row>
    <row r="1146" spans="1:16">
      <c r="A1146" t="s">
        <v>103</v>
      </c>
      <c r="B1146" t="s">
        <v>220</v>
      </c>
      <c r="C1146" t="s">
        <v>201</v>
      </c>
      <c r="D1146" t="s">
        <v>19</v>
      </c>
      <c r="E1146" t="s">
        <v>49</v>
      </c>
      <c r="F1146">
        <v>77950.3</v>
      </c>
      <c r="G1146" s="26">
        <v>44644</v>
      </c>
      <c r="H1146" t="s">
        <v>21</v>
      </c>
      <c r="I1146" s="26" t="s">
        <v>342</v>
      </c>
      <c r="J1146" s="27">
        <v>0.162</v>
      </c>
      <c r="K1146" s="28">
        <v>384.04</v>
      </c>
      <c r="L1146" s="28">
        <v>4961.85</v>
      </c>
      <c r="M1146" s="28">
        <v>25.29</v>
      </c>
      <c r="N1146" s="28">
        <v>832.32</v>
      </c>
      <c r="O1146">
        <v>136.6</v>
      </c>
      <c r="P1146">
        <v>830</v>
      </c>
    </row>
    <row r="1147" spans="1:16">
      <c r="A1147" t="s">
        <v>103</v>
      </c>
      <c r="B1147" t="s">
        <v>339</v>
      </c>
      <c r="C1147" t="s">
        <v>145</v>
      </c>
      <c r="D1147" t="s">
        <v>19</v>
      </c>
      <c r="E1147" t="s">
        <v>20</v>
      </c>
      <c r="F1147">
        <v>76378.15</v>
      </c>
      <c r="G1147" s="26">
        <v>44644</v>
      </c>
      <c r="H1147" t="s">
        <v>340</v>
      </c>
      <c r="I1147" s="26" t="s">
        <v>345</v>
      </c>
      <c r="J1147" s="27">
        <v>0.162</v>
      </c>
      <c r="K1147" s="28">
        <v>670</v>
      </c>
      <c r="L1147" s="28">
        <v>4336.79</v>
      </c>
      <c r="M1147" s="28">
        <v>26.2</v>
      </c>
      <c r="N1147" s="28">
        <v>774.86</v>
      </c>
      <c r="O1147">
        <v>136.6</v>
      </c>
      <c r="P1147">
        <v>1579</v>
      </c>
    </row>
    <row r="1148" spans="1:16">
      <c r="A1148" t="s">
        <v>16</v>
      </c>
      <c r="B1148" t="s">
        <v>336</v>
      </c>
      <c r="C1148" t="s">
        <v>203</v>
      </c>
      <c r="D1148" t="s">
        <v>19</v>
      </c>
      <c r="E1148" t="s">
        <v>20</v>
      </c>
      <c r="F1148">
        <v>76378.15</v>
      </c>
      <c r="G1148" s="26">
        <v>44644</v>
      </c>
      <c r="H1148" t="s">
        <v>32</v>
      </c>
      <c r="I1148" s="26">
        <v>44648</v>
      </c>
      <c r="J1148" s="27">
        <v>0.162</v>
      </c>
      <c r="K1148" s="28">
        <v>670</v>
      </c>
      <c r="L1148" s="28">
        <v>4336.79</v>
      </c>
      <c r="M1148" s="28">
        <v>26.2</v>
      </c>
      <c r="N1148" s="28">
        <v>774.86</v>
      </c>
      <c r="O1148">
        <v>136.6</v>
      </c>
      <c r="P1148">
        <v>2461</v>
      </c>
    </row>
    <row r="1149" spans="1:16">
      <c r="A1149" t="s">
        <v>16</v>
      </c>
      <c r="B1149" t="s">
        <v>336</v>
      </c>
      <c r="C1149" t="s">
        <v>217</v>
      </c>
      <c r="D1149" t="s">
        <v>19</v>
      </c>
      <c r="E1149" t="s">
        <v>20</v>
      </c>
      <c r="F1149">
        <v>76378.15</v>
      </c>
      <c r="G1149" s="26">
        <v>44644</v>
      </c>
      <c r="H1149" t="s">
        <v>32</v>
      </c>
      <c r="I1149" s="26" t="s">
        <v>338</v>
      </c>
      <c r="J1149" s="27">
        <v>0.162</v>
      </c>
      <c r="K1149" s="28">
        <v>670</v>
      </c>
      <c r="L1149" s="28">
        <v>4336.79</v>
      </c>
      <c r="M1149" s="28">
        <v>26.2</v>
      </c>
      <c r="N1149" s="28">
        <v>774.86</v>
      </c>
      <c r="O1149">
        <v>136.6</v>
      </c>
      <c r="P1149">
        <v>2463</v>
      </c>
    </row>
    <row r="1150" spans="1:16">
      <c r="A1150" t="s">
        <v>16</v>
      </c>
      <c r="B1150" t="s">
        <v>336</v>
      </c>
      <c r="C1150" t="s">
        <v>73</v>
      </c>
      <c r="D1150" t="s">
        <v>19</v>
      </c>
      <c r="E1150" t="s">
        <v>49</v>
      </c>
      <c r="F1150">
        <v>78205.19</v>
      </c>
      <c r="G1150" s="26">
        <v>44644</v>
      </c>
      <c r="H1150" t="s">
        <v>32</v>
      </c>
      <c r="I1150" s="26">
        <v>44650</v>
      </c>
      <c r="J1150" s="27">
        <v>0.162</v>
      </c>
      <c r="K1150" s="28">
        <v>537.61</v>
      </c>
      <c r="L1150" s="28">
        <v>4820.54</v>
      </c>
      <c r="M1150" s="28">
        <v>25.37</v>
      </c>
      <c r="N1150" s="28">
        <v>832.32</v>
      </c>
      <c r="O1150">
        <v>136.6</v>
      </c>
      <c r="P1150">
        <v>2535</v>
      </c>
    </row>
    <row r="1151" spans="1:16">
      <c r="A1151" t="s">
        <v>103</v>
      </c>
      <c r="B1151" t="s">
        <v>320</v>
      </c>
      <c r="C1151" t="s">
        <v>247</v>
      </c>
      <c r="D1151" t="s">
        <v>44</v>
      </c>
      <c r="E1151" t="s">
        <v>49</v>
      </c>
      <c r="F1151">
        <v>152415.15</v>
      </c>
      <c r="G1151" s="26">
        <v>44644</v>
      </c>
      <c r="H1151" t="s">
        <v>21</v>
      </c>
      <c r="I1151" s="26" t="s">
        <v>338</v>
      </c>
      <c r="J1151" s="27">
        <v>0.252</v>
      </c>
      <c r="K1151" s="28">
        <v>579.03</v>
      </c>
      <c r="L1151" s="28">
        <v>8866.58</v>
      </c>
      <c r="M1151" s="28">
        <v>47.69</v>
      </c>
      <c r="N1151" s="28">
        <v>2351.31</v>
      </c>
      <c r="O1151">
        <v>185.76</v>
      </c>
      <c r="P1151">
        <v>990</v>
      </c>
    </row>
    <row r="1152" spans="1:16">
      <c r="A1152" t="s">
        <v>16</v>
      </c>
      <c r="B1152" t="s">
        <v>336</v>
      </c>
      <c r="C1152" t="s">
        <v>164</v>
      </c>
      <c r="D1152" t="s">
        <v>19</v>
      </c>
      <c r="E1152" t="s">
        <v>49</v>
      </c>
      <c r="F1152">
        <v>78205.19</v>
      </c>
      <c r="G1152" s="26">
        <v>44645</v>
      </c>
      <c r="H1152" t="s">
        <v>32</v>
      </c>
      <c r="I1152" s="26">
        <v>44649</v>
      </c>
      <c r="J1152" s="27">
        <v>0.162</v>
      </c>
      <c r="K1152" s="28">
        <v>537.61</v>
      </c>
      <c r="L1152" s="28">
        <v>4820.54</v>
      </c>
      <c r="M1152" s="28">
        <v>25.37</v>
      </c>
      <c r="N1152" s="28">
        <v>832.32</v>
      </c>
      <c r="O1152">
        <v>136.6</v>
      </c>
      <c r="P1152">
        <v>2455</v>
      </c>
    </row>
    <row r="1153" spans="1:16">
      <c r="A1153" t="s">
        <v>103</v>
      </c>
      <c r="B1153" t="s">
        <v>220</v>
      </c>
      <c r="C1153" t="s">
        <v>75</v>
      </c>
      <c r="D1153" t="s">
        <v>19</v>
      </c>
      <c r="E1153" t="s">
        <v>20</v>
      </c>
      <c r="F1153">
        <v>76378.15</v>
      </c>
      <c r="G1153" s="26">
        <v>44645</v>
      </c>
      <c r="H1153" t="s">
        <v>21</v>
      </c>
      <c r="I1153" s="26" t="s">
        <v>278</v>
      </c>
      <c r="J1153" s="27">
        <v>0.162</v>
      </c>
      <c r="K1153" s="28">
        <v>670</v>
      </c>
      <c r="L1153" s="28">
        <v>4336.79</v>
      </c>
      <c r="M1153" s="28">
        <v>26.2</v>
      </c>
      <c r="N1153" s="28">
        <v>774.86</v>
      </c>
      <c r="O1153">
        <v>136.6</v>
      </c>
      <c r="P1153">
        <v>893</v>
      </c>
    </row>
    <row r="1154" spans="1:16">
      <c r="A1154" t="s">
        <v>103</v>
      </c>
      <c r="B1154" t="s">
        <v>220</v>
      </c>
      <c r="C1154" t="s">
        <v>97</v>
      </c>
      <c r="D1154" t="s">
        <v>19</v>
      </c>
      <c r="E1154" t="s">
        <v>49</v>
      </c>
      <c r="F1154">
        <v>78205.19</v>
      </c>
      <c r="G1154" s="26">
        <v>44645</v>
      </c>
      <c r="H1154" t="s">
        <v>21</v>
      </c>
      <c r="I1154" s="26" t="s">
        <v>278</v>
      </c>
      <c r="J1154" s="27">
        <v>0.162</v>
      </c>
      <c r="K1154" s="28">
        <v>537.61</v>
      </c>
      <c r="L1154" s="28">
        <v>4820.54</v>
      </c>
      <c r="M1154" s="28">
        <v>25.37</v>
      </c>
      <c r="N1154" s="28">
        <v>832.32</v>
      </c>
      <c r="O1154">
        <v>136.6</v>
      </c>
      <c r="P1154">
        <v>891</v>
      </c>
    </row>
    <row r="1155" spans="1:16">
      <c r="A1155" t="s">
        <v>16</v>
      </c>
      <c r="B1155" t="s">
        <v>157</v>
      </c>
      <c r="C1155" t="s">
        <v>84</v>
      </c>
      <c r="D1155" t="s">
        <v>44</v>
      </c>
      <c r="E1155" t="s">
        <v>20</v>
      </c>
      <c r="F1155">
        <v>152273.15</v>
      </c>
      <c r="G1155" s="26">
        <v>44645</v>
      </c>
      <c r="H1155" t="s">
        <v>32</v>
      </c>
      <c r="I1155" s="26">
        <v>44649</v>
      </c>
      <c r="J1155" s="27">
        <v>0.252</v>
      </c>
      <c r="K1155" s="28">
        <v>674.81</v>
      </c>
      <c r="L1155" s="28">
        <v>8338.07</v>
      </c>
      <c r="M1155" s="28">
        <v>49.66</v>
      </c>
      <c r="N1155" s="28">
        <v>2351.31</v>
      </c>
      <c r="O1155">
        <v>185.76</v>
      </c>
      <c r="P1155">
        <v>2766</v>
      </c>
    </row>
    <row r="1156" spans="1:16">
      <c r="A1156" t="s">
        <v>16</v>
      </c>
      <c r="B1156" t="s">
        <v>157</v>
      </c>
      <c r="C1156" t="s">
        <v>72</v>
      </c>
      <c r="D1156" t="s">
        <v>44</v>
      </c>
      <c r="E1156" t="s">
        <v>20</v>
      </c>
      <c r="F1156">
        <v>152273.15</v>
      </c>
      <c r="G1156" s="26">
        <v>44645</v>
      </c>
      <c r="H1156" t="s">
        <v>32</v>
      </c>
      <c r="I1156" s="26">
        <v>44649</v>
      </c>
      <c r="J1156" s="27">
        <v>0.252</v>
      </c>
      <c r="K1156" s="28">
        <v>674.81</v>
      </c>
      <c r="L1156" s="28">
        <v>8338.07</v>
      </c>
      <c r="M1156" s="28">
        <v>49.66</v>
      </c>
      <c r="N1156" s="28">
        <v>2351.31</v>
      </c>
      <c r="O1156">
        <v>185.76</v>
      </c>
      <c r="P1156">
        <v>2767</v>
      </c>
    </row>
    <row r="1157" spans="1:16">
      <c r="A1157" t="s">
        <v>16</v>
      </c>
      <c r="B1157" t="s">
        <v>157</v>
      </c>
      <c r="C1157" t="s">
        <v>80</v>
      </c>
      <c r="D1157" t="s">
        <v>44</v>
      </c>
      <c r="E1157" t="s">
        <v>20</v>
      </c>
      <c r="F1157">
        <v>152273.15</v>
      </c>
      <c r="G1157" s="26">
        <v>44645</v>
      </c>
      <c r="H1157" t="s">
        <v>32</v>
      </c>
      <c r="I1157" s="26">
        <v>44650</v>
      </c>
      <c r="J1157" s="27">
        <v>0.252</v>
      </c>
      <c r="K1157" s="28">
        <v>674.81</v>
      </c>
      <c r="L1157" s="28">
        <v>8338.07</v>
      </c>
      <c r="M1157" s="28">
        <v>49.66</v>
      </c>
      <c r="N1157" s="28">
        <v>2351.31</v>
      </c>
      <c r="O1157">
        <v>185.76</v>
      </c>
      <c r="P1157">
        <v>2768</v>
      </c>
    </row>
    <row r="1158" spans="1:16">
      <c r="A1158" t="s">
        <v>103</v>
      </c>
      <c r="B1158" t="s">
        <v>339</v>
      </c>
      <c r="C1158" t="s">
        <v>25</v>
      </c>
      <c r="D1158" t="s">
        <v>19</v>
      </c>
      <c r="E1158" t="s">
        <v>20</v>
      </c>
      <c r="F1158">
        <v>76378.15</v>
      </c>
      <c r="G1158" s="26">
        <v>44645</v>
      </c>
      <c r="H1158" t="s">
        <v>340</v>
      </c>
      <c r="I1158" s="26" t="s">
        <v>345</v>
      </c>
      <c r="J1158" s="27">
        <v>0.162</v>
      </c>
      <c r="K1158" s="28">
        <v>670</v>
      </c>
      <c r="L1158" s="28">
        <v>4336.79</v>
      </c>
      <c r="M1158" s="28">
        <v>26.2</v>
      </c>
      <c r="N1158" s="28">
        <v>774.86</v>
      </c>
      <c r="O1158">
        <v>136.6</v>
      </c>
      <c r="P1158">
        <v>1584</v>
      </c>
    </row>
    <row r="1159" spans="1:16">
      <c r="A1159" t="s">
        <v>16</v>
      </c>
      <c r="B1159" t="s">
        <v>336</v>
      </c>
      <c r="C1159" t="s">
        <v>201</v>
      </c>
      <c r="D1159" t="s">
        <v>19</v>
      </c>
      <c r="E1159" t="s">
        <v>49</v>
      </c>
      <c r="F1159">
        <v>78205.19</v>
      </c>
      <c r="G1159" s="26">
        <v>44645</v>
      </c>
      <c r="H1159" t="s">
        <v>32</v>
      </c>
      <c r="I1159" s="26">
        <v>44650</v>
      </c>
      <c r="J1159" s="27">
        <v>0.162</v>
      </c>
      <c r="K1159" s="28">
        <v>537.61</v>
      </c>
      <c r="L1159" s="28">
        <v>4820.54</v>
      </c>
      <c r="M1159" s="28">
        <v>25.37</v>
      </c>
      <c r="N1159" s="28">
        <v>832.32</v>
      </c>
      <c r="O1159">
        <v>136.6</v>
      </c>
      <c r="P1159">
        <v>2459</v>
      </c>
    </row>
    <row r="1160" spans="1:16">
      <c r="A1160" t="s">
        <v>103</v>
      </c>
      <c r="B1160" t="s">
        <v>339</v>
      </c>
      <c r="C1160" t="s">
        <v>151</v>
      </c>
      <c r="D1160" t="s">
        <v>44</v>
      </c>
      <c r="E1160" t="s">
        <v>20</v>
      </c>
      <c r="F1160">
        <v>152769.7</v>
      </c>
      <c r="G1160" s="26">
        <v>44645</v>
      </c>
      <c r="H1160" t="s">
        <v>340</v>
      </c>
      <c r="I1160" s="26" t="s">
        <v>344</v>
      </c>
      <c r="J1160" s="27">
        <v>0.252</v>
      </c>
      <c r="K1160" s="28">
        <v>1198.46</v>
      </c>
      <c r="L1160" s="28">
        <v>7822.4</v>
      </c>
      <c r="M1160" s="28">
        <v>49.81</v>
      </c>
      <c r="N1160" s="28">
        <v>2351.31</v>
      </c>
      <c r="O1160">
        <v>185.76</v>
      </c>
      <c r="P1160">
        <v>1567</v>
      </c>
    </row>
    <row r="1161" spans="1:16">
      <c r="A1161" t="s">
        <v>16</v>
      </c>
      <c r="B1161" t="s">
        <v>336</v>
      </c>
      <c r="C1161" t="s">
        <v>216</v>
      </c>
      <c r="D1161" t="s">
        <v>19</v>
      </c>
      <c r="E1161" t="s">
        <v>20</v>
      </c>
      <c r="F1161">
        <v>76378.15</v>
      </c>
      <c r="G1161" s="26">
        <v>44645</v>
      </c>
      <c r="H1161" t="s">
        <v>32</v>
      </c>
      <c r="I1161" s="26" t="s">
        <v>338</v>
      </c>
      <c r="J1161" s="27">
        <v>0.162</v>
      </c>
      <c r="K1161" s="28">
        <v>670</v>
      </c>
      <c r="L1161" s="28">
        <v>4336.79</v>
      </c>
      <c r="M1161" s="28">
        <v>26.2</v>
      </c>
      <c r="N1161" s="28">
        <v>774.86</v>
      </c>
      <c r="O1161">
        <v>136.6</v>
      </c>
      <c r="P1161">
        <v>2543</v>
      </c>
    </row>
    <row r="1162" spans="1:16">
      <c r="A1162" t="s">
        <v>16</v>
      </c>
      <c r="B1162" t="s">
        <v>336</v>
      </c>
      <c r="C1162" t="s">
        <v>214</v>
      </c>
      <c r="D1162" t="s">
        <v>19</v>
      </c>
      <c r="E1162" t="s">
        <v>20</v>
      </c>
      <c r="F1162">
        <v>76378.15</v>
      </c>
      <c r="G1162" s="26">
        <v>44645</v>
      </c>
      <c r="H1162" t="s">
        <v>32</v>
      </c>
      <c r="I1162" s="26" t="s">
        <v>338</v>
      </c>
      <c r="J1162" s="27">
        <v>0.162</v>
      </c>
      <c r="K1162" s="28">
        <v>670</v>
      </c>
      <c r="L1162" s="28">
        <v>4336.79</v>
      </c>
      <c r="M1162" s="28">
        <v>26.2</v>
      </c>
      <c r="N1162" s="28">
        <v>774.86</v>
      </c>
      <c r="O1162">
        <v>136.6</v>
      </c>
      <c r="P1162">
        <v>2541</v>
      </c>
    </row>
    <row r="1163" spans="1:16">
      <c r="A1163" t="s">
        <v>16</v>
      </c>
      <c r="B1163" t="s">
        <v>336</v>
      </c>
      <c r="C1163" t="s">
        <v>74</v>
      </c>
      <c r="D1163" t="s">
        <v>19</v>
      </c>
      <c r="E1163" t="s">
        <v>49</v>
      </c>
      <c r="F1163">
        <v>78205.19</v>
      </c>
      <c r="G1163" s="26">
        <v>44645</v>
      </c>
      <c r="H1163" t="s">
        <v>32</v>
      </c>
      <c r="I1163" s="26">
        <v>44650</v>
      </c>
      <c r="J1163" s="27">
        <v>0.162</v>
      </c>
      <c r="K1163" s="28">
        <v>537.61</v>
      </c>
      <c r="L1163" s="28">
        <v>4820.54</v>
      </c>
      <c r="M1163" s="28">
        <v>25.37</v>
      </c>
      <c r="N1163" s="28">
        <v>832.32</v>
      </c>
      <c r="O1163">
        <v>136.6</v>
      </c>
      <c r="P1163">
        <v>2539</v>
      </c>
    </row>
    <row r="1164" spans="1:16">
      <c r="A1164" t="s">
        <v>16</v>
      </c>
      <c r="B1164" t="s">
        <v>336</v>
      </c>
      <c r="C1164" t="s">
        <v>50</v>
      </c>
      <c r="D1164" t="s">
        <v>19</v>
      </c>
      <c r="E1164" t="s">
        <v>20</v>
      </c>
      <c r="F1164">
        <v>76378.15</v>
      </c>
      <c r="G1164" s="26">
        <v>44645</v>
      </c>
      <c r="H1164" t="s">
        <v>32</v>
      </c>
      <c r="I1164" s="26">
        <v>44650</v>
      </c>
      <c r="J1164" s="27">
        <v>0.162</v>
      </c>
      <c r="K1164" s="28">
        <v>670</v>
      </c>
      <c r="L1164" s="28">
        <v>4336.79</v>
      </c>
      <c r="M1164" s="28">
        <v>26.2</v>
      </c>
      <c r="N1164" s="28">
        <v>774.86</v>
      </c>
      <c r="O1164">
        <v>136.6</v>
      </c>
      <c r="P1164">
        <v>2538</v>
      </c>
    </row>
    <row r="1165" spans="1:16">
      <c r="A1165" t="s">
        <v>103</v>
      </c>
      <c r="B1165" t="s">
        <v>339</v>
      </c>
      <c r="C1165" t="s">
        <v>55</v>
      </c>
      <c r="D1165" t="s">
        <v>19</v>
      </c>
      <c r="E1165" t="s">
        <v>49</v>
      </c>
      <c r="F1165">
        <v>78205.19</v>
      </c>
      <c r="G1165" s="26">
        <v>44645</v>
      </c>
      <c r="H1165" t="s">
        <v>340</v>
      </c>
      <c r="I1165" s="26" t="s">
        <v>345</v>
      </c>
      <c r="J1165" s="27">
        <v>0.162</v>
      </c>
      <c r="K1165" s="28">
        <v>537.61</v>
      </c>
      <c r="L1165" s="28">
        <v>4820.54</v>
      </c>
      <c r="M1165" s="28">
        <v>25.37</v>
      </c>
      <c r="N1165" s="28">
        <v>832.32</v>
      </c>
      <c r="O1165">
        <v>136.6</v>
      </c>
      <c r="P1165">
        <v>1581</v>
      </c>
    </row>
    <row r="1166" spans="1:16">
      <c r="A1166" t="s">
        <v>16</v>
      </c>
      <c r="B1166" t="s">
        <v>336</v>
      </c>
      <c r="C1166" t="s">
        <v>92</v>
      </c>
      <c r="D1166" t="s">
        <v>19</v>
      </c>
      <c r="E1166" t="s">
        <v>49</v>
      </c>
      <c r="F1166">
        <v>78205.19</v>
      </c>
      <c r="G1166" s="26">
        <v>44645</v>
      </c>
      <c r="H1166" t="s">
        <v>32</v>
      </c>
      <c r="I1166" s="26">
        <v>44651</v>
      </c>
      <c r="J1166" s="27">
        <v>0.162</v>
      </c>
      <c r="K1166" s="28">
        <v>537.61</v>
      </c>
      <c r="L1166" s="28">
        <v>4820.54</v>
      </c>
      <c r="M1166" s="28">
        <v>25.37</v>
      </c>
      <c r="N1166" s="28">
        <v>832.32</v>
      </c>
      <c r="O1166">
        <v>136.6</v>
      </c>
      <c r="P1166">
        <v>2534</v>
      </c>
    </row>
    <row r="1167" spans="1:16">
      <c r="A1167" t="s">
        <v>16</v>
      </c>
      <c r="B1167" t="s">
        <v>336</v>
      </c>
      <c r="C1167" t="s">
        <v>43</v>
      </c>
      <c r="D1167" t="s">
        <v>19</v>
      </c>
      <c r="E1167" t="s">
        <v>20</v>
      </c>
      <c r="F1167">
        <v>76378.15</v>
      </c>
      <c r="G1167" s="26">
        <v>44645</v>
      </c>
      <c r="H1167" t="s">
        <v>32</v>
      </c>
      <c r="I1167" s="26">
        <v>44650</v>
      </c>
      <c r="J1167" s="27">
        <v>0.162</v>
      </c>
      <c r="K1167" s="28">
        <v>670</v>
      </c>
      <c r="L1167" s="28">
        <v>4336.79</v>
      </c>
      <c r="M1167" s="28">
        <v>26.2</v>
      </c>
      <c r="N1167" s="28">
        <v>774.86</v>
      </c>
      <c r="O1167">
        <v>136.6</v>
      </c>
      <c r="P1167">
        <v>2537</v>
      </c>
    </row>
    <row r="1168" spans="1:16">
      <c r="A1168" t="s">
        <v>103</v>
      </c>
      <c r="B1168" t="s">
        <v>320</v>
      </c>
      <c r="C1168" t="s">
        <v>249</v>
      </c>
      <c r="D1168" t="s">
        <v>44</v>
      </c>
      <c r="E1168" t="s">
        <v>20</v>
      </c>
      <c r="F1168">
        <v>152273.15</v>
      </c>
      <c r="G1168" s="26">
        <v>44645</v>
      </c>
      <c r="H1168" t="s">
        <v>21</v>
      </c>
      <c r="I1168" s="26" t="s">
        <v>338</v>
      </c>
      <c r="J1168" s="27">
        <v>0.252</v>
      </c>
      <c r="K1168" s="28">
        <v>674.81</v>
      </c>
      <c r="L1168" s="28">
        <v>8338.07</v>
      </c>
      <c r="M1168" s="28">
        <v>49.66</v>
      </c>
      <c r="N1168" s="28">
        <v>2351.31</v>
      </c>
      <c r="O1168">
        <v>185.76</v>
      </c>
      <c r="P1168">
        <v>989</v>
      </c>
    </row>
    <row r="1169" spans="1:16">
      <c r="A1169" t="s">
        <v>103</v>
      </c>
      <c r="B1169" t="s">
        <v>220</v>
      </c>
      <c r="C1169" t="s">
        <v>45</v>
      </c>
      <c r="D1169" t="s">
        <v>19</v>
      </c>
      <c r="E1169" t="s">
        <v>20</v>
      </c>
      <c r="F1169">
        <v>76378.15</v>
      </c>
      <c r="G1169" s="26">
        <v>44645</v>
      </c>
      <c r="H1169" t="s">
        <v>21</v>
      </c>
      <c r="I1169" s="26" t="s">
        <v>346</v>
      </c>
      <c r="J1169" s="27">
        <v>0.162</v>
      </c>
      <c r="K1169" s="28">
        <v>670</v>
      </c>
      <c r="L1169" s="28">
        <v>4336.79</v>
      </c>
      <c r="M1169" s="28">
        <v>26.2</v>
      </c>
      <c r="N1169" s="28">
        <v>774.86</v>
      </c>
      <c r="O1169">
        <v>136.6</v>
      </c>
      <c r="P1169">
        <v>899</v>
      </c>
    </row>
    <row r="1170" spans="1:16">
      <c r="A1170" t="s">
        <v>103</v>
      </c>
      <c r="B1170" t="s">
        <v>339</v>
      </c>
      <c r="C1170" t="s">
        <v>52</v>
      </c>
      <c r="D1170" t="s">
        <v>19</v>
      </c>
      <c r="E1170" t="s">
        <v>20</v>
      </c>
      <c r="F1170">
        <v>76378.15</v>
      </c>
      <c r="G1170" s="26">
        <v>44645</v>
      </c>
      <c r="H1170" t="s">
        <v>340</v>
      </c>
      <c r="I1170" s="26" t="s">
        <v>345</v>
      </c>
      <c r="J1170" s="27">
        <v>0.162</v>
      </c>
      <c r="K1170" s="28">
        <v>670</v>
      </c>
      <c r="L1170" s="28">
        <v>4336.79</v>
      </c>
      <c r="M1170" s="28">
        <v>26.2</v>
      </c>
      <c r="N1170" s="28">
        <v>774.86</v>
      </c>
      <c r="O1170">
        <v>136.6</v>
      </c>
      <c r="P1170">
        <v>1585</v>
      </c>
    </row>
    <row r="1171" spans="1:16">
      <c r="A1171" t="s">
        <v>103</v>
      </c>
      <c r="B1171" t="s">
        <v>339</v>
      </c>
      <c r="C1171" t="s">
        <v>161</v>
      </c>
      <c r="D1171" t="s">
        <v>19</v>
      </c>
      <c r="E1171" t="s">
        <v>49</v>
      </c>
      <c r="F1171">
        <v>78205.19</v>
      </c>
      <c r="G1171" s="26">
        <v>44645</v>
      </c>
      <c r="H1171" t="s">
        <v>340</v>
      </c>
      <c r="I1171" s="26" t="s">
        <v>332</v>
      </c>
      <c r="J1171" s="27">
        <v>0.162</v>
      </c>
      <c r="K1171" s="28">
        <v>537.61</v>
      </c>
      <c r="L1171" s="28">
        <v>4820.54</v>
      </c>
      <c r="M1171" s="28">
        <v>25.37</v>
      </c>
      <c r="N1171" s="28">
        <v>832.32</v>
      </c>
      <c r="O1171">
        <v>136.6</v>
      </c>
      <c r="P1171">
        <v>1586</v>
      </c>
    </row>
    <row r="1172" spans="1:16">
      <c r="A1172" t="s">
        <v>103</v>
      </c>
      <c r="B1172" t="s">
        <v>320</v>
      </c>
      <c r="C1172" t="s">
        <v>251</v>
      </c>
      <c r="D1172" t="s">
        <v>44</v>
      </c>
      <c r="E1172" t="s">
        <v>20</v>
      </c>
      <c r="F1172">
        <v>152273.15</v>
      </c>
      <c r="G1172" s="26">
        <v>44645</v>
      </c>
      <c r="H1172" t="s">
        <v>21</v>
      </c>
      <c r="I1172" s="26" t="s">
        <v>338</v>
      </c>
      <c r="J1172" s="27">
        <v>0.252</v>
      </c>
      <c r="K1172" s="28">
        <v>674.81</v>
      </c>
      <c r="L1172" s="28">
        <v>8338.07</v>
      </c>
      <c r="M1172" s="28">
        <v>49.66</v>
      </c>
      <c r="N1172" s="28">
        <v>2351.31</v>
      </c>
      <c r="O1172">
        <v>185.76</v>
      </c>
      <c r="P1172">
        <v>988</v>
      </c>
    </row>
    <row r="1173" spans="1:16">
      <c r="A1173" t="s">
        <v>103</v>
      </c>
      <c r="B1173" t="s">
        <v>220</v>
      </c>
      <c r="C1173" t="s">
        <v>92</v>
      </c>
      <c r="D1173" t="s">
        <v>19</v>
      </c>
      <c r="E1173" t="s">
        <v>49</v>
      </c>
      <c r="F1173">
        <v>78205.19</v>
      </c>
      <c r="G1173" s="26">
        <v>44645</v>
      </c>
      <c r="H1173" t="s">
        <v>21</v>
      </c>
      <c r="I1173" s="26" t="s">
        <v>346</v>
      </c>
      <c r="J1173" s="27">
        <v>0.162</v>
      </c>
      <c r="K1173" s="28">
        <v>537.61</v>
      </c>
      <c r="L1173" s="28">
        <v>4820.54</v>
      </c>
      <c r="M1173" s="28">
        <v>25.37</v>
      </c>
      <c r="N1173" s="28">
        <v>832.32</v>
      </c>
      <c r="O1173">
        <v>136.6</v>
      </c>
      <c r="P1173">
        <v>900</v>
      </c>
    </row>
    <row r="1174" spans="1:16">
      <c r="A1174" t="s">
        <v>103</v>
      </c>
      <c r="B1174" t="s">
        <v>220</v>
      </c>
      <c r="C1174" t="s">
        <v>118</v>
      </c>
      <c r="D1174" t="s">
        <v>19</v>
      </c>
      <c r="E1174" t="s">
        <v>49</v>
      </c>
      <c r="F1174">
        <v>78205.19</v>
      </c>
      <c r="G1174" s="26">
        <v>44646</v>
      </c>
      <c r="H1174" t="s">
        <v>21</v>
      </c>
      <c r="I1174" s="26" t="s">
        <v>248</v>
      </c>
      <c r="J1174" s="27">
        <v>0.162</v>
      </c>
      <c r="K1174" s="28">
        <v>537.61</v>
      </c>
      <c r="L1174" s="28">
        <v>4820.54</v>
      </c>
      <c r="M1174" s="28">
        <v>25.37</v>
      </c>
      <c r="N1174" s="28">
        <v>832.32</v>
      </c>
      <c r="O1174">
        <v>136.6</v>
      </c>
      <c r="P1174">
        <v>886</v>
      </c>
    </row>
    <row r="1175" spans="1:16">
      <c r="A1175" t="s">
        <v>103</v>
      </c>
      <c r="B1175" t="s">
        <v>220</v>
      </c>
      <c r="C1175" t="s">
        <v>87</v>
      </c>
      <c r="D1175" t="s">
        <v>19</v>
      </c>
      <c r="E1175" t="s">
        <v>20</v>
      </c>
      <c r="F1175">
        <v>76378.15</v>
      </c>
      <c r="G1175" s="26">
        <v>44646</v>
      </c>
      <c r="H1175" t="s">
        <v>21</v>
      </c>
      <c r="I1175" s="26" t="s">
        <v>278</v>
      </c>
      <c r="J1175" s="27">
        <v>0.162</v>
      </c>
      <c r="K1175" s="28">
        <v>670</v>
      </c>
      <c r="L1175" s="28">
        <v>4336.79</v>
      </c>
      <c r="M1175" s="28">
        <v>26.2</v>
      </c>
      <c r="N1175" s="28">
        <v>774.86</v>
      </c>
      <c r="O1175">
        <v>136.6</v>
      </c>
      <c r="P1175">
        <v>892</v>
      </c>
    </row>
    <row r="1176" spans="1:16">
      <c r="A1176" t="s">
        <v>103</v>
      </c>
      <c r="B1176" t="s">
        <v>220</v>
      </c>
      <c r="C1176" t="s">
        <v>98</v>
      </c>
      <c r="D1176" t="s">
        <v>19</v>
      </c>
      <c r="E1176" t="s">
        <v>49</v>
      </c>
      <c r="F1176">
        <v>78205.19</v>
      </c>
      <c r="G1176" s="26">
        <v>44646</v>
      </c>
      <c r="H1176" t="s">
        <v>21</v>
      </c>
      <c r="I1176" s="26" t="s">
        <v>278</v>
      </c>
      <c r="J1176" s="27">
        <v>0.162</v>
      </c>
      <c r="K1176" s="28">
        <v>537.61</v>
      </c>
      <c r="L1176" s="28">
        <v>4820.54</v>
      </c>
      <c r="M1176" s="28">
        <v>25.37</v>
      </c>
      <c r="N1176" s="28">
        <v>832.32</v>
      </c>
      <c r="O1176">
        <v>136.6</v>
      </c>
      <c r="P1176">
        <v>895</v>
      </c>
    </row>
    <row r="1177" spans="1:16">
      <c r="A1177" t="s">
        <v>103</v>
      </c>
      <c r="B1177" t="s">
        <v>320</v>
      </c>
      <c r="C1177" t="s">
        <v>250</v>
      </c>
      <c r="D1177" t="s">
        <v>44</v>
      </c>
      <c r="E1177" t="s">
        <v>20</v>
      </c>
      <c r="F1177">
        <v>152273.15</v>
      </c>
      <c r="G1177" s="26">
        <v>44646</v>
      </c>
      <c r="H1177" t="s">
        <v>21</v>
      </c>
      <c r="I1177" s="26" t="s">
        <v>338</v>
      </c>
      <c r="J1177" s="27">
        <v>0.252</v>
      </c>
      <c r="K1177" s="28">
        <v>674.81</v>
      </c>
      <c r="L1177" s="28">
        <v>8338.07</v>
      </c>
      <c r="M1177" s="28">
        <v>49.66</v>
      </c>
      <c r="N1177" s="28">
        <v>2351.31</v>
      </c>
      <c r="O1177">
        <v>185.76</v>
      </c>
      <c r="P1177">
        <v>987</v>
      </c>
    </row>
    <row r="1178" spans="1:16">
      <c r="A1178" t="s">
        <v>103</v>
      </c>
      <c r="B1178" t="s">
        <v>220</v>
      </c>
      <c r="C1178" t="s">
        <v>218</v>
      </c>
      <c r="D1178" t="s">
        <v>19</v>
      </c>
      <c r="E1178" t="s">
        <v>49</v>
      </c>
      <c r="F1178">
        <v>77950.3</v>
      </c>
      <c r="G1178" s="26">
        <v>44646</v>
      </c>
      <c r="H1178" t="s">
        <v>21</v>
      </c>
      <c r="I1178" s="26" t="s">
        <v>338</v>
      </c>
      <c r="J1178" s="27">
        <v>0.162</v>
      </c>
      <c r="K1178" s="28">
        <v>384.04</v>
      </c>
      <c r="L1178" s="28">
        <v>4961.85</v>
      </c>
      <c r="M1178" s="28">
        <v>25.29</v>
      </c>
      <c r="N1178" s="28">
        <v>832.32</v>
      </c>
      <c r="O1178">
        <v>136.6</v>
      </c>
      <c r="P1178">
        <v>835</v>
      </c>
    </row>
    <row r="1179" spans="1:16">
      <c r="A1179" t="s">
        <v>16</v>
      </c>
      <c r="B1179" t="s">
        <v>157</v>
      </c>
      <c r="C1179" t="s">
        <v>60</v>
      </c>
      <c r="D1179" t="s">
        <v>44</v>
      </c>
      <c r="E1179" t="s">
        <v>20</v>
      </c>
      <c r="F1179">
        <v>152769.7</v>
      </c>
      <c r="G1179" s="26">
        <v>44646</v>
      </c>
      <c r="H1179" t="s">
        <v>32</v>
      </c>
      <c r="I1179" s="26">
        <v>44651</v>
      </c>
      <c r="J1179" s="27">
        <v>0.252</v>
      </c>
      <c r="K1179" s="28">
        <v>1198.46</v>
      </c>
      <c r="L1179" s="28">
        <v>7822.4</v>
      </c>
      <c r="M1179" s="28">
        <v>49.81</v>
      </c>
      <c r="N1179" s="28">
        <v>2351.31</v>
      </c>
      <c r="O1179">
        <v>185.76</v>
      </c>
      <c r="P1179">
        <v>2762</v>
      </c>
    </row>
    <row r="1180" spans="1:16">
      <c r="A1180" t="s">
        <v>16</v>
      </c>
      <c r="B1180" t="s">
        <v>336</v>
      </c>
      <c r="C1180" t="s">
        <v>47</v>
      </c>
      <c r="D1180" t="s">
        <v>19</v>
      </c>
      <c r="E1180" t="s">
        <v>20</v>
      </c>
      <c r="F1180">
        <v>76378.15</v>
      </c>
      <c r="G1180" s="26">
        <v>44646</v>
      </c>
      <c r="H1180" t="s">
        <v>32</v>
      </c>
      <c r="I1180" s="26">
        <v>44650</v>
      </c>
      <c r="J1180" s="27">
        <v>0.162</v>
      </c>
      <c r="K1180" s="28">
        <v>670</v>
      </c>
      <c r="L1180" s="28">
        <v>4336.79</v>
      </c>
      <c r="M1180" s="28">
        <v>26.2</v>
      </c>
      <c r="N1180" s="28">
        <v>774.86</v>
      </c>
      <c r="O1180">
        <v>136.6</v>
      </c>
      <c r="P1180">
        <v>2536</v>
      </c>
    </row>
    <row r="1181" spans="1:16">
      <c r="A1181" t="s">
        <v>16</v>
      </c>
      <c r="B1181" t="s">
        <v>336</v>
      </c>
      <c r="C1181" t="s">
        <v>45</v>
      </c>
      <c r="D1181" t="s">
        <v>19</v>
      </c>
      <c r="E1181" t="s">
        <v>20</v>
      </c>
      <c r="F1181">
        <v>76378.15</v>
      </c>
      <c r="G1181" s="26">
        <v>44646</v>
      </c>
      <c r="H1181" t="s">
        <v>32</v>
      </c>
      <c r="I1181" s="26">
        <v>44651</v>
      </c>
      <c r="J1181" s="27">
        <v>0.162</v>
      </c>
      <c r="K1181" s="28">
        <v>670</v>
      </c>
      <c r="L1181" s="28">
        <v>4336.79</v>
      </c>
      <c r="M1181" s="28">
        <v>26.2</v>
      </c>
      <c r="N1181" s="28">
        <v>774.86</v>
      </c>
      <c r="O1181">
        <v>136.6</v>
      </c>
      <c r="P1181">
        <v>2533</v>
      </c>
    </row>
    <row r="1182" spans="1:16">
      <c r="A1182" t="s">
        <v>103</v>
      </c>
      <c r="B1182" t="s">
        <v>339</v>
      </c>
      <c r="C1182" t="s">
        <v>147</v>
      </c>
      <c r="D1182" t="s">
        <v>44</v>
      </c>
      <c r="E1182" t="s">
        <v>20</v>
      </c>
      <c r="F1182">
        <v>152769.7</v>
      </c>
      <c r="G1182" s="26">
        <v>44646</v>
      </c>
      <c r="H1182" t="s">
        <v>340</v>
      </c>
      <c r="I1182" s="26" t="s">
        <v>344</v>
      </c>
      <c r="J1182" s="27">
        <v>0.252</v>
      </c>
      <c r="K1182" s="28">
        <v>1198.46</v>
      </c>
      <c r="L1182" s="28">
        <v>7822.4</v>
      </c>
      <c r="M1182" s="28">
        <v>49.81</v>
      </c>
      <c r="N1182" s="28">
        <v>2351.31</v>
      </c>
      <c r="O1182">
        <v>185.76</v>
      </c>
      <c r="P1182">
        <v>1568</v>
      </c>
    </row>
    <row r="1183" spans="1:16">
      <c r="A1183" t="s">
        <v>103</v>
      </c>
      <c r="B1183" t="s">
        <v>339</v>
      </c>
      <c r="C1183" t="s">
        <v>155</v>
      </c>
      <c r="D1183" t="s">
        <v>44</v>
      </c>
      <c r="E1183" t="s">
        <v>20</v>
      </c>
      <c r="F1183">
        <v>152769.7</v>
      </c>
      <c r="G1183" s="26">
        <v>44646</v>
      </c>
      <c r="H1183" t="s">
        <v>340</v>
      </c>
      <c r="I1183" s="26" t="s">
        <v>344</v>
      </c>
      <c r="J1183" s="27">
        <v>0.252</v>
      </c>
      <c r="K1183" s="28">
        <v>1198.46</v>
      </c>
      <c r="L1183" s="28">
        <v>7822.4</v>
      </c>
      <c r="M1183" s="28">
        <v>49.81</v>
      </c>
      <c r="N1183" s="28">
        <v>2351.31</v>
      </c>
      <c r="O1183">
        <v>185.76</v>
      </c>
      <c r="P1183">
        <v>1569</v>
      </c>
    </row>
    <row r="1184" spans="1:16">
      <c r="A1184" t="s">
        <v>16</v>
      </c>
      <c r="B1184" t="s">
        <v>336</v>
      </c>
      <c r="C1184" t="s">
        <v>94</v>
      </c>
      <c r="D1184" t="s">
        <v>19</v>
      </c>
      <c r="E1184" t="s">
        <v>49</v>
      </c>
      <c r="F1184">
        <v>78205.19</v>
      </c>
      <c r="G1184" s="26">
        <v>44646</v>
      </c>
      <c r="H1184" t="s">
        <v>32</v>
      </c>
      <c r="I1184" s="26">
        <v>44651</v>
      </c>
      <c r="J1184" s="27">
        <v>0.162</v>
      </c>
      <c r="K1184" s="28">
        <v>537.61</v>
      </c>
      <c r="L1184" s="28">
        <v>4820.54</v>
      </c>
      <c r="M1184" s="28">
        <v>25.37</v>
      </c>
      <c r="N1184" s="28">
        <v>832.32</v>
      </c>
      <c r="O1184">
        <v>136.6</v>
      </c>
      <c r="P1184">
        <v>2530</v>
      </c>
    </row>
    <row r="1185" spans="1:16">
      <c r="A1185" t="s">
        <v>103</v>
      </c>
      <c r="B1185" t="s">
        <v>339</v>
      </c>
      <c r="C1185" t="s">
        <v>139</v>
      </c>
      <c r="D1185" t="s">
        <v>44</v>
      </c>
      <c r="E1185" t="s">
        <v>49</v>
      </c>
      <c r="F1185">
        <v>152905.93</v>
      </c>
      <c r="G1185" s="26">
        <v>44646</v>
      </c>
      <c r="H1185" t="s">
        <v>340</v>
      </c>
      <c r="I1185" s="26" t="s">
        <v>344</v>
      </c>
      <c r="J1185" s="27">
        <v>0.252</v>
      </c>
      <c r="K1185" s="28">
        <v>918.16</v>
      </c>
      <c r="L1185" s="28">
        <v>8560.99</v>
      </c>
      <c r="M1185" s="28">
        <v>47.78</v>
      </c>
      <c r="N1185" s="28">
        <v>2351.31</v>
      </c>
      <c r="O1185">
        <v>185.76</v>
      </c>
      <c r="P1185">
        <v>1570</v>
      </c>
    </row>
    <row r="1186" spans="1:16">
      <c r="A1186" t="s">
        <v>16</v>
      </c>
      <c r="B1186" t="s">
        <v>336</v>
      </c>
      <c r="C1186" t="s">
        <v>53</v>
      </c>
      <c r="D1186" t="s">
        <v>19</v>
      </c>
      <c r="E1186" t="s">
        <v>49</v>
      </c>
      <c r="F1186">
        <v>78205.19</v>
      </c>
      <c r="G1186" s="26">
        <v>44646</v>
      </c>
      <c r="H1186" t="s">
        <v>32</v>
      </c>
      <c r="I1186" s="26">
        <v>44651</v>
      </c>
      <c r="J1186" s="27">
        <v>0.162</v>
      </c>
      <c r="K1186" s="28">
        <v>537.61</v>
      </c>
      <c r="L1186" s="28">
        <v>4820.54</v>
      </c>
      <c r="M1186" s="28">
        <v>25.37</v>
      </c>
      <c r="N1186" s="28">
        <v>832.32</v>
      </c>
      <c r="O1186">
        <v>136.6</v>
      </c>
      <c r="P1186">
        <v>2610</v>
      </c>
    </row>
    <row r="1187" spans="1:16">
      <c r="A1187" t="s">
        <v>103</v>
      </c>
      <c r="B1187" t="s">
        <v>339</v>
      </c>
      <c r="C1187" t="s">
        <v>107</v>
      </c>
      <c r="D1187" t="s">
        <v>44</v>
      </c>
      <c r="E1187" t="s">
        <v>49</v>
      </c>
      <c r="F1187">
        <v>152905.93</v>
      </c>
      <c r="G1187" s="26">
        <v>44646</v>
      </c>
      <c r="H1187" t="s">
        <v>340</v>
      </c>
      <c r="I1187" s="26" t="s">
        <v>338</v>
      </c>
      <c r="J1187" s="27">
        <v>0.252</v>
      </c>
      <c r="K1187" s="28">
        <v>918.16</v>
      </c>
      <c r="L1187" s="28">
        <v>8560.99</v>
      </c>
      <c r="M1187" s="28">
        <v>47.78</v>
      </c>
      <c r="N1187" s="28">
        <v>2351.31</v>
      </c>
      <c r="O1187">
        <v>185.76</v>
      </c>
      <c r="P1187">
        <v>1608</v>
      </c>
    </row>
    <row r="1188" spans="1:16">
      <c r="A1188" t="s">
        <v>16</v>
      </c>
      <c r="B1188" t="s">
        <v>157</v>
      </c>
      <c r="C1188" t="s">
        <v>62</v>
      </c>
      <c r="D1188" t="s">
        <v>44</v>
      </c>
      <c r="E1188" t="s">
        <v>20</v>
      </c>
      <c r="F1188">
        <v>152769.7</v>
      </c>
      <c r="G1188" s="26">
        <v>44646</v>
      </c>
      <c r="H1188" t="s">
        <v>32</v>
      </c>
      <c r="I1188" s="26">
        <v>44651</v>
      </c>
      <c r="J1188" s="27">
        <v>0.252</v>
      </c>
      <c r="K1188" s="28">
        <v>1198.46</v>
      </c>
      <c r="L1188" s="28">
        <v>7822.4</v>
      </c>
      <c r="M1188" s="28">
        <v>49.81</v>
      </c>
      <c r="N1188" s="28">
        <v>2351.31</v>
      </c>
      <c r="O1188">
        <v>185.76</v>
      </c>
      <c r="P1188">
        <v>2761</v>
      </c>
    </row>
    <row r="1189" spans="1:16">
      <c r="A1189" t="s">
        <v>16</v>
      </c>
      <c r="B1189" t="s">
        <v>157</v>
      </c>
      <c r="C1189" t="s">
        <v>122</v>
      </c>
      <c r="D1189" t="s">
        <v>44</v>
      </c>
      <c r="E1189" t="s">
        <v>49</v>
      </c>
      <c r="F1189">
        <v>152415.15</v>
      </c>
      <c r="G1189" s="26">
        <v>44646</v>
      </c>
      <c r="H1189" t="s">
        <v>32</v>
      </c>
      <c r="I1189" s="26">
        <v>44649</v>
      </c>
      <c r="J1189" s="27">
        <v>0.252</v>
      </c>
      <c r="K1189" s="28">
        <v>579.03</v>
      </c>
      <c r="L1189" s="28">
        <v>8866.58</v>
      </c>
      <c r="M1189" s="28">
        <v>47.69</v>
      </c>
      <c r="N1189" s="28">
        <v>2351.31</v>
      </c>
      <c r="O1189">
        <v>185.76</v>
      </c>
      <c r="P1189">
        <v>2765</v>
      </c>
    </row>
    <row r="1190" spans="1:16">
      <c r="A1190" t="s">
        <v>16</v>
      </c>
      <c r="B1190" t="s">
        <v>336</v>
      </c>
      <c r="C1190" t="s">
        <v>58</v>
      </c>
      <c r="D1190" t="s">
        <v>19</v>
      </c>
      <c r="E1190" t="s">
        <v>49</v>
      </c>
      <c r="F1190">
        <v>78205.19</v>
      </c>
      <c r="G1190" s="26">
        <v>44646</v>
      </c>
      <c r="H1190" t="s">
        <v>32</v>
      </c>
      <c r="I1190" s="26">
        <v>44652</v>
      </c>
      <c r="J1190" s="27">
        <v>0.162</v>
      </c>
      <c r="K1190" s="28">
        <v>537.61</v>
      </c>
      <c r="L1190" s="28">
        <v>4820.54</v>
      </c>
      <c r="M1190" s="28">
        <v>25.37</v>
      </c>
      <c r="N1190" s="28">
        <v>832.32</v>
      </c>
      <c r="O1190">
        <v>136.6</v>
      </c>
      <c r="P1190">
        <v>2605</v>
      </c>
    </row>
    <row r="1191" spans="1:16">
      <c r="A1191" t="s">
        <v>16</v>
      </c>
      <c r="B1191" t="s">
        <v>336</v>
      </c>
      <c r="C1191" t="s">
        <v>198</v>
      </c>
      <c r="D1191" t="s">
        <v>19</v>
      </c>
      <c r="E1191" t="s">
        <v>20</v>
      </c>
      <c r="F1191">
        <v>76378.15</v>
      </c>
      <c r="G1191" s="26">
        <v>44646</v>
      </c>
      <c r="H1191" t="s">
        <v>32</v>
      </c>
      <c r="I1191" s="26">
        <v>44650</v>
      </c>
      <c r="J1191" s="27">
        <v>0.162</v>
      </c>
      <c r="K1191" s="28">
        <v>670</v>
      </c>
      <c r="L1191" s="28">
        <v>4336.79</v>
      </c>
      <c r="M1191" s="28">
        <v>26.2</v>
      </c>
      <c r="N1191" s="28">
        <v>774.86</v>
      </c>
      <c r="O1191">
        <v>136.6</v>
      </c>
      <c r="P1191">
        <v>2458</v>
      </c>
    </row>
    <row r="1192" spans="1:16">
      <c r="A1192" t="s">
        <v>16</v>
      </c>
      <c r="B1192" t="s">
        <v>336</v>
      </c>
      <c r="C1192" t="s">
        <v>190</v>
      </c>
      <c r="D1192" t="s">
        <v>19</v>
      </c>
      <c r="E1192" t="s">
        <v>20</v>
      </c>
      <c r="F1192">
        <v>76378.15</v>
      </c>
      <c r="G1192" s="26">
        <v>44646</v>
      </c>
      <c r="H1192" t="s">
        <v>32</v>
      </c>
      <c r="I1192" s="26">
        <v>44649</v>
      </c>
      <c r="J1192" s="27">
        <v>0.162</v>
      </c>
      <c r="K1192" s="28">
        <v>670</v>
      </c>
      <c r="L1192" s="28">
        <v>4336.79</v>
      </c>
      <c r="M1192" s="28">
        <v>26.2</v>
      </c>
      <c r="N1192" s="28">
        <v>774.86</v>
      </c>
      <c r="O1192">
        <v>136.6</v>
      </c>
      <c r="P1192">
        <v>2457</v>
      </c>
    </row>
    <row r="1193" spans="1:16">
      <c r="A1193" t="s">
        <v>16</v>
      </c>
      <c r="B1193" t="s">
        <v>336</v>
      </c>
      <c r="C1193" t="s">
        <v>202</v>
      </c>
      <c r="D1193" t="s">
        <v>19</v>
      </c>
      <c r="E1193" t="s">
        <v>20</v>
      </c>
      <c r="F1193">
        <v>76378.15</v>
      </c>
      <c r="G1193" s="26">
        <v>44646</v>
      </c>
      <c r="H1193" t="s">
        <v>32</v>
      </c>
      <c r="I1193" s="26">
        <v>44649</v>
      </c>
      <c r="J1193" s="27">
        <v>0.162</v>
      </c>
      <c r="K1193" s="28">
        <v>670</v>
      </c>
      <c r="L1193" s="28">
        <v>4336.79</v>
      </c>
      <c r="M1193" s="28">
        <v>26.2</v>
      </c>
      <c r="N1193" s="28">
        <v>774.86</v>
      </c>
      <c r="O1193">
        <v>136.6</v>
      </c>
      <c r="P1193">
        <v>2456</v>
      </c>
    </row>
    <row r="1194" spans="1:16">
      <c r="A1194" t="s">
        <v>16</v>
      </c>
      <c r="B1194" t="s">
        <v>336</v>
      </c>
      <c r="C1194" t="s">
        <v>71</v>
      </c>
      <c r="D1194" t="s">
        <v>19</v>
      </c>
      <c r="E1194" t="s">
        <v>49</v>
      </c>
      <c r="F1194">
        <v>78205.19</v>
      </c>
      <c r="G1194" s="26">
        <v>44646</v>
      </c>
      <c r="H1194" t="s">
        <v>32</v>
      </c>
      <c r="I1194" s="26">
        <v>44651</v>
      </c>
      <c r="J1194" s="27">
        <v>0.162</v>
      </c>
      <c r="K1194" s="28">
        <v>537.61</v>
      </c>
      <c r="L1194" s="28">
        <v>4820.54</v>
      </c>
      <c r="M1194" s="28">
        <v>25.37</v>
      </c>
      <c r="N1194" s="28">
        <v>832.32</v>
      </c>
      <c r="O1194">
        <v>136.6</v>
      </c>
      <c r="P1194">
        <v>2614</v>
      </c>
    </row>
    <row r="1195" spans="1:16">
      <c r="A1195" t="s">
        <v>103</v>
      </c>
      <c r="B1195" t="s">
        <v>339</v>
      </c>
      <c r="C1195" t="s">
        <v>158</v>
      </c>
      <c r="D1195" t="s">
        <v>19</v>
      </c>
      <c r="E1195" t="s">
        <v>49</v>
      </c>
      <c r="F1195">
        <v>78205.19</v>
      </c>
      <c r="G1195" s="26">
        <v>44647</v>
      </c>
      <c r="H1195" t="s">
        <v>340</v>
      </c>
      <c r="I1195" s="26" t="s">
        <v>332</v>
      </c>
      <c r="J1195" s="27">
        <v>0.162</v>
      </c>
      <c r="K1195" s="28">
        <v>537.61</v>
      </c>
      <c r="L1195" s="28">
        <v>4820.54</v>
      </c>
      <c r="M1195" s="28">
        <v>25.37</v>
      </c>
      <c r="N1195" s="28">
        <v>832.32</v>
      </c>
      <c r="O1195">
        <v>136.6</v>
      </c>
      <c r="P1195">
        <v>1593</v>
      </c>
    </row>
    <row r="1196" spans="1:16">
      <c r="A1196" t="s">
        <v>16</v>
      </c>
      <c r="B1196" t="s">
        <v>336</v>
      </c>
      <c r="C1196" t="s">
        <v>61</v>
      </c>
      <c r="D1196" t="s">
        <v>19</v>
      </c>
      <c r="E1196" t="s">
        <v>49</v>
      </c>
      <c r="F1196">
        <v>78205.19</v>
      </c>
      <c r="G1196" s="26">
        <v>44647</v>
      </c>
      <c r="H1196" t="s">
        <v>32</v>
      </c>
      <c r="I1196" s="26">
        <v>44652</v>
      </c>
      <c r="J1196" s="27">
        <v>0.162</v>
      </c>
      <c r="K1196" s="28">
        <v>537.61</v>
      </c>
      <c r="L1196" s="28">
        <v>4820.54</v>
      </c>
      <c r="M1196" s="28">
        <v>25.37</v>
      </c>
      <c r="N1196" s="28">
        <v>832.32</v>
      </c>
      <c r="O1196">
        <v>136.6</v>
      </c>
      <c r="P1196">
        <v>2609</v>
      </c>
    </row>
    <row r="1197" spans="1:16">
      <c r="A1197" t="s">
        <v>103</v>
      </c>
      <c r="B1197" t="s">
        <v>220</v>
      </c>
      <c r="C1197" t="s">
        <v>125</v>
      </c>
      <c r="D1197" t="s">
        <v>19</v>
      </c>
      <c r="E1197" t="s">
        <v>49</v>
      </c>
      <c r="F1197">
        <v>78205.19</v>
      </c>
      <c r="G1197" s="26">
        <v>44647</v>
      </c>
      <c r="H1197" t="s">
        <v>21</v>
      </c>
      <c r="I1197" s="26" t="s">
        <v>248</v>
      </c>
      <c r="J1197" s="27">
        <v>0.162</v>
      </c>
      <c r="K1197" s="28">
        <v>537.61</v>
      </c>
      <c r="L1197" s="28">
        <v>4820.54</v>
      </c>
      <c r="M1197" s="28">
        <v>25.37</v>
      </c>
      <c r="N1197" s="28">
        <v>832.32</v>
      </c>
      <c r="O1197">
        <v>136.6</v>
      </c>
      <c r="P1197">
        <v>890</v>
      </c>
    </row>
    <row r="1198" spans="1:16">
      <c r="A1198" t="s">
        <v>103</v>
      </c>
      <c r="B1198" t="s">
        <v>339</v>
      </c>
      <c r="C1198" t="s">
        <v>54</v>
      </c>
      <c r="D1198" t="s">
        <v>19</v>
      </c>
      <c r="E1198" t="s">
        <v>20</v>
      </c>
      <c r="F1198">
        <v>76378.15</v>
      </c>
      <c r="G1198" s="26">
        <v>44647</v>
      </c>
      <c r="H1198" t="s">
        <v>340</v>
      </c>
      <c r="I1198" s="26" t="s">
        <v>332</v>
      </c>
      <c r="J1198" s="27">
        <v>0.162</v>
      </c>
      <c r="K1198" s="28">
        <v>670</v>
      </c>
      <c r="L1198" s="28">
        <v>4336.79</v>
      </c>
      <c r="M1198" s="28">
        <v>26.2</v>
      </c>
      <c r="N1198" s="28">
        <v>774.86</v>
      </c>
      <c r="O1198">
        <v>136.6</v>
      </c>
      <c r="P1198">
        <v>1591</v>
      </c>
    </row>
    <row r="1199" spans="1:16">
      <c r="A1199" t="s">
        <v>103</v>
      </c>
      <c r="B1199" t="s">
        <v>339</v>
      </c>
      <c r="C1199" t="s">
        <v>34</v>
      </c>
      <c r="D1199" t="s">
        <v>19</v>
      </c>
      <c r="E1199" t="s">
        <v>20</v>
      </c>
      <c r="F1199">
        <v>76378.15</v>
      </c>
      <c r="G1199" s="26">
        <v>44647</v>
      </c>
      <c r="H1199" t="s">
        <v>340</v>
      </c>
      <c r="I1199" s="26" t="s">
        <v>332</v>
      </c>
      <c r="J1199" s="27">
        <v>0.162</v>
      </c>
      <c r="K1199" s="28">
        <v>670</v>
      </c>
      <c r="L1199" s="28">
        <v>4336.79</v>
      </c>
      <c r="M1199" s="28">
        <v>26.2</v>
      </c>
      <c r="N1199" s="28">
        <v>774.86</v>
      </c>
      <c r="O1199">
        <v>136.6</v>
      </c>
      <c r="P1199">
        <v>1590</v>
      </c>
    </row>
    <row r="1200" spans="1:16">
      <c r="A1200" t="s">
        <v>16</v>
      </c>
      <c r="B1200" t="s">
        <v>336</v>
      </c>
      <c r="C1200" t="s">
        <v>31</v>
      </c>
      <c r="D1200" t="s">
        <v>19</v>
      </c>
      <c r="E1200" t="s">
        <v>20</v>
      </c>
      <c r="F1200">
        <v>76378.15</v>
      </c>
      <c r="G1200" s="26">
        <v>44647</v>
      </c>
      <c r="H1200" t="s">
        <v>32</v>
      </c>
      <c r="I1200" s="26">
        <v>44651</v>
      </c>
      <c r="J1200" s="27">
        <v>0.162</v>
      </c>
      <c r="K1200" s="28">
        <v>670</v>
      </c>
      <c r="L1200" s="28">
        <v>4336.79</v>
      </c>
      <c r="M1200" s="28">
        <v>26.2</v>
      </c>
      <c r="N1200" s="28">
        <v>774.86</v>
      </c>
      <c r="O1200">
        <v>136.6</v>
      </c>
      <c r="P1200">
        <v>2612</v>
      </c>
    </row>
    <row r="1201" spans="1:16">
      <c r="A1201" t="s">
        <v>103</v>
      </c>
      <c r="B1201" t="s">
        <v>220</v>
      </c>
      <c r="C1201" t="s">
        <v>95</v>
      </c>
      <c r="D1201" t="s">
        <v>19</v>
      </c>
      <c r="E1201" t="s">
        <v>20</v>
      </c>
      <c r="F1201">
        <v>76378.15</v>
      </c>
      <c r="G1201" s="26">
        <v>44647</v>
      </c>
      <c r="H1201" t="s">
        <v>21</v>
      </c>
      <c r="I1201" s="26" t="s">
        <v>264</v>
      </c>
      <c r="J1201" s="27">
        <v>0.162</v>
      </c>
      <c r="K1201" s="28">
        <v>670</v>
      </c>
      <c r="L1201" s="28">
        <v>4336.79</v>
      </c>
      <c r="M1201" s="28">
        <v>26.2</v>
      </c>
      <c r="N1201" s="28">
        <v>774.86</v>
      </c>
      <c r="O1201">
        <v>136.6</v>
      </c>
      <c r="P1201">
        <v>894</v>
      </c>
    </row>
    <row r="1202" spans="1:16">
      <c r="A1202" t="s">
        <v>103</v>
      </c>
      <c r="B1202" t="s">
        <v>320</v>
      </c>
      <c r="C1202" t="s">
        <v>203</v>
      </c>
      <c r="D1202" t="s">
        <v>44</v>
      </c>
      <c r="E1202" t="s">
        <v>20</v>
      </c>
      <c r="F1202">
        <v>152769.7</v>
      </c>
      <c r="G1202" s="26">
        <v>44647</v>
      </c>
      <c r="H1202" t="s">
        <v>21</v>
      </c>
      <c r="I1202" s="26" t="s">
        <v>342</v>
      </c>
      <c r="J1202" s="27">
        <v>0.252</v>
      </c>
      <c r="K1202" s="28">
        <v>1198.46</v>
      </c>
      <c r="L1202" s="28">
        <v>7822.4</v>
      </c>
      <c r="M1202" s="28">
        <v>49.81</v>
      </c>
      <c r="N1202" s="28">
        <v>2351.31</v>
      </c>
      <c r="O1202">
        <v>185.76</v>
      </c>
      <c r="P1202">
        <v>982</v>
      </c>
    </row>
    <row r="1203" spans="1:16">
      <c r="A1203" t="s">
        <v>103</v>
      </c>
      <c r="B1203" t="s">
        <v>339</v>
      </c>
      <c r="C1203" t="s">
        <v>149</v>
      </c>
      <c r="D1203" t="s">
        <v>44</v>
      </c>
      <c r="E1203" t="s">
        <v>49</v>
      </c>
      <c r="F1203">
        <v>152905.93</v>
      </c>
      <c r="G1203" s="26">
        <v>44647</v>
      </c>
      <c r="H1203" t="s">
        <v>340</v>
      </c>
      <c r="I1203" s="26" t="s">
        <v>344</v>
      </c>
      <c r="J1203" s="27">
        <v>0.252</v>
      </c>
      <c r="K1203" s="28">
        <v>918.16</v>
      </c>
      <c r="L1203" s="28">
        <v>8560.99</v>
      </c>
      <c r="M1203" s="28">
        <v>47.78</v>
      </c>
      <c r="N1203" s="28">
        <v>2351.31</v>
      </c>
      <c r="O1203">
        <v>185.76</v>
      </c>
      <c r="P1203">
        <v>1566</v>
      </c>
    </row>
    <row r="1204" spans="1:16">
      <c r="A1204" t="s">
        <v>16</v>
      </c>
      <c r="B1204" t="s">
        <v>336</v>
      </c>
      <c r="C1204" t="s">
        <v>59</v>
      </c>
      <c r="D1204" t="s">
        <v>19</v>
      </c>
      <c r="E1204" t="s">
        <v>20</v>
      </c>
      <c r="F1204">
        <v>76378.15</v>
      </c>
      <c r="G1204" s="26">
        <v>44647</v>
      </c>
      <c r="H1204" t="s">
        <v>32</v>
      </c>
      <c r="I1204" s="26">
        <v>44651</v>
      </c>
      <c r="J1204" s="27">
        <v>0.162</v>
      </c>
      <c r="K1204" s="28">
        <v>670</v>
      </c>
      <c r="L1204" s="28">
        <v>4336.79</v>
      </c>
      <c r="M1204" s="28">
        <v>26.2</v>
      </c>
      <c r="N1204" s="28">
        <v>774.86</v>
      </c>
      <c r="O1204">
        <v>136.6</v>
      </c>
      <c r="P1204">
        <v>2613</v>
      </c>
    </row>
    <row r="1205" spans="1:16">
      <c r="A1205" t="s">
        <v>103</v>
      </c>
      <c r="B1205" t="s">
        <v>320</v>
      </c>
      <c r="C1205" t="s">
        <v>211</v>
      </c>
      <c r="D1205" t="s">
        <v>44</v>
      </c>
      <c r="E1205" t="s">
        <v>20</v>
      </c>
      <c r="F1205">
        <v>152769.7</v>
      </c>
      <c r="G1205" s="26">
        <v>44647</v>
      </c>
      <c r="H1205" t="s">
        <v>21</v>
      </c>
      <c r="I1205" s="26" t="s">
        <v>289</v>
      </c>
      <c r="J1205" s="27">
        <v>0.252</v>
      </c>
      <c r="K1205" s="28">
        <v>1198.46</v>
      </c>
      <c r="L1205" s="28">
        <v>7822.4</v>
      </c>
      <c r="M1205" s="28">
        <v>49.81</v>
      </c>
      <c r="N1205" s="28">
        <v>2351.31</v>
      </c>
      <c r="O1205">
        <v>185.76</v>
      </c>
      <c r="P1205">
        <v>983</v>
      </c>
    </row>
    <row r="1206" spans="1:16">
      <c r="A1206" t="s">
        <v>103</v>
      </c>
      <c r="B1206" t="s">
        <v>320</v>
      </c>
      <c r="C1206" t="s">
        <v>201</v>
      </c>
      <c r="D1206" t="s">
        <v>44</v>
      </c>
      <c r="E1206" t="s">
        <v>49</v>
      </c>
      <c r="F1206">
        <v>152905.93</v>
      </c>
      <c r="G1206" s="26">
        <v>44647</v>
      </c>
      <c r="H1206" t="s">
        <v>21</v>
      </c>
      <c r="I1206" s="26" t="s">
        <v>285</v>
      </c>
      <c r="J1206" s="27">
        <v>0.252</v>
      </c>
      <c r="K1206" s="28">
        <v>918.16</v>
      </c>
      <c r="L1206" s="28">
        <v>8560.99</v>
      </c>
      <c r="M1206" s="28">
        <v>47.78</v>
      </c>
      <c r="N1206" s="28">
        <v>2351.31</v>
      </c>
      <c r="O1206">
        <v>185.76</v>
      </c>
      <c r="P1206">
        <v>980</v>
      </c>
    </row>
    <row r="1207" spans="1:16">
      <c r="A1207" t="s">
        <v>16</v>
      </c>
      <c r="B1207" t="s">
        <v>336</v>
      </c>
      <c r="C1207" t="s">
        <v>51</v>
      </c>
      <c r="D1207" t="s">
        <v>19</v>
      </c>
      <c r="E1207" t="s">
        <v>20</v>
      </c>
      <c r="F1207">
        <v>76378.15</v>
      </c>
      <c r="G1207" s="26">
        <v>44647</v>
      </c>
      <c r="H1207" t="s">
        <v>32</v>
      </c>
      <c r="I1207" s="26">
        <v>44651</v>
      </c>
      <c r="J1207" s="27">
        <v>0.162</v>
      </c>
      <c r="K1207" s="28">
        <v>670</v>
      </c>
      <c r="L1207" s="28">
        <v>4336.79</v>
      </c>
      <c r="M1207" s="28">
        <v>26.2</v>
      </c>
      <c r="N1207" s="28">
        <v>774.86</v>
      </c>
      <c r="O1207">
        <v>136.6</v>
      </c>
      <c r="P1207">
        <v>2611</v>
      </c>
    </row>
    <row r="1208" spans="1:16">
      <c r="A1208" t="s">
        <v>103</v>
      </c>
      <c r="B1208" t="s">
        <v>339</v>
      </c>
      <c r="C1208" t="s">
        <v>57</v>
      </c>
      <c r="D1208" t="s">
        <v>19</v>
      </c>
      <c r="E1208" t="s">
        <v>49</v>
      </c>
      <c r="F1208">
        <v>78205.19</v>
      </c>
      <c r="G1208" s="26">
        <v>44647</v>
      </c>
      <c r="H1208" t="s">
        <v>340</v>
      </c>
      <c r="I1208" s="26" t="s">
        <v>332</v>
      </c>
      <c r="J1208" s="27">
        <v>0.162</v>
      </c>
      <c r="K1208" s="28">
        <v>537.61</v>
      </c>
      <c r="L1208" s="28">
        <v>4820.54</v>
      </c>
      <c r="M1208" s="28">
        <v>25.37</v>
      </c>
      <c r="N1208" s="28">
        <v>832.32</v>
      </c>
      <c r="O1208">
        <v>136.6</v>
      </c>
      <c r="P1208">
        <v>1587</v>
      </c>
    </row>
    <row r="1209" spans="1:16">
      <c r="A1209" t="s">
        <v>16</v>
      </c>
      <c r="B1209" t="s">
        <v>157</v>
      </c>
      <c r="C1209" t="s">
        <v>64</v>
      </c>
      <c r="D1209" t="s">
        <v>44</v>
      </c>
      <c r="E1209" t="s">
        <v>20</v>
      </c>
      <c r="F1209">
        <v>152769.7</v>
      </c>
      <c r="G1209" s="26">
        <v>44647</v>
      </c>
      <c r="H1209" t="s">
        <v>32</v>
      </c>
      <c r="I1209" s="26">
        <v>44651</v>
      </c>
      <c r="J1209" s="27">
        <v>0.252</v>
      </c>
      <c r="K1209" s="28">
        <v>1198.46</v>
      </c>
      <c r="L1209" s="28">
        <v>7822.4</v>
      </c>
      <c r="M1209" s="28">
        <v>49.81</v>
      </c>
      <c r="N1209" s="28">
        <v>2351.31</v>
      </c>
      <c r="O1209">
        <v>185.76</v>
      </c>
      <c r="P1209">
        <v>2763</v>
      </c>
    </row>
    <row r="1210" spans="1:16">
      <c r="A1210" t="s">
        <v>16</v>
      </c>
      <c r="B1210" t="s">
        <v>336</v>
      </c>
      <c r="C1210" t="s">
        <v>37</v>
      </c>
      <c r="D1210" t="s">
        <v>19</v>
      </c>
      <c r="E1210" t="s">
        <v>20</v>
      </c>
      <c r="F1210">
        <v>76378.15</v>
      </c>
      <c r="G1210" s="26">
        <v>44647</v>
      </c>
      <c r="H1210" t="s">
        <v>32</v>
      </c>
      <c r="I1210" s="26">
        <v>44651</v>
      </c>
      <c r="J1210" s="27">
        <v>0.162</v>
      </c>
      <c r="K1210" s="28">
        <v>670</v>
      </c>
      <c r="L1210" s="28">
        <v>4336.79</v>
      </c>
      <c r="M1210" s="28">
        <v>26.2</v>
      </c>
      <c r="N1210" s="28">
        <v>774.86</v>
      </c>
      <c r="O1210">
        <v>136.6</v>
      </c>
      <c r="P1210">
        <v>2532</v>
      </c>
    </row>
    <row r="1211" spans="1:16">
      <c r="A1211" t="s">
        <v>16</v>
      </c>
      <c r="B1211" t="s">
        <v>336</v>
      </c>
      <c r="C1211" t="s">
        <v>41</v>
      </c>
      <c r="D1211" t="s">
        <v>19</v>
      </c>
      <c r="E1211" t="s">
        <v>20</v>
      </c>
      <c r="F1211">
        <v>76378.15</v>
      </c>
      <c r="G1211" s="26">
        <v>44647</v>
      </c>
      <c r="H1211" t="s">
        <v>32</v>
      </c>
      <c r="I1211" s="26">
        <v>44651</v>
      </c>
      <c r="J1211" s="27">
        <v>0.162</v>
      </c>
      <c r="K1211" s="28">
        <v>670</v>
      </c>
      <c r="L1211" s="28">
        <v>4336.79</v>
      </c>
      <c r="M1211" s="28">
        <v>26.2</v>
      </c>
      <c r="N1211" s="28">
        <v>774.86</v>
      </c>
      <c r="O1211">
        <v>136.6</v>
      </c>
      <c r="P1211">
        <v>2531</v>
      </c>
    </row>
    <row r="1212" spans="1:16">
      <c r="A1212" t="s">
        <v>16</v>
      </c>
      <c r="B1212" t="s">
        <v>157</v>
      </c>
      <c r="C1212" t="s">
        <v>70</v>
      </c>
      <c r="D1212" t="s">
        <v>44</v>
      </c>
      <c r="E1212" t="s">
        <v>49</v>
      </c>
      <c r="F1212">
        <v>152905.93</v>
      </c>
      <c r="G1212" s="26">
        <v>44647</v>
      </c>
      <c r="H1212" t="s">
        <v>32</v>
      </c>
      <c r="I1212" s="26">
        <v>44651</v>
      </c>
      <c r="J1212" s="27">
        <v>0.252</v>
      </c>
      <c r="K1212" s="28">
        <v>918.16</v>
      </c>
      <c r="L1212" s="28">
        <v>8560.99</v>
      </c>
      <c r="M1212" s="28">
        <v>47.78</v>
      </c>
      <c r="N1212" s="28">
        <v>2351.31</v>
      </c>
      <c r="O1212">
        <v>185.76</v>
      </c>
      <c r="P1212">
        <v>2760</v>
      </c>
    </row>
    <row r="1213" spans="1:16">
      <c r="A1213" t="s">
        <v>16</v>
      </c>
      <c r="B1213" t="s">
        <v>336</v>
      </c>
      <c r="C1213" t="s">
        <v>97</v>
      </c>
      <c r="D1213" t="s">
        <v>19</v>
      </c>
      <c r="E1213" t="s">
        <v>49</v>
      </c>
      <c r="F1213">
        <v>78205.19</v>
      </c>
      <c r="G1213" s="26">
        <v>44647</v>
      </c>
      <c r="H1213" t="s">
        <v>32</v>
      </c>
      <c r="I1213" s="26">
        <v>44652</v>
      </c>
      <c r="J1213" s="27">
        <v>0.162</v>
      </c>
      <c r="K1213" s="28">
        <v>537.61</v>
      </c>
      <c r="L1213" s="28">
        <v>4820.54</v>
      </c>
      <c r="M1213" s="28">
        <v>25.37</v>
      </c>
      <c r="N1213" s="28">
        <v>832.32</v>
      </c>
      <c r="O1213">
        <v>136.6</v>
      </c>
      <c r="P1213">
        <v>2525</v>
      </c>
    </row>
    <row r="1214" spans="1:16">
      <c r="A1214" t="s">
        <v>103</v>
      </c>
      <c r="B1214" t="s">
        <v>220</v>
      </c>
      <c r="C1214" t="s">
        <v>61</v>
      </c>
      <c r="D1214" t="s">
        <v>19</v>
      </c>
      <c r="E1214" t="s">
        <v>49</v>
      </c>
      <c r="F1214">
        <v>78205.19</v>
      </c>
      <c r="G1214" s="26">
        <v>44648</v>
      </c>
      <c r="H1214" t="s">
        <v>21</v>
      </c>
      <c r="I1214" s="26" t="s">
        <v>278</v>
      </c>
      <c r="J1214" s="27">
        <v>0.162</v>
      </c>
      <c r="K1214" s="28">
        <v>537.61</v>
      </c>
      <c r="L1214" s="28">
        <v>4820.54</v>
      </c>
      <c r="M1214" s="28">
        <v>25.37</v>
      </c>
      <c r="N1214" s="28">
        <v>832.32</v>
      </c>
      <c r="O1214">
        <v>136.6</v>
      </c>
      <c r="P1214">
        <v>970</v>
      </c>
    </row>
    <row r="1215" spans="1:16">
      <c r="A1215" t="s">
        <v>16</v>
      </c>
      <c r="B1215" t="s">
        <v>336</v>
      </c>
      <c r="C1215" t="s">
        <v>69</v>
      </c>
      <c r="D1215" t="s">
        <v>19</v>
      </c>
      <c r="E1215" t="s">
        <v>20</v>
      </c>
      <c r="F1215">
        <v>76378.15</v>
      </c>
      <c r="G1215" s="26">
        <v>44648</v>
      </c>
      <c r="H1215" t="s">
        <v>32</v>
      </c>
      <c r="I1215" s="26">
        <v>44652</v>
      </c>
      <c r="J1215" s="27">
        <v>0.162</v>
      </c>
      <c r="K1215" s="28">
        <v>670</v>
      </c>
      <c r="L1215" s="28">
        <v>4336.79</v>
      </c>
      <c r="M1215" s="28">
        <v>26.2</v>
      </c>
      <c r="N1215" s="28">
        <v>774.86</v>
      </c>
      <c r="O1215">
        <v>136.6</v>
      </c>
      <c r="P1215">
        <v>2607</v>
      </c>
    </row>
    <row r="1216" spans="1:16">
      <c r="A1216" t="s">
        <v>103</v>
      </c>
      <c r="B1216" t="s">
        <v>339</v>
      </c>
      <c r="C1216" t="s">
        <v>159</v>
      </c>
      <c r="D1216" t="s">
        <v>19</v>
      </c>
      <c r="E1216" t="s">
        <v>20</v>
      </c>
      <c r="F1216">
        <v>76378.15</v>
      </c>
      <c r="G1216" s="26">
        <v>44648</v>
      </c>
      <c r="H1216" t="s">
        <v>340</v>
      </c>
      <c r="I1216" s="26" t="s">
        <v>332</v>
      </c>
      <c r="J1216" s="27">
        <v>0.162</v>
      </c>
      <c r="K1216" s="28">
        <v>670</v>
      </c>
      <c r="L1216" s="28">
        <v>4336.79</v>
      </c>
      <c r="M1216" s="28">
        <v>26.2</v>
      </c>
      <c r="N1216" s="28">
        <v>774.86</v>
      </c>
      <c r="O1216">
        <v>136.6</v>
      </c>
      <c r="P1216">
        <v>1592</v>
      </c>
    </row>
    <row r="1217" spans="1:16">
      <c r="A1217" t="s">
        <v>16</v>
      </c>
      <c r="B1217" t="s">
        <v>336</v>
      </c>
      <c r="C1217" t="s">
        <v>118</v>
      </c>
      <c r="D1217" t="s">
        <v>19</v>
      </c>
      <c r="E1217" t="s">
        <v>49</v>
      </c>
      <c r="F1217">
        <v>78205.19</v>
      </c>
      <c r="G1217" s="26">
        <v>44648</v>
      </c>
      <c r="H1217" t="s">
        <v>32</v>
      </c>
      <c r="I1217" s="26">
        <v>44653</v>
      </c>
      <c r="J1217" s="27">
        <v>0.162</v>
      </c>
      <c r="K1217" s="28">
        <v>537.61</v>
      </c>
      <c r="L1217" s="28">
        <v>4820.54</v>
      </c>
      <c r="M1217" s="28">
        <v>25.37</v>
      </c>
      <c r="N1217" s="28">
        <v>832.32</v>
      </c>
      <c r="O1217">
        <v>136.6</v>
      </c>
      <c r="P1217">
        <v>2520</v>
      </c>
    </row>
    <row r="1218" spans="1:16">
      <c r="A1218" t="s">
        <v>103</v>
      </c>
      <c r="B1218" t="s">
        <v>339</v>
      </c>
      <c r="C1218" t="s">
        <v>138</v>
      </c>
      <c r="D1218" t="s">
        <v>44</v>
      </c>
      <c r="E1218" t="s">
        <v>49</v>
      </c>
      <c r="F1218">
        <v>152905.93</v>
      </c>
      <c r="G1218" s="26">
        <v>44648</v>
      </c>
      <c r="H1218" t="s">
        <v>340</v>
      </c>
      <c r="I1218" s="26" t="s">
        <v>338</v>
      </c>
      <c r="J1218" s="27">
        <v>0.252</v>
      </c>
      <c r="K1218" s="28">
        <v>918.16</v>
      </c>
      <c r="L1218" s="28">
        <v>8560.99</v>
      </c>
      <c r="M1218" s="28">
        <v>47.78</v>
      </c>
      <c r="N1218" s="28">
        <v>2351.31</v>
      </c>
      <c r="O1218">
        <v>185.76</v>
      </c>
      <c r="P1218">
        <v>1614</v>
      </c>
    </row>
    <row r="1219" spans="1:16">
      <c r="A1219" t="s">
        <v>16</v>
      </c>
      <c r="B1219" t="s">
        <v>336</v>
      </c>
      <c r="C1219" t="s">
        <v>87</v>
      </c>
      <c r="D1219" t="s">
        <v>19</v>
      </c>
      <c r="E1219" t="s">
        <v>20</v>
      </c>
      <c r="F1219">
        <v>76378.15</v>
      </c>
      <c r="G1219" s="26">
        <v>44648</v>
      </c>
      <c r="H1219" t="s">
        <v>32</v>
      </c>
      <c r="I1219" s="26">
        <v>44652</v>
      </c>
      <c r="J1219" s="27">
        <v>0.162</v>
      </c>
      <c r="K1219" s="28">
        <v>670</v>
      </c>
      <c r="L1219" s="28">
        <v>4336.79</v>
      </c>
      <c r="M1219" s="28">
        <v>26.2</v>
      </c>
      <c r="N1219" s="28">
        <v>774.86</v>
      </c>
      <c r="O1219">
        <v>136.6</v>
      </c>
      <c r="P1219">
        <v>2526</v>
      </c>
    </row>
    <row r="1220" spans="1:16">
      <c r="A1220" t="s">
        <v>16</v>
      </c>
      <c r="B1220" t="s">
        <v>157</v>
      </c>
      <c r="C1220" t="s">
        <v>76</v>
      </c>
      <c r="D1220" t="s">
        <v>44</v>
      </c>
      <c r="E1220" t="s">
        <v>49</v>
      </c>
      <c r="F1220">
        <v>152905.93</v>
      </c>
      <c r="G1220" s="26">
        <v>44648</v>
      </c>
      <c r="H1220" t="s">
        <v>32</v>
      </c>
      <c r="I1220" s="26">
        <v>44651</v>
      </c>
      <c r="J1220" s="27">
        <v>0.252</v>
      </c>
      <c r="K1220" s="28">
        <v>918.16</v>
      </c>
      <c r="L1220" s="28">
        <v>8560.99</v>
      </c>
      <c r="M1220" s="28">
        <v>47.78</v>
      </c>
      <c r="N1220" s="28">
        <v>2351.31</v>
      </c>
      <c r="O1220">
        <v>185.76</v>
      </c>
      <c r="P1220">
        <v>2764</v>
      </c>
    </row>
    <row r="1221" spans="1:16">
      <c r="A1221" t="s">
        <v>103</v>
      </c>
      <c r="B1221" t="s">
        <v>220</v>
      </c>
      <c r="C1221" t="s">
        <v>145</v>
      </c>
      <c r="D1221" t="s">
        <v>19</v>
      </c>
      <c r="E1221" t="s">
        <v>20</v>
      </c>
      <c r="F1221">
        <v>76378.15</v>
      </c>
      <c r="G1221" s="26">
        <v>44648</v>
      </c>
      <c r="H1221" t="s">
        <v>21</v>
      </c>
      <c r="I1221" s="26" t="s">
        <v>248</v>
      </c>
      <c r="J1221" s="27">
        <v>0.162</v>
      </c>
      <c r="K1221" s="28">
        <v>670</v>
      </c>
      <c r="L1221" s="28">
        <v>4336.79</v>
      </c>
      <c r="M1221" s="28">
        <v>26.2</v>
      </c>
      <c r="N1221" s="28">
        <v>774.86</v>
      </c>
      <c r="O1221">
        <v>136.6</v>
      </c>
      <c r="P1221">
        <v>889</v>
      </c>
    </row>
    <row r="1222" spans="1:16">
      <c r="A1222" t="s">
        <v>103</v>
      </c>
      <c r="B1222" t="s">
        <v>339</v>
      </c>
      <c r="C1222" t="s">
        <v>83</v>
      </c>
      <c r="D1222" t="s">
        <v>19</v>
      </c>
      <c r="E1222" t="s">
        <v>20</v>
      </c>
      <c r="F1222">
        <v>76378.15</v>
      </c>
      <c r="G1222" s="26">
        <v>44648</v>
      </c>
      <c r="H1222" t="s">
        <v>340</v>
      </c>
      <c r="I1222" s="26" t="s">
        <v>337</v>
      </c>
      <c r="J1222" s="27">
        <v>0.162</v>
      </c>
      <c r="K1222" s="28">
        <v>670</v>
      </c>
      <c r="L1222" s="28">
        <v>4336.79</v>
      </c>
      <c r="M1222" s="28">
        <v>26.2</v>
      </c>
      <c r="N1222" s="28">
        <v>774.86</v>
      </c>
      <c r="O1222">
        <v>136.6</v>
      </c>
      <c r="P1222">
        <v>1598</v>
      </c>
    </row>
    <row r="1223" spans="1:16">
      <c r="A1223" t="s">
        <v>103</v>
      </c>
      <c r="B1223" t="s">
        <v>220</v>
      </c>
      <c r="C1223" t="s">
        <v>212</v>
      </c>
      <c r="D1223" t="s">
        <v>19</v>
      </c>
      <c r="E1223" t="s">
        <v>49</v>
      </c>
      <c r="F1223">
        <v>77950.3</v>
      </c>
      <c r="G1223" s="26">
        <v>44648</v>
      </c>
      <c r="H1223" t="s">
        <v>21</v>
      </c>
      <c r="I1223" s="26" t="s">
        <v>334</v>
      </c>
      <c r="J1223" s="27">
        <v>0.162</v>
      </c>
      <c r="K1223" s="28">
        <v>384.04</v>
      </c>
      <c r="L1223" s="28">
        <v>4961.85</v>
      </c>
      <c r="M1223" s="28">
        <v>25.29</v>
      </c>
      <c r="N1223" s="28">
        <v>832.32</v>
      </c>
      <c r="O1223">
        <v>136.6</v>
      </c>
      <c r="P1223">
        <v>906</v>
      </c>
    </row>
    <row r="1224" spans="1:16">
      <c r="A1224" t="s">
        <v>16</v>
      </c>
      <c r="B1224" t="s">
        <v>336</v>
      </c>
      <c r="C1224" t="s">
        <v>65</v>
      </c>
      <c r="D1224" t="s">
        <v>19</v>
      </c>
      <c r="E1224" t="s">
        <v>20</v>
      </c>
      <c r="F1224">
        <v>76378.15</v>
      </c>
      <c r="G1224" s="26">
        <v>44648</v>
      </c>
      <c r="H1224" t="s">
        <v>32</v>
      </c>
      <c r="I1224" s="26">
        <v>44652</v>
      </c>
      <c r="J1224" s="27">
        <v>0.162</v>
      </c>
      <c r="K1224" s="28">
        <v>670</v>
      </c>
      <c r="L1224" s="28">
        <v>4336.79</v>
      </c>
      <c r="M1224" s="28">
        <v>26.2</v>
      </c>
      <c r="N1224" s="28">
        <v>774.86</v>
      </c>
      <c r="O1224">
        <v>136.6</v>
      </c>
      <c r="P1224">
        <v>2608</v>
      </c>
    </row>
    <row r="1225" spans="1:16">
      <c r="A1225" t="s">
        <v>103</v>
      </c>
      <c r="B1225" t="s">
        <v>339</v>
      </c>
      <c r="C1225" t="s">
        <v>28</v>
      </c>
      <c r="D1225" t="s">
        <v>19</v>
      </c>
      <c r="E1225" t="s">
        <v>20</v>
      </c>
      <c r="F1225">
        <v>76378.15</v>
      </c>
      <c r="G1225" s="26">
        <v>44648</v>
      </c>
      <c r="H1225" t="s">
        <v>340</v>
      </c>
      <c r="I1225" s="26" t="s">
        <v>332</v>
      </c>
      <c r="J1225" s="27">
        <v>0.162</v>
      </c>
      <c r="K1225" s="28">
        <v>670</v>
      </c>
      <c r="L1225" s="28">
        <v>4336.79</v>
      </c>
      <c r="M1225" s="28">
        <v>26.2</v>
      </c>
      <c r="N1225" s="28">
        <v>774.86</v>
      </c>
      <c r="O1225">
        <v>136.6</v>
      </c>
      <c r="P1225">
        <v>1588</v>
      </c>
    </row>
    <row r="1226" spans="1:16">
      <c r="A1226" t="s">
        <v>103</v>
      </c>
      <c r="B1226" t="s">
        <v>220</v>
      </c>
      <c r="C1226" t="s">
        <v>114</v>
      </c>
      <c r="D1226" t="s">
        <v>19</v>
      </c>
      <c r="E1226" t="s">
        <v>20</v>
      </c>
      <c r="F1226">
        <v>76378.15</v>
      </c>
      <c r="G1226" s="26">
        <v>44648</v>
      </c>
      <c r="H1226" t="s">
        <v>21</v>
      </c>
      <c r="I1226" s="26" t="s">
        <v>248</v>
      </c>
      <c r="J1226" s="27">
        <v>0.162</v>
      </c>
      <c r="K1226" s="28">
        <v>670</v>
      </c>
      <c r="L1226" s="28">
        <v>4336.79</v>
      </c>
      <c r="M1226" s="28">
        <v>26.2</v>
      </c>
      <c r="N1226" s="28">
        <v>774.86</v>
      </c>
      <c r="O1226">
        <v>136.6</v>
      </c>
      <c r="P1226">
        <v>887</v>
      </c>
    </row>
    <row r="1227" spans="1:16">
      <c r="A1227" t="s">
        <v>16</v>
      </c>
      <c r="B1227" t="s">
        <v>336</v>
      </c>
      <c r="C1227" t="s">
        <v>75</v>
      </c>
      <c r="D1227" t="s">
        <v>19</v>
      </c>
      <c r="E1227" t="s">
        <v>20</v>
      </c>
      <c r="F1227">
        <v>76378.15</v>
      </c>
      <c r="G1227" s="26">
        <v>44648</v>
      </c>
      <c r="H1227" t="s">
        <v>32</v>
      </c>
      <c r="I1227" s="26">
        <v>44652</v>
      </c>
      <c r="J1227" s="27">
        <v>0.162</v>
      </c>
      <c r="K1227" s="28">
        <v>670</v>
      </c>
      <c r="L1227" s="28">
        <v>4336.79</v>
      </c>
      <c r="M1227" s="28">
        <v>26.2</v>
      </c>
      <c r="N1227" s="28">
        <v>774.86</v>
      </c>
      <c r="O1227">
        <v>136.6</v>
      </c>
      <c r="P1227">
        <v>2527</v>
      </c>
    </row>
    <row r="1228" spans="1:16">
      <c r="A1228" t="s">
        <v>16</v>
      </c>
      <c r="B1228" t="s">
        <v>336</v>
      </c>
      <c r="C1228" t="s">
        <v>99</v>
      </c>
      <c r="D1228" t="s">
        <v>19</v>
      </c>
      <c r="E1228" t="s">
        <v>49</v>
      </c>
      <c r="F1228">
        <v>78205.19</v>
      </c>
      <c r="G1228" s="26">
        <v>44648</v>
      </c>
      <c r="H1228" t="s">
        <v>32</v>
      </c>
      <c r="I1228" s="26">
        <v>44654</v>
      </c>
      <c r="J1228" s="27">
        <v>0.162</v>
      </c>
      <c r="K1228" s="28">
        <v>537.61</v>
      </c>
      <c r="L1228" s="28">
        <v>4820.54</v>
      </c>
      <c r="M1228" s="28">
        <v>25.37</v>
      </c>
      <c r="N1228" s="28">
        <v>832.32</v>
      </c>
      <c r="O1228">
        <v>136.6</v>
      </c>
      <c r="P1228">
        <v>2604</v>
      </c>
    </row>
    <row r="1229" spans="1:16">
      <c r="A1229" t="s">
        <v>16</v>
      </c>
      <c r="B1229" t="s">
        <v>336</v>
      </c>
      <c r="C1229" t="s">
        <v>88</v>
      </c>
      <c r="D1229" t="s">
        <v>19</v>
      </c>
      <c r="E1229" t="s">
        <v>49</v>
      </c>
      <c r="F1229">
        <v>78205.19</v>
      </c>
      <c r="G1229" s="26">
        <v>44648</v>
      </c>
      <c r="H1229" t="s">
        <v>32</v>
      </c>
      <c r="I1229" s="26">
        <v>44654</v>
      </c>
      <c r="J1229" s="27">
        <v>0.162</v>
      </c>
      <c r="K1229" s="28">
        <v>537.61</v>
      </c>
      <c r="L1229" s="28">
        <v>4820.54</v>
      </c>
      <c r="M1229" s="28">
        <v>25.37</v>
      </c>
      <c r="N1229" s="28">
        <v>832.32</v>
      </c>
      <c r="O1229">
        <v>136.6</v>
      </c>
      <c r="P1229">
        <v>2600</v>
      </c>
    </row>
    <row r="1230" spans="1:16">
      <c r="A1230" t="s">
        <v>16</v>
      </c>
      <c r="B1230" t="s">
        <v>157</v>
      </c>
      <c r="C1230" t="s">
        <v>79</v>
      </c>
      <c r="D1230" t="s">
        <v>44</v>
      </c>
      <c r="E1230" t="s">
        <v>20</v>
      </c>
      <c r="F1230">
        <v>152769.7</v>
      </c>
      <c r="G1230" s="26">
        <v>44648</v>
      </c>
      <c r="H1230" t="s">
        <v>32</v>
      </c>
      <c r="I1230" s="26">
        <v>44653</v>
      </c>
      <c r="J1230" s="27">
        <v>0.252</v>
      </c>
      <c r="K1230" s="28">
        <v>1198.46</v>
      </c>
      <c r="L1230" s="28">
        <v>7822.4</v>
      </c>
      <c r="M1230" s="28">
        <v>49.81</v>
      </c>
      <c r="N1230" s="28">
        <v>2351.31</v>
      </c>
      <c r="O1230">
        <v>185.76</v>
      </c>
      <c r="P1230">
        <v>2757</v>
      </c>
    </row>
    <row r="1231" spans="1:16">
      <c r="A1231" t="s">
        <v>16</v>
      </c>
      <c r="B1231" t="s">
        <v>157</v>
      </c>
      <c r="C1231" t="s">
        <v>150</v>
      </c>
      <c r="D1231" t="s">
        <v>44</v>
      </c>
      <c r="E1231" t="s">
        <v>49</v>
      </c>
      <c r="F1231">
        <v>152415.15</v>
      </c>
      <c r="G1231" s="26">
        <v>44648</v>
      </c>
      <c r="H1231" t="s">
        <v>32</v>
      </c>
      <c r="I1231" s="26">
        <v>44648</v>
      </c>
      <c r="J1231" s="27">
        <v>0.252</v>
      </c>
      <c r="K1231" s="28">
        <v>579.03</v>
      </c>
      <c r="L1231" s="28">
        <v>8866.58</v>
      </c>
      <c r="M1231" s="28">
        <v>47.69</v>
      </c>
      <c r="N1231" s="28">
        <v>2351.31</v>
      </c>
      <c r="O1231">
        <v>185.76</v>
      </c>
      <c r="P1231">
        <v>2774</v>
      </c>
    </row>
    <row r="1232" spans="1:16">
      <c r="A1232" t="s">
        <v>16</v>
      </c>
      <c r="B1232" t="s">
        <v>336</v>
      </c>
      <c r="C1232" t="s">
        <v>77</v>
      </c>
      <c r="D1232" t="s">
        <v>19</v>
      </c>
      <c r="E1232" t="s">
        <v>20</v>
      </c>
      <c r="F1232">
        <v>76378.15</v>
      </c>
      <c r="G1232" s="26">
        <v>44648</v>
      </c>
      <c r="H1232" t="s">
        <v>32</v>
      </c>
      <c r="I1232" s="26">
        <v>44652</v>
      </c>
      <c r="J1232" s="27">
        <v>0.162</v>
      </c>
      <c r="K1232" s="28">
        <v>670</v>
      </c>
      <c r="L1232" s="28">
        <v>4336.79</v>
      </c>
      <c r="M1232" s="28">
        <v>26.2</v>
      </c>
      <c r="N1232" s="28">
        <v>774.86</v>
      </c>
      <c r="O1232">
        <v>136.6</v>
      </c>
      <c r="P1232">
        <v>2606</v>
      </c>
    </row>
    <row r="1233" spans="1:16">
      <c r="A1233" t="s">
        <v>103</v>
      </c>
      <c r="B1233" t="s">
        <v>339</v>
      </c>
      <c r="C1233" t="s">
        <v>24</v>
      </c>
      <c r="D1233" t="s">
        <v>19</v>
      </c>
      <c r="E1233" t="s">
        <v>20</v>
      </c>
      <c r="F1233">
        <v>76378.15</v>
      </c>
      <c r="G1233" s="26">
        <v>44648</v>
      </c>
      <c r="H1233" t="s">
        <v>340</v>
      </c>
      <c r="I1233" s="26" t="s">
        <v>345</v>
      </c>
      <c r="J1233" s="27">
        <v>0.162</v>
      </c>
      <c r="K1233" s="28">
        <v>670</v>
      </c>
      <c r="L1233" s="28">
        <v>4336.79</v>
      </c>
      <c r="M1233" s="28">
        <v>26.2</v>
      </c>
      <c r="N1233" s="28">
        <v>774.86</v>
      </c>
      <c r="O1233">
        <v>136.6</v>
      </c>
      <c r="P1233">
        <v>1582</v>
      </c>
    </row>
    <row r="1234" spans="1:16">
      <c r="A1234" t="s">
        <v>16</v>
      </c>
      <c r="B1234" t="s">
        <v>336</v>
      </c>
      <c r="C1234" t="s">
        <v>101</v>
      </c>
      <c r="D1234" t="s">
        <v>19</v>
      </c>
      <c r="E1234" t="s">
        <v>49</v>
      </c>
      <c r="F1234">
        <v>78205.19</v>
      </c>
      <c r="G1234" s="26">
        <v>44649</v>
      </c>
      <c r="H1234" t="s">
        <v>32</v>
      </c>
      <c r="I1234" s="26" t="s">
        <v>341</v>
      </c>
      <c r="J1234" s="27">
        <v>0.162</v>
      </c>
      <c r="K1234" s="28">
        <v>537.61</v>
      </c>
      <c r="L1234" s="28">
        <v>4820.54</v>
      </c>
      <c r="M1234" s="28">
        <v>25.37</v>
      </c>
      <c r="N1234" s="28">
        <v>832.32</v>
      </c>
      <c r="O1234">
        <v>136.6</v>
      </c>
      <c r="P1234">
        <v>2595</v>
      </c>
    </row>
    <row r="1235" spans="1:16">
      <c r="A1235" t="s">
        <v>16</v>
      </c>
      <c r="B1235" t="s">
        <v>336</v>
      </c>
      <c r="C1235" t="s">
        <v>127</v>
      </c>
      <c r="D1235" t="s">
        <v>19</v>
      </c>
      <c r="E1235" t="s">
        <v>49</v>
      </c>
      <c r="F1235">
        <v>78205.19</v>
      </c>
      <c r="G1235" s="26">
        <v>44649</v>
      </c>
      <c r="H1235" t="s">
        <v>32</v>
      </c>
      <c r="I1235" s="26" t="s">
        <v>341</v>
      </c>
      <c r="J1235" s="27">
        <v>0.162</v>
      </c>
      <c r="K1235" s="28">
        <v>537.61</v>
      </c>
      <c r="L1235" s="28">
        <v>4820.54</v>
      </c>
      <c r="M1235" s="28">
        <v>25.37</v>
      </c>
      <c r="N1235" s="28">
        <v>832.32</v>
      </c>
      <c r="O1235">
        <v>136.6</v>
      </c>
      <c r="P1235">
        <v>2515</v>
      </c>
    </row>
    <row r="1236" spans="1:16">
      <c r="A1236" t="s">
        <v>16</v>
      </c>
      <c r="B1236" t="s">
        <v>336</v>
      </c>
      <c r="C1236" t="s">
        <v>125</v>
      </c>
      <c r="D1236" t="s">
        <v>19</v>
      </c>
      <c r="E1236" t="s">
        <v>49</v>
      </c>
      <c r="F1236">
        <v>78205.19</v>
      </c>
      <c r="G1236" s="26">
        <v>44649</v>
      </c>
      <c r="H1236" t="s">
        <v>32</v>
      </c>
      <c r="I1236" s="26">
        <v>44654</v>
      </c>
      <c r="J1236" s="27">
        <v>0.162</v>
      </c>
      <c r="K1236" s="28">
        <v>537.61</v>
      </c>
      <c r="L1236" s="28">
        <v>4820.54</v>
      </c>
      <c r="M1236" s="28">
        <v>25.37</v>
      </c>
      <c r="N1236" s="28">
        <v>832.32</v>
      </c>
      <c r="O1236">
        <v>136.6</v>
      </c>
      <c r="P1236">
        <v>2524</v>
      </c>
    </row>
    <row r="1237" spans="1:16">
      <c r="A1237" t="s">
        <v>16</v>
      </c>
      <c r="B1237" t="s">
        <v>336</v>
      </c>
      <c r="C1237" t="s">
        <v>91</v>
      </c>
      <c r="D1237" t="s">
        <v>19</v>
      </c>
      <c r="E1237" t="s">
        <v>20</v>
      </c>
      <c r="F1237">
        <v>76378.15</v>
      </c>
      <c r="G1237" s="26">
        <v>44649</v>
      </c>
      <c r="H1237" t="s">
        <v>32</v>
      </c>
      <c r="I1237" s="26">
        <v>44654</v>
      </c>
      <c r="J1237" s="27">
        <v>0.162</v>
      </c>
      <c r="K1237" s="28">
        <v>670</v>
      </c>
      <c r="L1237" s="28">
        <v>4336.79</v>
      </c>
      <c r="M1237" s="28">
        <v>26.2</v>
      </c>
      <c r="N1237" s="28">
        <v>774.86</v>
      </c>
      <c r="O1237">
        <v>136.6</v>
      </c>
      <c r="P1237">
        <v>2602</v>
      </c>
    </row>
    <row r="1238" spans="1:16">
      <c r="A1238" t="s">
        <v>103</v>
      </c>
      <c r="B1238" t="s">
        <v>339</v>
      </c>
      <c r="C1238" t="s">
        <v>102</v>
      </c>
      <c r="D1238" t="s">
        <v>44</v>
      </c>
      <c r="E1238" t="s">
        <v>20</v>
      </c>
      <c r="F1238">
        <v>152769.7</v>
      </c>
      <c r="G1238" s="26">
        <v>44649</v>
      </c>
      <c r="H1238" t="s">
        <v>340</v>
      </c>
      <c r="I1238" s="26" t="s">
        <v>338</v>
      </c>
      <c r="J1238" s="27">
        <v>0.252</v>
      </c>
      <c r="K1238" s="28">
        <v>1198.46</v>
      </c>
      <c r="L1238" s="28">
        <v>7822.4</v>
      </c>
      <c r="M1238" s="28">
        <v>49.81</v>
      </c>
      <c r="N1238" s="28">
        <v>2351.31</v>
      </c>
      <c r="O1238">
        <v>185.76</v>
      </c>
      <c r="P1238">
        <v>1612</v>
      </c>
    </row>
    <row r="1239" spans="1:16">
      <c r="A1239" t="s">
        <v>103</v>
      </c>
      <c r="B1239" t="s">
        <v>220</v>
      </c>
      <c r="C1239" t="s">
        <v>73</v>
      </c>
      <c r="D1239" t="s">
        <v>19</v>
      </c>
      <c r="E1239" t="s">
        <v>49</v>
      </c>
      <c r="F1239">
        <v>77950.3</v>
      </c>
      <c r="G1239" s="26">
        <v>44649</v>
      </c>
      <c r="H1239" t="s">
        <v>21</v>
      </c>
      <c r="I1239" s="26" t="s">
        <v>342</v>
      </c>
      <c r="J1239" s="27">
        <v>0.162</v>
      </c>
      <c r="K1239" s="28">
        <v>384.04</v>
      </c>
      <c r="L1239" s="28">
        <v>4961.85</v>
      </c>
      <c r="M1239" s="28">
        <v>25.29</v>
      </c>
      <c r="N1239" s="28">
        <v>832.32</v>
      </c>
      <c r="O1239">
        <v>136.6</v>
      </c>
      <c r="P1239">
        <v>901</v>
      </c>
    </row>
    <row r="1240" spans="1:16">
      <c r="A1240" t="s">
        <v>16</v>
      </c>
      <c r="B1240" t="s">
        <v>336</v>
      </c>
      <c r="C1240" t="s">
        <v>96</v>
      </c>
      <c r="D1240" t="s">
        <v>19</v>
      </c>
      <c r="E1240" t="s">
        <v>20</v>
      </c>
      <c r="F1240">
        <v>76378.15</v>
      </c>
      <c r="G1240" s="26">
        <v>44649</v>
      </c>
      <c r="H1240" t="s">
        <v>32</v>
      </c>
      <c r="I1240" s="26">
        <v>44654</v>
      </c>
      <c r="J1240" s="27">
        <v>0.162</v>
      </c>
      <c r="K1240" s="28">
        <v>670</v>
      </c>
      <c r="L1240" s="28">
        <v>4336.79</v>
      </c>
      <c r="M1240" s="28">
        <v>26.2</v>
      </c>
      <c r="N1240" s="28">
        <v>774.86</v>
      </c>
      <c r="O1240">
        <v>136.6</v>
      </c>
      <c r="P1240">
        <v>2603</v>
      </c>
    </row>
    <row r="1241" spans="1:16">
      <c r="A1241" t="s">
        <v>16</v>
      </c>
      <c r="B1241" t="s">
        <v>336</v>
      </c>
      <c r="C1241" t="s">
        <v>114</v>
      </c>
      <c r="D1241" t="s">
        <v>19</v>
      </c>
      <c r="E1241" t="s">
        <v>20</v>
      </c>
      <c r="F1241">
        <v>76378.15</v>
      </c>
      <c r="G1241" s="26">
        <v>44649</v>
      </c>
      <c r="H1241" t="s">
        <v>32</v>
      </c>
      <c r="I1241" s="26">
        <v>44653</v>
      </c>
      <c r="J1241" s="27">
        <v>0.162</v>
      </c>
      <c r="K1241" s="28">
        <v>670</v>
      </c>
      <c r="L1241" s="28">
        <v>4336.79</v>
      </c>
      <c r="M1241" s="28">
        <v>26.2</v>
      </c>
      <c r="N1241" s="28">
        <v>774.86</v>
      </c>
      <c r="O1241">
        <v>136.6</v>
      </c>
      <c r="P1241">
        <v>2521</v>
      </c>
    </row>
    <row r="1242" spans="1:16">
      <c r="A1242" t="s">
        <v>16</v>
      </c>
      <c r="B1242" t="s">
        <v>157</v>
      </c>
      <c r="C1242" t="s">
        <v>67</v>
      </c>
      <c r="D1242" t="s">
        <v>44</v>
      </c>
      <c r="E1242" t="s">
        <v>49</v>
      </c>
      <c r="F1242">
        <v>152905.93</v>
      </c>
      <c r="G1242" s="26">
        <v>44649</v>
      </c>
      <c r="H1242" t="s">
        <v>32</v>
      </c>
      <c r="I1242" s="26">
        <v>44652</v>
      </c>
      <c r="J1242" s="27">
        <v>0.252</v>
      </c>
      <c r="K1242" s="28">
        <v>918.16</v>
      </c>
      <c r="L1242" s="28">
        <v>8560.99</v>
      </c>
      <c r="M1242" s="28">
        <v>47.78</v>
      </c>
      <c r="N1242" s="28">
        <v>2351.31</v>
      </c>
      <c r="O1242">
        <v>185.76</v>
      </c>
      <c r="P1242">
        <v>2755</v>
      </c>
    </row>
    <row r="1243" spans="1:16">
      <c r="A1243" t="s">
        <v>16</v>
      </c>
      <c r="B1243" t="s">
        <v>157</v>
      </c>
      <c r="C1243" t="s">
        <v>46</v>
      </c>
      <c r="D1243" t="s">
        <v>44</v>
      </c>
      <c r="E1243" t="s">
        <v>20</v>
      </c>
      <c r="F1243">
        <v>152769.7</v>
      </c>
      <c r="G1243" s="26">
        <v>44649</v>
      </c>
      <c r="H1243" t="s">
        <v>32</v>
      </c>
      <c r="I1243" s="26">
        <v>44653</v>
      </c>
      <c r="J1243" s="27">
        <v>0.252</v>
      </c>
      <c r="K1243" s="28">
        <v>1198.46</v>
      </c>
      <c r="L1243" s="28">
        <v>7822.4</v>
      </c>
      <c r="M1243" s="28">
        <v>49.81</v>
      </c>
      <c r="N1243" s="28">
        <v>2351.31</v>
      </c>
      <c r="O1243">
        <v>185.76</v>
      </c>
      <c r="P1243">
        <v>2756</v>
      </c>
    </row>
    <row r="1244" spans="1:16">
      <c r="A1244" t="s">
        <v>103</v>
      </c>
      <c r="B1244" t="s">
        <v>339</v>
      </c>
      <c r="C1244" t="s">
        <v>33</v>
      </c>
      <c r="D1244" t="s">
        <v>19</v>
      </c>
      <c r="E1244" t="s">
        <v>20</v>
      </c>
      <c r="F1244">
        <v>76378.15</v>
      </c>
      <c r="G1244" s="26">
        <v>44649</v>
      </c>
      <c r="H1244" t="s">
        <v>340</v>
      </c>
      <c r="I1244" s="26" t="s">
        <v>332</v>
      </c>
      <c r="J1244" s="27">
        <v>0.162</v>
      </c>
      <c r="K1244" s="28">
        <v>670</v>
      </c>
      <c r="L1244" s="28">
        <v>4336.79</v>
      </c>
      <c r="M1244" s="28">
        <v>26.2</v>
      </c>
      <c r="N1244" s="28">
        <v>774.86</v>
      </c>
      <c r="O1244">
        <v>136.6</v>
      </c>
      <c r="P1244">
        <v>1589</v>
      </c>
    </row>
    <row r="1245" spans="1:16">
      <c r="A1245" t="s">
        <v>16</v>
      </c>
      <c r="B1245" t="s">
        <v>157</v>
      </c>
      <c r="C1245" t="s">
        <v>63</v>
      </c>
      <c r="D1245" t="s">
        <v>44</v>
      </c>
      <c r="E1245" t="s">
        <v>49</v>
      </c>
      <c r="F1245">
        <v>152905.93</v>
      </c>
      <c r="G1245" s="26">
        <v>44649</v>
      </c>
      <c r="H1245" t="s">
        <v>32</v>
      </c>
      <c r="I1245" s="26">
        <v>44653</v>
      </c>
      <c r="J1245" s="27">
        <v>0.252</v>
      </c>
      <c r="K1245" s="28">
        <v>918.16</v>
      </c>
      <c r="L1245" s="28">
        <v>8560.99</v>
      </c>
      <c r="M1245" s="28">
        <v>47.78</v>
      </c>
      <c r="N1245" s="28">
        <v>2351.31</v>
      </c>
      <c r="O1245">
        <v>185.76</v>
      </c>
      <c r="P1245">
        <v>2759</v>
      </c>
    </row>
    <row r="1246" spans="1:16">
      <c r="A1246" t="s">
        <v>103</v>
      </c>
      <c r="B1246" t="s">
        <v>320</v>
      </c>
      <c r="C1246" t="s">
        <v>92</v>
      </c>
      <c r="D1246" t="s">
        <v>44</v>
      </c>
      <c r="E1246" t="s">
        <v>49</v>
      </c>
      <c r="F1246">
        <v>152415.15</v>
      </c>
      <c r="G1246" s="26">
        <v>44649</v>
      </c>
      <c r="H1246" t="s">
        <v>21</v>
      </c>
      <c r="I1246" s="26" t="s">
        <v>346</v>
      </c>
      <c r="J1246" s="27">
        <v>0.252</v>
      </c>
      <c r="K1246" s="28">
        <v>579.03</v>
      </c>
      <c r="L1246" s="28">
        <v>8866.58</v>
      </c>
      <c r="M1246" s="28">
        <v>47.69</v>
      </c>
      <c r="N1246" s="28">
        <v>2351.31</v>
      </c>
      <c r="O1246">
        <v>185.76</v>
      </c>
      <c r="P1246">
        <v>1080</v>
      </c>
    </row>
    <row r="1247" spans="1:16">
      <c r="A1247" t="s">
        <v>103</v>
      </c>
      <c r="B1247" t="s">
        <v>220</v>
      </c>
      <c r="C1247" t="s">
        <v>120</v>
      </c>
      <c r="D1247" t="s">
        <v>19</v>
      </c>
      <c r="E1247" t="s">
        <v>20</v>
      </c>
      <c r="F1247">
        <v>76150.38</v>
      </c>
      <c r="G1247" s="26">
        <v>44649</v>
      </c>
      <c r="H1247" t="s">
        <v>21</v>
      </c>
      <c r="I1247" s="26" t="s">
        <v>246</v>
      </c>
      <c r="J1247" s="27">
        <v>0.162</v>
      </c>
      <c r="K1247" s="28">
        <v>429.08</v>
      </c>
      <c r="L1247" s="28">
        <v>4590.86</v>
      </c>
      <c r="M1247" s="28">
        <v>26.04</v>
      </c>
      <c r="N1247" s="28">
        <v>774.86</v>
      </c>
      <c r="O1247">
        <v>136.6</v>
      </c>
      <c r="P1247">
        <v>883</v>
      </c>
    </row>
    <row r="1248" spans="1:16">
      <c r="A1248" t="s">
        <v>103</v>
      </c>
      <c r="B1248" t="s">
        <v>339</v>
      </c>
      <c r="C1248" t="s">
        <v>22</v>
      </c>
      <c r="D1248" t="s">
        <v>19</v>
      </c>
      <c r="E1248" t="s">
        <v>20</v>
      </c>
      <c r="F1248">
        <v>76378.15</v>
      </c>
      <c r="G1248" s="26">
        <v>44649</v>
      </c>
      <c r="H1248" t="s">
        <v>340</v>
      </c>
      <c r="I1248" s="26" t="s">
        <v>337</v>
      </c>
      <c r="J1248" s="27">
        <v>0.162</v>
      </c>
      <c r="K1248" s="28">
        <v>670</v>
      </c>
      <c r="L1248" s="28">
        <v>4336.79</v>
      </c>
      <c r="M1248" s="28">
        <v>26.2</v>
      </c>
      <c r="N1248" s="28">
        <v>774.86</v>
      </c>
      <c r="O1248">
        <v>136.6</v>
      </c>
      <c r="P1248">
        <v>1597</v>
      </c>
    </row>
    <row r="1249" spans="1:16">
      <c r="A1249" t="s">
        <v>103</v>
      </c>
      <c r="B1249" t="s">
        <v>339</v>
      </c>
      <c r="C1249" t="s">
        <v>85</v>
      </c>
      <c r="D1249" t="s">
        <v>19</v>
      </c>
      <c r="E1249" t="s">
        <v>49</v>
      </c>
      <c r="F1249">
        <v>78205.19</v>
      </c>
      <c r="G1249" s="26">
        <v>44649</v>
      </c>
      <c r="H1249" t="s">
        <v>340</v>
      </c>
      <c r="I1249" s="26" t="s">
        <v>332</v>
      </c>
      <c r="J1249" s="27">
        <v>0.162</v>
      </c>
      <c r="K1249" s="28">
        <v>537.61</v>
      </c>
      <c r="L1249" s="28">
        <v>4820.54</v>
      </c>
      <c r="M1249" s="28">
        <v>25.37</v>
      </c>
      <c r="N1249" s="28">
        <v>832.32</v>
      </c>
      <c r="O1249">
        <v>136.6</v>
      </c>
      <c r="P1249">
        <v>1594</v>
      </c>
    </row>
    <row r="1250" spans="1:16">
      <c r="A1250" t="s">
        <v>103</v>
      </c>
      <c r="B1250" t="s">
        <v>339</v>
      </c>
      <c r="C1250" t="s">
        <v>153</v>
      </c>
      <c r="D1250" t="s">
        <v>19</v>
      </c>
      <c r="E1250" t="s">
        <v>49</v>
      </c>
      <c r="F1250">
        <v>78205.19</v>
      </c>
      <c r="G1250" s="26">
        <v>44649</v>
      </c>
      <c r="H1250" t="s">
        <v>340</v>
      </c>
      <c r="I1250" s="26" t="s">
        <v>337</v>
      </c>
      <c r="J1250" s="27">
        <v>0.162</v>
      </c>
      <c r="K1250" s="28">
        <v>537.61</v>
      </c>
      <c r="L1250" s="28">
        <v>4820.54</v>
      </c>
      <c r="M1250" s="28">
        <v>25.37</v>
      </c>
      <c r="N1250" s="28">
        <v>832.32</v>
      </c>
      <c r="O1250">
        <v>136.6</v>
      </c>
      <c r="P1250">
        <v>1600</v>
      </c>
    </row>
    <row r="1251" spans="1:16">
      <c r="A1251" t="s">
        <v>16</v>
      </c>
      <c r="B1251" t="s">
        <v>336</v>
      </c>
      <c r="C1251" t="s">
        <v>113</v>
      </c>
      <c r="D1251" t="s">
        <v>19</v>
      </c>
      <c r="E1251" t="s">
        <v>20</v>
      </c>
      <c r="F1251">
        <v>76378.15</v>
      </c>
      <c r="G1251" s="26">
        <v>44649</v>
      </c>
      <c r="H1251" t="s">
        <v>32</v>
      </c>
      <c r="I1251" s="26">
        <v>44653</v>
      </c>
      <c r="J1251" s="27">
        <v>0.162</v>
      </c>
      <c r="K1251" s="28">
        <v>670</v>
      </c>
      <c r="L1251" s="28">
        <v>4336.79</v>
      </c>
      <c r="M1251" s="28">
        <v>26.2</v>
      </c>
      <c r="N1251" s="28">
        <v>774.86</v>
      </c>
      <c r="O1251">
        <v>136.6</v>
      </c>
      <c r="P1251">
        <v>2522</v>
      </c>
    </row>
    <row r="1252" spans="1:16">
      <c r="A1252" t="s">
        <v>103</v>
      </c>
      <c r="B1252" t="s">
        <v>320</v>
      </c>
      <c r="C1252" t="s">
        <v>217</v>
      </c>
      <c r="D1252" t="s">
        <v>44</v>
      </c>
      <c r="E1252" t="s">
        <v>20</v>
      </c>
      <c r="F1252">
        <v>152769.7</v>
      </c>
      <c r="G1252" s="26">
        <v>44649</v>
      </c>
      <c r="H1252" t="s">
        <v>21</v>
      </c>
      <c r="I1252" s="26" t="s">
        <v>342</v>
      </c>
      <c r="J1252" s="27">
        <v>0.252</v>
      </c>
      <c r="K1252" s="28">
        <v>1198.46</v>
      </c>
      <c r="L1252" s="28">
        <v>7822.4</v>
      </c>
      <c r="M1252" s="28">
        <v>49.81</v>
      </c>
      <c r="N1252" s="28">
        <v>2351.31</v>
      </c>
      <c r="O1252">
        <v>185.76</v>
      </c>
      <c r="P1252">
        <v>984</v>
      </c>
    </row>
    <row r="1253" spans="1:16">
      <c r="A1253" t="s">
        <v>103</v>
      </c>
      <c r="B1253" t="s">
        <v>220</v>
      </c>
      <c r="C1253" t="s">
        <v>99</v>
      </c>
      <c r="D1253" t="s">
        <v>19</v>
      </c>
      <c r="E1253" t="s">
        <v>49</v>
      </c>
      <c r="F1253">
        <v>78205.19</v>
      </c>
      <c r="G1253" s="26">
        <v>44649</v>
      </c>
      <c r="H1253" t="s">
        <v>21</v>
      </c>
      <c r="I1253" s="26" t="s">
        <v>248</v>
      </c>
      <c r="J1253" s="27">
        <v>0.162</v>
      </c>
      <c r="K1253" s="28">
        <v>537.61</v>
      </c>
      <c r="L1253" s="28">
        <v>4820.54</v>
      </c>
      <c r="M1253" s="28">
        <v>25.37</v>
      </c>
      <c r="N1253" s="28">
        <v>832.32</v>
      </c>
      <c r="O1253">
        <v>136.6</v>
      </c>
      <c r="P1253">
        <v>965</v>
      </c>
    </row>
    <row r="1254" spans="1:16">
      <c r="A1254" t="s">
        <v>103</v>
      </c>
      <c r="B1254" t="s">
        <v>220</v>
      </c>
      <c r="C1254" t="s">
        <v>128</v>
      </c>
      <c r="D1254" t="s">
        <v>19</v>
      </c>
      <c r="E1254" t="s">
        <v>20</v>
      </c>
      <c r="F1254">
        <v>76150.38</v>
      </c>
      <c r="G1254" s="26">
        <v>44649</v>
      </c>
      <c r="H1254" t="s">
        <v>21</v>
      </c>
      <c r="I1254" s="26" t="s">
        <v>246</v>
      </c>
      <c r="J1254" s="27">
        <v>0.162</v>
      </c>
      <c r="K1254" s="28">
        <v>429.08</v>
      </c>
      <c r="L1254" s="28">
        <v>4590.86</v>
      </c>
      <c r="M1254" s="28">
        <v>26.04</v>
      </c>
      <c r="N1254" s="28">
        <v>774.86</v>
      </c>
      <c r="O1254">
        <v>136.6</v>
      </c>
      <c r="P1254">
        <v>882</v>
      </c>
    </row>
    <row r="1255" spans="1:16">
      <c r="A1255" t="s">
        <v>16</v>
      </c>
      <c r="B1255" t="s">
        <v>336</v>
      </c>
      <c r="C1255" t="s">
        <v>95</v>
      </c>
      <c r="D1255" t="s">
        <v>19</v>
      </c>
      <c r="E1255" t="s">
        <v>20</v>
      </c>
      <c r="F1255">
        <v>76378.15</v>
      </c>
      <c r="G1255" s="26">
        <v>44650</v>
      </c>
      <c r="H1255" t="s">
        <v>32</v>
      </c>
      <c r="I1255" s="26">
        <v>44652</v>
      </c>
      <c r="J1255" s="27">
        <v>0.162</v>
      </c>
      <c r="K1255">
        <v>670</v>
      </c>
      <c r="L1255">
        <v>4336.79</v>
      </c>
      <c r="M1255">
        <v>26.2</v>
      </c>
      <c r="N1255">
        <v>774.86</v>
      </c>
      <c r="O1255">
        <v>136.6</v>
      </c>
      <c r="P1255">
        <v>2528</v>
      </c>
    </row>
    <row r="1256" spans="1:16">
      <c r="A1256" t="s">
        <v>29</v>
      </c>
      <c r="B1256" t="s">
        <v>347</v>
      </c>
      <c r="C1256" t="s">
        <v>18</v>
      </c>
      <c r="D1256" t="s">
        <v>44</v>
      </c>
      <c r="E1256" t="s">
        <v>20</v>
      </c>
      <c r="F1256">
        <v>152769.7</v>
      </c>
      <c r="G1256" s="26">
        <v>44650</v>
      </c>
      <c r="H1256" t="s">
        <v>32</v>
      </c>
      <c r="I1256" s="26" t="s">
        <v>344</v>
      </c>
      <c r="J1256" s="27">
        <v>0.252</v>
      </c>
      <c r="K1256">
        <v>1198.46</v>
      </c>
      <c r="L1256">
        <v>7822.4</v>
      </c>
      <c r="M1256">
        <v>49.81</v>
      </c>
      <c r="N1256">
        <v>2351.31</v>
      </c>
      <c r="O1256">
        <v>185.76</v>
      </c>
      <c r="P1256">
        <v>3870</v>
      </c>
    </row>
    <row r="1257" spans="1:16">
      <c r="A1257" t="s">
        <v>29</v>
      </c>
      <c r="B1257" t="s">
        <v>347</v>
      </c>
      <c r="C1257" t="s">
        <v>52</v>
      </c>
      <c r="D1257" t="s">
        <v>44</v>
      </c>
      <c r="E1257" t="s">
        <v>49</v>
      </c>
      <c r="F1257">
        <v>152905.93</v>
      </c>
      <c r="G1257" s="26">
        <v>44650</v>
      </c>
      <c r="H1257" t="s">
        <v>32</v>
      </c>
      <c r="I1257" s="26" t="s">
        <v>344</v>
      </c>
      <c r="J1257" s="27">
        <v>0.252</v>
      </c>
      <c r="K1257">
        <v>918.16</v>
      </c>
      <c r="L1257">
        <v>8560.99</v>
      </c>
      <c r="M1257">
        <v>47.78</v>
      </c>
      <c r="N1257">
        <v>2351.31</v>
      </c>
      <c r="O1257">
        <v>185.76</v>
      </c>
      <c r="P1257">
        <v>3872</v>
      </c>
    </row>
    <row r="1258" spans="1:16">
      <c r="A1258" t="s">
        <v>103</v>
      </c>
      <c r="B1258" t="s">
        <v>220</v>
      </c>
      <c r="C1258" t="s">
        <v>129</v>
      </c>
      <c r="D1258" t="s">
        <v>19</v>
      </c>
      <c r="E1258" t="s">
        <v>20</v>
      </c>
      <c r="F1258">
        <v>76150.38</v>
      </c>
      <c r="G1258" s="26">
        <v>44650</v>
      </c>
      <c r="H1258" t="s">
        <v>21</v>
      </c>
      <c r="I1258" s="26" t="s">
        <v>246</v>
      </c>
      <c r="J1258" s="27">
        <v>0.162</v>
      </c>
      <c r="K1258">
        <v>429.08</v>
      </c>
      <c r="L1258">
        <v>4590.86</v>
      </c>
      <c r="M1258">
        <v>26.04</v>
      </c>
      <c r="N1258">
        <v>774.86</v>
      </c>
      <c r="O1258">
        <v>136.6</v>
      </c>
      <c r="P1258">
        <v>884</v>
      </c>
    </row>
    <row r="1259" spans="1:16">
      <c r="A1259" t="s">
        <v>103</v>
      </c>
      <c r="B1259" t="s">
        <v>220</v>
      </c>
      <c r="C1259" t="s">
        <v>147</v>
      </c>
      <c r="D1259" t="s">
        <v>19</v>
      </c>
      <c r="E1259" t="s">
        <v>20</v>
      </c>
      <c r="F1259">
        <v>76150.38</v>
      </c>
      <c r="G1259" s="26">
        <v>44650</v>
      </c>
      <c r="H1259" t="s">
        <v>21</v>
      </c>
      <c r="I1259" s="26" t="s">
        <v>239</v>
      </c>
      <c r="J1259" s="27">
        <v>0.162</v>
      </c>
      <c r="K1259">
        <v>429.08</v>
      </c>
      <c r="L1259">
        <v>4590.86</v>
      </c>
      <c r="M1259">
        <v>26.04</v>
      </c>
      <c r="N1259">
        <v>774.86</v>
      </c>
      <c r="O1259">
        <v>136.6</v>
      </c>
      <c r="P1259">
        <v>878</v>
      </c>
    </row>
    <row r="1260" spans="1:16">
      <c r="A1260" t="s">
        <v>16</v>
      </c>
      <c r="B1260" t="s">
        <v>336</v>
      </c>
      <c r="C1260" t="s">
        <v>149</v>
      </c>
      <c r="D1260" t="s">
        <v>19</v>
      </c>
      <c r="E1260" t="s">
        <v>49</v>
      </c>
      <c r="F1260">
        <v>78205.19</v>
      </c>
      <c r="G1260" s="26">
        <v>44650</v>
      </c>
      <c r="H1260" t="s">
        <v>32</v>
      </c>
      <c r="I1260" s="26" t="s">
        <v>343</v>
      </c>
      <c r="J1260" s="27">
        <v>0.162</v>
      </c>
      <c r="K1260">
        <v>537.61</v>
      </c>
      <c r="L1260">
        <v>4820.54</v>
      </c>
      <c r="M1260">
        <v>25.37</v>
      </c>
      <c r="N1260">
        <v>832.32</v>
      </c>
      <c r="O1260">
        <v>136.6</v>
      </c>
      <c r="P1260">
        <v>2510</v>
      </c>
    </row>
    <row r="1261" spans="1:16">
      <c r="A1261" t="s">
        <v>16</v>
      </c>
      <c r="B1261" t="s">
        <v>336</v>
      </c>
      <c r="C1261" t="s">
        <v>107</v>
      </c>
      <c r="D1261" t="s">
        <v>19</v>
      </c>
      <c r="E1261" t="s">
        <v>49</v>
      </c>
      <c r="F1261">
        <v>78205.19</v>
      </c>
      <c r="G1261" s="26">
        <v>44650</v>
      </c>
      <c r="H1261" t="s">
        <v>32</v>
      </c>
      <c r="I1261" s="26" t="s">
        <v>343</v>
      </c>
      <c r="J1261" s="27">
        <v>0.162</v>
      </c>
      <c r="K1261">
        <v>537.61</v>
      </c>
      <c r="L1261">
        <v>4820.54</v>
      </c>
      <c r="M1261">
        <v>25.37</v>
      </c>
      <c r="N1261">
        <v>832.32</v>
      </c>
      <c r="O1261">
        <v>136.6</v>
      </c>
      <c r="P1261">
        <v>2590</v>
      </c>
    </row>
    <row r="1262" spans="1:16">
      <c r="A1262" t="s">
        <v>16</v>
      </c>
      <c r="B1262" t="s">
        <v>336</v>
      </c>
      <c r="C1262" t="s">
        <v>111</v>
      </c>
      <c r="D1262" t="s">
        <v>19</v>
      </c>
      <c r="E1262" t="s">
        <v>20</v>
      </c>
      <c r="F1262">
        <v>76378.15</v>
      </c>
      <c r="G1262" s="26">
        <v>44650</v>
      </c>
      <c r="H1262" t="s">
        <v>32</v>
      </c>
      <c r="I1262" s="26" t="s">
        <v>341</v>
      </c>
      <c r="J1262" s="27">
        <v>0.162</v>
      </c>
      <c r="K1262">
        <v>670</v>
      </c>
      <c r="L1262">
        <v>4336.79</v>
      </c>
      <c r="M1262">
        <v>26.2</v>
      </c>
      <c r="N1262">
        <v>774.86</v>
      </c>
      <c r="O1262">
        <v>136.6</v>
      </c>
      <c r="P1262">
        <v>2597</v>
      </c>
    </row>
    <row r="1263" spans="1:16">
      <c r="A1263" t="s">
        <v>103</v>
      </c>
      <c r="B1263" t="s">
        <v>220</v>
      </c>
      <c r="C1263" t="s">
        <v>100</v>
      </c>
      <c r="D1263" t="s">
        <v>19</v>
      </c>
      <c r="E1263" t="s">
        <v>49</v>
      </c>
      <c r="F1263">
        <v>77950.3</v>
      </c>
      <c r="G1263" s="26">
        <v>44650</v>
      </c>
      <c r="H1263" t="s">
        <v>21</v>
      </c>
      <c r="I1263" s="26" t="s">
        <v>246</v>
      </c>
      <c r="J1263" s="27">
        <v>0.162</v>
      </c>
      <c r="K1263">
        <v>384.04</v>
      </c>
      <c r="L1263">
        <v>4961.85</v>
      </c>
      <c r="M1263">
        <v>25.29</v>
      </c>
      <c r="N1263">
        <v>832.32</v>
      </c>
      <c r="O1263">
        <v>136.6</v>
      </c>
      <c r="P1263">
        <v>960</v>
      </c>
    </row>
    <row r="1264" spans="1:16">
      <c r="A1264" t="s">
        <v>16</v>
      </c>
      <c r="B1264" t="s">
        <v>336</v>
      </c>
      <c r="C1264" t="s">
        <v>144</v>
      </c>
      <c r="D1264" t="s">
        <v>19</v>
      </c>
      <c r="E1264" t="s">
        <v>49</v>
      </c>
      <c r="F1264">
        <v>78205.19</v>
      </c>
      <c r="G1264" s="26">
        <v>44650</v>
      </c>
      <c r="H1264" t="s">
        <v>32</v>
      </c>
      <c r="I1264" s="26" t="s">
        <v>341</v>
      </c>
      <c r="J1264" s="27">
        <v>0.162</v>
      </c>
      <c r="K1264">
        <v>537.61</v>
      </c>
      <c r="L1264">
        <v>4820.54</v>
      </c>
      <c r="M1264">
        <v>25.37</v>
      </c>
      <c r="N1264">
        <v>832.32</v>
      </c>
      <c r="O1264">
        <v>136.6</v>
      </c>
      <c r="P1264">
        <v>2519</v>
      </c>
    </row>
    <row r="1265" spans="1:16">
      <c r="A1265" t="s">
        <v>16</v>
      </c>
      <c r="B1265" t="s">
        <v>336</v>
      </c>
      <c r="C1265" t="s">
        <v>100</v>
      </c>
      <c r="D1265" t="s">
        <v>19</v>
      </c>
      <c r="E1265" t="s">
        <v>49</v>
      </c>
      <c r="F1265">
        <v>78205.19</v>
      </c>
      <c r="G1265" s="26">
        <v>44650</v>
      </c>
      <c r="H1265" t="s">
        <v>32</v>
      </c>
      <c r="I1265" s="26" t="s">
        <v>341</v>
      </c>
      <c r="J1265" s="27">
        <v>0.162</v>
      </c>
      <c r="K1265">
        <v>537.61</v>
      </c>
      <c r="L1265">
        <v>4820.54</v>
      </c>
      <c r="M1265">
        <v>25.37</v>
      </c>
      <c r="N1265">
        <v>832.32</v>
      </c>
      <c r="O1265">
        <v>136.6</v>
      </c>
      <c r="P1265">
        <v>2599</v>
      </c>
    </row>
    <row r="1266" spans="1:16">
      <c r="A1266" t="s">
        <v>16</v>
      </c>
      <c r="B1266" t="s">
        <v>157</v>
      </c>
      <c r="C1266" t="s">
        <v>56</v>
      </c>
      <c r="D1266" t="s">
        <v>44</v>
      </c>
      <c r="E1266" t="s">
        <v>20</v>
      </c>
      <c r="F1266">
        <v>152769.7</v>
      </c>
      <c r="G1266" s="26">
        <v>44650</v>
      </c>
      <c r="H1266" t="s">
        <v>32</v>
      </c>
      <c r="I1266" s="26">
        <v>44653</v>
      </c>
      <c r="J1266" s="27">
        <v>0.252</v>
      </c>
      <c r="K1266">
        <v>1198.46</v>
      </c>
      <c r="L1266">
        <v>7822.4</v>
      </c>
      <c r="M1266">
        <v>49.81</v>
      </c>
      <c r="N1266">
        <v>2351.31</v>
      </c>
      <c r="O1266">
        <v>185.76</v>
      </c>
      <c r="P1266">
        <v>2758</v>
      </c>
    </row>
    <row r="1267" spans="1:16">
      <c r="A1267" t="s">
        <v>16</v>
      </c>
      <c r="B1267" t="s">
        <v>336</v>
      </c>
      <c r="C1267" t="s">
        <v>145</v>
      </c>
      <c r="D1267" t="s">
        <v>19</v>
      </c>
      <c r="E1267" t="s">
        <v>20</v>
      </c>
      <c r="F1267">
        <v>76378.15</v>
      </c>
      <c r="G1267" s="26">
        <v>44650</v>
      </c>
      <c r="H1267" t="s">
        <v>32</v>
      </c>
      <c r="I1267" s="26">
        <v>44653</v>
      </c>
      <c r="J1267" s="27">
        <v>0.162</v>
      </c>
      <c r="K1267">
        <v>670</v>
      </c>
      <c r="L1267">
        <v>4336.79</v>
      </c>
      <c r="M1267">
        <v>26.2</v>
      </c>
      <c r="N1267">
        <v>774.86</v>
      </c>
      <c r="O1267">
        <v>136.6</v>
      </c>
      <c r="P1267">
        <v>2523</v>
      </c>
    </row>
    <row r="1268" spans="1:16">
      <c r="A1268" t="s">
        <v>103</v>
      </c>
      <c r="B1268" t="s">
        <v>320</v>
      </c>
      <c r="C1268" t="s">
        <v>190</v>
      </c>
      <c r="D1268" t="s">
        <v>44</v>
      </c>
      <c r="E1268" t="s">
        <v>20</v>
      </c>
      <c r="F1268">
        <v>152769.7</v>
      </c>
      <c r="G1268" s="26">
        <v>44650</v>
      </c>
      <c r="H1268" t="s">
        <v>21</v>
      </c>
      <c r="I1268" s="26" t="s">
        <v>342</v>
      </c>
      <c r="J1268" s="27">
        <v>0.252</v>
      </c>
      <c r="K1268">
        <v>1198.46</v>
      </c>
      <c r="L1268">
        <v>7822.4</v>
      </c>
      <c r="M1268">
        <v>49.81</v>
      </c>
      <c r="N1268">
        <v>2351.31</v>
      </c>
      <c r="O1268">
        <v>185.76</v>
      </c>
      <c r="P1268">
        <v>978</v>
      </c>
    </row>
    <row r="1269" spans="1:16">
      <c r="A1269" t="s">
        <v>103</v>
      </c>
      <c r="B1269" t="s">
        <v>339</v>
      </c>
      <c r="C1269" t="s">
        <v>148</v>
      </c>
      <c r="D1269" t="s">
        <v>19</v>
      </c>
      <c r="E1269" t="s">
        <v>49</v>
      </c>
      <c r="F1269">
        <v>78205.19</v>
      </c>
      <c r="G1269" s="26">
        <v>44650</v>
      </c>
      <c r="H1269" t="s">
        <v>340</v>
      </c>
      <c r="I1269" s="26" t="s">
        <v>338</v>
      </c>
      <c r="J1269" s="27">
        <v>0.162</v>
      </c>
      <c r="K1269">
        <v>537.61</v>
      </c>
      <c r="L1269">
        <v>4820.54</v>
      </c>
      <c r="M1269">
        <v>25.37</v>
      </c>
      <c r="N1269">
        <v>832.32</v>
      </c>
      <c r="O1269">
        <v>136.6</v>
      </c>
      <c r="P1269">
        <v>1607</v>
      </c>
    </row>
    <row r="1270" spans="1:16">
      <c r="A1270" t="s">
        <v>16</v>
      </c>
      <c r="B1270" t="s">
        <v>336</v>
      </c>
      <c r="C1270" t="s">
        <v>120</v>
      </c>
      <c r="D1270" t="s">
        <v>19</v>
      </c>
      <c r="E1270" t="s">
        <v>20</v>
      </c>
      <c r="F1270">
        <v>76378.15</v>
      </c>
      <c r="G1270" s="26">
        <v>44650</v>
      </c>
      <c r="H1270" t="s">
        <v>32</v>
      </c>
      <c r="I1270" s="26" t="s">
        <v>341</v>
      </c>
      <c r="J1270" s="27">
        <v>0.162</v>
      </c>
      <c r="K1270">
        <v>670</v>
      </c>
      <c r="L1270">
        <v>4336.79</v>
      </c>
      <c r="M1270">
        <v>26.2</v>
      </c>
      <c r="N1270">
        <v>774.86</v>
      </c>
      <c r="O1270">
        <v>136.6</v>
      </c>
      <c r="P1270">
        <v>2517</v>
      </c>
    </row>
    <row r="1271" spans="1:16">
      <c r="A1271" t="s">
        <v>103</v>
      </c>
      <c r="B1271" t="s">
        <v>339</v>
      </c>
      <c r="C1271" t="s">
        <v>89</v>
      </c>
      <c r="D1271" t="s">
        <v>19</v>
      </c>
      <c r="E1271" t="s">
        <v>49</v>
      </c>
      <c r="F1271">
        <v>78205.19</v>
      </c>
      <c r="G1271" s="26">
        <v>44650</v>
      </c>
      <c r="H1271" t="s">
        <v>340</v>
      </c>
      <c r="I1271" s="26" t="s">
        <v>337</v>
      </c>
      <c r="J1271" s="27">
        <v>0.162</v>
      </c>
      <c r="K1271">
        <v>537.61</v>
      </c>
      <c r="L1271">
        <v>4820.54</v>
      </c>
      <c r="M1271">
        <v>25.37</v>
      </c>
      <c r="N1271">
        <v>832.32</v>
      </c>
      <c r="O1271">
        <v>136.6</v>
      </c>
      <c r="P1271">
        <v>1601</v>
      </c>
    </row>
    <row r="1272" spans="1:16">
      <c r="A1272" t="s">
        <v>103</v>
      </c>
      <c r="B1272" t="s">
        <v>220</v>
      </c>
      <c r="C1272" t="s">
        <v>53</v>
      </c>
      <c r="D1272" t="s">
        <v>19</v>
      </c>
      <c r="E1272" t="s">
        <v>49</v>
      </c>
      <c r="F1272">
        <v>78205.19</v>
      </c>
      <c r="G1272" s="26">
        <v>44650</v>
      </c>
      <c r="H1272" t="s">
        <v>21</v>
      </c>
      <c r="I1272" s="26" t="s">
        <v>285</v>
      </c>
      <c r="J1272" s="27">
        <v>0.162</v>
      </c>
      <c r="K1272">
        <v>537.61</v>
      </c>
      <c r="L1272">
        <v>4820.54</v>
      </c>
      <c r="M1272">
        <v>25.37</v>
      </c>
      <c r="N1272">
        <v>832.32</v>
      </c>
      <c r="O1272">
        <v>136.6</v>
      </c>
      <c r="P1272">
        <v>971</v>
      </c>
    </row>
    <row r="1273" spans="1:16">
      <c r="A1273" t="s">
        <v>103</v>
      </c>
      <c r="B1273" t="s">
        <v>339</v>
      </c>
      <c r="C1273" t="s">
        <v>123</v>
      </c>
      <c r="D1273" t="s">
        <v>44</v>
      </c>
      <c r="E1273" t="s">
        <v>20</v>
      </c>
      <c r="F1273">
        <v>152769.7</v>
      </c>
      <c r="G1273" s="26">
        <v>44650</v>
      </c>
      <c r="H1273" t="s">
        <v>340</v>
      </c>
      <c r="I1273" s="26" t="s">
        <v>338</v>
      </c>
      <c r="J1273" s="27">
        <v>0.252</v>
      </c>
      <c r="K1273">
        <v>1198.46</v>
      </c>
      <c r="L1273">
        <v>7822.4</v>
      </c>
      <c r="M1273">
        <v>49.81</v>
      </c>
      <c r="N1273">
        <v>2351.31</v>
      </c>
      <c r="O1273">
        <v>185.76</v>
      </c>
      <c r="P1273">
        <v>1611</v>
      </c>
    </row>
    <row r="1274" spans="1:16">
      <c r="A1274" t="s">
        <v>103</v>
      </c>
      <c r="B1274" t="s">
        <v>339</v>
      </c>
      <c r="C1274" t="s">
        <v>136</v>
      </c>
      <c r="D1274" t="s">
        <v>44</v>
      </c>
      <c r="E1274" t="s">
        <v>20</v>
      </c>
      <c r="F1274">
        <v>152769.7</v>
      </c>
      <c r="G1274" s="26">
        <v>44650</v>
      </c>
      <c r="H1274" t="s">
        <v>340</v>
      </c>
      <c r="I1274" s="26" t="s">
        <v>338</v>
      </c>
      <c r="J1274" s="27">
        <v>0.252</v>
      </c>
      <c r="K1274">
        <v>1198.46</v>
      </c>
      <c r="L1274">
        <v>7822.4</v>
      </c>
      <c r="M1274">
        <v>49.81</v>
      </c>
      <c r="N1274">
        <v>2351.31</v>
      </c>
      <c r="O1274">
        <v>185.76</v>
      </c>
      <c r="P1274">
        <v>1613</v>
      </c>
    </row>
    <row r="1275" spans="1:16">
      <c r="A1275" t="s">
        <v>16</v>
      </c>
      <c r="B1275" t="s">
        <v>336</v>
      </c>
      <c r="C1275" t="s">
        <v>117</v>
      </c>
      <c r="D1275" t="s">
        <v>19</v>
      </c>
      <c r="E1275" t="s">
        <v>20</v>
      </c>
      <c r="F1275">
        <v>76378.15</v>
      </c>
      <c r="G1275" s="26">
        <v>44650</v>
      </c>
      <c r="H1275" t="s">
        <v>32</v>
      </c>
      <c r="I1275" s="26" t="s">
        <v>341</v>
      </c>
      <c r="J1275" s="27">
        <v>0.162</v>
      </c>
      <c r="K1275">
        <v>670</v>
      </c>
      <c r="L1275">
        <v>4336.79</v>
      </c>
      <c r="M1275">
        <v>26.2</v>
      </c>
      <c r="N1275">
        <v>774.86</v>
      </c>
      <c r="O1275">
        <v>136.6</v>
      </c>
      <c r="P1275">
        <v>2598</v>
      </c>
    </row>
    <row r="1276" spans="1:16">
      <c r="A1276" t="s">
        <v>103</v>
      </c>
      <c r="B1276" t="s">
        <v>339</v>
      </c>
      <c r="C1276" t="s">
        <v>143</v>
      </c>
      <c r="D1276" t="s">
        <v>19</v>
      </c>
      <c r="E1276" t="s">
        <v>20</v>
      </c>
      <c r="F1276">
        <v>76378.15</v>
      </c>
      <c r="G1276" s="26">
        <v>44650</v>
      </c>
      <c r="H1276" t="s">
        <v>340</v>
      </c>
      <c r="I1276" s="26" t="s">
        <v>337</v>
      </c>
      <c r="J1276" s="27">
        <v>0.162</v>
      </c>
      <c r="K1276">
        <v>670</v>
      </c>
      <c r="L1276">
        <v>4336.79</v>
      </c>
      <c r="M1276">
        <v>26.2</v>
      </c>
      <c r="N1276">
        <v>774.86</v>
      </c>
      <c r="O1276">
        <v>136.6</v>
      </c>
      <c r="P1276">
        <v>1599</v>
      </c>
    </row>
    <row r="1277" spans="1:16">
      <c r="A1277" t="s">
        <v>103</v>
      </c>
      <c r="B1277" t="s">
        <v>220</v>
      </c>
      <c r="C1277" t="s">
        <v>151</v>
      </c>
      <c r="D1277" t="s">
        <v>19</v>
      </c>
      <c r="E1277" t="s">
        <v>20</v>
      </c>
      <c r="F1277">
        <v>76150.38</v>
      </c>
      <c r="G1277" s="26">
        <v>44651</v>
      </c>
      <c r="H1277" t="s">
        <v>21</v>
      </c>
      <c r="I1277" s="26" t="s">
        <v>230</v>
      </c>
      <c r="J1277" s="27">
        <v>0.162</v>
      </c>
      <c r="K1277">
        <v>429.08</v>
      </c>
      <c r="L1277">
        <v>4590.86</v>
      </c>
      <c r="M1277">
        <v>26.04</v>
      </c>
      <c r="N1277">
        <v>774.86</v>
      </c>
      <c r="O1277">
        <v>136.6</v>
      </c>
      <c r="P1277">
        <v>877</v>
      </c>
    </row>
    <row r="1278" spans="1:16">
      <c r="A1278" t="s">
        <v>103</v>
      </c>
      <c r="B1278" t="s">
        <v>339</v>
      </c>
      <c r="C1278" t="s">
        <v>39</v>
      </c>
      <c r="D1278" t="s">
        <v>19</v>
      </c>
      <c r="E1278" t="s">
        <v>20</v>
      </c>
      <c r="F1278">
        <v>76378.15</v>
      </c>
      <c r="G1278" s="26">
        <v>44651</v>
      </c>
      <c r="H1278" t="s">
        <v>340</v>
      </c>
      <c r="I1278" s="26" t="s">
        <v>337</v>
      </c>
      <c r="J1278" s="27">
        <v>0.162</v>
      </c>
      <c r="K1278">
        <v>670</v>
      </c>
      <c r="L1278">
        <v>4336.79</v>
      </c>
      <c r="M1278">
        <v>26.2</v>
      </c>
      <c r="N1278">
        <v>774.86</v>
      </c>
      <c r="O1278">
        <v>136.6</v>
      </c>
      <c r="P1278">
        <v>1596</v>
      </c>
    </row>
    <row r="1279" spans="1:16">
      <c r="A1279" t="s">
        <v>103</v>
      </c>
      <c r="B1279" t="s">
        <v>220</v>
      </c>
      <c r="C1279" t="s">
        <v>102</v>
      </c>
      <c r="D1279" t="s">
        <v>19</v>
      </c>
      <c r="E1279" t="s">
        <v>49</v>
      </c>
      <c r="F1279">
        <v>77950.3</v>
      </c>
      <c r="G1279" s="26">
        <v>44651</v>
      </c>
      <c r="H1279" t="s">
        <v>21</v>
      </c>
      <c r="I1279" s="26" t="s">
        <v>239</v>
      </c>
      <c r="J1279" s="27">
        <v>0.162</v>
      </c>
      <c r="K1279">
        <v>384.04</v>
      </c>
      <c r="L1279">
        <v>4961.85</v>
      </c>
      <c r="M1279">
        <v>25.29</v>
      </c>
      <c r="N1279">
        <v>832.32</v>
      </c>
      <c r="O1279">
        <v>136.6</v>
      </c>
      <c r="P1279">
        <v>955</v>
      </c>
    </row>
    <row r="1280" spans="1:16">
      <c r="A1280" t="s">
        <v>16</v>
      </c>
      <c r="B1280" t="s">
        <v>336</v>
      </c>
      <c r="C1280" t="s">
        <v>126</v>
      </c>
      <c r="D1280" t="s">
        <v>19</v>
      </c>
      <c r="E1280" t="s">
        <v>20</v>
      </c>
      <c r="F1280">
        <v>76378.15</v>
      </c>
      <c r="G1280" s="26">
        <v>44651</v>
      </c>
      <c r="H1280" t="s">
        <v>32</v>
      </c>
      <c r="I1280" s="26" t="s">
        <v>343</v>
      </c>
      <c r="J1280" s="27">
        <v>0.162</v>
      </c>
      <c r="K1280">
        <v>670</v>
      </c>
      <c r="L1280">
        <v>4336.79</v>
      </c>
      <c r="M1280">
        <v>26.2</v>
      </c>
      <c r="N1280">
        <v>774.86</v>
      </c>
      <c r="O1280">
        <v>136.6</v>
      </c>
      <c r="P1280">
        <v>2592</v>
      </c>
    </row>
    <row r="1281" spans="1:16">
      <c r="A1281" t="s">
        <v>16</v>
      </c>
      <c r="B1281" t="s">
        <v>336</v>
      </c>
      <c r="C1281" t="s">
        <v>147</v>
      </c>
      <c r="D1281" t="s">
        <v>19</v>
      </c>
      <c r="E1281" t="s">
        <v>20</v>
      </c>
      <c r="F1281">
        <v>76378.15</v>
      </c>
      <c r="G1281" s="26">
        <v>44651</v>
      </c>
      <c r="H1281" t="s">
        <v>32</v>
      </c>
      <c r="I1281" s="26" t="s">
        <v>343</v>
      </c>
      <c r="J1281" s="27">
        <v>0.162</v>
      </c>
      <c r="K1281">
        <v>670</v>
      </c>
      <c r="L1281">
        <v>4336.79</v>
      </c>
      <c r="M1281">
        <v>26.2</v>
      </c>
      <c r="N1281">
        <v>774.86</v>
      </c>
      <c r="O1281">
        <v>136.6</v>
      </c>
      <c r="P1281">
        <v>2512</v>
      </c>
    </row>
    <row r="1282" spans="1:16">
      <c r="A1282" t="s">
        <v>103</v>
      </c>
      <c r="B1282" t="s">
        <v>339</v>
      </c>
      <c r="C1282" t="s">
        <v>38</v>
      </c>
      <c r="D1282" t="s">
        <v>19</v>
      </c>
      <c r="E1282" t="s">
        <v>20</v>
      </c>
      <c r="F1282">
        <v>76378.15</v>
      </c>
      <c r="G1282" s="26">
        <v>44651</v>
      </c>
      <c r="H1282" t="s">
        <v>340</v>
      </c>
      <c r="I1282" s="26" t="s">
        <v>332</v>
      </c>
      <c r="J1282" s="27">
        <v>0.162</v>
      </c>
      <c r="K1282">
        <v>670</v>
      </c>
      <c r="L1282">
        <v>4336.79</v>
      </c>
      <c r="M1282">
        <v>26.2</v>
      </c>
      <c r="N1282">
        <v>774.86</v>
      </c>
      <c r="O1282">
        <v>136.6</v>
      </c>
      <c r="P1282">
        <v>1595</v>
      </c>
    </row>
    <row r="1283" spans="1:16">
      <c r="A1283" t="s">
        <v>29</v>
      </c>
      <c r="B1283" t="s">
        <v>347</v>
      </c>
      <c r="C1283" t="s">
        <v>24</v>
      </c>
      <c r="D1283" t="s">
        <v>44</v>
      </c>
      <c r="E1283" t="s">
        <v>20</v>
      </c>
      <c r="F1283">
        <v>152769.7</v>
      </c>
      <c r="G1283" s="26">
        <v>44651</v>
      </c>
      <c r="H1283" t="s">
        <v>32</v>
      </c>
      <c r="I1283" s="26" t="s">
        <v>344</v>
      </c>
      <c r="J1283" s="27">
        <v>0.252</v>
      </c>
      <c r="K1283">
        <v>1198.46</v>
      </c>
      <c r="L1283">
        <v>7822.4</v>
      </c>
      <c r="M1283">
        <v>49.81</v>
      </c>
      <c r="N1283">
        <v>2351.31</v>
      </c>
      <c r="O1283">
        <v>185.76</v>
      </c>
      <c r="P1283">
        <v>3869</v>
      </c>
    </row>
    <row r="1284" spans="1:16">
      <c r="A1284" t="s">
        <v>103</v>
      </c>
      <c r="B1284" t="s">
        <v>220</v>
      </c>
      <c r="C1284" t="s">
        <v>139</v>
      </c>
      <c r="D1284" t="s">
        <v>19</v>
      </c>
      <c r="E1284" t="s">
        <v>49</v>
      </c>
      <c r="F1284">
        <v>77950.3</v>
      </c>
      <c r="G1284" s="26">
        <v>44651</v>
      </c>
      <c r="H1284" t="s">
        <v>21</v>
      </c>
      <c r="I1284" s="26" t="s">
        <v>230</v>
      </c>
      <c r="J1284" s="27">
        <v>0.162</v>
      </c>
      <c r="K1284">
        <v>384.04</v>
      </c>
      <c r="L1284">
        <v>4961.85</v>
      </c>
      <c r="M1284">
        <v>25.29</v>
      </c>
      <c r="N1284">
        <v>832.32</v>
      </c>
      <c r="O1284">
        <v>136.6</v>
      </c>
      <c r="P1284">
        <v>880</v>
      </c>
    </row>
    <row r="1285" spans="1:16">
      <c r="A1285" t="s">
        <v>103</v>
      </c>
      <c r="B1285" t="s">
        <v>339</v>
      </c>
      <c r="C1285" t="s">
        <v>126</v>
      </c>
      <c r="D1285" t="s">
        <v>44</v>
      </c>
      <c r="E1285" t="s">
        <v>20</v>
      </c>
      <c r="F1285">
        <v>152769.7</v>
      </c>
      <c r="G1285" s="26">
        <v>44651</v>
      </c>
      <c r="H1285" t="s">
        <v>340</v>
      </c>
      <c r="I1285" s="26" t="s">
        <v>338</v>
      </c>
      <c r="J1285" s="27">
        <v>0.252</v>
      </c>
      <c r="K1285">
        <v>1198.46</v>
      </c>
      <c r="L1285">
        <v>7822.4</v>
      </c>
      <c r="M1285">
        <v>49.81</v>
      </c>
      <c r="N1285">
        <v>2351.31</v>
      </c>
      <c r="O1285">
        <v>185.76</v>
      </c>
      <c r="P1285">
        <v>1610</v>
      </c>
    </row>
    <row r="1286" spans="1:16">
      <c r="A1286" t="s">
        <v>103</v>
      </c>
      <c r="B1286" t="s">
        <v>339</v>
      </c>
      <c r="C1286" t="s">
        <v>119</v>
      </c>
      <c r="D1286" t="s">
        <v>44</v>
      </c>
      <c r="E1286" t="s">
        <v>20</v>
      </c>
      <c r="F1286">
        <v>152769.7</v>
      </c>
      <c r="G1286" s="26">
        <v>44651</v>
      </c>
      <c r="H1286" t="s">
        <v>340</v>
      </c>
      <c r="I1286" s="26" t="s">
        <v>338</v>
      </c>
      <c r="J1286" s="27">
        <v>0.252</v>
      </c>
      <c r="K1286">
        <v>1198.46</v>
      </c>
      <c r="L1286">
        <v>7822.4</v>
      </c>
      <c r="M1286">
        <v>49.81</v>
      </c>
      <c r="N1286">
        <v>2351.31</v>
      </c>
      <c r="O1286">
        <v>185.76</v>
      </c>
      <c r="P1286">
        <v>1609</v>
      </c>
    </row>
    <row r="1287" spans="1:16">
      <c r="A1287" t="s">
        <v>103</v>
      </c>
      <c r="B1287" t="s">
        <v>220</v>
      </c>
      <c r="C1287" t="s">
        <v>155</v>
      </c>
      <c r="D1287" t="s">
        <v>19</v>
      </c>
      <c r="E1287" t="s">
        <v>20</v>
      </c>
      <c r="F1287">
        <v>76150.38</v>
      </c>
      <c r="G1287" s="26">
        <v>44651</v>
      </c>
      <c r="H1287" t="s">
        <v>21</v>
      </c>
      <c r="I1287" s="26" t="s">
        <v>230</v>
      </c>
      <c r="J1287" s="27">
        <v>0.162</v>
      </c>
      <c r="K1287">
        <v>429.08</v>
      </c>
      <c r="L1287">
        <v>4590.86</v>
      </c>
      <c r="M1287">
        <v>26.04</v>
      </c>
      <c r="N1287">
        <v>774.86</v>
      </c>
      <c r="O1287">
        <v>136.6</v>
      </c>
      <c r="P1287">
        <v>879</v>
      </c>
    </row>
    <row r="1288" spans="1:16">
      <c r="A1288" t="s">
        <v>16</v>
      </c>
      <c r="B1288" t="s">
        <v>336</v>
      </c>
      <c r="C1288" t="s">
        <v>110</v>
      </c>
      <c r="D1288" t="s">
        <v>19</v>
      </c>
      <c r="E1288" t="s">
        <v>20</v>
      </c>
      <c r="F1288">
        <v>76378.15</v>
      </c>
      <c r="G1288" s="26">
        <v>44651</v>
      </c>
      <c r="H1288" t="s">
        <v>32</v>
      </c>
      <c r="I1288" s="26" t="s">
        <v>341</v>
      </c>
      <c r="J1288" s="27">
        <v>0.162</v>
      </c>
      <c r="K1288">
        <v>670</v>
      </c>
      <c r="L1288">
        <v>4336.79</v>
      </c>
      <c r="M1288">
        <v>26.2</v>
      </c>
      <c r="N1288">
        <v>774.86</v>
      </c>
      <c r="O1288">
        <v>136.6</v>
      </c>
      <c r="P1288">
        <v>2596</v>
      </c>
    </row>
    <row r="1289" spans="1:16">
      <c r="A1289" t="s">
        <v>16</v>
      </c>
      <c r="B1289" t="s">
        <v>336</v>
      </c>
      <c r="C1289" t="s">
        <v>139</v>
      </c>
      <c r="D1289" t="s">
        <v>19</v>
      </c>
      <c r="E1289" t="s">
        <v>49</v>
      </c>
      <c r="F1289">
        <v>78205.19</v>
      </c>
      <c r="G1289" s="26">
        <v>44651</v>
      </c>
      <c r="H1289" t="s">
        <v>32</v>
      </c>
      <c r="I1289" s="26" t="s">
        <v>343</v>
      </c>
      <c r="J1289" s="27">
        <v>0.162</v>
      </c>
      <c r="K1289">
        <v>537.61</v>
      </c>
      <c r="L1289">
        <v>4820.54</v>
      </c>
      <c r="M1289">
        <v>25.37</v>
      </c>
      <c r="N1289">
        <v>832.32</v>
      </c>
      <c r="O1289">
        <v>136.6</v>
      </c>
      <c r="P1289">
        <v>2514</v>
      </c>
    </row>
    <row r="1290" spans="1:16">
      <c r="A1290" t="s">
        <v>29</v>
      </c>
      <c r="B1290" t="s">
        <v>347</v>
      </c>
      <c r="C1290" t="s">
        <v>55</v>
      </c>
      <c r="D1290" t="s">
        <v>44</v>
      </c>
      <c r="E1290" t="s">
        <v>49</v>
      </c>
      <c r="F1290">
        <v>152905.93</v>
      </c>
      <c r="G1290" s="26">
        <v>44651</v>
      </c>
      <c r="H1290" t="s">
        <v>32</v>
      </c>
      <c r="I1290" s="26" t="s">
        <v>344</v>
      </c>
      <c r="J1290" s="27">
        <v>0.252</v>
      </c>
      <c r="K1290">
        <v>918.16</v>
      </c>
      <c r="L1290">
        <v>8560.99</v>
      </c>
      <c r="M1290">
        <v>47.78</v>
      </c>
      <c r="N1290">
        <v>2351.31</v>
      </c>
      <c r="O1290">
        <v>185.76</v>
      </c>
      <c r="P1290">
        <v>3868</v>
      </c>
    </row>
    <row r="1291" spans="1:16">
      <c r="A1291" t="s">
        <v>16</v>
      </c>
      <c r="B1291" t="s">
        <v>336</v>
      </c>
      <c r="C1291" t="s">
        <v>129</v>
      </c>
      <c r="D1291" t="s">
        <v>19</v>
      </c>
      <c r="E1291" t="s">
        <v>20</v>
      </c>
      <c r="F1291">
        <v>76378.15</v>
      </c>
      <c r="G1291" s="26">
        <v>44651</v>
      </c>
      <c r="H1291" t="s">
        <v>32</v>
      </c>
      <c r="I1291" s="26" t="s">
        <v>341</v>
      </c>
      <c r="J1291" s="27">
        <v>0.162</v>
      </c>
      <c r="K1291">
        <v>670</v>
      </c>
      <c r="L1291">
        <v>4336.79</v>
      </c>
      <c r="M1291">
        <v>26.2</v>
      </c>
      <c r="N1291">
        <v>774.86</v>
      </c>
      <c r="O1291">
        <v>136.6</v>
      </c>
      <c r="P1291">
        <v>2518</v>
      </c>
    </row>
    <row r="1292" spans="1:16">
      <c r="A1292" t="s">
        <v>29</v>
      </c>
      <c r="B1292" t="s">
        <v>347</v>
      </c>
      <c r="C1292" t="s">
        <v>25</v>
      </c>
      <c r="D1292" t="s">
        <v>44</v>
      </c>
      <c r="E1292" t="s">
        <v>20</v>
      </c>
      <c r="F1292">
        <v>152769.7</v>
      </c>
      <c r="G1292" s="26">
        <v>44651</v>
      </c>
      <c r="H1292" t="s">
        <v>32</v>
      </c>
      <c r="I1292" s="26" t="s">
        <v>344</v>
      </c>
      <c r="J1292" s="27">
        <v>0.252</v>
      </c>
      <c r="K1292">
        <v>1198.46</v>
      </c>
      <c r="L1292">
        <v>7822.4</v>
      </c>
      <c r="M1292">
        <v>49.81</v>
      </c>
      <c r="N1292">
        <v>2351.31</v>
      </c>
      <c r="O1292">
        <v>185.76</v>
      </c>
      <c r="P1292">
        <v>3871</v>
      </c>
    </row>
    <row r="1293" spans="1:16">
      <c r="A1293" t="s">
        <v>16</v>
      </c>
      <c r="B1293" t="s">
        <v>336</v>
      </c>
      <c r="C1293" t="s">
        <v>128</v>
      </c>
      <c r="D1293" t="s">
        <v>19</v>
      </c>
      <c r="E1293" t="s">
        <v>20</v>
      </c>
      <c r="F1293">
        <v>76378.15</v>
      </c>
      <c r="G1293" s="26">
        <v>44651</v>
      </c>
      <c r="H1293" t="s">
        <v>32</v>
      </c>
      <c r="I1293" s="26" t="s">
        <v>341</v>
      </c>
      <c r="J1293" s="27">
        <v>0.162</v>
      </c>
      <c r="K1293">
        <v>670</v>
      </c>
      <c r="L1293">
        <v>4336.79</v>
      </c>
      <c r="M1293">
        <v>26.2</v>
      </c>
      <c r="N1293">
        <v>774.86</v>
      </c>
      <c r="O1293">
        <v>136.6</v>
      </c>
      <c r="P1293">
        <v>2516</v>
      </c>
    </row>
    <row r="1294" spans="1:16">
      <c r="A1294" t="s">
        <v>103</v>
      </c>
      <c r="B1294" t="s">
        <v>339</v>
      </c>
      <c r="C1294" t="s">
        <v>142</v>
      </c>
      <c r="D1294" t="s">
        <v>19</v>
      </c>
      <c r="E1294" t="s">
        <v>20</v>
      </c>
      <c r="F1294">
        <v>76378.15</v>
      </c>
      <c r="G1294" s="26">
        <v>44651</v>
      </c>
      <c r="H1294" t="s">
        <v>340</v>
      </c>
      <c r="I1294" s="26" t="s">
        <v>338</v>
      </c>
      <c r="J1294" s="27">
        <v>0.162</v>
      </c>
      <c r="K1294">
        <v>670</v>
      </c>
      <c r="L1294">
        <v>4336.79</v>
      </c>
      <c r="M1294">
        <v>26.2</v>
      </c>
      <c r="N1294">
        <v>774.86</v>
      </c>
      <c r="O1294">
        <v>136.6</v>
      </c>
      <c r="P1294">
        <v>1606</v>
      </c>
    </row>
    <row r="1295" spans="1:16">
      <c r="A1295" t="s">
        <v>16</v>
      </c>
      <c r="B1295" t="s">
        <v>336</v>
      </c>
      <c r="C1295" t="s">
        <v>102</v>
      </c>
      <c r="D1295" t="s">
        <v>19</v>
      </c>
      <c r="E1295" t="s">
        <v>49</v>
      </c>
      <c r="F1295">
        <v>78205.19</v>
      </c>
      <c r="G1295" s="26">
        <v>44651</v>
      </c>
      <c r="H1295" t="s">
        <v>32</v>
      </c>
      <c r="I1295" s="26" t="s">
        <v>344</v>
      </c>
      <c r="J1295" s="27">
        <v>0.162</v>
      </c>
      <c r="K1295">
        <v>537.61</v>
      </c>
      <c r="L1295">
        <v>4820.54</v>
      </c>
      <c r="M1295">
        <v>25.37</v>
      </c>
      <c r="N1295">
        <v>832.32</v>
      </c>
      <c r="O1295">
        <v>136.6</v>
      </c>
      <c r="P1295">
        <v>2594</v>
      </c>
    </row>
    <row r="1296" spans="1:16">
      <c r="A1296" t="s">
        <v>16</v>
      </c>
      <c r="B1296" t="s">
        <v>336</v>
      </c>
      <c r="C1296" t="s">
        <v>89</v>
      </c>
      <c r="D1296" t="s">
        <v>19</v>
      </c>
      <c r="E1296" t="s">
        <v>49</v>
      </c>
      <c r="F1296">
        <v>78205.19</v>
      </c>
      <c r="G1296" s="26">
        <v>44651</v>
      </c>
      <c r="H1296" t="s">
        <v>32</v>
      </c>
      <c r="I1296" s="26" t="s">
        <v>345</v>
      </c>
      <c r="J1296" s="27">
        <v>0.162</v>
      </c>
      <c r="K1296">
        <v>537.61</v>
      </c>
      <c r="L1296">
        <v>4820.54</v>
      </c>
      <c r="M1296">
        <v>25.37</v>
      </c>
      <c r="N1296">
        <v>832.32</v>
      </c>
      <c r="O1296">
        <v>136.6</v>
      </c>
      <c r="P1296">
        <v>2585</v>
      </c>
    </row>
    <row r="1297" spans="1:16">
      <c r="A1297" t="s">
        <v>103</v>
      </c>
      <c r="B1297" t="s">
        <v>320</v>
      </c>
      <c r="C1297" t="s">
        <v>198</v>
      </c>
      <c r="D1297" t="s">
        <v>44</v>
      </c>
      <c r="E1297" t="s">
        <v>20</v>
      </c>
      <c r="F1297">
        <v>152769.7</v>
      </c>
      <c r="G1297" s="26">
        <v>44652</v>
      </c>
      <c r="H1297" t="s">
        <v>21</v>
      </c>
      <c r="I1297" s="26" t="s">
        <v>285</v>
      </c>
      <c r="J1297" s="27">
        <v>0.252</v>
      </c>
      <c r="K1297">
        <v>1198.46</v>
      </c>
      <c r="L1297">
        <v>7822.4</v>
      </c>
      <c r="M1297">
        <v>49.81</v>
      </c>
      <c r="N1297">
        <v>2351.31</v>
      </c>
      <c r="O1297">
        <v>185.76</v>
      </c>
      <c r="P1297">
        <v>979</v>
      </c>
    </row>
    <row r="1298" spans="1:16">
      <c r="A1298" t="s">
        <v>103</v>
      </c>
      <c r="B1298" t="s">
        <v>348</v>
      </c>
      <c r="C1298" t="s">
        <v>26</v>
      </c>
      <c r="D1298" t="s">
        <v>44</v>
      </c>
      <c r="E1298" t="s">
        <v>20</v>
      </c>
      <c r="F1298">
        <v>152769.7</v>
      </c>
      <c r="G1298" s="26">
        <v>44652</v>
      </c>
      <c r="H1298" t="s">
        <v>340</v>
      </c>
      <c r="K1298">
        <v>1198.46</v>
      </c>
      <c r="L1298">
        <v>7822.4</v>
      </c>
      <c r="M1298">
        <v>49.81</v>
      </c>
      <c r="N1298">
        <v>2351.31</v>
      </c>
      <c r="O1298">
        <v>185.76</v>
      </c>
      <c r="P1298">
        <v>187</v>
      </c>
    </row>
    <row r="1299" spans="1:16">
      <c r="A1299" t="s">
        <v>103</v>
      </c>
      <c r="B1299" t="s">
        <v>348</v>
      </c>
      <c r="C1299" t="s">
        <v>107</v>
      </c>
      <c r="D1299" t="s">
        <v>44</v>
      </c>
      <c r="E1299" t="s">
        <v>49</v>
      </c>
      <c r="F1299">
        <v>152905.93</v>
      </c>
      <c r="G1299" s="26">
        <v>44652</v>
      </c>
      <c r="H1299" t="s">
        <v>340</v>
      </c>
      <c r="K1299">
        <v>918.16</v>
      </c>
      <c r="L1299">
        <v>8560.99</v>
      </c>
      <c r="M1299">
        <v>47.78</v>
      </c>
      <c r="N1299">
        <v>2351.31</v>
      </c>
      <c r="O1299">
        <v>185.76</v>
      </c>
      <c r="P1299">
        <v>191</v>
      </c>
    </row>
    <row r="1300" spans="1:16">
      <c r="A1300" t="s">
        <v>103</v>
      </c>
      <c r="B1300" t="s">
        <v>320</v>
      </c>
      <c r="C1300" t="s">
        <v>164</v>
      </c>
      <c r="D1300" t="s">
        <v>44</v>
      </c>
      <c r="E1300" t="s">
        <v>49</v>
      </c>
      <c r="F1300">
        <v>152905.93</v>
      </c>
      <c r="G1300" s="26">
        <v>44652</v>
      </c>
      <c r="H1300" t="s">
        <v>21</v>
      </c>
      <c r="I1300" s="26" t="s">
        <v>346</v>
      </c>
      <c r="J1300" s="27">
        <v>0.252</v>
      </c>
      <c r="K1300">
        <v>918.16</v>
      </c>
      <c r="L1300">
        <v>8560.99</v>
      </c>
      <c r="M1300">
        <v>47.78</v>
      </c>
      <c r="N1300">
        <v>2351.31</v>
      </c>
      <c r="O1300">
        <v>185.76</v>
      </c>
      <c r="P1300">
        <v>976</v>
      </c>
    </row>
    <row r="1301" spans="1:16">
      <c r="A1301" t="s">
        <v>103</v>
      </c>
      <c r="B1301" t="s">
        <v>348</v>
      </c>
      <c r="C1301" t="s">
        <v>89</v>
      </c>
      <c r="D1301" t="s">
        <v>44</v>
      </c>
      <c r="E1301" t="s">
        <v>49</v>
      </c>
      <c r="F1301">
        <v>152905.93</v>
      </c>
      <c r="G1301" s="26">
        <v>44652</v>
      </c>
      <c r="H1301" t="s">
        <v>340</v>
      </c>
      <c r="K1301">
        <v>918.16</v>
      </c>
      <c r="L1301">
        <v>8560.99</v>
      </c>
      <c r="M1301">
        <v>47.78</v>
      </c>
      <c r="N1301">
        <v>2351.31</v>
      </c>
      <c r="O1301">
        <v>185.76</v>
      </c>
      <c r="P1301">
        <v>186</v>
      </c>
    </row>
    <row r="1302" spans="1:16">
      <c r="A1302" t="s">
        <v>16</v>
      </c>
      <c r="B1302" t="s">
        <v>336</v>
      </c>
      <c r="C1302" t="s">
        <v>151</v>
      </c>
      <c r="D1302" t="s">
        <v>19</v>
      </c>
      <c r="E1302" t="s">
        <v>20</v>
      </c>
      <c r="F1302">
        <v>76378.15</v>
      </c>
      <c r="G1302" s="26">
        <v>44652</v>
      </c>
      <c r="H1302" t="s">
        <v>32</v>
      </c>
      <c r="I1302" s="26" t="s">
        <v>343</v>
      </c>
      <c r="J1302" s="27">
        <v>0.162</v>
      </c>
      <c r="K1302">
        <v>670</v>
      </c>
      <c r="L1302">
        <v>4336.79</v>
      </c>
      <c r="M1302">
        <v>26.2</v>
      </c>
      <c r="N1302">
        <v>774.86</v>
      </c>
      <c r="O1302">
        <v>136.6</v>
      </c>
      <c r="P1302">
        <v>2511</v>
      </c>
    </row>
    <row r="1303" spans="1:16">
      <c r="A1303" t="s">
        <v>103</v>
      </c>
      <c r="B1303" t="s">
        <v>220</v>
      </c>
      <c r="C1303" t="s">
        <v>127</v>
      </c>
      <c r="D1303" t="s">
        <v>19</v>
      </c>
      <c r="E1303" t="s">
        <v>49</v>
      </c>
      <c r="F1303">
        <v>77950.3</v>
      </c>
      <c r="G1303" s="26">
        <v>44652</v>
      </c>
      <c r="H1303" t="s">
        <v>21</v>
      </c>
      <c r="I1303" s="26" t="s">
        <v>246</v>
      </c>
      <c r="J1303" s="27">
        <v>0.162</v>
      </c>
      <c r="K1303">
        <v>384.04</v>
      </c>
      <c r="L1303">
        <v>4961.85</v>
      </c>
      <c r="M1303">
        <v>25.29</v>
      </c>
      <c r="N1303">
        <v>832.32</v>
      </c>
      <c r="O1303">
        <v>136.6</v>
      </c>
      <c r="P1303">
        <v>881</v>
      </c>
    </row>
    <row r="1304" spans="1:16">
      <c r="A1304" t="s">
        <v>16</v>
      </c>
      <c r="B1304" t="s">
        <v>336</v>
      </c>
      <c r="C1304" t="s">
        <v>155</v>
      </c>
      <c r="D1304" t="s">
        <v>19</v>
      </c>
      <c r="E1304" t="s">
        <v>20</v>
      </c>
      <c r="F1304">
        <v>76378.15</v>
      </c>
      <c r="G1304" s="26">
        <v>44652</v>
      </c>
      <c r="H1304" t="s">
        <v>32</v>
      </c>
      <c r="I1304" s="26" t="s">
        <v>343</v>
      </c>
      <c r="J1304" s="27">
        <v>0.162</v>
      </c>
      <c r="K1304">
        <v>670</v>
      </c>
      <c r="L1304">
        <v>4336.79</v>
      </c>
      <c r="M1304">
        <v>26.2</v>
      </c>
      <c r="N1304">
        <v>774.86</v>
      </c>
      <c r="O1304">
        <v>136.6</v>
      </c>
      <c r="P1304">
        <v>2513</v>
      </c>
    </row>
    <row r="1305" spans="1:16">
      <c r="A1305" t="s">
        <v>103</v>
      </c>
      <c r="B1305" t="s">
        <v>339</v>
      </c>
      <c r="C1305" t="s">
        <v>131</v>
      </c>
      <c r="D1305" t="s">
        <v>19</v>
      </c>
      <c r="E1305" t="s">
        <v>49</v>
      </c>
      <c r="F1305">
        <v>78205.19</v>
      </c>
      <c r="G1305" s="26">
        <v>44652</v>
      </c>
      <c r="H1305" t="s">
        <v>340</v>
      </c>
      <c r="I1305" s="26" t="s">
        <v>289</v>
      </c>
      <c r="J1305" s="27">
        <v>0.162</v>
      </c>
      <c r="K1305">
        <v>537.61</v>
      </c>
      <c r="L1305">
        <v>4820.54</v>
      </c>
      <c r="M1305">
        <v>25.37</v>
      </c>
      <c r="N1305">
        <v>832.32</v>
      </c>
      <c r="O1305">
        <v>136.6</v>
      </c>
      <c r="P1305">
        <v>1621</v>
      </c>
    </row>
    <row r="1306" spans="1:16">
      <c r="A1306" t="s">
        <v>16</v>
      </c>
      <c r="B1306" t="s">
        <v>336</v>
      </c>
      <c r="C1306" t="s">
        <v>156</v>
      </c>
      <c r="D1306" t="s">
        <v>19</v>
      </c>
      <c r="E1306" t="s">
        <v>49</v>
      </c>
      <c r="F1306">
        <v>78205.19</v>
      </c>
      <c r="G1306" s="26">
        <v>44652</v>
      </c>
      <c r="H1306" t="s">
        <v>32</v>
      </c>
      <c r="I1306" s="26" t="s">
        <v>344</v>
      </c>
      <c r="J1306" s="27">
        <v>0.162</v>
      </c>
      <c r="K1306">
        <v>537.61</v>
      </c>
      <c r="L1306">
        <v>4820.54</v>
      </c>
      <c r="M1306">
        <v>25.37</v>
      </c>
      <c r="N1306">
        <v>832.32</v>
      </c>
      <c r="O1306">
        <v>136.6</v>
      </c>
      <c r="P1306">
        <v>2505</v>
      </c>
    </row>
    <row r="1307" spans="1:16">
      <c r="A1307" t="s">
        <v>103</v>
      </c>
      <c r="B1307" t="s">
        <v>348</v>
      </c>
      <c r="C1307" t="s">
        <v>119</v>
      </c>
      <c r="D1307" t="s">
        <v>44</v>
      </c>
      <c r="E1307" t="s">
        <v>20</v>
      </c>
      <c r="F1307">
        <v>152769.7</v>
      </c>
      <c r="G1307" s="26">
        <v>44652</v>
      </c>
      <c r="H1307" t="s">
        <v>340</v>
      </c>
      <c r="K1307">
        <v>1198.46</v>
      </c>
      <c r="L1307">
        <v>7822.4</v>
      </c>
      <c r="M1307">
        <v>49.81</v>
      </c>
      <c r="N1307">
        <v>2351.31</v>
      </c>
      <c r="O1307">
        <v>185.76</v>
      </c>
      <c r="P1307">
        <v>192</v>
      </c>
    </row>
    <row r="1308" spans="1:16">
      <c r="A1308" t="s">
        <v>29</v>
      </c>
      <c r="B1308" t="s">
        <v>347</v>
      </c>
      <c r="C1308" t="s">
        <v>57</v>
      </c>
      <c r="D1308" t="s">
        <v>44</v>
      </c>
      <c r="E1308" t="s">
        <v>49</v>
      </c>
      <c r="F1308">
        <v>152905.93</v>
      </c>
      <c r="G1308" s="26">
        <v>44652</v>
      </c>
      <c r="H1308" t="s">
        <v>32</v>
      </c>
      <c r="I1308" s="26" t="s">
        <v>332</v>
      </c>
      <c r="J1308" s="27">
        <v>0.252</v>
      </c>
      <c r="K1308">
        <v>918.16</v>
      </c>
      <c r="L1308">
        <v>8560.99</v>
      </c>
      <c r="M1308">
        <v>47.78</v>
      </c>
      <c r="N1308">
        <v>2351.31</v>
      </c>
      <c r="O1308">
        <v>185.76</v>
      </c>
      <c r="P1308">
        <v>3873</v>
      </c>
    </row>
    <row r="1309" spans="1:16">
      <c r="A1309" t="s">
        <v>29</v>
      </c>
      <c r="B1309" t="s">
        <v>347</v>
      </c>
      <c r="C1309" t="s">
        <v>28</v>
      </c>
      <c r="D1309" t="s">
        <v>44</v>
      </c>
      <c r="E1309" t="s">
        <v>20</v>
      </c>
      <c r="F1309">
        <v>152769.7</v>
      </c>
      <c r="G1309" s="26">
        <v>44652</v>
      </c>
      <c r="H1309" t="s">
        <v>32</v>
      </c>
      <c r="I1309" s="26" t="s">
        <v>337</v>
      </c>
      <c r="J1309" s="27">
        <v>0.252</v>
      </c>
      <c r="K1309">
        <v>1198.46</v>
      </c>
      <c r="L1309">
        <v>7822.4</v>
      </c>
      <c r="M1309">
        <v>49.81</v>
      </c>
      <c r="N1309">
        <v>2351.31</v>
      </c>
      <c r="O1309">
        <v>185.76</v>
      </c>
      <c r="P1309">
        <v>3874</v>
      </c>
    </row>
    <row r="1310" spans="1:16">
      <c r="A1310" t="s">
        <v>103</v>
      </c>
      <c r="B1310" t="s">
        <v>339</v>
      </c>
      <c r="C1310" t="s">
        <v>23</v>
      </c>
      <c r="D1310" t="s">
        <v>19</v>
      </c>
      <c r="E1310" t="s">
        <v>20</v>
      </c>
      <c r="F1310">
        <v>76378.15</v>
      </c>
      <c r="G1310" s="26">
        <v>44652</v>
      </c>
      <c r="H1310" t="s">
        <v>340</v>
      </c>
      <c r="I1310" s="26" t="s">
        <v>337</v>
      </c>
      <c r="J1310" s="27">
        <v>0.162</v>
      </c>
      <c r="K1310">
        <v>670</v>
      </c>
      <c r="L1310">
        <v>4336.79</v>
      </c>
      <c r="M1310">
        <v>26.2</v>
      </c>
      <c r="N1310">
        <v>774.86</v>
      </c>
      <c r="O1310">
        <v>136.6</v>
      </c>
      <c r="P1310">
        <v>1603</v>
      </c>
    </row>
    <row r="1311" spans="1:16">
      <c r="A1311" t="s">
        <v>16</v>
      </c>
      <c r="B1311" t="s">
        <v>336</v>
      </c>
      <c r="C1311" t="s">
        <v>119</v>
      </c>
      <c r="D1311" t="s">
        <v>19</v>
      </c>
      <c r="E1311" t="s">
        <v>20</v>
      </c>
      <c r="F1311">
        <v>76378.15</v>
      </c>
      <c r="G1311" s="26">
        <v>44652</v>
      </c>
      <c r="H1311" t="s">
        <v>32</v>
      </c>
      <c r="I1311" s="26" t="s">
        <v>343</v>
      </c>
      <c r="J1311" s="27">
        <v>0.162</v>
      </c>
      <c r="K1311">
        <v>670</v>
      </c>
      <c r="L1311">
        <v>4336.79</v>
      </c>
      <c r="M1311">
        <v>26.2</v>
      </c>
      <c r="N1311">
        <v>774.86</v>
      </c>
      <c r="O1311">
        <v>136.6</v>
      </c>
      <c r="P1311">
        <v>2591</v>
      </c>
    </row>
    <row r="1312" spans="1:16">
      <c r="A1312" t="s">
        <v>103</v>
      </c>
      <c r="B1312" t="s">
        <v>339</v>
      </c>
      <c r="C1312" t="s">
        <v>134</v>
      </c>
      <c r="D1312" t="s">
        <v>19</v>
      </c>
      <c r="E1312" t="s">
        <v>20</v>
      </c>
      <c r="F1312">
        <v>76378.15</v>
      </c>
      <c r="G1312" s="26">
        <v>44652</v>
      </c>
      <c r="H1312" t="s">
        <v>340</v>
      </c>
      <c r="I1312" s="26" t="s">
        <v>289</v>
      </c>
      <c r="J1312" s="27">
        <v>0.162</v>
      </c>
      <c r="K1312">
        <v>670</v>
      </c>
      <c r="L1312">
        <v>4336.79</v>
      </c>
      <c r="M1312">
        <v>26.2</v>
      </c>
      <c r="N1312">
        <v>774.86</v>
      </c>
      <c r="O1312">
        <v>136.6</v>
      </c>
      <c r="P1312">
        <v>1620</v>
      </c>
    </row>
    <row r="1313" spans="1:16">
      <c r="A1313" t="s">
        <v>16</v>
      </c>
      <c r="B1313" t="s">
        <v>336</v>
      </c>
      <c r="C1313" t="s">
        <v>23</v>
      </c>
      <c r="D1313" t="s">
        <v>19</v>
      </c>
      <c r="E1313" t="s">
        <v>20</v>
      </c>
      <c r="F1313">
        <v>76378.15</v>
      </c>
      <c r="G1313" s="26">
        <v>44652</v>
      </c>
      <c r="H1313" t="s">
        <v>32</v>
      </c>
      <c r="I1313" s="26" t="s">
        <v>345</v>
      </c>
      <c r="J1313" s="27">
        <v>0.162</v>
      </c>
      <c r="K1313">
        <v>670</v>
      </c>
      <c r="L1313">
        <v>4336.79</v>
      </c>
      <c r="M1313">
        <v>26.2</v>
      </c>
      <c r="N1313">
        <v>774.86</v>
      </c>
      <c r="O1313">
        <v>136.6</v>
      </c>
      <c r="P1313">
        <v>2587</v>
      </c>
    </row>
    <row r="1314" spans="1:16">
      <c r="A1314" t="s">
        <v>103</v>
      </c>
      <c r="B1314" t="s">
        <v>339</v>
      </c>
      <c r="C1314" t="s">
        <v>26</v>
      </c>
      <c r="D1314" t="s">
        <v>19</v>
      </c>
      <c r="E1314" t="s">
        <v>20</v>
      </c>
      <c r="F1314">
        <v>76378.15</v>
      </c>
      <c r="G1314" s="26">
        <v>44652</v>
      </c>
      <c r="H1314" t="s">
        <v>340</v>
      </c>
      <c r="I1314" s="26" t="s">
        <v>337</v>
      </c>
      <c r="J1314" s="27">
        <v>0.162</v>
      </c>
      <c r="K1314">
        <v>670</v>
      </c>
      <c r="L1314">
        <v>4336.79</v>
      </c>
      <c r="M1314">
        <v>26.2</v>
      </c>
      <c r="N1314">
        <v>774.86</v>
      </c>
      <c r="O1314">
        <v>136.6</v>
      </c>
      <c r="P1314">
        <v>1602</v>
      </c>
    </row>
    <row r="1315" spans="1:16">
      <c r="A1315" t="s">
        <v>29</v>
      </c>
      <c r="B1315" t="s">
        <v>347</v>
      </c>
      <c r="C1315" t="s">
        <v>33</v>
      </c>
      <c r="D1315" t="s">
        <v>44</v>
      </c>
      <c r="E1315" t="s">
        <v>20</v>
      </c>
      <c r="F1315">
        <v>152769.7</v>
      </c>
      <c r="G1315" s="26">
        <v>44652</v>
      </c>
      <c r="H1315" t="s">
        <v>32</v>
      </c>
      <c r="I1315" s="26" t="s">
        <v>337</v>
      </c>
      <c r="J1315" s="27">
        <v>0.252</v>
      </c>
      <c r="K1315">
        <v>1198.46</v>
      </c>
      <c r="L1315">
        <v>7822.4</v>
      </c>
      <c r="M1315">
        <v>49.81</v>
      </c>
      <c r="N1315">
        <v>2351.31</v>
      </c>
      <c r="O1315">
        <v>185.76</v>
      </c>
      <c r="P1315">
        <v>3875</v>
      </c>
    </row>
    <row r="1316" spans="1:16">
      <c r="A1316" t="s">
        <v>103</v>
      </c>
      <c r="B1316" t="s">
        <v>220</v>
      </c>
      <c r="C1316" t="s">
        <v>152</v>
      </c>
      <c r="D1316" t="s">
        <v>19</v>
      </c>
      <c r="E1316" t="s">
        <v>20</v>
      </c>
      <c r="F1316">
        <v>76378.15</v>
      </c>
      <c r="G1316" s="26">
        <v>44652</v>
      </c>
      <c r="H1316" t="s">
        <v>21</v>
      </c>
      <c r="I1316" s="26" t="s">
        <v>234</v>
      </c>
      <c r="J1316" s="27">
        <v>0.162</v>
      </c>
      <c r="K1316">
        <v>670</v>
      </c>
      <c r="L1316">
        <v>4336.79</v>
      </c>
      <c r="M1316">
        <v>26.2</v>
      </c>
      <c r="N1316">
        <v>774.86</v>
      </c>
      <c r="O1316">
        <v>136.6</v>
      </c>
      <c r="P1316">
        <v>872</v>
      </c>
    </row>
    <row r="1317" spans="1:16">
      <c r="A1317" t="s">
        <v>103</v>
      </c>
      <c r="B1317" t="s">
        <v>220</v>
      </c>
      <c r="C1317" t="s">
        <v>146</v>
      </c>
      <c r="D1317" t="s">
        <v>19</v>
      </c>
      <c r="E1317" t="s">
        <v>20</v>
      </c>
      <c r="F1317">
        <v>76378.15</v>
      </c>
      <c r="G1317" s="26">
        <v>44653</v>
      </c>
      <c r="H1317" t="s">
        <v>21</v>
      </c>
      <c r="I1317" s="26" t="s">
        <v>234</v>
      </c>
      <c r="J1317" s="27">
        <v>0.162</v>
      </c>
      <c r="K1317">
        <v>670</v>
      </c>
      <c r="L1317">
        <v>4336.79</v>
      </c>
      <c r="M1317">
        <v>26.2</v>
      </c>
      <c r="N1317">
        <v>774.86</v>
      </c>
      <c r="O1317">
        <v>136.6</v>
      </c>
      <c r="P1317">
        <v>873</v>
      </c>
    </row>
    <row r="1318" spans="1:16">
      <c r="A1318" t="s">
        <v>103</v>
      </c>
      <c r="B1318" t="s">
        <v>220</v>
      </c>
      <c r="C1318" t="s">
        <v>154</v>
      </c>
      <c r="D1318" t="s">
        <v>19</v>
      </c>
      <c r="E1318" t="s">
        <v>20</v>
      </c>
      <c r="F1318">
        <v>76378.15</v>
      </c>
      <c r="G1318" s="26">
        <v>44653</v>
      </c>
      <c r="H1318" t="s">
        <v>21</v>
      </c>
      <c r="I1318" s="26" t="s">
        <v>234</v>
      </c>
      <c r="J1318" s="27">
        <v>0.162</v>
      </c>
      <c r="K1318">
        <v>670</v>
      </c>
      <c r="L1318">
        <v>4336.79</v>
      </c>
      <c r="M1318">
        <v>26.2</v>
      </c>
      <c r="N1318">
        <v>774.86</v>
      </c>
      <c r="O1318">
        <v>136.6</v>
      </c>
      <c r="P1318">
        <v>874</v>
      </c>
    </row>
    <row r="1319" spans="1:16">
      <c r="A1319" t="s">
        <v>103</v>
      </c>
      <c r="B1319" t="s">
        <v>348</v>
      </c>
      <c r="C1319" t="s">
        <v>126</v>
      </c>
      <c r="D1319" t="s">
        <v>44</v>
      </c>
      <c r="E1319" t="s">
        <v>20</v>
      </c>
      <c r="F1319">
        <v>152769.7</v>
      </c>
      <c r="G1319" s="26">
        <v>44653</v>
      </c>
      <c r="H1319" t="s">
        <v>340</v>
      </c>
      <c r="K1319">
        <v>1198.46</v>
      </c>
      <c r="L1319">
        <v>7822.4</v>
      </c>
      <c r="M1319">
        <v>49.81</v>
      </c>
      <c r="N1319">
        <v>2351.31</v>
      </c>
      <c r="O1319">
        <v>185.76</v>
      </c>
      <c r="P1319">
        <v>193</v>
      </c>
    </row>
    <row r="1320" spans="1:16">
      <c r="A1320" t="s">
        <v>103</v>
      </c>
      <c r="B1320" t="s">
        <v>220</v>
      </c>
      <c r="C1320" t="s">
        <v>149</v>
      </c>
      <c r="D1320" t="s">
        <v>19</v>
      </c>
      <c r="E1320" t="s">
        <v>49</v>
      </c>
      <c r="F1320">
        <v>77950.3</v>
      </c>
      <c r="G1320" s="26">
        <v>44653</v>
      </c>
      <c r="H1320" t="s">
        <v>21</v>
      </c>
      <c r="I1320" s="26" t="s">
        <v>239</v>
      </c>
      <c r="J1320" s="27">
        <v>0.162</v>
      </c>
      <c r="K1320">
        <v>384.04</v>
      </c>
      <c r="L1320">
        <v>4961.85</v>
      </c>
      <c r="M1320">
        <v>25.29</v>
      </c>
      <c r="N1320">
        <v>832.32</v>
      </c>
      <c r="O1320">
        <v>136.6</v>
      </c>
      <c r="P1320">
        <v>876</v>
      </c>
    </row>
    <row r="1321" spans="1:16">
      <c r="A1321" t="s">
        <v>16</v>
      </c>
      <c r="B1321" t="s">
        <v>336</v>
      </c>
      <c r="C1321" t="s">
        <v>83</v>
      </c>
      <c r="D1321" t="s">
        <v>19</v>
      </c>
      <c r="E1321" t="s">
        <v>49</v>
      </c>
      <c r="F1321">
        <v>78205.19</v>
      </c>
      <c r="G1321" s="26">
        <v>44653</v>
      </c>
      <c r="H1321" t="s">
        <v>32</v>
      </c>
      <c r="I1321" s="26" t="s">
        <v>332</v>
      </c>
      <c r="J1321" s="27">
        <v>0.162</v>
      </c>
      <c r="K1321">
        <v>537.61</v>
      </c>
      <c r="L1321">
        <v>4820.54</v>
      </c>
      <c r="M1321">
        <v>25.37</v>
      </c>
      <c r="N1321">
        <v>832.32</v>
      </c>
      <c r="O1321">
        <v>136.6</v>
      </c>
      <c r="P1321">
        <v>2584</v>
      </c>
    </row>
    <row r="1322" spans="1:16">
      <c r="A1322" t="s">
        <v>103</v>
      </c>
      <c r="B1322" t="s">
        <v>339</v>
      </c>
      <c r="C1322" t="s">
        <v>27</v>
      </c>
      <c r="D1322" t="s">
        <v>19</v>
      </c>
      <c r="E1322" t="s">
        <v>20</v>
      </c>
      <c r="F1322">
        <v>76378.15</v>
      </c>
      <c r="G1322" s="26">
        <v>44653</v>
      </c>
      <c r="H1322" t="s">
        <v>340</v>
      </c>
      <c r="I1322" s="26" t="s">
        <v>337</v>
      </c>
      <c r="J1322" s="27">
        <v>0.162</v>
      </c>
      <c r="K1322">
        <v>670</v>
      </c>
      <c r="L1322">
        <v>4336.79</v>
      </c>
      <c r="M1322">
        <v>26.2</v>
      </c>
      <c r="N1322">
        <v>774.86</v>
      </c>
      <c r="O1322">
        <v>136.6</v>
      </c>
      <c r="P1322">
        <v>1604</v>
      </c>
    </row>
    <row r="1323" spans="1:16">
      <c r="A1323" t="s">
        <v>103</v>
      </c>
      <c r="B1323" t="s">
        <v>339</v>
      </c>
      <c r="C1323" t="s">
        <v>101</v>
      </c>
      <c r="D1323" t="s">
        <v>19</v>
      </c>
      <c r="E1323" t="s">
        <v>49</v>
      </c>
      <c r="F1323">
        <v>78205.19</v>
      </c>
      <c r="G1323" s="26">
        <v>44653</v>
      </c>
      <c r="H1323" t="s">
        <v>340</v>
      </c>
      <c r="I1323" s="26" t="s">
        <v>338</v>
      </c>
      <c r="J1323" s="27">
        <v>0.162</v>
      </c>
      <c r="K1323">
        <v>537.61</v>
      </c>
      <c r="L1323">
        <v>4820.54</v>
      </c>
      <c r="M1323">
        <v>25.37</v>
      </c>
      <c r="N1323">
        <v>832.32</v>
      </c>
      <c r="O1323">
        <v>136.6</v>
      </c>
      <c r="P1323">
        <v>1615</v>
      </c>
    </row>
    <row r="1324" spans="1:16">
      <c r="A1324" t="s">
        <v>16</v>
      </c>
      <c r="B1324" t="s">
        <v>336</v>
      </c>
      <c r="C1324" t="s">
        <v>146</v>
      </c>
      <c r="D1324" t="s">
        <v>19</v>
      </c>
      <c r="E1324" t="s">
        <v>20</v>
      </c>
      <c r="F1324">
        <v>76378.15</v>
      </c>
      <c r="G1324" s="26">
        <v>44653</v>
      </c>
      <c r="H1324" t="s">
        <v>32</v>
      </c>
      <c r="I1324" s="26" t="s">
        <v>344</v>
      </c>
      <c r="J1324" s="27">
        <v>0.162</v>
      </c>
      <c r="K1324">
        <v>670</v>
      </c>
      <c r="L1324">
        <v>4336.79</v>
      </c>
      <c r="M1324">
        <v>26.2</v>
      </c>
      <c r="N1324">
        <v>774.86</v>
      </c>
      <c r="O1324">
        <v>136.6</v>
      </c>
      <c r="P1324">
        <v>2507</v>
      </c>
    </row>
    <row r="1325" spans="1:16">
      <c r="A1325" t="s">
        <v>103</v>
      </c>
      <c r="B1325" t="s">
        <v>339</v>
      </c>
      <c r="C1325" t="s">
        <v>111</v>
      </c>
      <c r="D1325" t="s">
        <v>19</v>
      </c>
      <c r="E1325" t="s">
        <v>20</v>
      </c>
      <c r="F1325">
        <v>76378.15</v>
      </c>
      <c r="G1325" s="26">
        <v>44653</v>
      </c>
      <c r="H1325" t="s">
        <v>340</v>
      </c>
      <c r="I1325" s="26" t="s">
        <v>289</v>
      </c>
      <c r="J1325" s="27">
        <v>0.162</v>
      </c>
      <c r="K1325">
        <v>670</v>
      </c>
      <c r="L1325">
        <v>4336.79</v>
      </c>
      <c r="M1325">
        <v>26.2</v>
      </c>
      <c r="N1325">
        <v>774.86</v>
      </c>
      <c r="O1325">
        <v>136.6</v>
      </c>
      <c r="P1325">
        <v>1617</v>
      </c>
    </row>
    <row r="1326" spans="1:16">
      <c r="A1326" t="s">
        <v>16</v>
      </c>
      <c r="B1326" t="s">
        <v>336</v>
      </c>
      <c r="C1326" t="s">
        <v>85</v>
      </c>
      <c r="D1326" t="s">
        <v>19</v>
      </c>
      <c r="E1326" t="s">
        <v>49</v>
      </c>
      <c r="F1326">
        <v>78205.19</v>
      </c>
      <c r="G1326" s="26">
        <v>44653</v>
      </c>
      <c r="H1326" t="s">
        <v>32</v>
      </c>
      <c r="I1326" s="26" t="s">
        <v>332</v>
      </c>
      <c r="J1326" s="27">
        <v>0.162</v>
      </c>
      <c r="K1326">
        <v>537.61</v>
      </c>
      <c r="L1326">
        <v>4820.54</v>
      </c>
      <c r="M1326">
        <v>25.37</v>
      </c>
      <c r="N1326">
        <v>832.32</v>
      </c>
      <c r="O1326">
        <v>136.6</v>
      </c>
      <c r="P1326">
        <v>2580</v>
      </c>
    </row>
    <row r="1327" spans="1:16">
      <c r="A1327" t="s">
        <v>103</v>
      </c>
      <c r="B1327" t="s">
        <v>348</v>
      </c>
      <c r="C1327" t="s">
        <v>123</v>
      </c>
      <c r="D1327" t="s">
        <v>44</v>
      </c>
      <c r="E1327" t="s">
        <v>20</v>
      </c>
      <c r="F1327">
        <v>152769.7</v>
      </c>
      <c r="G1327" s="26">
        <v>44653</v>
      </c>
      <c r="H1327" t="s">
        <v>340</v>
      </c>
      <c r="K1327">
        <v>1198.46</v>
      </c>
      <c r="L1327">
        <v>7822.4</v>
      </c>
      <c r="M1327">
        <v>49.81</v>
      </c>
      <c r="N1327">
        <v>2351.31</v>
      </c>
      <c r="O1327">
        <v>185.76</v>
      </c>
      <c r="P1327">
        <v>194</v>
      </c>
    </row>
    <row r="1328" spans="1:16">
      <c r="A1328" t="s">
        <v>16</v>
      </c>
      <c r="B1328" t="s">
        <v>336</v>
      </c>
      <c r="C1328" t="s">
        <v>152</v>
      </c>
      <c r="D1328" t="s">
        <v>19</v>
      </c>
      <c r="E1328" t="s">
        <v>20</v>
      </c>
      <c r="F1328">
        <v>76378.15</v>
      </c>
      <c r="G1328" s="26">
        <v>44653</v>
      </c>
      <c r="H1328" t="s">
        <v>32</v>
      </c>
      <c r="I1328" s="26" t="s">
        <v>344</v>
      </c>
      <c r="J1328" s="27">
        <v>0.162</v>
      </c>
      <c r="K1328">
        <v>670</v>
      </c>
      <c r="L1328">
        <v>4336.79</v>
      </c>
      <c r="M1328">
        <v>26.2</v>
      </c>
      <c r="N1328">
        <v>774.86</v>
      </c>
      <c r="O1328">
        <v>136.6</v>
      </c>
      <c r="P1328">
        <v>2506</v>
      </c>
    </row>
    <row r="1329" spans="1:16">
      <c r="A1329" t="s">
        <v>16</v>
      </c>
      <c r="B1329" t="s">
        <v>336</v>
      </c>
      <c r="C1329" t="s">
        <v>123</v>
      </c>
      <c r="D1329" t="s">
        <v>19</v>
      </c>
      <c r="E1329" t="s">
        <v>20</v>
      </c>
      <c r="F1329">
        <v>76378.15</v>
      </c>
      <c r="G1329" s="26">
        <v>44653</v>
      </c>
      <c r="H1329" t="s">
        <v>32</v>
      </c>
      <c r="I1329" s="26" t="s">
        <v>343</v>
      </c>
      <c r="J1329" s="27">
        <v>0.162</v>
      </c>
      <c r="K1329">
        <v>670</v>
      </c>
      <c r="L1329">
        <v>4336.79</v>
      </c>
      <c r="M1329">
        <v>26.2</v>
      </c>
      <c r="N1329">
        <v>774.86</v>
      </c>
      <c r="O1329">
        <v>136.6</v>
      </c>
      <c r="P1329">
        <v>2593</v>
      </c>
    </row>
    <row r="1330" spans="1:16">
      <c r="A1330" t="s">
        <v>16</v>
      </c>
      <c r="B1330" t="s">
        <v>336</v>
      </c>
      <c r="C1330" t="s">
        <v>122</v>
      </c>
      <c r="D1330" t="s">
        <v>19</v>
      </c>
      <c r="E1330" t="s">
        <v>49</v>
      </c>
      <c r="F1330">
        <v>78205.19</v>
      </c>
      <c r="G1330" s="26">
        <v>44653</v>
      </c>
      <c r="H1330" t="s">
        <v>32</v>
      </c>
      <c r="I1330" s="26" t="s">
        <v>345</v>
      </c>
      <c r="J1330" s="27">
        <v>0.162</v>
      </c>
      <c r="K1330">
        <v>537.61</v>
      </c>
      <c r="L1330">
        <v>4820.54</v>
      </c>
      <c r="M1330">
        <v>25.37</v>
      </c>
      <c r="N1330">
        <v>832.32</v>
      </c>
      <c r="O1330">
        <v>136.6</v>
      </c>
      <c r="P1330">
        <v>2500</v>
      </c>
    </row>
    <row r="1331" spans="1:16">
      <c r="A1331" t="s">
        <v>16</v>
      </c>
      <c r="B1331" t="s">
        <v>336</v>
      </c>
      <c r="C1331" t="s">
        <v>154</v>
      </c>
      <c r="D1331" t="s">
        <v>19</v>
      </c>
      <c r="E1331" t="s">
        <v>20</v>
      </c>
      <c r="F1331">
        <v>76378.15</v>
      </c>
      <c r="G1331" s="26">
        <v>44653</v>
      </c>
      <c r="H1331" t="s">
        <v>32</v>
      </c>
      <c r="I1331" s="26" t="s">
        <v>344</v>
      </c>
      <c r="J1331" s="27">
        <v>0.162</v>
      </c>
      <c r="K1331">
        <v>670</v>
      </c>
      <c r="L1331">
        <v>4336.79</v>
      </c>
      <c r="M1331">
        <v>26.2</v>
      </c>
      <c r="N1331">
        <v>774.86</v>
      </c>
      <c r="O1331">
        <v>136.6</v>
      </c>
      <c r="P1331">
        <v>2508</v>
      </c>
    </row>
    <row r="1332" spans="1:16">
      <c r="A1332" t="s">
        <v>16</v>
      </c>
      <c r="B1332" t="s">
        <v>336</v>
      </c>
      <c r="C1332" t="s">
        <v>150</v>
      </c>
      <c r="D1332" t="s">
        <v>19</v>
      </c>
      <c r="E1332" t="s">
        <v>49</v>
      </c>
      <c r="F1332">
        <v>78205.19</v>
      </c>
      <c r="G1332" s="26">
        <v>44653</v>
      </c>
      <c r="H1332" t="s">
        <v>32</v>
      </c>
      <c r="I1332" s="26" t="s">
        <v>345</v>
      </c>
      <c r="J1332" s="27">
        <v>0.162</v>
      </c>
      <c r="K1332">
        <v>537.61</v>
      </c>
      <c r="L1332">
        <v>4820.54</v>
      </c>
      <c r="M1332">
        <v>25.37</v>
      </c>
      <c r="N1332">
        <v>832.32</v>
      </c>
      <c r="O1332">
        <v>136.6</v>
      </c>
      <c r="P1332">
        <v>2509</v>
      </c>
    </row>
    <row r="1333" spans="1:16">
      <c r="A1333" t="s">
        <v>16</v>
      </c>
      <c r="B1333" t="s">
        <v>336</v>
      </c>
      <c r="C1333" t="s">
        <v>26</v>
      </c>
      <c r="D1333" t="s">
        <v>19</v>
      </c>
      <c r="E1333" t="s">
        <v>20</v>
      </c>
      <c r="F1333">
        <v>76378.15</v>
      </c>
      <c r="G1333" s="26">
        <v>44653</v>
      </c>
      <c r="H1333" t="s">
        <v>32</v>
      </c>
      <c r="I1333" s="26" t="s">
        <v>345</v>
      </c>
      <c r="J1333" s="27">
        <v>0.162</v>
      </c>
      <c r="K1333">
        <v>670</v>
      </c>
      <c r="L1333">
        <v>4336.79</v>
      </c>
      <c r="M1333">
        <v>26.2</v>
      </c>
      <c r="N1333">
        <v>774.86</v>
      </c>
      <c r="O1333">
        <v>136.6</v>
      </c>
      <c r="P1333">
        <v>2586</v>
      </c>
    </row>
    <row r="1334" spans="1:16">
      <c r="A1334" t="s">
        <v>16</v>
      </c>
      <c r="B1334" t="s">
        <v>336</v>
      </c>
      <c r="C1334" t="s">
        <v>27</v>
      </c>
      <c r="D1334" t="s">
        <v>19</v>
      </c>
      <c r="E1334" t="s">
        <v>20</v>
      </c>
      <c r="F1334">
        <v>76378.15</v>
      </c>
      <c r="G1334" s="26">
        <v>44653</v>
      </c>
      <c r="H1334" t="s">
        <v>32</v>
      </c>
      <c r="I1334" s="26" t="s">
        <v>345</v>
      </c>
      <c r="J1334" s="27">
        <v>0.162</v>
      </c>
      <c r="K1334">
        <v>670</v>
      </c>
      <c r="L1334">
        <v>4336.79</v>
      </c>
      <c r="M1334">
        <v>26.2</v>
      </c>
      <c r="N1334">
        <v>774.86</v>
      </c>
      <c r="O1334">
        <v>136.6</v>
      </c>
      <c r="P1334">
        <v>2588</v>
      </c>
    </row>
    <row r="1335" spans="1:16">
      <c r="A1335" t="s">
        <v>16</v>
      </c>
      <c r="B1335" t="s">
        <v>336</v>
      </c>
      <c r="C1335" t="s">
        <v>90</v>
      </c>
      <c r="D1335" t="s">
        <v>19</v>
      </c>
      <c r="E1335" t="s">
        <v>49</v>
      </c>
      <c r="F1335">
        <v>78205.19</v>
      </c>
      <c r="G1335" s="26">
        <v>44653</v>
      </c>
      <c r="H1335" t="s">
        <v>32</v>
      </c>
      <c r="I1335" s="26" t="s">
        <v>345</v>
      </c>
      <c r="J1335" s="27">
        <v>0.162</v>
      </c>
      <c r="K1335">
        <v>537.61</v>
      </c>
      <c r="L1335">
        <v>4820.54</v>
      </c>
      <c r="M1335">
        <v>25.37</v>
      </c>
      <c r="N1335">
        <v>832.32</v>
      </c>
      <c r="O1335">
        <v>136.6</v>
      </c>
      <c r="P1335">
        <v>2589</v>
      </c>
    </row>
    <row r="1336" spans="1:16">
      <c r="A1336" t="s">
        <v>29</v>
      </c>
      <c r="B1336" t="s">
        <v>347</v>
      </c>
      <c r="C1336" t="s">
        <v>34</v>
      </c>
      <c r="D1336" t="s">
        <v>44</v>
      </c>
      <c r="E1336" t="s">
        <v>20</v>
      </c>
      <c r="F1336">
        <v>152769.7</v>
      </c>
      <c r="G1336" s="26">
        <v>44653</v>
      </c>
      <c r="H1336" t="s">
        <v>32</v>
      </c>
      <c r="I1336" s="26" t="s">
        <v>337</v>
      </c>
      <c r="J1336" s="27">
        <v>0.252</v>
      </c>
      <c r="K1336">
        <v>1198.46</v>
      </c>
      <c r="L1336">
        <v>7822.4</v>
      </c>
      <c r="M1336">
        <v>49.81</v>
      </c>
      <c r="N1336">
        <v>2351.31</v>
      </c>
      <c r="O1336">
        <v>185.76</v>
      </c>
      <c r="P1336">
        <v>3876</v>
      </c>
    </row>
    <row r="1337" spans="1:16">
      <c r="A1337" t="s">
        <v>29</v>
      </c>
      <c r="B1337" t="s">
        <v>347</v>
      </c>
      <c r="C1337" t="s">
        <v>54</v>
      </c>
      <c r="D1337" t="s">
        <v>44</v>
      </c>
      <c r="E1337" t="s">
        <v>49</v>
      </c>
      <c r="F1337">
        <v>152905.93</v>
      </c>
      <c r="G1337" s="26">
        <v>44653</v>
      </c>
      <c r="H1337" t="s">
        <v>32</v>
      </c>
      <c r="I1337" s="26" t="s">
        <v>337</v>
      </c>
      <c r="J1337" s="27">
        <v>0.252</v>
      </c>
      <c r="K1337">
        <v>918.16</v>
      </c>
      <c r="L1337">
        <v>8560.99</v>
      </c>
      <c r="M1337">
        <v>47.78</v>
      </c>
      <c r="N1337">
        <v>2351.31</v>
      </c>
      <c r="O1337">
        <v>185.76</v>
      </c>
      <c r="P1337">
        <v>3877</v>
      </c>
    </row>
    <row r="1338" spans="1:16">
      <c r="A1338" t="s">
        <v>16</v>
      </c>
      <c r="B1338" t="s">
        <v>336</v>
      </c>
      <c r="C1338" t="s">
        <v>38</v>
      </c>
      <c r="D1338" t="s">
        <v>19</v>
      </c>
      <c r="E1338" t="s">
        <v>20</v>
      </c>
      <c r="F1338">
        <v>76378.15</v>
      </c>
      <c r="G1338" s="26">
        <v>44654</v>
      </c>
      <c r="H1338" t="s">
        <v>32</v>
      </c>
      <c r="I1338" s="26" t="s">
        <v>332</v>
      </c>
      <c r="J1338" s="27">
        <v>0.162</v>
      </c>
      <c r="K1338">
        <v>670</v>
      </c>
      <c r="L1338">
        <v>4336.79</v>
      </c>
      <c r="M1338">
        <v>26.2</v>
      </c>
      <c r="N1338">
        <v>774.86</v>
      </c>
      <c r="O1338">
        <v>136.6</v>
      </c>
      <c r="P1338">
        <v>2581</v>
      </c>
    </row>
    <row r="1339" spans="1:16">
      <c r="A1339" t="s">
        <v>16</v>
      </c>
      <c r="B1339" t="s">
        <v>336</v>
      </c>
      <c r="C1339" t="s">
        <v>54</v>
      </c>
      <c r="D1339" t="s">
        <v>19</v>
      </c>
      <c r="E1339" t="s">
        <v>49</v>
      </c>
      <c r="F1339">
        <v>78205.19</v>
      </c>
      <c r="G1339" s="26">
        <v>44654</v>
      </c>
      <c r="H1339" t="s">
        <v>32</v>
      </c>
      <c r="I1339" s="26" t="s">
        <v>337</v>
      </c>
      <c r="J1339" s="27">
        <v>0.162</v>
      </c>
      <c r="K1339">
        <v>537.61</v>
      </c>
      <c r="L1339">
        <v>4820.54</v>
      </c>
      <c r="M1339">
        <v>25.37</v>
      </c>
      <c r="N1339">
        <v>832.32</v>
      </c>
      <c r="O1339">
        <v>136.6</v>
      </c>
      <c r="P1339">
        <v>2579</v>
      </c>
    </row>
    <row r="1340" spans="1:16">
      <c r="A1340" t="s">
        <v>16</v>
      </c>
      <c r="B1340" t="s">
        <v>336</v>
      </c>
      <c r="C1340" t="s">
        <v>57</v>
      </c>
      <c r="D1340" t="s">
        <v>19</v>
      </c>
      <c r="E1340" t="s">
        <v>49</v>
      </c>
      <c r="F1340">
        <v>78205.19</v>
      </c>
      <c r="G1340" s="26">
        <v>44654</v>
      </c>
      <c r="H1340" t="s">
        <v>32</v>
      </c>
      <c r="I1340" s="26" t="s">
        <v>337</v>
      </c>
      <c r="J1340" s="27">
        <v>0.162</v>
      </c>
      <c r="K1340">
        <v>537.61</v>
      </c>
      <c r="L1340">
        <v>4820.54</v>
      </c>
      <c r="M1340">
        <v>25.37</v>
      </c>
      <c r="N1340">
        <v>832.32</v>
      </c>
      <c r="O1340">
        <v>136.6</v>
      </c>
      <c r="P1340">
        <v>2575</v>
      </c>
    </row>
    <row r="1341" spans="1:16">
      <c r="A1341" t="s">
        <v>16</v>
      </c>
      <c r="B1341" t="s">
        <v>336</v>
      </c>
      <c r="C1341" t="s">
        <v>39</v>
      </c>
      <c r="D1341" t="s">
        <v>19</v>
      </c>
      <c r="E1341" t="s">
        <v>20</v>
      </c>
      <c r="F1341">
        <v>76378.15</v>
      </c>
      <c r="G1341" s="26">
        <v>44654</v>
      </c>
      <c r="H1341" t="s">
        <v>32</v>
      </c>
      <c r="I1341" s="26" t="s">
        <v>332</v>
      </c>
      <c r="J1341" s="27">
        <v>0.162</v>
      </c>
      <c r="K1341">
        <v>670</v>
      </c>
      <c r="L1341">
        <v>4336.79</v>
      </c>
      <c r="M1341">
        <v>26.2</v>
      </c>
      <c r="N1341">
        <v>774.86</v>
      </c>
      <c r="O1341">
        <v>136.6</v>
      </c>
      <c r="P1341">
        <v>2582</v>
      </c>
    </row>
    <row r="1342" spans="1:16">
      <c r="A1342" t="s">
        <v>29</v>
      </c>
      <c r="B1342" t="s">
        <v>323</v>
      </c>
      <c r="C1342" t="s">
        <v>60</v>
      </c>
      <c r="D1342" t="s">
        <v>44</v>
      </c>
      <c r="E1342" t="s">
        <v>20</v>
      </c>
      <c r="F1342">
        <v>152769.7</v>
      </c>
      <c r="G1342" s="26">
        <v>44654</v>
      </c>
      <c r="H1342" t="s">
        <v>32</v>
      </c>
      <c r="I1342" s="26" t="s">
        <v>345</v>
      </c>
      <c r="J1342" s="27">
        <v>0.252</v>
      </c>
      <c r="K1342">
        <v>1198.46</v>
      </c>
      <c r="L1342">
        <v>7822.4</v>
      </c>
      <c r="M1342">
        <v>49.81</v>
      </c>
      <c r="N1342">
        <v>2351.31</v>
      </c>
      <c r="O1342">
        <v>185.76</v>
      </c>
      <c r="P1342">
        <v>3415</v>
      </c>
    </row>
    <row r="1343" spans="1:16">
      <c r="A1343" t="s">
        <v>103</v>
      </c>
      <c r="B1343" t="s">
        <v>348</v>
      </c>
      <c r="C1343" t="s">
        <v>85</v>
      </c>
      <c r="D1343" t="s">
        <v>44</v>
      </c>
      <c r="E1343" t="s">
        <v>49</v>
      </c>
      <c r="F1343">
        <v>152905.93</v>
      </c>
      <c r="G1343" s="26">
        <v>44654</v>
      </c>
      <c r="H1343" t="s">
        <v>340</v>
      </c>
      <c r="K1343">
        <v>918.16</v>
      </c>
      <c r="L1343">
        <v>8560.99</v>
      </c>
      <c r="M1343">
        <v>47.78</v>
      </c>
      <c r="N1343">
        <v>2351.31</v>
      </c>
      <c r="O1343">
        <v>185.76</v>
      </c>
      <c r="P1343">
        <v>181</v>
      </c>
    </row>
    <row r="1344" spans="1:16">
      <c r="A1344" t="s">
        <v>103</v>
      </c>
      <c r="B1344" t="s">
        <v>320</v>
      </c>
      <c r="C1344" t="s">
        <v>202</v>
      </c>
      <c r="D1344" t="s">
        <v>44</v>
      </c>
      <c r="E1344" t="s">
        <v>20</v>
      </c>
      <c r="F1344">
        <v>152769.7</v>
      </c>
      <c r="G1344" s="26">
        <v>44654</v>
      </c>
      <c r="H1344" t="s">
        <v>21</v>
      </c>
      <c r="I1344" s="26" t="s">
        <v>346</v>
      </c>
      <c r="J1344" s="27">
        <v>0.252</v>
      </c>
      <c r="K1344">
        <v>1198.46</v>
      </c>
      <c r="L1344">
        <v>7822.4</v>
      </c>
      <c r="M1344">
        <v>49.81</v>
      </c>
      <c r="N1344">
        <v>2351.31</v>
      </c>
      <c r="O1344">
        <v>185.76</v>
      </c>
      <c r="P1344">
        <v>977</v>
      </c>
    </row>
    <row r="1345" spans="1:16">
      <c r="A1345" t="s">
        <v>103</v>
      </c>
      <c r="B1345" t="s">
        <v>339</v>
      </c>
      <c r="C1345" t="s">
        <v>90</v>
      </c>
      <c r="D1345" t="s">
        <v>19</v>
      </c>
      <c r="E1345" t="s">
        <v>20</v>
      </c>
      <c r="F1345">
        <v>76378.15</v>
      </c>
      <c r="G1345" s="26">
        <v>44654</v>
      </c>
      <c r="H1345" t="s">
        <v>340</v>
      </c>
      <c r="I1345" s="26" t="s">
        <v>337</v>
      </c>
      <c r="J1345" s="27">
        <v>0.162</v>
      </c>
      <c r="K1345">
        <v>670</v>
      </c>
      <c r="L1345">
        <v>4336.79</v>
      </c>
      <c r="M1345">
        <v>26.2</v>
      </c>
      <c r="N1345">
        <v>774.86</v>
      </c>
      <c r="O1345">
        <v>136.6</v>
      </c>
      <c r="P1345">
        <v>1605</v>
      </c>
    </row>
    <row r="1346" spans="1:16">
      <c r="A1346" t="s">
        <v>103</v>
      </c>
      <c r="B1346" t="s">
        <v>339</v>
      </c>
      <c r="C1346" t="s">
        <v>110</v>
      </c>
      <c r="D1346" t="s">
        <v>19</v>
      </c>
      <c r="E1346" t="s">
        <v>20</v>
      </c>
      <c r="F1346">
        <v>76378.15</v>
      </c>
      <c r="G1346" s="26">
        <v>44654</v>
      </c>
      <c r="H1346" t="s">
        <v>340</v>
      </c>
      <c r="I1346" s="26" t="s">
        <v>289</v>
      </c>
      <c r="J1346" s="27">
        <v>0.162</v>
      </c>
      <c r="K1346">
        <v>670</v>
      </c>
      <c r="L1346">
        <v>4336.79</v>
      </c>
      <c r="M1346">
        <v>26.2</v>
      </c>
      <c r="N1346">
        <v>774.86</v>
      </c>
      <c r="O1346">
        <v>136.6</v>
      </c>
      <c r="P1346">
        <v>1616</v>
      </c>
    </row>
    <row r="1347" spans="1:16">
      <c r="A1347" t="s">
        <v>103</v>
      </c>
      <c r="B1347" t="s">
        <v>339</v>
      </c>
      <c r="C1347" t="s">
        <v>100</v>
      </c>
      <c r="D1347" t="s">
        <v>19</v>
      </c>
      <c r="E1347" t="s">
        <v>20</v>
      </c>
      <c r="F1347">
        <v>76378.15</v>
      </c>
      <c r="G1347" s="26">
        <v>44654</v>
      </c>
      <c r="H1347" t="s">
        <v>340</v>
      </c>
      <c r="I1347" s="26" t="s">
        <v>289</v>
      </c>
      <c r="J1347" s="27">
        <v>0.162</v>
      </c>
      <c r="K1347">
        <v>670</v>
      </c>
      <c r="L1347">
        <v>4336.79</v>
      </c>
      <c r="M1347">
        <v>26.2</v>
      </c>
      <c r="N1347">
        <v>774.86</v>
      </c>
      <c r="O1347">
        <v>136.6</v>
      </c>
      <c r="P1347">
        <v>1619</v>
      </c>
    </row>
    <row r="1348" spans="1:16">
      <c r="A1348" t="s">
        <v>16</v>
      </c>
      <c r="B1348" t="s">
        <v>336</v>
      </c>
      <c r="C1348" t="s">
        <v>72</v>
      </c>
      <c r="D1348" t="s">
        <v>19</v>
      </c>
      <c r="E1348" t="s">
        <v>20</v>
      </c>
      <c r="F1348">
        <v>76378.15</v>
      </c>
      <c r="G1348" s="26">
        <v>44654</v>
      </c>
      <c r="H1348" t="s">
        <v>32</v>
      </c>
      <c r="I1348" s="26" t="s">
        <v>332</v>
      </c>
      <c r="J1348" s="27">
        <v>0.162</v>
      </c>
      <c r="K1348">
        <v>670</v>
      </c>
      <c r="L1348">
        <v>4336.79</v>
      </c>
      <c r="M1348">
        <v>26.2</v>
      </c>
      <c r="N1348">
        <v>774.86</v>
      </c>
      <c r="O1348">
        <v>136.6</v>
      </c>
      <c r="P1348">
        <v>2502</v>
      </c>
    </row>
    <row r="1349" spans="1:16">
      <c r="A1349" t="s">
        <v>16</v>
      </c>
      <c r="B1349" t="s">
        <v>336</v>
      </c>
      <c r="C1349" t="s">
        <v>80</v>
      </c>
      <c r="D1349" t="s">
        <v>19</v>
      </c>
      <c r="E1349" t="s">
        <v>20</v>
      </c>
      <c r="F1349">
        <v>76378.15</v>
      </c>
      <c r="G1349" s="26">
        <v>44654</v>
      </c>
      <c r="H1349" t="s">
        <v>32</v>
      </c>
      <c r="I1349" s="26" t="s">
        <v>332</v>
      </c>
      <c r="J1349" s="27">
        <v>0.162</v>
      </c>
      <c r="K1349">
        <v>670</v>
      </c>
      <c r="L1349">
        <v>4336.79</v>
      </c>
      <c r="M1349">
        <v>26.2</v>
      </c>
      <c r="N1349">
        <v>774.86</v>
      </c>
      <c r="O1349">
        <v>136.6</v>
      </c>
      <c r="P1349">
        <v>2503</v>
      </c>
    </row>
    <row r="1350" spans="1:16">
      <c r="A1350" t="s">
        <v>16</v>
      </c>
      <c r="B1350" t="s">
        <v>336</v>
      </c>
      <c r="C1350" t="s">
        <v>82</v>
      </c>
      <c r="D1350" t="s">
        <v>19</v>
      </c>
      <c r="E1350" t="s">
        <v>49</v>
      </c>
      <c r="F1350">
        <v>78205.19</v>
      </c>
      <c r="G1350" s="26">
        <v>44654</v>
      </c>
      <c r="H1350" t="s">
        <v>32</v>
      </c>
      <c r="I1350" s="26" t="s">
        <v>332</v>
      </c>
      <c r="J1350" s="27">
        <v>0.162</v>
      </c>
      <c r="K1350">
        <v>537.61</v>
      </c>
      <c r="L1350">
        <v>4820.54</v>
      </c>
      <c r="M1350">
        <v>25.37</v>
      </c>
      <c r="N1350">
        <v>832.32</v>
      </c>
      <c r="O1350">
        <v>136.6</v>
      </c>
      <c r="P1350">
        <v>2504</v>
      </c>
    </row>
    <row r="1351" spans="1:16">
      <c r="A1351" t="s">
        <v>29</v>
      </c>
      <c r="B1351" t="s">
        <v>323</v>
      </c>
      <c r="C1351" t="s">
        <v>72</v>
      </c>
      <c r="D1351" t="s">
        <v>44</v>
      </c>
      <c r="E1351" t="s">
        <v>20</v>
      </c>
      <c r="F1351">
        <v>152273.15</v>
      </c>
      <c r="G1351" s="26">
        <v>44654</v>
      </c>
      <c r="H1351" t="s">
        <v>32</v>
      </c>
      <c r="I1351" s="26" t="s">
        <v>334</v>
      </c>
      <c r="J1351" s="27">
        <v>0.252</v>
      </c>
      <c r="K1351">
        <v>674.81</v>
      </c>
      <c r="L1351">
        <v>8338.07</v>
      </c>
      <c r="M1351">
        <v>49.66</v>
      </c>
      <c r="N1351">
        <v>2351.31</v>
      </c>
      <c r="O1351">
        <v>185.76</v>
      </c>
      <c r="P1351">
        <v>3420</v>
      </c>
    </row>
    <row r="1352" spans="1:16">
      <c r="A1352" t="s">
        <v>29</v>
      </c>
      <c r="B1352" t="s">
        <v>323</v>
      </c>
      <c r="C1352" t="s">
        <v>62</v>
      </c>
      <c r="D1352" t="s">
        <v>44</v>
      </c>
      <c r="E1352" t="s">
        <v>20</v>
      </c>
      <c r="F1352">
        <v>152769.7</v>
      </c>
      <c r="G1352" s="26">
        <v>44654</v>
      </c>
      <c r="H1352" t="s">
        <v>32</v>
      </c>
      <c r="I1352" s="26" t="s">
        <v>344</v>
      </c>
      <c r="J1352" s="27">
        <v>0.252</v>
      </c>
      <c r="K1352">
        <v>1198.46</v>
      </c>
      <c r="L1352">
        <v>7822.4</v>
      </c>
      <c r="M1352">
        <v>49.81</v>
      </c>
      <c r="N1352">
        <v>2351.31</v>
      </c>
      <c r="O1352">
        <v>185.76</v>
      </c>
      <c r="P1352">
        <v>3414</v>
      </c>
    </row>
    <row r="1353" spans="1:16">
      <c r="A1353" t="s">
        <v>103</v>
      </c>
      <c r="B1353" t="s">
        <v>220</v>
      </c>
      <c r="C1353" t="s">
        <v>84</v>
      </c>
      <c r="D1353" t="s">
        <v>19</v>
      </c>
      <c r="E1353" t="s">
        <v>20</v>
      </c>
      <c r="F1353">
        <v>76378.15</v>
      </c>
      <c r="G1353" s="26">
        <v>44654</v>
      </c>
      <c r="H1353" t="s">
        <v>21</v>
      </c>
      <c r="K1353">
        <v>670</v>
      </c>
      <c r="L1353">
        <v>4336.79</v>
      </c>
      <c r="M1353">
        <v>26.2</v>
      </c>
      <c r="N1353">
        <v>774.86</v>
      </c>
      <c r="O1353">
        <v>136.6</v>
      </c>
      <c r="P1353">
        <v>867</v>
      </c>
    </row>
    <row r="1354" spans="1:16">
      <c r="A1354" t="s">
        <v>103</v>
      </c>
      <c r="B1354" t="s">
        <v>339</v>
      </c>
      <c r="C1354" t="s">
        <v>88</v>
      </c>
      <c r="D1354" t="s">
        <v>19</v>
      </c>
      <c r="E1354" t="s">
        <v>49</v>
      </c>
      <c r="F1354">
        <v>78205.19</v>
      </c>
      <c r="G1354" s="26">
        <v>44654</v>
      </c>
      <c r="H1354" t="s">
        <v>340</v>
      </c>
      <c r="I1354" s="26" t="s">
        <v>289</v>
      </c>
      <c r="J1354" s="27">
        <v>0.162</v>
      </c>
      <c r="K1354">
        <v>537.61</v>
      </c>
      <c r="L1354">
        <v>4820.54</v>
      </c>
      <c r="M1354">
        <v>25.37</v>
      </c>
      <c r="N1354">
        <v>832.32</v>
      </c>
      <c r="O1354">
        <v>136.6</v>
      </c>
      <c r="P1354">
        <v>1622</v>
      </c>
    </row>
    <row r="1355" spans="1:16">
      <c r="A1355" t="s">
        <v>103</v>
      </c>
      <c r="B1355" t="s">
        <v>339</v>
      </c>
      <c r="C1355" t="s">
        <v>91</v>
      </c>
      <c r="D1355" t="s">
        <v>19</v>
      </c>
      <c r="E1355" t="s">
        <v>20</v>
      </c>
      <c r="F1355">
        <v>76378.15</v>
      </c>
      <c r="G1355" s="26">
        <v>44654</v>
      </c>
      <c r="H1355" t="s">
        <v>340</v>
      </c>
      <c r="I1355" s="26" t="s">
        <v>342</v>
      </c>
      <c r="J1355" s="27">
        <v>0.162</v>
      </c>
      <c r="K1355">
        <v>670</v>
      </c>
      <c r="L1355">
        <v>4336.79</v>
      </c>
      <c r="M1355">
        <v>26.2</v>
      </c>
      <c r="N1355">
        <v>774.86</v>
      </c>
      <c r="O1355">
        <v>136.6</v>
      </c>
      <c r="P1355">
        <v>1624</v>
      </c>
    </row>
    <row r="1356" spans="1:16">
      <c r="A1356" t="s">
        <v>103</v>
      </c>
      <c r="B1356" t="s">
        <v>220</v>
      </c>
      <c r="C1356" t="s">
        <v>144</v>
      </c>
      <c r="D1356" t="s">
        <v>19</v>
      </c>
      <c r="E1356" t="s">
        <v>49</v>
      </c>
      <c r="F1356">
        <v>77950.3</v>
      </c>
      <c r="G1356" s="26">
        <v>44654</v>
      </c>
      <c r="H1356" t="s">
        <v>21</v>
      </c>
      <c r="I1356" s="26" t="s">
        <v>246</v>
      </c>
      <c r="J1356" s="27">
        <v>0.162</v>
      </c>
      <c r="K1356">
        <v>384.04</v>
      </c>
      <c r="L1356">
        <v>4961.85</v>
      </c>
      <c r="M1356">
        <v>25.29</v>
      </c>
      <c r="N1356">
        <v>832.32</v>
      </c>
      <c r="O1356">
        <v>136.6</v>
      </c>
      <c r="P1356">
        <v>885</v>
      </c>
    </row>
    <row r="1357" spans="1:16">
      <c r="A1357" t="s">
        <v>103</v>
      </c>
      <c r="B1357" t="s">
        <v>220</v>
      </c>
      <c r="C1357" t="s">
        <v>150</v>
      </c>
      <c r="D1357" t="s">
        <v>19</v>
      </c>
      <c r="E1357" t="s">
        <v>49</v>
      </c>
      <c r="F1357">
        <v>78205.19</v>
      </c>
      <c r="G1357" s="26">
        <v>44654</v>
      </c>
      <c r="H1357" t="s">
        <v>21</v>
      </c>
      <c r="I1357" s="26" t="s">
        <v>234</v>
      </c>
      <c r="J1357" s="27">
        <v>0.162</v>
      </c>
      <c r="K1357">
        <v>537.61</v>
      </c>
      <c r="L1357">
        <v>4820.54</v>
      </c>
      <c r="M1357">
        <v>25.37</v>
      </c>
      <c r="N1357">
        <v>832.32</v>
      </c>
      <c r="O1357">
        <v>136.6</v>
      </c>
      <c r="P1357">
        <v>875</v>
      </c>
    </row>
    <row r="1358" spans="1:16">
      <c r="A1358" t="s">
        <v>103</v>
      </c>
      <c r="B1358" t="s">
        <v>220</v>
      </c>
      <c r="C1358" t="s">
        <v>156</v>
      </c>
      <c r="D1358" t="s">
        <v>19</v>
      </c>
      <c r="E1358" t="s">
        <v>49</v>
      </c>
      <c r="F1358">
        <v>78205.19</v>
      </c>
      <c r="G1358" s="26">
        <v>44654</v>
      </c>
      <c r="H1358" t="s">
        <v>21</v>
      </c>
      <c r="I1358" s="26" t="s">
        <v>234</v>
      </c>
      <c r="J1358" s="27">
        <v>0.162</v>
      </c>
      <c r="K1358">
        <v>537.61</v>
      </c>
      <c r="L1358">
        <v>4820.54</v>
      </c>
      <c r="M1358">
        <v>25.37</v>
      </c>
      <c r="N1358">
        <v>832.32</v>
      </c>
      <c r="O1358">
        <v>136.6</v>
      </c>
      <c r="P1358">
        <v>871</v>
      </c>
    </row>
    <row r="1359" spans="1:16">
      <c r="A1359" t="s">
        <v>103</v>
      </c>
      <c r="B1359" t="s">
        <v>220</v>
      </c>
      <c r="C1359" t="s">
        <v>72</v>
      </c>
      <c r="D1359" t="s">
        <v>19</v>
      </c>
      <c r="E1359" t="s">
        <v>20</v>
      </c>
      <c r="F1359">
        <v>76378.15</v>
      </c>
      <c r="G1359" s="26">
        <v>44654</v>
      </c>
      <c r="H1359" t="s">
        <v>21</v>
      </c>
      <c r="K1359">
        <v>670</v>
      </c>
      <c r="L1359">
        <v>4336.79</v>
      </c>
      <c r="M1359">
        <v>26.2</v>
      </c>
      <c r="N1359">
        <v>774.86</v>
      </c>
      <c r="O1359">
        <v>136.6</v>
      </c>
      <c r="P1359">
        <v>868</v>
      </c>
    </row>
    <row r="1360" spans="1:16">
      <c r="A1360" t="s">
        <v>29</v>
      </c>
      <c r="B1360" t="s">
        <v>323</v>
      </c>
      <c r="C1360" t="s">
        <v>70</v>
      </c>
      <c r="D1360" t="s">
        <v>44</v>
      </c>
      <c r="E1360" t="s">
        <v>49</v>
      </c>
      <c r="F1360">
        <v>152905.93</v>
      </c>
      <c r="G1360" s="26">
        <v>44654</v>
      </c>
      <c r="H1360" t="s">
        <v>32</v>
      </c>
      <c r="I1360" s="26" t="s">
        <v>344</v>
      </c>
      <c r="J1360" s="27">
        <v>0.252</v>
      </c>
      <c r="K1360">
        <v>918.16</v>
      </c>
      <c r="L1360">
        <v>8560.99</v>
      </c>
      <c r="M1360">
        <v>47.78</v>
      </c>
      <c r="N1360">
        <v>2351.31</v>
      </c>
      <c r="O1360">
        <v>185.76</v>
      </c>
      <c r="P1360">
        <v>3413</v>
      </c>
    </row>
    <row r="1361" spans="1:16">
      <c r="A1361" t="s">
        <v>103</v>
      </c>
      <c r="B1361" t="s">
        <v>339</v>
      </c>
      <c r="C1361" t="s">
        <v>86</v>
      </c>
      <c r="D1361" t="s">
        <v>19</v>
      </c>
      <c r="E1361" t="s">
        <v>20</v>
      </c>
      <c r="F1361">
        <v>76378.15</v>
      </c>
      <c r="G1361" s="26">
        <v>44655</v>
      </c>
      <c r="H1361" t="s">
        <v>340</v>
      </c>
      <c r="I1361" s="26" t="s">
        <v>342</v>
      </c>
      <c r="J1361" s="27">
        <v>0.162</v>
      </c>
      <c r="K1361" s="28">
        <v>670</v>
      </c>
      <c r="L1361" s="28">
        <v>4336.79</v>
      </c>
      <c r="M1361" s="28">
        <v>26.2</v>
      </c>
      <c r="N1361" s="28">
        <v>774.86</v>
      </c>
      <c r="O1361">
        <v>136.6</v>
      </c>
      <c r="P1361">
        <v>1623</v>
      </c>
    </row>
    <row r="1362" spans="1:16">
      <c r="A1362" t="s">
        <v>103</v>
      </c>
      <c r="B1362" t="s">
        <v>339</v>
      </c>
      <c r="C1362" t="s">
        <v>96</v>
      </c>
      <c r="D1362" t="s">
        <v>19</v>
      </c>
      <c r="E1362" t="s">
        <v>20</v>
      </c>
      <c r="F1362">
        <v>76378.15</v>
      </c>
      <c r="G1362" s="26">
        <v>44655</v>
      </c>
      <c r="H1362" t="s">
        <v>340</v>
      </c>
      <c r="I1362" s="26" t="s">
        <v>342</v>
      </c>
      <c r="J1362" s="27">
        <v>0.162</v>
      </c>
      <c r="K1362" s="28">
        <v>670</v>
      </c>
      <c r="L1362" s="28">
        <v>4336.79</v>
      </c>
      <c r="M1362" s="28">
        <v>26.2</v>
      </c>
      <c r="N1362" s="28">
        <v>774.86</v>
      </c>
      <c r="O1362">
        <v>136.6</v>
      </c>
      <c r="P1362">
        <v>1625</v>
      </c>
    </row>
    <row r="1363" spans="1:16">
      <c r="A1363" t="s">
        <v>103</v>
      </c>
      <c r="B1363" t="s">
        <v>339</v>
      </c>
      <c r="C1363" t="s">
        <v>99</v>
      </c>
      <c r="D1363" t="s">
        <v>19</v>
      </c>
      <c r="E1363" t="s">
        <v>20</v>
      </c>
      <c r="F1363">
        <v>76378.15</v>
      </c>
      <c r="G1363" s="26">
        <v>44655</v>
      </c>
      <c r="H1363" t="s">
        <v>340</v>
      </c>
      <c r="I1363" s="26" t="s">
        <v>342</v>
      </c>
      <c r="J1363" s="27">
        <v>0.162</v>
      </c>
      <c r="K1363" s="28">
        <v>670</v>
      </c>
      <c r="L1363" s="28">
        <v>4336.79</v>
      </c>
      <c r="M1363" s="28">
        <v>26.2</v>
      </c>
      <c r="N1363" s="28">
        <v>774.86</v>
      </c>
      <c r="O1363">
        <v>136.6</v>
      </c>
      <c r="P1363">
        <v>1626</v>
      </c>
    </row>
    <row r="1364" spans="1:16">
      <c r="A1364" t="s">
        <v>103</v>
      </c>
      <c r="B1364" t="s">
        <v>339</v>
      </c>
      <c r="C1364" t="s">
        <v>106</v>
      </c>
      <c r="D1364" t="s">
        <v>19</v>
      </c>
      <c r="E1364" t="s">
        <v>20</v>
      </c>
      <c r="F1364">
        <v>76378.15</v>
      </c>
      <c r="G1364" s="26">
        <v>44655</v>
      </c>
      <c r="H1364" t="s">
        <v>340</v>
      </c>
      <c r="I1364" s="26" t="s">
        <v>342</v>
      </c>
      <c r="J1364" s="27">
        <v>0.162</v>
      </c>
      <c r="K1364" s="28">
        <v>670</v>
      </c>
      <c r="L1364" s="28">
        <v>4336.79</v>
      </c>
      <c r="M1364" s="28">
        <v>26.2</v>
      </c>
      <c r="N1364" s="28">
        <v>774.86</v>
      </c>
      <c r="O1364">
        <v>136.6</v>
      </c>
      <c r="P1364">
        <v>1627</v>
      </c>
    </row>
    <row r="1365" spans="1:16">
      <c r="A1365" t="s">
        <v>103</v>
      </c>
      <c r="B1365" t="s">
        <v>339</v>
      </c>
      <c r="C1365" t="s">
        <v>108</v>
      </c>
      <c r="D1365" t="s">
        <v>19</v>
      </c>
      <c r="E1365" t="s">
        <v>49</v>
      </c>
      <c r="F1365">
        <v>78205.19</v>
      </c>
      <c r="G1365" s="26">
        <v>44655</v>
      </c>
      <c r="H1365" t="s">
        <v>340</v>
      </c>
      <c r="I1365" s="26" t="s">
        <v>342</v>
      </c>
      <c r="J1365" s="27">
        <v>0.162</v>
      </c>
      <c r="K1365" s="28">
        <v>537.61</v>
      </c>
      <c r="L1365" s="28">
        <v>4820.54</v>
      </c>
      <c r="M1365" s="28">
        <v>25.37</v>
      </c>
      <c r="N1365" s="28">
        <v>832.32</v>
      </c>
      <c r="O1365">
        <v>136.6</v>
      </c>
      <c r="P1365">
        <v>1628</v>
      </c>
    </row>
    <row r="1366" spans="1:16">
      <c r="A1366" t="s">
        <v>16</v>
      </c>
      <c r="B1366" t="s">
        <v>336</v>
      </c>
      <c r="C1366" t="s">
        <v>33</v>
      </c>
      <c r="D1366" t="s">
        <v>19</v>
      </c>
      <c r="E1366" t="s">
        <v>20</v>
      </c>
      <c r="F1366">
        <v>76378.15</v>
      </c>
      <c r="G1366" s="26" t="s">
        <v>341</v>
      </c>
      <c r="H1366" t="s">
        <v>32</v>
      </c>
      <c r="I1366" s="26" t="s">
        <v>337</v>
      </c>
      <c r="J1366" s="27">
        <v>0.162</v>
      </c>
      <c r="K1366">
        <v>669.9956</v>
      </c>
      <c r="L1366">
        <v>4336.7935</v>
      </c>
      <c r="M1366">
        <v>26.1964</v>
      </c>
      <c r="N1366">
        <v>774.8555</v>
      </c>
      <c r="O1366">
        <v>136.6</v>
      </c>
      <c r="P1366">
        <v>2577</v>
      </c>
    </row>
    <row r="1367" spans="1:16">
      <c r="A1367" t="s">
        <v>103</v>
      </c>
      <c r="B1367" t="s">
        <v>220</v>
      </c>
      <c r="C1367" t="s">
        <v>122</v>
      </c>
      <c r="D1367" t="s">
        <v>19</v>
      </c>
      <c r="E1367" t="s">
        <v>49</v>
      </c>
      <c r="F1367">
        <v>78205.19</v>
      </c>
      <c r="G1367" s="26" t="s">
        <v>341</v>
      </c>
      <c r="H1367" t="s">
        <v>21</v>
      </c>
      <c r="K1367">
        <v>537.6069</v>
      </c>
      <c r="L1367">
        <v>4820.5392</v>
      </c>
      <c r="M1367">
        <v>25.3732</v>
      </c>
      <c r="N1367">
        <v>832.3199</v>
      </c>
      <c r="O1367">
        <v>136.6</v>
      </c>
      <c r="P1367">
        <v>866</v>
      </c>
    </row>
    <row r="1368" spans="1:16">
      <c r="A1368" t="s">
        <v>103</v>
      </c>
      <c r="B1368" t="s">
        <v>220</v>
      </c>
      <c r="C1368" t="s">
        <v>80</v>
      </c>
      <c r="D1368" t="s">
        <v>19</v>
      </c>
      <c r="E1368" t="s">
        <v>20</v>
      </c>
      <c r="F1368">
        <v>76378.15</v>
      </c>
      <c r="G1368" s="26" t="s">
        <v>341</v>
      </c>
      <c r="H1368" t="s">
        <v>21</v>
      </c>
      <c r="K1368">
        <v>669.9956</v>
      </c>
      <c r="L1368">
        <v>4336.7935</v>
      </c>
      <c r="M1368">
        <v>26.1964</v>
      </c>
      <c r="N1368">
        <v>774.8555</v>
      </c>
      <c r="O1368">
        <v>136.6</v>
      </c>
      <c r="P1368">
        <v>869</v>
      </c>
    </row>
    <row r="1369" spans="1:16">
      <c r="A1369" t="s">
        <v>103</v>
      </c>
      <c r="B1369" t="s">
        <v>220</v>
      </c>
      <c r="C1369" t="s">
        <v>82</v>
      </c>
      <c r="D1369" t="s">
        <v>19</v>
      </c>
      <c r="E1369" t="s">
        <v>49</v>
      </c>
      <c r="F1369">
        <v>78205.19</v>
      </c>
      <c r="G1369" s="26" t="s">
        <v>341</v>
      </c>
      <c r="H1369" t="s">
        <v>21</v>
      </c>
      <c r="K1369">
        <v>537.6069</v>
      </c>
      <c r="L1369">
        <v>4820.5392</v>
      </c>
      <c r="M1369">
        <v>25.3732</v>
      </c>
      <c r="N1369">
        <v>832.3199</v>
      </c>
      <c r="O1369">
        <v>136.6</v>
      </c>
      <c r="P1369">
        <v>870</v>
      </c>
    </row>
    <row r="1370" spans="1:16">
      <c r="A1370" t="s">
        <v>103</v>
      </c>
      <c r="B1370" t="s">
        <v>320</v>
      </c>
      <c r="C1370" t="s">
        <v>37</v>
      </c>
      <c r="D1370" t="s">
        <v>44</v>
      </c>
      <c r="E1370" t="s">
        <v>20</v>
      </c>
      <c r="F1370">
        <v>152273.15</v>
      </c>
      <c r="G1370" s="26" t="s">
        <v>341</v>
      </c>
      <c r="H1370" t="s">
        <v>21</v>
      </c>
      <c r="I1370" s="26" t="s">
        <v>346</v>
      </c>
      <c r="J1370" s="27">
        <v>0.252</v>
      </c>
      <c r="K1370">
        <v>674.8125</v>
      </c>
      <c r="L1370">
        <v>8338.0703</v>
      </c>
      <c r="M1370">
        <v>49.66</v>
      </c>
      <c r="N1370">
        <v>2351.3066</v>
      </c>
      <c r="O1370">
        <v>185.76</v>
      </c>
      <c r="P1370">
        <v>1078</v>
      </c>
    </row>
    <row r="1371" spans="1:16">
      <c r="A1371" t="s">
        <v>16</v>
      </c>
      <c r="B1371" t="s">
        <v>325</v>
      </c>
      <c r="C1371" t="s">
        <v>349</v>
      </c>
      <c r="D1371" t="s">
        <v>19</v>
      </c>
      <c r="E1371" t="s">
        <v>49</v>
      </c>
      <c r="F1371">
        <v>78205.19</v>
      </c>
      <c r="G1371" s="26" t="s">
        <v>341</v>
      </c>
      <c r="H1371" t="s">
        <v>32</v>
      </c>
      <c r="I1371" s="26" t="s">
        <v>342</v>
      </c>
      <c r="J1371" s="27">
        <v>0.162</v>
      </c>
      <c r="K1371">
        <v>537.6069</v>
      </c>
      <c r="L1371">
        <v>4820.5392</v>
      </c>
      <c r="M1371">
        <v>25.3732</v>
      </c>
      <c r="N1371">
        <v>832.3199</v>
      </c>
      <c r="O1371">
        <v>136.6</v>
      </c>
      <c r="P1371">
        <v>2386</v>
      </c>
    </row>
    <row r="1372" spans="1:16">
      <c r="A1372" t="s">
        <v>16</v>
      </c>
      <c r="B1372" t="s">
        <v>325</v>
      </c>
      <c r="C1372" t="s">
        <v>350</v>
      </c>
      <c r="D1372" t="s">
        <v>19</v>
      </c>
      <c r="E1372" t="s">
        <v>49</v>
      </c>
      <c r="F1372">
        <v>78205.19</v>
      </c>
      <c r="G1372" s="26" t="s">
        <v>341</v>
      </c>
      <c r="H1372" t="s">
        <v>32</v>
      </c>
      <c r="I1372" s="26" t="s">
        <v>342</v>
      </c>
      <c r="J1372" s="27">
        <v>0.162</v>
      </c>
      <c r="K1372">
        <v>537.6069</v>
      </c>
      <c r="L1372">
        <v>4820.5392</v>
      </c>
      <c r="M1372">
        <v>25.3732</v>
      </c>
      <c r="N1372">
        <v>832.3199</v>
      </c>
      <c r="O1372">
        <v>136.6</v>
      </c>
      <c r="P1372">
        <v>2390</v>
      </c>
    </row>
    <row r="1373" spans="1:16">
      <c r="A1373" t="s">
        <v>16</v>
      </c>
      <c r="B1373" t="s">
        <v>336</v>
      </c>
      <c r="C1373" t="s">
        <v>84</v>
      </c>
      <c r="D1373" t="s">
        <v>19</v>
      </c>
      <c r="E1373" t="s">
        <v>20</v>
      </c>
      <c r="F1373">
        <v>76378.15</v>
      </c>
      <c r="G1373" s="26" t="s">
        <v>341</v>
      </c>
      <c r="H1373" t="s">
        <v>32</v>
      </c>
      <c r="I1373" s="26" t="s">
        <v>345</v>
      </c>
      <c r="J1373" s="27">
        <v>0.162</v>
      </c>
      <c r="K1373">
        <v>669.9956</v>
      </c>
      <c r="L1373">
        <v>4336.7935</v>
      </c>
      <c r="M1373">
        <v>26.1964</v>
      </c>
      <c r="N1373">
        <v>774.8555</v>
      </c>
      <c r="O1373">
        <v>136.6</v>
      </c>
      <c r="P1373">
        <v>2501</v>
      </c>
    </row>
    <row r="1374" spans="1:16">
      <c r="A1374" t="s">
        <v>16</v>
      </c>
      <c r="B1374" t="s">
        <v>336</v>
      </c>
      <c r="C1374" t="s">
        <v>55</v>
      </c>
      <c r="D1374" t="s">
        <v>19</v>
      </c>
      <c r="E1374" t="s">
        <v>49</v>
      </c>
      <c r="F1374">
        <v>78205.19</v>
      </c>
      <c r="G1374" s="26" t="s">
        <v>341</v>
      </c>
      <c r="H1374" t="s">
        <v>32</v>
      </c>
      <c r="I1374" s="26" t="s">
        <v>334</v>
      </c>
      <c r="J1374" s="27">
        <v>0.162</v>
      </c>
      <c r="K1374">
        <v>537.6069</v>
      </c>
      <c r="L1374">
        <v>4820.5392</v>
      </c>
      <c r="M1374">
        <v>25.3732</v>
      </c>
      <c r="N1374">
        <v>832.3199</v>
      </c>
      <c r="O1374">
        <v>136.6</v>
      </c>
      <c r="P1374">
        <v>2570</v>
      </c>
    </row>
    <row r="1375" spans="1:16">
      <c r="A1375" t="s">
        <v>103</v>
      </c>
      <c r="B1375" t="s">
        <v>220</v>
      </c>
      <c r="C1375" t="s">
        <v>60</v>
      </c>
      <c r="D1375" t="s">
        <v>19</v>
      </c>
      <c r="E1375" t="s">
        <v>20</v>
      </c>
      <c r="F1375">
        <v>76378.15</v>
      </c>
      <c r="G1375" s="26" t="s">
        <v>341</v>
      </c>
      <c r="H1375" t="s">
        <v>21</v>
      </c>
      <c r="K1375">
        <v>669.9956</v>
      </c>
      <c r="L1375">
        <v>4336.7935</v>
      </c>
      <c r="M1375">
        <v>26.1964</v>
      </c>
      <c r="N1375">
        <v>774.8555</v>
      </c>
      <c r="O1375">
        <v>136.6</v>
      </c>
      <c r="P1375">
        <v>863</v>
      </c>
    </row>
    <row r="1376" spans="1:16">
      <c r="A1376" t="s">
        <v>16</v>
      </c>
      <c r="B1376" t="s">
        <v>336</v>
      </c>
      <c r="C1376" t="s">
        <v>28</v>
      </c>
      <c r="D1376" t="s">
        <v>19</v>
      </c>
      <c r="E1376" t="s">
        <v>20</v>
      </c>
      <c r="F1376">
        <v>76378.15</v>
      </c>
      <c r="G1376" s="26" t="s">
        <v>341</v>
      </c>
      <c r="H1376" t="s">
        <v>32</v>
      </c>
      <c r="I1376" s="26" t="s">
        <v>337</v>
      </c>
      <c r="J1376" s="27">
        <v>0.162</v>
      </c>
      <c r="K1376">
        <v>669.9956</v>
      </c>
      <c r="L1376">
        <v>4336.7935</v>
      </c>
      <c r="M1376">
        <v>26.1964</v>
      </c>
      <c r="N1376">
        <v>774.8555</v>
      </c>
      <c r="O1376">
        <v>136.6</v>
      </c>
      <c r="P1376">
        <v>2576</v>
      </c>
    </row>
    <row r="1377" spans="1:16">
      <c r="A1377" t="s">
        <v>16</v>
      </c>
      <c r="B1377" t="s">
        <v>336</v>
      </c>
      <c r="C1377" t="s">
        <v>22</v>
      </c>
      <c r="D1377" t="s">
        <v>19</v>
      </c>
      <c r="E1377" t="s">
        <v>20</v>
      </c>
      <c r="F1377">
        <v>76378.15</v>
      </c>
      <c r="G1377" s="26" t="s">
        <v>341</v>
      </c>
      <c r="H1377" t="s">
        <v>32</v>
      </c>
      <c r="I1377" s="26" t="s">
        <v>332</v>
      </c>
      <c r="J1377" s="27">
        <v>0.162</v>
      </c>
      <c r="K1377">
        <v>669.9956</v>
      </c>
      <c r="L1377">
        <v>4336.7935</v>
      </c>
      <c r="M1377">
        <v>26.1964</v>
      </c>
      <c r="N1377">
        <v>774.8555</v>
      </c>
      <c r="O1377">
        <v>136.6</v>
      </c>
      <c r="P1377">
        <v>2583</v>
      </c>
    </row>
    <row r="1378" spans="1:16">
      <c r="A1378" t="s">
        <v>29</v>
      </c>
      <c r="B1378" t="s">
        <v>323</v>
      </c>
      <c r="C1378" t="s">
        <v>64</v>
      </c>
      <c r="D1378" t="s">
        <v>44</v>
      </c>
      <c r="E1378" t="s">
        <v>20</v>
      </c>
      <c r="F1378">
        <v>152769.7</v>
      </c>
      <c r="G1378" s="26" t="s">
        <v>341</v>
      </c>
      <c r="H1378" t="s">
        <v>32</v>
      </c>
      <c r="I1378" s="26" t="s">
        <v>345</v>
      </c>
      <c r="J1378" s="27">
        <v>0.252</v>
      </c>
      <c r="K1378">
        <v>1198.4594</v>
      </c>
      <c r="L1378">
        <v>7822.3987</v>
      </c>
      <c r="M1378">
        <v>49.8117</v>
      </c>
      <c r="N1378">
        <v>2351.3066</v>
      </c>
      <c r="O1378">
        <v>185.76</v>
      </c>
      <c r="P1378">
        <v>3416</v>
      </c>
    </row>
    <row r="1379" spans="1:16">
      <c r="A1379" t="s">
        <v>103</v>
      </c>
      <c r="B1379" t="s">
        <v>339</v>
      </c>
      <c r="C1379" t="s">
        <v>18</v>
      </c>
      <c r="D1379" t="s">
        <v>19</v>
      </c>
      <c r="E1379" t="s">
        <v>20</v>
      </c>
      <c r="F1379">
        <v>76378.15</v>
      </c>
      <c r="G1379" s="26" t="s">
        <v>341</v>
      </c>
      <c r="H1379" t="s">
        <v>340</v>
      </c>
      <c r="I1379" s="26" t="s">
        <v>345</v>
      </c>
      <c r="J1379" s="27">
        <v>0.162</v>
      </c>
      <c r="K1379">
        <v>669.9956</v>
      </c>
      <c r="L1379">
        <v>4336.7935</v>
      </c>
      <c r="M1379">
        <v>26.1964</v>
      </c>
      <c r="N1379">
        <v>774.8555</v>
      </c>
      <c r="O1379">
        <v>136.6</v>
      </c>
      <c r="P1379">
        <v>1583</v>
      </c>
    </row>
    <row r="1380" spans="1:16">
      <c r="A1380" t="s">
        <v>103</v>
      </c>
      <c r="B1380" t="s">
        <v>339</v>
      </c>
      <c r="C1380" t="s">
        <v>117</v>
      </c>
      <c r="D1380" t="s">
        <v>19</v>
      </c>
      <c r="E1380" t="s">
        <v>20</v>
      </c>
      <c r="F1380">
        <v>76378.15</v>
      </c>
      <c r="G1380" s="26" t="s">
        <v>341</v>
      </c>
      <c r="H1380" t="s">
        <v>340</v>
      </c>
      <c r="I1380" s="26" t="s">
        <v>289</v>
      </c>
      <c r="J1380" s="27">
        <v>0.162</v>
      </c>
      <c r="K1380">
        <v>669.9956</v>
      </c>
      <c r="L1380">
        <v>4336.7935</v>
      </c>
      <c r="M1380">
        <v>26.1964</v>
      </c>
      <c r="N1380">
        <v>774.8555</v>
      </c>
      <c r="O1380">
        <v>136.6</v>
      </c>
      <c r="P1380">
        <v>1618</v>
      </c>
    </row>
    <row r="1381" spans="1:16">
      <c r="A1381" t="s">
        <v>16</v>
      </c>
      <c r="B1381" t="s">
        <v>336</v>
      </c>
      <c r="C1381" t="s">
        <v>52</v>
      </c>
      <c r="D1381" t="s">
        <v>19</v>
      </c>
      <c r="E1381" t="s">
        <v>49</v>
      </c>
      <c r="F1381">
        <v>78205.19</v>
      </c>
      <c r="G1381" s="26" t="s">
        <v>341</v>
      </c>
      <c r="H1381" t="s">
        <v>32</v>
      </c>
      <c r="I1381" s="26" t="s">
        <v>338</v>
      </c>
      <c r="J1381" s="27">
        <v>0.162</v>
      </c>
      <c r="K1381">
        <v>537.6069</v>
      </c>
      <c r="L1381">
        <v>4820.5392</v>
      </c>
      <c r="M1381">
        <v>25.3732</v>
      </c>
      <c r="N1381">
        <v>832.3199</v>
      </c>
      <c r="O1381">
        <v>136.6</v>
      </c>
      <c r="P1381">
        <v>2574</v>
      </c>
    </row>
    <row r="1382" spans="1:16">
      <c r="A1382" t="s">
        <v>29</v>
      </c>
      <c r="B1382" t="s">
        <v>323</v>
      </c>
      <c r="C1382" t="s">
        <v>122</v>
      </c>
      <c r="D1382" t="s">
        <v>44</v>
      </c>
      <c r="E1382" t="s">
        <v>49</v>
      </c>
      <c r="F1382">
        <v>152415.15</v>
      </c>
      <c r="G1382" s="26" t="s">
        <v>343</v>
      </c>
      <c r="H1382" t="s">
        <v>32</v>
      </c>
      <c r="I1382" s="26" t="s">
        <v>345</v>
      </c>
      <c r="J1382" s="27">
        <v>0.252</v>
      </c>
      <c r="K1382">
        <v>579.0274</v>
      </c>
      <c r="L1382">
        <v>8866.5779</v>
      </c>
      <c r="M1382">
        <v>47.685</v>
      </c>
      <c r="N1382">
        <v>2351.3066</v>
      </c>
      <c r="O1382">
        <v>185.76</v>
      </c>
      <c r="P1382">
        <v>3418</v>
      </c>
    </row>
    <row r="1383" spans="1:16">
      <c r="A1383" t="s">
        <v>29</v>
      </c>
      <c r="B1383" t="s">
        <v>323</v>
      </c>
      <c r="C1383" t="s">
        <v>76</v>
      </c>
      <c r="D1383" t="s">
        <v>44</v>
      </c>
      <c r="E1383" t="s">
        <v>49</v>
      </c>
      <c r="F1383">
        <v>152905.93</v>
      </c>
      <c r="G1383" s="26" t="s">
        <v>343</v>
      </c>
      <c r="H1383" t="s">
        <v>32</v>
      </c>
      <c r="I1383" s="26" t="s">
        <v>345</v>
      </c>
      <c r="J1383" s="27">
        <v>0.252</v>
      </c>
      <c r="K1383">
        <v>918.1571</v>
      </c>
      <c r="L1383">
        <v>8560.9896</v>
      </c>
      <c r="M1383">
        <v>47.7758</v>
      </c>
      <c r="N1383">
        <v>2351.3066</v>
      </c>
      <c r="O1383">
        <v>185.76</v>
      </c>
      <c r="P1383">
        <v>3417</v>
      </c>
    </row>
    <row r="1384" spans="1:16">
      <c r="A1384" t="s">
        <v>16</v>
      </c>
      <c r="B1384" t="s">
        <v>336</v>
      </c>
      <c r="C1384" t="s">
        <v>34</v>
      </c>
      <c r="D1384" t="s">
        <v>19</v>
      </c>
      <c r="E1384" t="s">
        <v>20</v>
      </c>
      <c r="F1384">
        <v>76378.15</v>
      </c>
      <c r="G1384" s="26" t="s">
        <v>343</v>
      </c>
      <c r="H1384" t="s">
        <v>32</v>
      </c>
      <c r="I1384" s="26" t="s">
        <v>337</v>
      </c>
      <c r="J1384" s="27">
        <v>0.162</v>
      </c>
      <c r="K1384">
        <v>669.9956</v>
      </c>
      <c r="L1384">
        <v>4336.7935</v>
      </c>
      <c r="M1384">
        <v>26.1964</v>
      </c>
      <c r="N1384">
        <v>774.8555</v>
      </c>
      <c r="O1384">
        <v>136.6</v>
      </c>
      <c r="P1384">
        <v>2578</v>
      </c>
    </row>
    <row r="1385" spans="1:16">
      <c r="A1385" t="s">
        <v>16</v>
      </c>
      <c r="B1385" t="s">
        <v>336</v>
      </c>
      <c r="C1385" t="s">
        <v>25</v>
      </c>
      <c r="D1385" t="s">
        <v>19</v>
      </c>
      <c r="E1385" t="s">
        <v>20</v>
      </c>
      <c r="F1385">
        <v>76378.15</v>
      </c>
      <c r="G1385" s="26" t="s">
        <v>343</v>
      </c>
      <c r="H1385" t="s">
        <v>32</v>
      </c>
      <c r="I1385" s="26" t="s">
        <v>338</v>
      </c>
      <c r="J1385" s="27">
        <v>0.162</v>
      </c>
      <c r="K1385">
        <v>669.9956</v>
      </c>
      <c r="L1385">
        <v>4336.7935</v>
      </c>
      <c r="M1385">
        <v>26.1964</v>
      </c>
      <c r="N1385">
        <v>774.8555</v>
      </c>
      <c r="O1385">
        <v>136.6</v>
      </c>
      <c r="P1385">
        <v>2573</v>
      </c>
    </row>
    <row r="1386" spans="1:16">
      <c r="A1386" t="s">
        <v>16</v>
      </c>
      <c r="B1386" t="s">
        <v>336</v>
      </c>
      <c r="C1386" t="s">
        <v>18</v>
      </c>
      <c r="D1386" t="s">
        <v>19</v>
      </c>
      <c r="E1386" t="s">
        <v>20</v>
      </c>
      <c r="F1386">
        <v>76378.15</v>
      </c>
      <c r="G1386" s="26" t="s">
        <v>343</v>
      </c>
      <c r="H1386" t="s">
        <v>32</v>
      </c>
      <c r="I1386" s="26" t="s">
        <v>338</v>
      </c>
      <c r="J1386" s="27">
        <v>0.162</v>
      </c>
      <c r="K1386">
        <v>669.9956</v>
      </c>
      <c r="L1386">
        <v>4336.7935</v>
      </c>
      <c r="M1386">
        <v>26.1964</v>
      </c>
      <c r="N1386">
        <v>774.8555</v>
      </c>
      <c r="O1386">
        <v>136.6</v>
      </c>
      <c r="P1386">
        <v>2572</v>
      </c>
    </row>
    <row r="1387" spans="1:16">
      <c r="A1387" t="s">
        <v>16</v>
      </c>
      <c r="B1387" t="s">
        <v>336</v>
      </c>
      <c r="C1387" t="s">
        <v>24</v>
      </c>
      <c r="D1387" t="s">
        <v>19</v>
      </c>
      <c r="E1387" t="s">
        <v>20</v>
      </c>
      <c r="F1387">
        <v>76378.15</v>
      </c>
      <c r="G1387" s="26" t="s">
        <v>343</v>
      </c>
      <c r="H1387" t="s">
        <v>32</v>
      </c>
      <c r="I1387" s="26" t="s">
        <v>334</v>
      </c>
      <c r="J1387" s="27">
        <v>0.162</v>
      </c>
      <c r="K1387">
        <v>669.9956</v>
      </c>
      <c r="L1387">
        <v>4336.7935</v>
      </c>
      <c r="M1387">
        <v>26.1964</v>
      </c>
      <c r="N1387">
        <v>774.8555</v>
      </c>
      <c r="O1387">
        <v>136.6</v>
      </c>
      <c r="P1387">
        <v>2571</v>
      </c>
    </row>
    <row r="1388" spans="1:16">
      <c r="A1388" t="s">
        <v>16</v>
      </c>
      <c r="B1388" t="s">
        <v>325</v>
      </c>
      <c r="C1388" t="s">
        <v>351</v>
      </c>
      <c r="D1388" t="s">
        <v>19</v>
      </c>
      <c r="E1388" t="s">
        <v>20</v>
      </c>
      <c r="F1388">
        <v>76378.15</v>
      </c>
      <c r="G1388" s="26" t="s">
        <v>343</v>
      </c>
      <c r="H1388" t="s">
        <v>32</v>
      </c>
      <c r="I1388" s="26" t="s">
        <v>342</v>
      </c>
      <c r="J1388" s="27">
        <v>0.162</v>
      </c>
      <c r="K1388">
        <v>669.9956</v>
      </c>
      <c r="L1388">
        <v>4336.7935</v>
      </c>
      <c r="M1388">
        <v>26.1964</v>
      </c>
      <c r="N1388">
        <v>774.8555</v>
      </c>
      <c r="O1388">
        <v>136.6</v>
      </c>
      <c r="P1388">
        <v>2388</v>
      </c>
    </row>
    <row r="1389" spans="1:16">
      <c r="A1389" t="s">
        <v>16</v>
      </c>
      <c r="B1389" t="s">
        <v>325</v>
      </c>
      <c r="C1389" t="s">
        <v>352</v>
      </c>
      <c r="D1389" t="s">
        <v>19</v>
      </c>
      <c r="E1389" t="s">
        <v>49</v>
      </c>
      <c r="F1389">
        <v>78205.19</v>
      </c>
      <c r="G1389" s="26" t="s">
        <v>343</v>
      </c>
      <c r="H1389" t="s">
        <v>32</v>
      </c>
      <c r="I1389" s="26" t="s">
        <v>342</v>
      </c>
      <c r="J1389" s="27">
        <v>0.162</v>
      </c>
      <c r="K1389">
        <v>537.6069</v>
      </c>
      <c r="L1389">
        <v>4820.5392</v>
      </c>
      <c r="M1389">
        <v>25.3732</v>
      </c>
      <c r="N1389">
        <v>832.3199</v>
      </c>
      <c r="O1389">
        <v>136.6</v>
      </c>
      <c r="P1389">
        <v>2204</v>
      </c>
    </row>
    <row r="1390" spans="1:16">
      <c r="A1390" t="s">
        <v>16</v>
      </c>
      <c r="B1390" t="s">
        <v>325</v>
      </c>
      <c r="C1390" t="s">
        <v>353</v>
      </c>
      <c r="D1390" t="s">
        <v>19</v>
      </c>
      <c r="E1390" t="s">
        <v>49</v>
      </c>
      <c r="F1390">
        <v>78205.19</v>
      </c>
      <c r="G1390" s="26" t="s">
        <v>343</v>
      </c>
      <c r="H1390" t="s">
        <v>32</v>
      </c>
      <c r="I1390" s="26" t="s">
        <v>342</v>
      </c>
      <c r="J1390" s="27">
        <v>0.162</v>
      </c>
      <c r="K1390">
        <v>537.6069</v>
      </c>
      <c r="L1390">
        <v>4820.5392</v>
      </c>
      <c r="M1390">
        <v>25.3732</v>
      </c>
      <c r="N1390">
        <v>832.3199</v>
      </c>
      <c r="O1390">
        <v>136.6</v>
      </c>
      <c r="P1390">
        <v>2200</v>
      </c>
    </row>
    <row r="1391" spans="1:16">
      <c r="A1391" t="s">
        <v>103</v>
      </c>
      <c r="B1391" t="s">
        <v>320</v>
      </c>
      <c r="C1391" t="s">
        <v>45</v>
      </c>
      <c r="D1391" t="s">
        <v>44</v>
      </c>
      <c r="E1391" t="s">
        <v>20</v>
      </c>
      <c r="F1391">
        <v>152273.15</v>
      </c>
      <c r="G1391" s="26" t="s">
        <v>343</v>
      </c>
      <c r="H1391" t="s">
        <v>21</v>
      </c>
      <c r="I1391" s="26" t="s">
        <v>346</v>
      </c>
      <c r="J1391" s="27">
        <v>0.252</v>
      </c>
      <c r="K1391">
        <v>674.8125</v>
      </c>
      <c r="L1391">
        <v>8338.0703</v>
      </c>
      <c r="M1391">
        <v>49.66</v>
      </c>
      <c r="N1391">
        <v>2351.3066</v>
      </c>
      <c r="O1391">
        <v>185.76</v>
      </c>
      <c r="P1391">
        <v>1079</v>
      </c>
    </row>
    <row r="1392" spans="1:16">
      <c r="A1392" t="s">
        <v>103</v>
      </c>
      <c r="B1392" t="s">
        <v>220</v>
      </c>
      <c r="C1392" t="s">
        <v>76</v>
      </c>
      <c r="D1392" t="s">
        <v>19</v>
      </c>
      <c r="E1392" t="s">
        <v>49</v>
      </c>
      <c r="F1392">
        <v>78205.19</v>
      </c>
      <c r="G1392" s="26" t="s">
        <v>343</v>
      </c>
      <c r="H1392" t="s">
        <v>21</v>
      </c>
      <c r="K1392">
        <v>537.6069</v>
      </c>
      <c r="L1392">
        <v>4820.5392</v>
      </c>
      <c r="M1392">
        <v>25.3732</v>
      </c>
      <c r="N1392">
        <v>832.3199</v>
      </c>
      <c r="O1392">
        <v>136.6</v>
      </c>
      <c r="P1392">
        <v>865</v>
      </c>
    </row>
    <row r="1393" spans="1:16">
      <c r="A1393" t="s">
        <v>103</v>
      </c>
      <c r="B1393" t="s">
        <v>220</v>
      </c>
      <c r="C1393" t="s">
        <v>62</v>
      </c>
      <c r="D1393" t="s">
        <v>19</v>
      </c>
      <c r="E1393" t="s">
        <v>20</v>
      </c>
      <c r="F1393">
        <v>76378.15</v>
      </c>
      <c r="G1393" s="26" t="s">
        <v>343</v>
      </c>
      <c r="H1393" t="s">
        <v>21</v>
      </c>
      <c r="K1393">
        <v>669.9956</v>
      </c>
      <c r="L1393">
        <v>4336.7935</v>
      </c>
      <c r="M1393">
        <v>26.1964</v>
      </c>
      <c r="N1393">
        <v>774.8555</v>
      </c>
      <c r="O1393">
        <v>136.6</v>
      </c>
      <c r="P1393">
        <v>862</v>
      </c>
    </row>
    <row r="1394" spans="1:16">
      <c r="A1394" t="s">
        <v>103</v>
      </c>
      <c r="B1394" t="s">
        <v>220</v>
      </c>
      <c r="C1394" t="s">
        <v>70</v>
      </c>
      <c r="D1394" t="s">
        <v>19</v>
      </c>
      <c r="E1394" t="s">
        <v>49</v>
      </c>
      <c r="F1394">
        <v>78205.19</v>
      </c>
      <c r="G1394" s="26" t="s">
        <v>343</v>
      </c>
      <c r="H1394" t="s">
        <v>21</v>
      </c>
      <c r="K1394">
        <v>537.6069</v>
      </c>
      <c r="L1394">
        <v>4820.5392</v>
      </c>
      <c r="M1394">
        <v>25.3732</v>
      </c>
      <c r="N1394">
        <v>832.3199</v>
      </c>
      <c r="O1394">
        <v>136.6</v>
      </c>
      <c r="P1394">
        <v>861</v>
      </c>
    </row>
    <row r="1395" spans="1:16">
      <c r="A1395" t="s">
        <v>29</v>
      </c>
      <c r="B1395" t="s">
        <v>323</v>
      </c>
      <c r="C1395" t="s">
        <v>82</v>
      </c>
      <c r="D1395" t="s">
        <v>44</v>
      </c>
      <c r="E1395" t="s">
        <v>49</v>
      </c>
      <c r="F1395">
        <v>152415.15</v>
      </c>
      <c r="G1395" s="1" t="s">
        <v>344</v>
      </c>
      <c r="H1395" t="s">
        <v>32</v>
      </c>
      <c r="I1395" s="26" t="s">
        <v>334</v>
      </c>
      <c r="J1395" s="27">
        <v>0.252</v>
      </c>
      <c r="K1395">
        <v>579.0274</v>
      </c>
      <c r="L1395">
        <v>8866.5779</v>
      </c>
      <c r="M1395">
        <v>47.685</v>
      </c>
      <c r="N1395">
        <v>2351.3066</v>
      </c>
      <c r="O1395">
        <v>185.76</v>
      </c>
      <c r="P1395">
        <v>3422</v>
      </c>
    </row>
    <row r="1396" spans="1:16">
      <c r="A1396" t="s">
        <v>29</v>
      </c>
      <c r="B1396" t="s">
        <v>323</v>
      </c>
      <c r="C1396" t="s">
        <v>80</v>
      </c>
      <c r="D1396" t="s">
        <v>44</v>
      </c>
      <c r="E1396" t="s">
        <v>20</v>
      </c>
      <c r="F1396">
        <v>152273.15</v>
      </c>
      <c r="G1396" s="1" t="s">
        <v>344</v>
      </c>
      <c r="H1396" t="s">
        <v>32</v>
      </c>
      <c r="I1396" s="26" t="s">
        <v>334</v>
      </c>
      <c r="J1396" s="27">
        <v>0.252</v>
      </c>
      <c r="K1396">
        <v>674.8125</v>
      </c>
      <c r="L1396">
        <v>8338.0703</v>
      </c>
      <c r="M1396">
        <v>49.66</v>
      </c>
      <c r="N1396">
        <v>2351.3066</v>
      </c>
      <c r="O1396">
        <v>185.76</v>
      </c>
      <c r="P1396">
        <v>3421</v>
      </c>
    </row>
    <row r="1397" spans="1:16">
      <c r="A1397" t="s">
        <v>29</v>
      </c>
      <c r="B1397" t="s">
        <v>323</v>
      </c>
      <c r="C1397" t="s">
        <v>84</v>
      </c>
      <c r="D1397" t="s">
        <v>44</v>
      </c>
      <c r="E1397" t="s">
        <v>20</v>
      </c>
      <c r="F1397">
        <v>152273.15</v>
      </c>
      <c r="G1397" s="1" t="s">
        <v>344</v>
      </c>
      <c r="H1397" t="s">
        <v>32</v>
      </c>
      <c r="I1397" s="26" t="s">
        <v>345</v>
      </c>
      <c r="J1397" s="27">
        <v>0.252</v>
      </c>
      <c r="K1397">
        <v>674.8125</v>
      </c>
      <c r="L1397">
        <v>8338.0703</v>
      </c>
      <c r="M1397">
        <v>49.66</v>
      </c>
      <c r="N1397">
        <v>2351.3066</v>
      </c>
      <c r="O1397">
        <v>185.76</v>
      </c>
      <c r="P1397">
        <v>3419</v>
      </c>
    </row>
    <row r="1398" spans="1:16">
      <c r="A1398" t="s">
        <v>16</v>
      </c>
      <c r="B1398" t="s">
        <v>325</v>
      </c>
      <c r="C1398" t="s">
        <v>354</v>
      </c>
      <c r="D1398" t="s">
        <v>19</v>
      </c>
      <c r="E1398" t="s">
        <v>20</v>
      </c>
      <c r="F1398">
        <v>76378.15</v>
      </c>
      <c r="G1398" s="1" t="s">
        <v>344</v>
      </c>
      <c r="H1398" t="s">
        <v>32</v>
      </c>
      <c r="I1398" s="26" t="s">
        <v>342</v>
      </c>
      <c r="J1398" s="27">
        <v>0.162</v>
      </c>
      <c r="K1398">
        <v>669.9956</v>
      </c>
      <c r="L1398">
        <v>4336.7935</v>
      </c>
      <c r="M1398">
        <v>26.1964</v>
      </c>
      <c r="N1398">
        <v>774.8555</v>
      </c>
      <c r="O1398">
        <v>136.6</v>
      </c>
      <c r="P1398">
        <v>2389</v>
      </c>
    </row>
    <row r="1399" spans="1:16">
      <c r="A1399" t="s">
        <v>16</v>
      </c>
      <c r="B1399" t="s">
        <v>325</v>
      </c>
      <c r="C1399" t="s">
        <v>355</v>
      </c>
      <c r="D1399" t="s">
        <v>19</v>
      </c>
      <c r="E1399" t="s">
        <v>20</v>
      </c>
      <c r="F1399">
        <v>76378.15</v>
      </c>
      <c r="G1399" s="1" t="s">
        <v>344</v>
      </c>
      <c r="H1399" t="s">
        <v>32</v>
      </c>
      <c r="I1399" s="26" t="s">
        <v>342</v>
      </c>
      <c r="J1399" s="27">
        <v>0.162</v>
      </c>
      <c r="K1399">
        <v>669.9956</v>
      </c>
      <c r="L1399">
        <v>4336.7935</v>
      </c>
      <c r="M1399">
        <v>26.1964</v>
      </c>
      <c r="N1399">
        <v>774.8555</v>
      </c>
      <c r="O1399">
        <v>136.6</v>
      </c>
      <c r="P1399">
        <v>2387</v>
      </c>
    </row>
    <row r="1400" spans="1:16">
      <c r="A1400" t="s">
        <v>16</v>
      </c>
      <c r="B1400" t="s">
        <v>325</v>
      </c>
      <c r="C1400" t="s">
        <v>356</v>
      </c>
      <c r="D1400" t="s">
        <v>19</v>
      </c>
      <c r="E1400" t="s">
        <v>49</v>
      </c>
      <c r="F1400">
        <v>78205.19</v>
      </c>
      <c r="G1400" s="1" t="s">
        <v>344</v>
      </c>
      <c r="H1400" t="s">
        <v>32</v>
      </c>
      <c r="I1400" s="26" t="s">
        <v>285</v>
      </c>
      <c r="J1400" s="27">
        <v>0.162</v>
      </c>
      <c r="K1400">
        <v>537.6069</v>
      </c>
      <c r="L1400">
        <v>4820.5392</v>
      </c>
      <c r="M1400">
        <v>25.3732</v>
      </c>
      <c r="N1400">
        <v>832.3199</v>
      </c>
      <c r="O1400">
        <v>136.6</v>
      </c>
      <c r="P1400">
        <v>2385</v>
      </c>
    </row>
    <row r="1401" spans="1:16">
      <c r="A1401" t="s">
        <v>16</v>
      </c>
      <c r="B1401" t="s">
        <v>325</v>
      </c>
      <c r="C1401" t="s">
        <v>357</v>
      </c>
      <c r="D1401" t="s">
        <v>19</v>
      </c>
      <c r="E1401" t="s">
        <v>20</v>
      </c>
      <c r="F1401">
        <v>76378.15</v>
      </c>
      <c r="G1401" s="1" t="s">
        <v>344</v>
      </c>
      <c r="H1401" t="s">
        <v>32</v>
      </c>
      <c r="I1401" s="26" t="s">
        <v>285</v>
      </c>
      <c r="J1401" s="27">
        <v>0.162</v>
      </c>
      <c r="K1401">
        <v>669.9956</v>
      </c>
      <c r="L1401">
        <v>4336.7935</v>
      </c>
      <c r="M1401">
        <v>26.1964</v>
      </c>
      <c r="N1401">
        <v>774.8555</v>
      </c>
      <c r="O1401">
        <v>136.6</v>
      </c>
      <c r="P1401">
        <v>2383</v>
      </c>
    </row>
    <row r="1402" spans="1:16">
      <c r="A1402" t="s">
        <v>16</v>
      </c>
      <c r="B1402" t="s">
        <v>325</v>
      </c>
      <c r="C1402" t="s">
        <v>358</v>
      </c>
      <c r="D1402" t="s">
        <v>19</v>
      </c>
      <c r="E1402" t="s">
        <v>49</v>
      </c>
      <c r="F1402">
        <v>78205.19</v>
      </c>
      <c r="G1402" s="1" t="s">
        <v>344</v>
      </c>
      <c r="H1402" t="s">
        <v>32</v>
      </c>
      <c r="I1402" s="26" t="s">
        <v>285</v>
      </c>
      <c r="J1402" s="27">
        <v>0.162</v>
      </c>
      <c r="K1402">
        <v>537.6069</v>
      </c>
      <c r="L1402">
        <v>4820.5392</v>
      </c>
      <c r="M1402">
        <v>25.3732</v>
      </c>
      <c r="N1402">
        <v>832.3199</v>
      </c>
      <c r="O1402">
        <v>136.6</v>
      </c>
      <c r="P1402">
        <v>2381</v>
      </c>
    </row>
    <row r="1403" spans="1:16">
      <c r="A1403" t="s">
        <v>16</v>
      </c>
      <c r="B1403" t="s">
        <v>325</v>
      </c>
      <c r="C1403" t="s">
        <v>359</v>
      </c>
      <c r="D1403" t="s">
        <v>19</v>
      </c>
      <c r="E1403" t="s">
        <v>20</v>
      </c>
      <c r="F1403">
        <v>76378.15</v>
      </c>
      <c r="G1403" s="1" t="s">
        <v>344</v>
      </c>
      <c r="H1403" t="s">
        <v>32</v>
      </c>
      <c r="I1403" s="26" t="s">
        <v>342</v>
      </c>
      <c r="J1403" s="27">
        <v>0.162</v>
      </c>
      <c r="K1403">
        <v>669.9956</v>
      </c>
      <c r="L1403">
        <v>4336.7935</v>
      </c>
      <c r="M1403">
        <v>26.1964</v>
      </c>
      <c r="N1403">
        <v>774.8555</v>
      </c>
      <c r="O1403">
        <v>136.6</v>
      </c>
      <c r="P1403">
        <v>2201</v>
      </c>
    </row>
    <row r="1404" spans="1:16">
      <c r="A1404" t="s">
        <v>16</v>
      </c>
      <c r="B1404" t="s">
        <v>325</v>
      </c>
      <c r="C1404" t="s">
        <v>360</v>
      </c>
      <c r="D1404" t="s">
        <v>19</v>
      </c>
      <c r="E1404" t="s">
        <v>49</v>
      </c>
      <c r="F1404">
        <v>78205.19</v>
      </c>
      <c r="G1404" s="1" t="s">
        <v>344</v>
      </c>
      <c r="H1404" t="s">
        <v>32</v>
      </c>
      <c r="I1404" s="26" t="s">
        <v>346</v>
      </c>
      <c r="J1404" s="27">
        <v>0.162</v>
      </c>
      <c r="K1404">
        <v>537.6069</v>
      </c>
      <c r="L1404">
        <v>4820.5392</v>
      </c>
      <c r="M1404">
        <v>25.3732</v>
      </c>
      <c r="N1404">
        <v>832.3199</v>
      </c>
      <c r="O1404">
        <v>136.6</v>
      </c>
      <c r="P1404">
        <v>2199</v>
      </c>
    </row>
    <row r="1405" spans="1:16">
      <c r="A1405" t="s">
        <v>16</v>
      </c>
      <c r="B1405" t="s">
        <v>325</v>
      </c>
      <c r="C1405" t="s">
        <v>361</v>
      </c>
      <c r="D1405" t="s">
        <v>19</v>
      </c>
      <c r="E1405" t="s">
        <v>49</v>
      </c>
      <c r="F1405">
        <v>78205.19</v>
      </c>
      <c r="G1405" s="1" t="s">
        <v>344</v>
      </c>
      <c r="H1405" t="s">
        <v>32</v>
      </c>
      <c r="I1405" s="26" t="s">
        <v>285</v>
      </c>
      <c r="J1405" s="27">
        <v>0.162</v>
      </c>
      <c r="K1405">
        <v>537.6069</v>
      </c>
      <c r="L1405">
        <v>4820.5392</v>
      </c>
      <c r="M1405">
        <v>25.3732</v>
      </c>
      <c r="N1405">
        <v>832.3199</v>
      </c>
      <c r="O1405">
        <v>136.6</v>
      </c>
      <c r="P1405">
        <v>2195</v>
      </c>
    </row>
    <row r="1406" spans="1:16">
      <c r="A1406" t="s">
        <v>103</v>
      </c>
      <c r="B1406" t="s">
        <v>220</v>
      </c>
      <c r="C1406" t="s">
        <v>64</v>
      </c>
      <c r="D1406" t="s">
        <v>19</v>
      </c>
      <c r="E1406" t="s">
        <v>20</v>
      </c>
      <c r="F1406">
        <v>76378.15</v>
      </c>
      <c r="G1406" s="1" t="s">
        <v>344</v>
      </c>
      <c r="H1406" t="s">
        <v>21</v>
      </c>
      <c r="K1406">
        <v>669.9956</v>
      </c>
      <c r="L1406">
        <v>4336.7935</v>
      </c>
      <c r="M1406">
        <v>26.1964</v>
      </c>
      <c r="N1406">
        <v>774.8555</v>
      </c>
      <c r="O1406">
        <v>136.6</v>
      </c>
      <c r="P1406">
        <v>864</v>
      </c>
    </row>
    <row r="1407" spans="1:16">
      <c r="A1407" t="s">
        <v>103</v>
      </c>
      <c r="B1407" t="s">
        <v>220</v>
      </c>
      <c r="C1407" t="s">
        <v>79</v>
      </c>
      <c r="D1407" t="s">
        <v>19</v>
      </c>
      <c r="E1407" t="s">
        <v>20</v>
      </c>
      <c r="F1407">
        <v>76378.15</v>
      </c>
      <c r="G1407" s="1" t="s">
        <v>344</v>
      </c>
      <c r="H1407" t="s">
        <v>21</v>
      </c>
      <c r="K1407">
        <v>669.9956</v>
      </c>
      <c r="L1407">
        <v>4336.7935</v>
      </c>
      <c r="M1407">
        <v>26.1964</v>
      </c>
      <c r="N1407">
        <v>774.8555</v>
      </c>
      <c r="O1407">
        <v>136.6</v>
      </c>
      <c r="P1407">
        <v>858</v>
      </c>
    </row>
    <row r="1408" spans="1:16">
      <c r="A1408" t="s">
        <v>29</v>
      </c>
      <c r="B1408" t="s">
        <v>347</v>
      </c>
      <c r="C1408" t="s">
        <v>83</v>
      </c>
      <c r="D1408" t="s">
        <v>44</v>
      </c>
      <c r="E1408" t="s">
        <v>49</v>
      </c>
      <c r="F1408">
        <v>152415.15</v>
      </c>
      <c r="G1408" s="1" t="s">
        <v>345</v>
      </c>
      <c r="H1408" t="s">
        <v>32</v>
      </c>
      <c r="I1408" s="26" t="s">
        <v>338</v>
      </c>
      <c r="J1408" s="27">
        <v>0.252</v>
      </c>
      <c r="K1408">
        <v>579.0274</v>
      </c>
      <c r="L1408">
        <v>8866.5779</v>
      </c>
      <c r="M1408">
        <v>47.685</v>
      </c>
      <c r="N1408">
        <v>2351.3066</v>
      </c>
      <c r="O1408">
        <v>185.76</v>
      </c>
      <c r="P1408">
        <v>3882</v>
      </c>
    </row>
    <row r="1409" spans="1:16">
      <c r="A1409" t="s">
        <v>29</v>
      </c>
      <c r="B1409" t="s">
        <v>347</v>
      </c>
      <c r="C1409" t="s">
        <v>22</v>
      </c>
      <c r="D1409" t="s">
        <v>44</v>
      </c>
      <c r="E1409" t="s">
        <v>20</v>
      </c>
      <c r="F1409">
        <v>152273.15</v>
      </c>
      <c r="G1409" s="1" t="s">
        <v>345</v>
      </c>
      <c r="H1409" t="s">
        <v>32</v>
      </c>
      <c r="I1409" s="26" t="s">
        <v>338</v>
      </c>
      <c r="J1409" s="27">
        <v>0.252</v>
      </c>
      <c r="K1409">
        <v>674.8125</v>
      </c>
      <c r="L1409">
        <v>8338.0703</v>
      </c>
      <c r="M1409">
        <v>49.66</v>
      </c>
      <c r="N1409">
        <v>2351.3066</v>
      </c>
      <c r="O1409">
        <v>185.76</v>
      </c>
      <c r="P1409">
        <v>3881</v>
      </c>
    </row>
    <row r="1410" spans="1:16">
      <c r="A1410" t="s">
        <v>29</v>
      </c>
      <c r="B1410" t="s">
        <v>347</v>
      </c>
      <c r="C1410" t="s">
        <v>39</v>
      </c>
      <c r="D1410" t="s">
        <v>44</v>
      </c>
      <c r="E1410" t="s">
        <v>20</v>
      </c>
      <c r="F1410">
        <v>152273.15</v>
      </c>
      <c r="G1410" s="1" t="s">
        <v>345</v>
      </c>
      <c r="H1410" t="s">
        <v>32</v>
      </c>
      <c r="I1410" s="26" t="s">
        <v>338</v>
      </c>
      <c r="J1410" s="27">
        <v>0.252</v>
      </c>
      <c r="K1410">
        <v>674.8125</v>
      </c>
      <c r="L1410">
        <v>8338.0703</v>
      </c>
      <c r="M1410">
        <v>49.66</v>
      </c>
      <c r="N1410">
        <v>2351.3066</v>
      </c>
      <c r="O1410">
        <v>185.76</v>
      </c>
      <c r="P1410">
        <v>3880</v>
      </c>
    </row>
    <row r="1411" spans="1:16">
      <c r="A1411" t="s">
        <v>16</v>
      </c>
      <c r="B1411" t="s">
        <v>325</v>
      </c>
      <c r="C1411" t="s">
        <v>362</v>
      </c>
      <c r="D1411" t="s">
        <v>19</v>
      </c>
      <c r="E1411" t="s">
        <v>20</v>
      </c>
      <c r="F1411">
        <v>76378.15</v>
      </c>
      <c r="G1411" s="1" t="s">
        <v>345</v>
      </c>
      <c r="H1411" t="s">
        <v>32</v>
      </c>
      <c r="I1411" s="26" t="s">
        <v>285</v>
      </c>
      <c r="J1411" s="27">
        <v>0.162</v>
      </c>
      <c r="K1411">
        <v>669.9956</v>
      </c>
      <c r="L1411">
        <v>4336.7935</v>
      </c>
      <c r="M1411">
        <v>26.1964</v>
      </c>
      <c r="N1411">
        <v>774.8555</v>
      </c>
      <c r="O1411">
        <v>136.6</v>
      </c>
      <c r="P1411">
        <v>2384</v>
      </c>
    </row>
    <row r="1412" spans="1:16">
      <c r="A1412" t="s">
        <v>16</v>
      </c>
      <c r="B1412" t="s">
        <v>325</v>
      </c>
      <c r="C1412" t="s">
        <v>363</v>
      </c>
      <c r="D1412" t="s">
        <v>19</v>
      </c>
      <c r="E1412" t="s">
        <v>20</v>
      </c>
      <c r="F1412">
        <v>76378.15</v>
      </c>
      <c r="G1412" s="1" t="s">
        <v>345</v>
      </c>
      <c r="H1412" t="s">
        <v>32</v>
      </c>
      <c r="I1412" s="26" t="s">
        <v>342</v>
      </c>
      <c r="J1412" s="27">
        <v>0.162</v>
      </c>
      <c r="K1412">
        <v>669.9956</v>
      </c>
      <c r="L1412">
        <v>4336.7935</v>
      </c>
      <c r="M1412">
        <v>26.1964</v>
      </c>
      <c r="N1412">
        <v>774.8555</v>
      </c>
      <c r="O1412">
        <v>136.6</v>
      </c>
      <c r="P1412">
        <v>2203</v>
      </c>
    </row>
    <row r="1413" spans="1:16">
      <c r="A1413" t="s">
        <v>16</v>
      </c>
      <c r="B1413" t="s">
        <v>325</v>
      </c>
      <c r="C1413" t="s">
        <v>364</v>
      </c>
      <c r="D1413" t="s">
        <v>19</v>
      </c>
      <c r="E1413" t="s">
        <v>20</v>
      </c>
      <c r="F1413">
        <v>76378.15</v>
      </c>
      <c r="G1413" s="1" t="s">
        <v>345</v>
      </c>
      <c r="H1413" t="s">
        <v>32</v>
      </c>
      <c r="I1413" s="26" t="s">
        <v>342</v>
      </c>
      <c r="J1413" s="27">
        <v>0.162</v>
      </c>
      <c r="K1413">
        <v>669.9956</v>
      </c>
      <c r="L1413">
        <v>4336.7935</v>
      </c>
      <c r="M1413">
        <v>26.1964</v>
      </c>
      <c r="N1413">
        <v>774.8555</v>
      </c>
      <c r="O1413">
        <v>136.6</v>
      </c>
      <c r="P1413">
        <v>2202</v>
      </c>
    </row>
    <row r="1414" spans="1:16">
      <c r="A1414" t="s">
        <v>16</v>
      </c>
      <c r="B1414" t="s">
        <v>325</v>
      </c>
      <c r="C1414" t="s">
        <v>365</v>
      </c>
      <c r="D1414" t="s">
        <v>19</v>
      </c>
      <c r="E1414" t="s">
        <v>20</v>
      </c>
      <c r="F1414">
        <v>76378.15</v>
      </c>
      <c r="G1414" s="1" t="s">
        <v>345</v>
      </c>
      <c r="H1414" t="s">
        <v>32</v>
      </c>
      <c r="I1414" s="26" t="s">
        <v>346</v>
      </c>
      <c r="J1414" s="27">
        <v>0.162</v>
      </c>
      <c r="K1414">
        <v>669.9956</v>
      </c>
      <c r="L1414">
        <v>4336.7935</v>
      </c>
      <c r="M1414">
        <v>26.1964</v>
      </c>
      <c r="N1414">
        <v>774.8555</v>
      </c>
      <c r="O1414">
        <v>136.6</v>
      </c>
      <c r="P1414">
        <v>2198</v>
      </c>
    </row>
    <row r="1415" spans="1:16">
      <c r="A1415" t="s">
        <v>16</v>
      </c>
      <c r="B1415" t="s">
        <v>325</v>
      </c>
      <c r="C1415" t="s">
        <v>366</v>
      </c>
      <c r="D1415" t="s">
        <v>19</v>
      </c>
      <c r="E1415" t="s">
        <v>49</v>
      </c>
      <c r="F1415">
        <v>78205.19</v>
      </c>
      <c r="G1415" s="1" t="s">
        <v>345</v>
      </c>
      <c r="H1415" t="s">
        <v>32</v>
      </c>
      <c r="I1415" s="26" t="s">
        <v>246</v>
      </c>
      <c r="J1415" s="27">
        <v>0.162</v>
      </c>
      <c r="K1415">
        <v>537.6069</v>
      </c>
      <c r="L1415">
        <v>4820.5392</v>
      </c>
      <c r="M1415">
        <v>25.3732</v>
      </c>
      <c r="N1415">
        <v>832.3199</v>
      </c>
      <c r="O1415">
        <v>136.6</v>
      </c>
      <c r="P1415">
        <v>2185</v>
      </c>
    </row>
    <row r="1416" spans="1:16">
      <c r="A1416" t="s">
        <v>29</v>
      </c>
      <c r="B1416" t="s">
        <v>347</v>
      </c>
      <c r="C1416" t="s">
        <v>38</v>
      </c>
      <c r="D1416" t="s">
        <v>44</v>
      </c>
      <c r="E1416" t="s">
        <v>20</v>
      </c>
      <c r="F1416">
        <v>152273.15</v>
      </c>
      <c r="G1416" s="1" t="s">
        <v>332</v>
      </c>
      <c r="H1416" t="s">
        <v>32</v>
      </c>
      <c r="I1416" s="26" t="s">
        <v>334</v>
      </c>
      <c r="J1416" s="27">
        <v>0.252</v>
      </c>
      <c r="K1416">
        <v>674.8125</v>
      </c>
      <c r="L1416">
        <v>8338.0703</v>
      </c>
      <c r="M1416">
        <v>49.66</v>
      </c>
      <c r="N1416">
        <v>2351.3066</v>
      </c>
      <c r="O1416">
        <v>185.76</v>
      </c>
      <c r="P1416">
        <v>3879</v>
      </c>
    </row>
    <row r="1417" spans="1:16">
      <c r="A1417" t="s">
        <v>29</v>
      </c>
      <c r="B1417" t="s">
        <v>347</v>
      </c>
      <c r="C1417" t="s">
        <v>85</v>
      </c>
      <c r="D1417" t="s">
        <v>44</v>
      </c>
      <c r="E1417" t="s">
        <v>49</v>
      </c>
      <c r="F1417">
        <v>152415.15</v>
      </c>
      <c r="G1417" s="1" t="s">
        <v>332</v>
      </c>
      <c r="H1417" t="s">
        <v>32</v>
      </c>
      <c r="I1417" s="26" t="s">
        <v>334</v>
      </c>
      <c r="J1417" s="27">
        <v>0.252</v>
      </c>
      <c r="K1417">
        <v>579.0274</v>
      </c>
      <c r="L1417">
        <v>8866.5779</v>
      </c>
      <c r="M1417">
        <v>47.685</v>
      </c>
      <c r="N1417">
        <v>2351.3066</v>
      </c>
      <c r="O1417">
        <v>185.76</v>
      </c>
      <c r="P1417">
        <v>3878</v>
      </c>
    </row>
    <row r="1418" spans="1:16">
      <c r="A1418" t="s">
        <v>29</v>
      </c>
      <c r="B1418" t="s">
        <v>323</v>
      </c>
      <c r="C1418" t="s">
        <v>146</v>
      </c>
      <c r="D1418" t="s">
        <v>44</v>
      </c>
      <c r="E1418" t="s">
        <v>20</v>
      </c>
      <c r="F1418">
        <v>152273.15</v>
      </c>
      <c r="G1418" s="1" t="s">
        <v>332</v>
      </c>
      <c r="H1418" t="s">
        <v>32</v>
      </c>
      <c r="I1418" s="26" t="s">
        <v>342</v>
      </c>
      <c r="J1418" s="27">
        <v>0.252</v>
      </c>
      <c r="K1418">
        <v>674.8125</v>
      </c>
      <c r="L1418">
        <v>8338.0703</v>
      </c>
      <c r="M1418">
        <v>49.66</v>
      </c>
      <c r="N1418">
        <v>2351.3066</v>
      </c>
      <c r="O1418">
        <v>185.76</v>
      </c>
      <c r="P1418">
        <v>3425</v>
      </c>
    </row>
    <row r="1419" spans="1:16">
      <c r="A1419" t="s">
        <v>16</v>
      </c>
      <c r="B1419" t="s">
        <v>336</v>
      </c>
      <c r="C1419" t="s">
        <v>86</v>
      </c>
      <c r="D1419" t="s">
        <v>19</v>
      </c>
      <c r="E1419" t="s">
        <v>20</v>
      </c>
      <c r="F1419">
        <v>76378.15</v>
      </c>
      <c r="G1419" s="1" t="s">
        <v>332</v>
      </c>
      <c r="H1419" t="s">
        <v>32</v>
      </c>
      <c r="I1419" s="26" t="s">
        <v>338</v>
      </c>
      <c r="J1419" s="27">
        <v>0.162</v>
      </c>
      <c r="K1419">
        <v>669.9956</v>
      </c>
      <c r="L1419">
        <v>4336.7935</v>
      </c>
      <c r="M1419">
        <v>26.1964</v>
      </c>
      <c r="N1419">
        <v>774.8555</v>
      </c>
      <c r="O1419">
        <v>136.6</v>
      </c>
      <c r="P1419">
        <v>2601</v>
      </c>
    </row>
    <row r="1420" spans="1:16">
      <c r="A1420" t="s">
        <v>16</v>
      </c>
      <c r="B1420" t="s">
        <v>336</v>
      </c>
      <c r="C1420" t="s">
        <v>209</v>
      </c>
      <c r="D1420" t="s">
        <v>19</v>
      </c>
      <c r="E1420" t="s">
        <v>20</v>
      </c>
      <c r="F1420">
        <v>76378.15</v>
      </c>
      <c r="G1420" s="1" t="s">
        <v>332</v>
      </c>
      <c r="H1420" t="s">
        <v>32</v>
      </c>
      <c r="I1420" s="26" t="s">
        <v>338</v>
      </c>
      <c r="J1420" s="27">
        <v>0.162</v>
      </c>
      <c r="K1420">
        <v>669.9956</v>
      </c>
      <c r="L1420">
        <v>4336.7935</v>
      </c>
      <c r="M1420">
        <v>26.1964</v>
      </c>
      <c r="N1420">
        <v>774.8555</v>
      </c>
      <c r="O1420">
        <v>136.6</v>
      </c>
      <c r="P1420">
        <v>2553</v>
      </c>
    </row>
    <row r="1421" spans="1:16">
      <c r="A1421" t="s">
        <v>16</v>
      </c>
      <c r="B1421" t="s">
        <v>336</v>
      </c>
      <c r="C1421" t="s">
        <v>215</v>
      </c>
      <c r="D1421" t="s">
        <v>19</v>
      </c>
      <c r="E1421" t="s">
        <v>20</v>
      </c>
      <c r="F1421">
        <v>76378.15</v>
      </c>
      <c r="G1421" s="1" t="s">
        <v>332</v>
      </c>
      <c r="H1421" t="s">
        <v>32</v>
      </c>
      <c r="I1421" s="26" t="s">
        <v>338</v>
      </c>
      <c r="J1421" s="27">
        <v>0.162</v>
      </c>
      <c r="K1421">
        <v>669.9956</v>
      </c>
      <c r="L1421">
        <v>4336.7935</v>
      </c>
      <c r="M1421">
        <v>26.1964</v>
      </c>
      <c r="N1421">
        <v>774.8555</v>
      </c>
      <c r="O1421">
        <v>136.6</v>
      </c>
      <c r="P1421">
        <v>2542</v>
      </c>
    </row>
    <row r="1422" spans="1:16">
      <c r="A1422" t="s">
        <v>16</v>
      </c>
      <c r="B1422" t="s">
        <v>325</v>
      </c>
      <c r="C1422" t="s">
        <v>367</v>
      </c>
      <c r="D1422" t="s">
        <v>19</v>
      </c>
      <c r="E1422" t="s">
        <v>20</v>
      </c>
      <c r="F1422">
        <v>76378.15</v>
      </c>
      <c r="G1422" s="1" t="s">
        <v>332</v>
      </c>
      <c r="H1422" t="s">
        <v>32</v>
      </c>
      <c r="I1422" s="26" t="s">
        <v>285</v>
      </c>
      <c r="J1422" s="27">
        <v>0.162</v>
      </c>
      <c r="K1422">
        <v>669.9956</v>
      </c>
      <c r="L1422">
        <v>4336.7935</v>
      </c>
      <c r="M1422">
        <v>26.1964</v>
      </c>
      <c r="N1422">
        <v>774.8555</v>
      </c>
      <c r="O1422">
        <v>136.6</v>
      </c>
      <c r="P1422">
        <v>2382</v>
      </c>
    </row>
    <row r="1423" spans="1:16">
      <c r="A1423" t="s">
        <v>16</v>
      </c>
      <c r="B1423" t="s">
        <v>325</v>
      </c>
      <c r="C1423" t="s">
        <v>368</v>
      </c>
      <c r="D1423" t="s">
        <v>19</v>
      </c>
      <c r="E1423" t="s">
        <v>20</v>
      </c>
      <c r="F1423">
        <v>76378.15</v>
      </c>
      <c r="G1423" s="1" t="s">
        <v>332</v>
      </c>
      <c r="H1423" t="s">
        <v>32</v>
      </c>
      <c r="I1423" s="26" t="s">
        <v>346</v>
      </c>
      <c r="J1423" s="27">
        <v>0.162</v>
      </c>
      <c r="K1423">
        <v>669.9956</v>
      </c>
      <c r="L1423">
        <v>4336.7935</v>
      </c>
      <c r="M1423">
        <v>26.1964</v>
      </c>
      <c r="N1423">
        <v>774.8555</v>
      </c>
      <c r="O1423">
        <v>136.6</v>
      </c>
      <c r="P1423">
        <v>2378</v>
      </c>
    </row>
    <row r="1424" spans="1:16">
      <c r="A1424" t="s">
        <v>16</v>
      </c>
      <c r="B1424" t="s">
        <v>325</v>
      </c>
      <c r="C1424" t="s">
        <v>369</v>
      </c>
      <c r="D1424" t="s">
        <v>19</v>
      </c>
      <c r="E1424" t="s">
        <v>20</v>
      </c>
      <c r="F1424">
        <v>76378.15</v>
      </c>
      <c r="G1424" s="1" t="s">
        <v>332</v>
      </c>
      <c r="H1424" t="s">
        <v>32</v>
      </c>
      <c r="I1424" s="26" t="s">
        <v>346</v>
      </c>
      <c r="J1424" s="27">
        <v>0.162</v>
      </c>
      <c r="K1424">
        <v>669.9956</v>
      </c>
      <c r="L1424">
        <v>4336.7935</v>
      </c>
      <c r="M1424">
        <v>26.1964</v>
      </c>
      <c r="N1424">
        <v>774.8555</v>
      </c>
      <c r="O1424">
        <v>136.6</v>
      </c>
      <c r="P1424">
        <v>2377</v>
      </c>
    </row>
    <row r="1425" spans="1:16">
      <c r="A1425" t="s">
        <v>16</v>
      </c>
      <c r="B1425" t="s">
        <v>325</v>
      </c>
      <c r="C1425" t="s">
        <v>370</v>
      </c>
      <c r="D1425" t="s">
        <v>19</v>
      </c>
      <c r="E1425" t="s">
        <v>49</v>
      </c>
      <c r="F1425">
        <v>78205.19</v>
      </c>
      <c r="G1425" s="1" t="s">
        <v>332</v>
      </c>
      <c r="H1425" t="s">
        <v>32</v>
      </c>
      <c r="I1425" s="26" t="s">
        <v>346</v>
      </c>
      <c r="J1425" s="27">
        <v>0.162</v>
      </c>
      <c r="K1425">
        <v>537.6069</v>
      </c>
      <c r="L1425">
        <v>4820.5392</v>
      </c>
      <c r="M1425">
        <v>25.3732</v>
      </c>
      <c r="N1425">
        <v>832.3199</v>
      </c>
      <c r="O1425">
        <v>136.6</v>
      </c>
      <c r="P1425">
        <v>2376</v>
      </c>
    </row>
    <row r="1426" spans="1:16">
      <c r="A1426" t="s">
        <v>16</v>
      </c>
      <c r="B1426" t="s">
        <v>325</v>
      </c>
      <c r="C1426" t="s">
        <v>371</v>
      </c>
      <c r="D1426" t="s">
        <v>19</v>
      </c>
      <c r="E1426" t="s">
        <v>49</v>
      </c>
      <c r="F1426">
        <v>78205.19</v>
      </c>
      <c r="G1426" s="1" t="s">
        <v>332</v>
      </c>
      <c r="H1426" t="s">
        <v>32</v>
      </c>
      <c r="I1426" s="26" t="s">
        <v>239</v>
      </c>
      <c r="J1426" s="27">
        <v>0.162</v>
      </c>
      <c r="K1426">
        <v>537.6069</v>
      </c>
      <c r="L1426">
        <v>4820.5392</v>
      </c>
      <c r="M1426">
        <v>25.3732</v>
      </c>
      <c r="N1426">
        <v>832.3199</v>
      </c>
      <c r="O1426">
        <v>136.6</v>
      </c>
      <c r="P1426">
        <v>2371</v>
      </c>
    </row>
    <row r="1427" spans="1:16">
      <c r="A1427" t="s">
        <v>16</v>
      </c>
      <c r="B1427" t="s">
        <v>325</v>
      </c>
      <c r="C1427" t="s">
        <v>372</v>
      </c>
      <c r="D1427" t="s">
        <v>19</v>
      </c>
      <c r="E1427" t="s">
        <v>20</v>
      </c>
      <c r="F1427">
        <v>76378.15</v>
      </c>
      <c r="G1427" s="1" t="s">
        <v>332</v>
      </c>
      <c r="H1427" t="s">
        <v>32</v>
      </c>
      <c r="I1427" s="26" t="s">
        <v>285</v>
      </c>
      <c r="J1427" s="27">
        <v>0.162</v>
      </c>
      <c r="K1427">
        <v>669.9956</v>
      </c>
      <c r="L1427">
        <v>4336.7935</v>
      </c>
      <c r="M1427">
        <v>26.1964</v>
      </c>
      <c r="N1427">
        <v>774.8555</v>
      </c>
      <c r="O1427">
        <v>136.6</v>
      </c>
      <c r="P1427">
        <v>2197</v>
      </c>
    </row>
    <row r="1428" spans="1:16">
      <c r="A1428" t="s">
        <v>16</v>
      </c>
      <c r="B1428" t="s">
        <v>325</v>
      </c>
      <c r="C1428" t="s">
        <v>373</v>
      </c>
      <c r="D1428" t="s">
        <v>19</v>
      </c>
      <c r="E1428" t="s">
        <v>20</v>
      </c>
      <c r="F1428">
        <v>76378.15</v>
      </c>
      <c r="G1428" s="1" t="s">
        <v>332</v>
      </c>
      <c r="H1428" t="s">
        <v>32</v>
      </c>
      <c r="I1428" s="26" t="s">
        <v>285</v>
      </c>
      <c r="J1428" s="27">
        <v>0.162</v>
      </c>
      <c r="K1428">
        <v>669.9956</v>
      </c>
      <c r="L1428">
        <v>4336.7935</v>
      </c>
      <c r="M1428">
        <v>26.1964</v>
      </c>
      <c r="N1428">
        <v>774.8555</v>
      </c>
      <c r="O1428">
        <v>136.6</v>
      </c>
      <c r="P1428">
        <v>2196</v>
      </c>
    </row>
    <row r="1429" spans="1:16">
      <c r="A1429" t="s">
        <v>16</v>
      </c>
      <c r="B1429" t="s">
        <v>325</v>
      </c>
      <c r="C1429" t="s">
        <v>374</v>
      </c>
      <c r="D1429" t="s">
        <v>19</v>
      </c>
      <c r="E1429" t="s">
        <v>49</v>
      </c>
      <c r="F1429">
        <v>78205.19</v>
      </c>
      <c r="G1429" s="1" t="s">
        <v>332</v>
      </c>
      <c r="H1429" t="s">
        <v>32</v>
      </c>
      <c r="I1429" s="26" t="s">
        <v>278</v>
      </c>
      <c r="J1429" s="27">
        <v>0.162</v>
      </c>
      <c r="K1429">
        <v>537.6069</v>
      </c>
      <c r="L1429">
        <v>4820.5392</v>
      </c>
      <c r="M1429">
        <v>25.3732</v>
      </c>
      <c r="N1429">
        <v>832.3199</v>
      </c>
      <c r="O1429">
        <v>136.6</v>
      </c>
      <c r="P1429">
        <v>2186</v>
      </c>
    </row>
    <row r="1430" spans="1:16">
      <c r="A1430" t="s">
        <v>29</v>
      </c>
      <c r="B1430" t="s">
        <v>323</v>
      </c>
      <c r="C1430" t="s">
        <v>152</v>
      </c>
      <c r="D1430" t="s">
        <v>44</v>
      </c>
      <c r="E1430" t="s">
        <v>20</v>
      </c>
      <c r="F1430">
        <v>152273.15</v>
      </c>
      <c r="G1430" s="1" t="s">
        <v>337</v>
      </c>
      <c r="H1430" t="s">
        <v>32</v>
      </c>
      <c r="I1430" s="26" t="s">
        <v>342</v>
      </c>
      <c r="J1430" s="27">
        <v>0.252</v>
      </c>
      <c r="K1430">
        <v>674.8125</v>
      </c>
      <c r="L1430">
        <v>8338.0703</v>
      </c>
      <c r="M1430">
        <v>49.66</v>
      </c>
      <c r="N1430">
        <v>2351.3066</v>
      </c>
      <c r="O1430">
        <v>185.76</v>
      </c>
      <c r="P1430">
        <v>3424</v>
      </c>
    </row>
    <row r="1431" spans="1:16">
      <c r="A1431" t="s">
        <v>29</v>
      </c>
      <c r="B1431" t="s">
        <v>323</v>
      </c>
      <c r="C1431" t="s">
        <v>156</v>
      </c>
      <c r="D1431" t="s">
        <v>44</v>
      </c>
      <c r="E1431" t="s">
        <v>49</v>
      </c>
      <c r="F1431">
        <v>152415.15</v>
      </c>
      <c r="G1431" s="1" t="s">
        <v>337</v>
      </c>
      <c r="H1431" t="s">
        <v>32</v>
      </c>
      <c r="I1431" s="26" t="s">
        <v>342</v>
      </c>
      <c r="J1431" s="27">
        <v>0.252</v>
      </c>
      <c r="K1431">
        <v>579.0274</v>
      </c>
      <c r="L1431">
        <v>8866.5779</v>
      </c>
      <c r="M1431">
        <v>47.685</v>
      </c>
      <c r="N1431">
        <v>2351.3066</v>
      </c>
      <c r="O1431">
        <v>185.76</v>
      </c>
      <c r="P1431">
        <v>3423</v>
      </c>
    </row>
    <row r="1432" spans="1:16">
      <c r="A1432" t="s">
        <v>16</v>
      </c>
      <c r="B1432" t="s">
        <v>325</v>
      </c>
      <c r="C1432" t="s">
        <v>375</v>
      </c>
      <c r="D1432" t="s">
        <v>19</v>
      </c>
      <c r="E1432" t="s">
        <v>20</v>
      </c>
      <c r="F1432">
        <v>76378.15</v>
      </c>
      <c r="G1432" s="1" t="s">
        <v>337</v>
      </c>
      <c r="H1432" t="s">
        <v>32</v>
      </c>
      <c r="I1432" s="26" t="s">
        <v>346</v>
      </c>
      <c r="J1432" s="27">
        <v>0.162</v>
      </c>
      <c r="K1432">
        <v>669.9956</v>
      </c>
      <c r="L1432">
        <v>4336.7935</v>
      </c>
      <c r="M1432">
        <v>26.1964</v>
      </c>
      <c r="N1432">
        <v>774.8555</v>
      </c>
      <c r="O1432">
        <v>136.6</v>
      </c>
      <c r="P1432">
        <v>2379</v>
      </c>
    </row>
    <row r="1433" spans="1:16">
      <c r="A1433" t="s">
        <v>16</v>
      </c>
      <c r="B1433" t="s">
        <v>325</v>
      </c>
      <c r="C1433" t="s">
        <v>376</v>
      </c>
      <c r="D1433" t="s">
        <v>19</v>
      </c>
      <c r="E1433" t="s">
        <v>20</v>
      </c>
      <c r="F1433">
        <v>76378.15</v>
      </c>
      <c r="G1433" s="1" t="s">
        <v>337</v>
      </c>
      <c r="H1433" t="s">
        <v>32</v>
      </c>
      <c r="I1433" s="26" t="s">
        <v>239</v>
      </c>
      <c r="J1433" s="27">
        <v>0.162</v>
      </c>
      <c r="K1433">
        <v>669.9956</v>
      </c>
      <c r="L1433">
        <v>4336.7935</v>
      </c>
      <c r="M1433">
        <v>26.1964</v>
      </c>
      <c r="N1433">
        <v>774.8555</v>
      </c>
      <c r="O1433">
        <v>136.6</v>
      </c>
      <c r="P1433">
        <v>2194</v>
      </c>
    </row>
    <row r="1434" spans="1:16">
      <c r="A1434" t="s">
        <v>16</v>
      </c>
      <c r="B1434" t="s">
        <v>325</v>
      </c>
      <c r="C1434" t="s">
        <v>377</v>
      </c>
      <c r="D1434" t="s">
        <v>19</v>
      </c>
      <c r="E1434" t="s">
        <v>20</v>
      </c>
      <c r="F1434">
        <v>76378.15</v>
      </c>
      <c r="G1434" s="1" t="s">
        <v>337</v>
      </c>
      <c r="H1434" t="s">
        <v>32</v>
      </c>
      <c r="I1434" s="26" t="s">
        <v>239</v>
      </c>
      <c r="J1434" s="27">
        <v>0.162</v>
      </c>
      <c r="K1434">
        <v>669.9956</v>
      </c>
      <c r="L1434">
        <v>4336.7935</v>
      </c>
      <c r="M1434">
        <v>26.1964</v>
      </c>
      <c r="N1434">
        <v>774.8555</v>
      </c>
      <c r="O1434">
        <v>136.6</v>
      </c>
      <c r="P1434">
        <v>2193</v>
      </c>
    </row>
    <row r="1435" spans="1:16">
      <c r="A1435" t="s">
        <v>16</v>
      </c>
      <c r="B1435" t="s">
        <v>325</v>
      </c>
      <c r="C1435" t="s">
        <v>378</v>
      </c>
      <c r="D1435" t="s">
        <v>19</v>
      </c>
      <c r="E1435" t="s">
        <v>20</v>
      </c>
      <c r="F1435">
        <v>76378.15</v>
      </c>
      <c r="G1435" s="1" t="s">
        <v>337</v>
      </c>
      <c r="H1435" t="s">
        <v>32</v>
      </c>
      <c r="I1435" s="26" t="s">
        <v>239</v>
      </c>
      <c r="J1435" s="27">
        <v>0.162</v>
      </c>
      <c r="K1435">
        <v>669.9956</v>
      </c>
      <c r="L1435">
        <v>4336.7935</v>
      </c>
      <c r="M1435">
        <v>26.1964</v>
      </c>
      <c r="N1435">
        <v>774.8555</v>
      </c>
      <c r="O1435">
        <v>136.6</v>
      </c>
      <c r="P1435">
        <v>2190</v>
      </c>
    </row>
    <row r="1436" spans="1:16">
      <c r="A1436" t="s">
        <v>16</v>
      </c>
      <c r="B1436" t="s">
        <v>325</v>
      </c>
      <c r="C1436" t="s">
        <v>379</v>
      </c>
      <c r="D1436" t="s">
        <v>19</v>
      </c>
      <c r="E1436" t="s">
        <v>20</v>
      </c>
      <c r="F1436">
        <v>76378.15</v>
      </c>
      <c r="G1436" s="1" t="s">
        <v>337</v>
      </c>
      <c r="H1436" t="s">
        <v>32</v>
      </c>
      <c r="I1436" s="26" t="s">
        <v>246</v>
      </c>
      <c r="J1436" s="27">
        <v>0.162</v>
      </c>
      <c r="K1436">
        <v>669.9956</v>
      </c>
      <c r="L1436">
        <v>4336.7935</v>
      </c>
      <c r="M1436">
        <v>26.1964</v>
      </c>
      <c r="N1436">
        <v>774.8555</v>
      </c>
      <c r="O1436">
        <v>136.6</v>
      </c>
      <c r="P1436">
        <v>2184</v>
      </c>
    </row>
    <row r="1437" spans="1:16">
      <c r="A1437" t="s">
        <v>16</v>
      </c>
      <c r="B1437" t="s">
        <v>325</v>
      </c>
      <c r="C1437" t="s">
        <v>380</v>
      </c>
      <c r="D1437" t="s">
        <v>19</v>
      </c>
      <c r="E1437" t="s">
        <v>49</v>
      </c>
      <c r="F1437">
        <v>78205.19</v>
      </c>
      <c r="G1437" s="1" t="s">
        <v>334</v>
      </c>
      <c r="H1437" t="s">
        <v>32</v>
      </c>
      <c r="I1437" s="26" t="s">
        <v>239</v>
      </c>
      <c r="J1437" s="27">
        <v>0.162</v>
      </c>
      <c r="K1437">
        <v>537.6069</v>
      </c>
      <c r="L1437">
        <v>4820.5392</v>
      </c>
      <c r="M1437">
        <v>25.3732</v>
      </c>
      <c r="N1437">
        <v>832.3199</v>
      </c>
      <c r="O1437">
        <v>136.6</v>
      </c>
      <c r="P1437">
        <v>2366</v>
      </c>
    </row>
    <row r="1438" spans="1:16">
      <c r="A1438" t="s">
        <v>103</v>
      </c>
      <c r="B1438" t="s">
        <v>220</v>
      </c>
      <c r="C1438" t="s">
        <v>46</v>
      </c>
      <c r="D1438" t="s">
        <v>19</v>
      </c>
      <c r="E1438" t="s">
        <v>20</v>
      </c>
      <c r="F1438">
        <v>76378.15</v>
      </c>
      <c r="G1438" s="1" t="s">
        <v>334</v>
      </c>
      <c r="H1438" t="s">
        <v>21</v>
      </c>
      <c r="K1438">
        <v>669.9956</v>
      </c>
      <c r="L1438">
        <v>4336.7935</v>
      </c>
      <c r="M1438">
        <v>26.1964</v>
      </c>
      <c r="N1438">
        <v>774.8555</v>
      </c>
      <c r="O1438">
        <v>136.6</v>
      </c>
      <c r="P1438">
        <v>857</v>
      </c>
    </row>
    <row r="1439" spans="1:16">
      <c r="A1439" t="s">
        <v>103</v>
      </c>
      <c r="B1439" t="s">
        <v>220</v>
      </c>
      <c r="C1439" t="s">
        <v>56</v>
      </c>
      <c r="D1439" t="s">
        <v>19</v>
      </c>
      <c r="E1439" t="s">
        <v>20</v>
      </c>
      <c r="F1439">
        <v>76378.15</v>
      </c>
      <c r="G1439" s="1" t="s">
        <v>334</v>
      </c>
      <c r="H1439" t="s">
        <v>21</v>
      </c>
      <c r="K1439">
        <v>669.9956</v>
      </c>
      <c r="L1439">
        <v>4336.7935</v>
      </c>
      <c r="M1439">
        <v>26.1964</v>
      </c>
      <c r="N1439">
        <v>774.8555</v>
      </c>
      <c r="O1439">
        <v>136.6</v>
      </c>
      <c r="P1439">
        <v>859</v>
      </c>
    </row>
    <row r="1440" spans="1:16">
      <c r="A1440" t="s">
        <v>103</v>
      </c>
      <c r="B1440" t="s">
        <v>220</v>
      </c>
      <c r="C1440" t="s">
        <v>63</v>
      </c>
      <c r="D1440" t="s">
        <v>19</v>
      </c>
      <c r="E1440" t="s">
        <v>49</v>
      </c>
      <c r="F1440">
        <v>78205.19</v>
      </c>
      <c r="G1440" s="1" t="s">
        <v>334</v>
      </c>
      <c r="H1440" t="s">
        <v>21</v>
      </c>
      <c r="K1440">
        <v>537.6069</v>
      </c>
      <c r="L1440">
        <v>4820.5392</v>
      </c>
      <c r="M1440">
        <v>25.3732</v>
      </c>
      <c r="N1440">
        <v>832.3199</v>
      </c>
      <c r="O1440">
        <v>136.6</v>
      </c>
      <c r="P1440">
        <v>860</v>
      </c>
    </row>
    <row r="1441" spans="1:16">
      <c r="A1441" t="s">
        <v>103</v>
      </c>
      <c r="B1441" t="s">
        <v>320</v>
      </c>
      <c r="C1441" t="s">
        <v>41</v>
      </c>
      <c r="D1441" t="s">
        <v>44</v>
      </c>
      <c r="E1441" t="s">
        <v>20</v>
      </c>
      <c r="F1441">
        <v>152273.15</v>
      </c>
      <c r="G1441" s="1" t="s">
        <v>334</v>
      </c>
      <c r="H1441" t="s">
        <v>21</v>
      </c>
      <c r="I1441" s="26" t="s">
        <v>264</v>
      </c>
      <c r="J1441" s="27">
        <v>0.252</v>
      </c>
      <c r="K1441">
        <v>674.8125</v>
      </c>
      <c r="L1441">
        <v>8338.0703</v>
      </c>
      <c r="M1441">
        <v>49.66</v>
      </c>
      <c r="N1441">
        <v>2351.3066</v>
      </c>
      <c r="O1441">
        <v>185.76</v>
      </c>
      <c r="P1441">
        <v>1077</v>
      </c>
    </row>
    <row r="1442" spans="1:16">
      <c r="A1442" t="s">
        <v>16</v>
      </c>
      <c r="B1442" t="s">
        <v>325</v>
      </c>
      <c r="C1442" t="s">
        <v>381</v>
      </c>
      <c r="D1442" t="s">
        <v>19</v>
      </c>
      <c r="E1442" t="s">
        <v>49</v>
      </c>
      <c r="F1442">
        <v>78205.19</v>
      </c>
      <c r="G1442" s="1" t="s">
        <v>334</v>
      </c>
      <c r="H1442" t="s">
        <v>32</v>
      </c>
      <c r="K1442">
        <v>537.6069</v>
      </c>
      <c r="L1442">
        <v>4820.5392</v>
      </c>
      <c r="M1442">
        <v>25.3732</v>
      </c>
      <c r="N1442">
        <v>832.3199</v>
      </c>
      <c r="O1442">
        <v>136.6</v>
      </c>
      <c r="P1442">
        <v>2174</v>
      </c>
    </row>
    <row r="1443" spans="1:16">
      <c r="A1443" t="s">
        <v>16</v>
      </c>
      <c r="B1443" t="s">
        <v>325</v>
      </c>
      <c r="C1443" t="s">
        <v>382</v>
      </c>
      <c r="D1443" t="s">
        <v>19</v>
      </c>
      <c r="E1443" t="s">
        <v>20</v>
      </c>
      <c r="F1443">
        <v>76378.15</v>
      </c>
      <c r="G1443" s="1" t="s">
        <v>334</v>
      </c>
      <c r="H1443" t="s">
        <v>32</v>
      </c>
      <c r="I1443" s="26" t="s">
        <v>239</v>
      </c>
      <c r="J1443" s="27">
        <v>0.162</v>
      </c>
      <c r="K1443">
        <v>669.9956</v>
      </c>
      <c r="L1443">
        <v>4336.7935</v>
      </c>
      <c r="M1443">
        <v>26.1964</v>
      </c>
      <c r="N1443">
        <v>774.8555</v>
      </c>
      <c r="O1443">
        <v>136.6</v>
      </c>
      <c r="P1443">
        <v>2191</v>
      </c>
    </row>
    <row r="1444" spans="1:16">
      <c r="A1444" t="s">
        <v>103</v>
      </c>
      <c r="B1444" t="s">
        <v>220</v>
      </c>
      <c r="C1444" t="s">
        <v>67</v>
      </c>
      <c r="D1444" t="s">
        <v>19</v>
      </c>
      <c r="E1444" t="s">
        <v>49</v>
      </c>
      <c r="F1444">
        <v>78205.19</v>
      </c>
      <c r="G1444" s="1" t="s">
        <v>334</v>
      </c>
      <c r="H1444" t="s">
        <v>21</v>
      </c>
      <c r="K1444">
        <v>537.6069</v>
      </c>
      <c r="L1444">
        <v>4820.5392</v>
      </c>
      <c r="M1444">
        <v>25.3732</v>
      </c>
      <c r="N1444">
        <v>832.3199</v>
      </c>
      <c r="O1444">
        <v>136.6</v>
      </c>
      <c r="P1444">
        <v>856</v>
      </c>
    </row>
    <row r="1445" spans="1:16">
      <c r="A1445" t="s">
        <v>16</v>
      </c>
      <c r="B1445" t="s">
        <v>325</v>
      </c>
      <c r="C1445" t="s">
        <v>383</v>
      </c>
      <c r="D1445" t="s">
        <v>19</v>
      </c>
      <c r="E1445" t="s">
        <v>49</v>
      </c>
      <c r="F1445">
        <v>77950.3</v>
      </c>
      <c r="G1445" s="1" t="s">
        <v>334</v>
      </c>
      <c r="H1445" t="s">
        <v>32</v>
      </c>
      <c r="I1445" s="26" t="s">
        <v>239</v>
      </c>
      <c r="J1445" s="27">
        <v>0.162</v>
      </c>
      <c r="K1445">
        <v>384.0432</v>
      </c>
      <c r="L1445">
        <v>4961.8474</v>
      </c>
      <c r="M1445">
        <v>25.2923</v>
      </c>
      <c r="N1445">
        <v>832.3199</v>
      </c>
      <c r="O1445">
        <v>136.6</v>
      </c>
      <c r="P1445">
        <v>2361</v>
      </c>
    </row>
    <row r="1446" spans="1:16">
      <c r="A1446" t="s">
        <v>29</v>
      </c>
      <c r="B1446" t="s">
        <v>323</v>
      </c>
      <c r="C1446" t="s">
        <v>147</v>
      </c>
      <c r="D1446" t="s">
        <v>44</v>
      </c>
      <c r="E1446" t="s">
        <v>20</v>
      </c>
      <c r="F1446">
        <v>152769.7</v>
      </c>
      <c r="G1446" s="1" t="s">
        <v>334</v>
      </c>
      <c r="H1446" t="s">
        <v>32</v>
      </c>
      <c r="K1446">
        <v>1198.4594</v>
      </c>
      <c r="L1446">
        <v>7822.3987</v>
      </c>
      <c r="M1446">
        <v>49.8117</v>
      </c>
      <c r="N1446">
        <v>2351.3066</v>
      </c>
      <c r="O1446">
        <v>185.76</v>
      </c>
      <c r="P1446">
        <v>3430</v>
      </c>
    </row>
    <row r="1447" spans="1:16">
      <c r="A1447" t="s">
        <v>16</v>
      </c>
      <c r="B1447" t="s">
        <v>325</v>
      </c>
      <c r="C1447" t="s">
        <v>384</v>
      </c>
      <c r="D1447" t="s">
        <v>19</v>
      </c>
      <c r="E1447" t="s">
        <v>20</v>
      </c>
      <c r="F1447">
        <v>76378.15</v>
      </c>
      <c r="G1447" s="1" t="s">
        <v>334</v>
      </c>
      <c r="H1447" t="s">
        <v>32</v>
      </c>
      <c r="I1447" s="26" t="s">
        <v>239</v>
      </c>
      <c r="J1447" s="27">
        <v>0.162</v>
      </c>
      <c r="K1447">
        <v>669.9956</v>
      </c>
      <c r="L1447">
        <v>4336.7935</v>
      </c>
      <c r="M1447">
        <v>26.1964</v>
      </c>
      <c r="N1447">
        <v>774.8555</v>
      </c>
      <c r="O1447">
        <v>136.6</v>
      </c>
      <c r="P1447">
        <v>2368</v>
      </c>
    </row>
    <row r="1448" spans="1:16">
      <c r="A1448" t="s">
        <v>16</v>
      </c>
      <c r="B1448" t="s">
        <v>325</v>
      </c>
      <c r="C1448" t="s">
        <v>385</v>
      </c>
      <c r="D1448" t="s">
        <v>19</v>
      </c>
      <c r="E1448" t="s">
        <v>20</v>
      </c>
      <c r="F1448">
        <v>76378.15</v>
      </c>
      <c r="G1448" s="1" t="s">
        <v>334</v>
      </c>
      <c r="H1448" t="s">
        <v>32</v>
      </c>
      <c r="K1448">
        <v>669.9956</v>
      </c>
      <c r="L1448">
        <v>4336.7935</v>
      </c>
      <c r="M1448">
        <v>26.1964</v>
      </c>
      <c r="N1448">
        <v>774.8555</v>
      </c>
      <c r="O1448">
        <v>136.6</v>
      </c>
      <c r="P1448">
        <v>2373</v>
      </c>
    </row>
    <row r="1449" spans="1:16">
      <c r="A1449" t="s">
        <v>16</v>
      </c>
      <c r="B1449" t="s">
        <v>325</v>
      </c>
      <c r="C1449" t="s">
        <v>386</v>
      </c>
      <c r="D1449" t="s">
        <v>19</v>
      </c>
      <c r="E1449" t="s">
        <v>20</v>
      </c>
      <c r="F1449">
        <v>76378.15</v>
      </c>
      <c r="G1449" s="1" t="s">
        <v>334</v>
      </c>
      <c r="H1449" t="s">
        <v>32</v>
      </c>
      <c r="K1449">
        <v>669.9956</v>
      </c>
      <c r="L1449">
        <v>4336.7935</v>
      </c>
      <c r="M1449">
        <v>26.1964</v>
      </c>
      <c r="N1449">
        <v>774.8555</v>
      </c>
      <c r="O1449">
        <v>136.6</v>
      </c>
      <c r="P1449">
        <v>2374</v>
      </c>
    </row>
    <row r="1450" spans="1:16">
      <c r="A1450" t="s">
        <v>16</v>
      </c>
      <c r="B1450" t="s">
        <v>325</v>
      </c>
      <c r="C1450" t="s">
        <v>387</v>
      </c>
      <c r="D1450" t="s">
        <v>19</v>
      </c>
      <c r="E1450" t="s">
        <v>49</v>
      </c>
      <c r="F1450">
        <v>78205.19</v>
      </c>
      <c r="G1450" s="1" t="s">
        <v>334</v>
      </c>
      <c r="H1450" t="s">
        <v>32</v>
      </c>
      <c r="I1450" s="26" t="s">
        <v>346</v>
      </c>
      <c r="J1450" s="27">
        <v>0.162</v>
      </c>
      <c r="K1450">
        <v>537.6069</v>
      </c>
      <c r="L1450">
        <v>4820.5392</v>
      </c>
      <c r="M1450">
        <v>25.3732</v>
      </c>
      <c r="N1450">
        <v>832.3199</v>
      </c>
      <c r="O1450">
        <v>136.6</v>
      </c>
      <c r="P1450">
        <v>2380</v>
      </c>
    </row>
    <row r="1451" spans="1:16">
      <c r="A1451" t="s">
        <v>29</v>
      </c>
      <c r="B1451" t="s">
        <v>323</v>
      </c>
      <c r="C1451" t="s">
        <v>154</v>
      </c>
      <c r="D1451" t="s">
        <v>44</v>
      </c>
      <c r="E1451" t="s">
        <v>20</v>
      </c>
      <c r="F1451">
        <v>152273.15</v>
      </c>
      <c r="G1451" s="1" t="s">
        <v>334</v>
      </c>
      <c r="H1451" t="s">
        <v>32</v>
      </c>
      <c r="I1451" s="26" t="s">
        <v>342</v>
      </c>
      <c r="J1451" s="27">
        <v>0.252</v>
      </c>
      <c r="K1451">
        <v>674.8125</v>
      </c>
      <c r="L1451">
        <v>8338.0703</v>
      </c>
      <c r="M1451">
        <v>49.66</v>
      </c>
      <c r="N1451">
        <v>2351.3066</v>
      </c>
      <c r="O1451">
        <v>185.76</v>
      </c>
      <c r="P1451">
        <v>3426</v>
      </c>
    </row>
    <row r="1452" spans="1:16">
      <c r="A1452" t="s">
        <v>29</v>
      </c>
      <c r="B1452" t="s">
        <v>323</v>
      </c>
      <c r="C1452" t="s">
        <v>150</v>
      </c>
      <c r="D1452" t="s">
        <v>44</v>
      </c>
      <c r="E1452" t="s">
        <v>49</v>
      </c>
      <c r="F1452">
        <v>152415.15</v>
      </c>
      <c r="G1452" s="1" t="s">
        <v>334</v>
      </c>
      <c r="H1452" t="s">
        <v>32</v>
      </c>
      <c r="I1452" s="26" t="s">
        <v>342</v>
      </c>
      <c r="J1452" s="27">
        <v>0.252</v>
      </c>
      <c r="K1452">
        <v>579.0274</v>
      </c>
      <c r="L1452">
        <v>8866.5779</v>
      </c>
      <c r="M1452">
        <v>47.685</v>
      </c>
      <c r="N1452">
        <v>2351.3066</v>
      </c>
      <c r="O1452">
        <v>185.76</v>
      </c>
      <c r="P1452">
        <v>3427</v>
      </c>
    </row>
    <row r="1453" spans="1:16">
      <c r="A1453" t="s">
        <v>16</v>
      </c>
      <c r="B1453" t="s">
        <v>325</v>
      </c>
      <c r="C1453" t="s">
        <v>388</v>
      </c>
      <c r="D1453" t="s">
        <v>19</v>
      </c>
      <c r="E1453" t="s">
        <v>20</v>
      </c>
      <c r="F1453">
        <v>76378.15</v>
      </c>
      <c r="G1453" s="1" t="s">
        <v>334</v>
      </c>
      <c r="H1453" t="s">
        <v>32</v>
      </c>
      <c r="I1453" s="26" t="s">
        <v>239</v>
      </c>
      <c r="J1453" s="27">
        <v>0.162</v>
      </c>
      <c r="K1453">
        <v>669.9956</v>
      </c>
      <c r="L1453">
        <v>4336.7935</v>
      </c>
      <c r="M1453">
        <v>26.1964</v>
      </c>
      <c r="N1453">
        <v>774.8555</v>
      </c>
      <c r="O1453">
        <v>136.6</v>
      </c>
      <c r="P1453">
        <v>2192</v>
      </c>
    </row>
    <row r="1454" spans="1:16">
      <c r="A1454" t="s">
        <v>29</v>
      </c>
      <c r="B1454" t="s">
        <v>323</v>
      </c>
      <c r="C1454" t="s">
        <v>139</v>
      </c>
      <c r="D1454" t="s">
        <v>44</v>
      </c>
      <c r="E1454" t="s">
        <v>49</v>
      </c>
      <c r="F1454">
        <v>152905.93</v>
      </c>
      <c r="G1454" s="1" t="s">
        <v>338</v>
      </c>
      <c r="H1454" t="s">
        <v>32</v>
      </c>
      <c r="K1454">
        <v>918.1571</v>
      </c>
      <c r="L1454">
        <v>8560.9896</v>
      </c>
      <c r="M1454">
        <v>47.7758</v>
      </c>
      <c r="N1454">
        <v>2351.3066</v>
      </c>
      <c r="O1454">
        <v>185.76</v>
      </c>
      <c r="P1454">
        <v>3432</v>
      </c>
    </row>
    <row r="1455" spans="1:16">
      <c r="A1455" t="s">
        <v>29</v>
      </c>
      <c r="B1455" t="s">
        <v>323</v>
      </c>
      <c r="C1455" t="s">
        <v>155</v>
      </c>
      <c r="D1455" t="s">
        <v>44</v>
      </c>
      <c r="E1455" t="s">
        <v>20</v>
      </c>
      <c r="F1455">
        <v>152769.7</v>
      </c>
      <c r="G1455" s="1" t="s">
        <v>338</v>
      </c>
      <c r="H1455" t="s">
        <v>32</v>
      </c>
      <c r="K1455">
        <v>1198.4594</v>
      </c>
      <c r="L1455">
        <v>7822.3987</v>
      </c>
      <c r="M1455">
        <v>49.8117</v>
      </c>
      <c r="N1455">
        <v>2351.3066</v>
      </c>
      <c r="O1455">
        <v>185.76</v>
      </c>
      <c r="P1455">
        <v>3431</v>
      </c>
    </row>
    <row r="1456" spans="1:16">
      <c r="A1456" t="s">
        <v>29</v>
      </c>
      <c r="B1456" t="s">
        <v>323</v>
      </c>
      <c r="C1456" t="s">
        <v>151</v>
      </c>
      <c r="D1456" t="s">
        <v>44</v>
      </c>
      <c r="E1456" t="s">
        <v>20</v>
      </c>
      <c r="F1456">
        <v>152769.7</v>
      </c>
      <c r="G1456" s="1" t="s">
        <v>338</v>
      </c>
      <c r="H1456" t="s">
        <v>32</v>
      </c>
      <c r="I1456" s="26" t="s">
        <v>278</v>
      </c>
      <c r="J1456" s="27">
        <v>0.252</v>
      </c>
      <c r="K1456">
        <v>1198.4594</v>
      </c>
      <c r="L1456">
        <v>7822.3987</v>
      </c>
      <c r="M1456">
        <v>49.8117</v>
      </c>
      <c r="N1456">
        <v>2351.3066</v>
      </c>
      <c r="O1456">
        <v>185.76</v>
      </c>
      <c r="P1456">
        <v>3429</v>
      </c>
    </row>
    <row r="1457" spans="1:16">
      <c r="A1457" t="s">
        <v>16</v>
      </c>
      <c r="B1457" t="s">
        <v>325</v>
      </c>
      <c r="C1457" t="s">
        <v>389</v>
      </c>
      <c r="D1457" t="s">
        <v>19</v>
      </c>
      <c r="E1457" t="s">
        <v>49</v>
      </c>
      <c r="F1457">
        <v>78205.19</v>
      </c>
      <c r="G1457" s="1" t="s">
        <v>338</v>
      </c>
      <c r="H1457" t="s">
        <v>32</v>
      </c>
      <c r="K1457">
        <v>537.6069</v>
      </c>
      <c r="L1457">
        <v>4820.5392</v>
      </c>
      <c r="M1457">
        <v>25.3732</v>
      </c>
      <c r="N1457">
        <v>832.3199</v>
      </c>
      <c r="O1457">
        <v>136.6</v>
      </c>
      <c r="P1457">
        <v>2375</v>
      </c>
    </row>
    <row r="1458" spans="1:16">
      <c r="A1458" t="s">
        <v>16</v>
      </c>
      <c r="B1458" t="s">
        <v>325</v>
      </c>
      <c r="C1458" t="s">
        <v>390</v>
      </c>
      <c r="D1458" t="s">
        <v>19</v>
      </c>
      <c r="E1458" t="s">
        <v>20</v>
      </c>
      <c r="F1458">
        <v>76378.15</v>
      </c>
      <c r="G1458" s="1" t="s">
        <v>338</v>
      </c>
      <c r="H1458" t="s">
        <v>32</v>
      </c>
      <c r="I1458" s="26" t="s">
        <v>239</v>
      </c>
      <c r="J1458" s="27">
        <v>0.162</v>
      </c>
      <c r="K1458">
        <v>669.9956</v>
      </c>
      <c r="L1458">
        <v>4336.7935</v>
      </c>
      <c r="M1458">
        <v>26.1964</v>
      </c>
      <c r="N1458">
        <v>774.8555</v>
      </c>
      <c r="O1458">
        <v>136.6</v>
      </c>
      <c r="P1458">
        <v>2369</v>
      </c>
    </row>
    <row r="1459" spans="1:16">
      <c r="A1459" t="s">
        <v>16</v>
      </c>
      <c r="B1459" t="s">
        <v>325</v>
      </c>
      <c r="C1459" t="s">
        <v>391</v>
      </c>
      <c r="D1459" t="s">
        <v>19</v>
      </c>
      <c r="E1459" t="s">
        <v>20</v>
      </c>
      <c r="F1459">
        <v>76378.15</v>
      </c>
      <c r="G1459" s="1" t="s">
        <v>338</v>
      </c>
      <c r="H1459" t="s">
        <v>32</v>
      </c>
      <c r="I1459" s="26" t="s">
        <v>239</v>
      </c>
      <c r="J1459" s="27">
        <v>0.162</v>
      </c>
      <c r="K1459">
        <v>669.9956</v>
      </c>
      <c r="L1459">
        <v>4336.7935</v>
      </c>
      <c r="M1459">
        <v>26.1964</v>
      </c>
      <c r="N1459">
        <v>774.8555</v>
      </c>
      <c r="O1459">
        <v>136.6</v>
      </c>
      <c r="P1459">
        <v>2367</v>
      </c>
    </row>
    <row r="1460" spans="1:16">
      <c r="A1460" t="s">
        <v>103</v>
      </c>
      <c r="B1460" t="s">
        <v>320</v>
      </c>
      <c r="C1460" t="s">
        <v>94</v>
      </c>
      <c r="D1460" t="s">
        <v>44</v>
      </c>
      <c r="E1460" t="s">
        <v>49</v>
      </c>
      <c r="F1460">
        <v>152415.15</v>
      </c>
      <c r="G1460" s="1" t="s">
        <v>338</v>
      </c>
      <c r="H1460" t="s">
        <v>21</v>
      </c>
      <c r="I1460" s="26" t="s">
        <v>264</v>
      </c>
      <c r="J1460" s="27">
        <v>0.252</v>
      </c>
      <c r="K1460">
        <v>579.0274</v>
      </c>
      <c r="L1460">
        <v>8866.5779</v>
      </c>
      <c r="M1460">
        <v>47.685</v>
      </c>
      <c r="N1460">
        <v>2351.3066</v>
      </c>
      <c r="O1460">
        <v>185.76</v>
      </c>
      <c r="P1460">
        <v>1076</v>
      </c>
    </row>
    <row r="1461" spans="1:16">
      <c r="A1461" t="s">
        <v>103</v>
      </c>
      <c r="B1461" t="s">
        <v>320</v>
      </c>
      <c r="C1461" t="s">
        <v>75</v>
      </c>
      <c r="D1461" t="s">
        <v>44</v>
      </c>
      <c r="E1461" t="s">
        <v>20</v>
      </c>
      <c r="F1461">
        <v>152273.15</v>
      </c>
      <c r="G1461" s="1" t="s">
        <v>338</v>
      </c>
      <c r="H1461" t="s">
        <v>21</v>
      </c>
      <c r="I1461" s="26" t="s">
        <v>264</v>
      </c>
      <c r="J1461" s="27">
        <v>0.252</v>
      </c>
      <c r="K1461">
        <v>674.8125</v>
      </c>
      <c r="L1461">
        <v>8338.0703</v>
      </c>
      <c r="M1461">
        <v>49.66</v>
      </c>
      <c r="N1461">
        <v>2351.3066</v>
      </c>
      <c r="O1461">
        <v>185.76</v>
      </c>
      <c r="P1461">
        <v>1073</v>
      </c>
    </row>
    <row r="1462" spans="1:16">
      <c r="A1462" t="s">
        <v>103</v>
      </c>
      <c r="B1462" t="s">
        <v>220</v>
      </c>
      <c r="C1462" t="s">
        <v>90</v>
      </c>
      <c r="D1462" t="s">
        <v>19</v>
      </c>
      <c r="E1462" t="s">
        <v>49</v>
      </c>
      <c r="F1462">
        <v>78205.19</v>
      </c>
      <c r="G1462" s="1" t="s">
        <v>338</v>
      </c>
      <c r="H1462" t="s">
        <v>21</v>
      </c>
      <c r="I1462" s="26" t="s">
        <v>234</v>
      </c>
      <c r="J1462" s="27">
        <v>0.162</v>
      </c>
      <c r="K1462">
        <v>537.6069</v>
      </c>
      <c r="L1462">
        <v>4820.5392</v>
      </c>
      <c r="M1462">
        <v>25.3732</v>
      </c>
      <c r="N1462">
        <v>832.3199</v>
      </c>
      <c r="O1462">
        <v>136.6</v>
      </c>
      <c r="P1462">
        <v>950</v>
      </c>
    </row>
    <row r="1463" spans="1:16">
      <c r="A1463" t="s">
        <v>103</v>
      </c>
      <c r="B1463" t="s">
        <v>392</v>
      </c>
      <c r="C1463" t="s">
        <v>213</v>
      </c>
      <c r="D1463" t="s">
        <v>19</v>
      </c>
      <c r="E1463" t="s">
        <v>20</v>
      </c>
      <c r="F1463">
        <v>76378.15</v>
      </c>
      <c r="G1463" s="1" t="s">
        <v>338</v>
      </c>
      <c r="H1463" t="s">
        <v>21</v>
      </c>
      <c r="K1463">
        <v>669.9956</v>
      </c>
      <c r="L1463">
        <v>4336.7935</v>
      </c>
      <c r="M1463">
        <v>26.1964</v>
      </c>
      <c r="N1463">
        <v>774.8555</v>
      </c>
      <c r="O1463">
        <v>136.6</v>
      </c>
      <c r="P1463">
        <v>694</v>
      </c>
    </row>
    <row r="1464" spans="1:16">
      <c r="A1464" t="s">
        <v>103</v>
      </c>
      <c r="B1464" t="s">
        <v>392</v>
      </c>
      <c r="C1464" t="s">
        <v>195</v>
      </c>
      <c r="D1464" t="s">
        <v>19</v>
      </c>
      <c r="E1464" t="s">
        <v>20</v>
      </c>
      <c r="F1464">
        <v>76378.15</v>
      </c>
      <c r="G1464" s="1" t="s">
        <v>338</v>
      </c>
      <c r="H1464" t="s">
        <v>21</v>
      </c>
      <c r="K1464">
        <v>669.9956</v>
      </c>
      <c r="L1464">
        <v>4336.7935</v>
      </c>
      <c r="M1464">
        <v>26.1964</v>
      </c>
      <c r="N1464">
        <v>774.8555</v>
      </c>
      <c r="O1464">
        <v>136.6</v>
      </c>
      <c r="P1464">
        <v>693</v>
      </c>
    </row>
    <row r="1465" spans="1:16">
      <c r="A1465" t="s">
        <v>103</v>
      </c>
      <c r="B1465" t="s">
        <v>392</v>
      </c>
      <c r="C1465" t="s">
        <v>204</v>
      </c>
      <c r="D1465" t="s">
        <v>19</v>
      </c>
      <c r="E1465" t="s">
        <v>49</v>
      </c>
      <c r="F1465">
        <v>78205.19</v>
      </c>
      <c r="G1465" s="1" t="s">
        <v>338</v>
      </c>
      <c r="H1465" t="s">
        <v>21</v>
      </c>
      <c r="K1465">
        <v>537.6069</v>
      </c>
      <c r="L1465">
        <v>4820.5392</v>
      </c>
      <c r="M1465">
        <v>25.3732</v>
      </c>
      <c r="N1465">
        <v>832.3199</v>
      </c>
      <c r="O1465">
        <v>136.6</v>
      </c>
      <c r="P1465">
        <v>691</v>
      </c>
    </row>
    <row r="1466" spans="1:16">
      <c r="A1466" t="s">
        <v>29</v>
      </c>
      <c r="B1466" t="s">
        <v>323</v>
      </c>
      <c r="C1466" t="s">
        <v>120</v>
      </c>
      <c r="D1466" t="s">
        <v>44</v>
      </c>
      <c r="E1466" t="s">
        <v>20</v>
      </c>
      <c r="F1466">
        <v>152769.7</v>
      </c>
      <c r="G1466" s="1" t="s">
        <v>289</v>
      </c>
      <c r="H1466" t="s">
        <v>32</v>
      </c>
      <c r="I1466" s="26" t="s">
        <v>264</v>
      </c>
      <c r="J1466" s="27">
        <v>0.252</v>
      </c>
      <c r="K1466">
        <v>1198.4594</v>
      </c>
      <c r="L1466">
        <v>7822.3987</v>
      </c>
      <c r="M1466">
        <v>49.8117</v>
      </c>
      <c r="N1466">
        <v>2351.3066</v>
      </c>
      <c r="O1466">
        <v>185.76</v>
      </c>
      <c r="P1466">
        <v>3435</v>
      </c>
    </row>
    <row r="1467" spans="1:16">
      <c r="A1467" t="s">
        <v>29</v>
      </c>
      <c r="B1467" t="s">
        <v>323</v>
      </c>
      <c r="C1467" t="s">
        <v>149</v>
      </c>
      <c r="D1467" t="s">
        <v>44</v>
      </c>
      <c r="E1467" t="s">
        <v>49</v>
      </c>
      <c r="F1467">
        <v>152905.93</v>
      </c>
      <c r="G1467" s="1" t="s">
        <v>289</v>
      </c>
      <c r="H1467" t="s">
        <v>32</v>
      </c>
      <c r="I1467" s="26" t="s">
        <v>278</v>
      </c>
      <c r="J1467" s="27">
        <v>0.252</v>
      </c>
      <c r="K1467">
        <v>918.1571</v>
      </c>
      <c r="L1467">
        <v>8560.9896</v>
      </c>
      <c r="M1467">
        <v>47.7758</v>
      </c>
      <c r="N1467">
        <v>2351.3066</v>
      </c>
      <c r="O1467">
        <v>185.76</v>
      </c>
      <c r="P1467">
        <v>3428</v>
      </c>
    </row>
    <row r="1468" spans="1:16">
      <c r="A1468" t="s">
        <v>16</v>
      </c>
      <c r="B1468" t="s">
        <v>325</v>
      </c>
      <c r="C1468" t="s">
        <v>393</v>
      </c>
      <c r="D1468" t="s">
        <v>19</v>
      </c>
      <c r="E1468" t="s">
        <v>20</v>
      </c>
      <c r="F1468">
        <v>76378.15</v>
      </c>
      <c r="G1468" s="1" t="s">
        <v>289</v>
      </c>
      <c r="H1468" t="s">
        <v>32</v>
      </c>
      <c r="I1468" s="26" t="s">
        <v>239</v>
      </c>
      <c r="J1468" s="27">
        <v>0.162</v>
      </c>
      <c r="K1468">
        <v>669.9956</v>
      </c>
      <c r="L1468">
        <v>4336.7935</v>
      </c>
      <c r="M1468">
        <v>26.1964</v>
      </c>
      <c r="N1468">
        <v>774.8555</v>
      </c>
      <c r="O1468">
        <v>136.6</v>
      </c>
      <c r="P1468">
        <v>2372</v>
      </c>
    </row>
    <row r="1469" spans="1:16">
      <c r="A1469" t="s">
        <v>16</v>
      </c>
      <c r="B1469" t="s">
        <v>325</v>
      </c>
      <c r="C1469" t="s">
        <v>394</v>
      </c>
      <c r="D1469" t="s">
        <v>19</v>
      </c>
      <c r="E1469" t="s">
        <v>49</v>
      </c>
      <c r="F1469">
        <v>77950.3</v>
      </c>
      <c r="G1469" s="1" t="s">
        <v>289</v>
      </c>
      <c r="H1469" t="s">
        <v>32</v>
      </c>
      <c r="I1469" s="26" t="s">
        <v>239</v>
      </c>
      <c r="J1469" s="27">
        <v>0.162</v>
      </c>
      <c r="K1469">
        <v>384.0432</v>
      </c>
      <c r="L1469">
        <v>4961.8474</v>
      </c>
      <c r="M1469">
        <v>25.2923</v>
      </c>
      <c r="N1469">
        <v>832.3199</v>
      </c>
      <c r="O1469">
        <v>136.6</v>
      </c>
      <c r="P1469">
        <v>2365</v>
      </c>
    </row>
    <row r="1470" spans="1:16">
      <c r="A1470" t="s">
        <v>16</v>
      </c>
      <c r="B1470" t="s">
        <v>325</v>
      </c>
      <c r="C1470" t="s">
        <v>395</v>
      </c>
      <c r="D1470" t="s">
        <v>19</v>
      </c>
      <c r="E1470" t="s">
        <v>20</v>
      </c>
      <c r="F1470">
        <v>76150.38</v>
      </c>
      <c r="G1470" s="1" t="s">
        <v>289</v>
      </c>
      <c r="H1470" t="s">
        <v>32</v>
      </c>
      <c r="I1470" s="26" t="s">
        <v>239</v>
      </c>
      <c r="J1470" s="27">
        <v>0.162</v>
      </c>
      <c r="K1470">
        <v>429.0793</v>
      </c>
      <c r="L1470">
        <v>4590.8563</v>
      </c>
      <c r="M1470">
        <v>26.0447</v>
      </c>
      <c r="N1470">
        <v>774.8555</v>
      </c>
      <c r="O1470">
        <v>136.6</v>
      </c>
      <c r="P1470">
        <v>2364</v>
      </c>
    </row>
    <row r="1471" spans="1:16">
      <c r="A1471" t="s">
        <v>16</v>
      </c>
      <c r="B1471" t="s">
        <v>325</v>
      </c>
      <c r="C1471" t="s">
        <v>112</v>
      </c>
      <c r="D1471" t="s">
        <v>19</v>
      </c>
      <c r="E1471" t="s">
        <v>49</v>
      </c>
      <c r="F1471">
        <v>78205.19</v>
      </c>
      <c r="G1471" s="1" t="s">
        <v>289</v>
      </c>
      <c r="H1471" t="s">
        <v>32</v>
      </c>
      <c r="I1471" s="26" t="s">
        <v>239</v>
      </c>
      <c r="J1471" s="27">
        <v>0.162</v>
      </c>
      <c r="K1471">
        <v>537.6069</v>
      </c>
      <c r="L1471">
        <v>4820.5392</v>
      </c>
      <c r="M1471">
        <v>25.3732</v>
      </c>
      <c r="N1471">
        <v>832.3199</v>
      </c>
      <c r="O1471">
        <v>136.6</v>
      </c>
      <c r="P1471">
        <v>2351</v>
      </c>
    </row>
    <row r="1472" spans="1:16">
      <c r="A1472" t="s">
        <v>103</v>
      </c>
      <c r="B1472" t="s">
        <v>320</v>
      </c>
      <c r="C1472" t="s">
        <v>87</v>
      </c>
      <c r="D1472" t="s">
        <v>44</v>
      </c>
      <c r="E1472" t="s">
        <v>20</v>
      </c>
      <c r="F1472">
        <v>152273.15</v>
      </c>
      <c r="G1472" s="1" t="s">
        <v>289</v>
      </c>
      <c r="H1472" t="s">
        <v>21</v>
      </c>
      <c r="I1472" s="26" t="s">
        <v>248</v>
      </c>
      <c r="J1472" s="27">
        <v>0.252</v>
      </c>
      <c r="K1472">
        <v>674.8125</v>
      </c>
      <c r="L1472">
        <v>8338.0703</v>
      </c>
      <c r="M1472">
        <v>49.66</v>
      </c>
      <c r="N1472">
        <v>2351.3066</v>
      </c>
      <c r="O1472">
        <v>185.76</v>
      </c>
      <c r="P1472">
        <v>1072</v>
      </c>
    </row>
    <row r="1473" spans="1:16">
      <c r="A1473" t="s">
        <v>103</v>
      </c>
      <c r="B1473" t="s">
        <v>320</v>
      </c>
      <c r="C1473" t="s">
        <v>97</v>
      </c>
      <c r="D1473" t="s">
        <v>44</v>
      </c>
      <c r="E1473" t="s">
        <v>49</v>
      </c>
      <c r="F1473">
        <v>152415.15</v>
      </c>
      <c r="G1473" s="1" t="s">
        <v>289</v>
      </c>
      <c r="H1473" t="s">
        <v>21</v>
      </c>
      <c r="I1473" s="26" t="s">
        <v>248</v>
      </c>
      <c r="J1473" s="27">
        <v>0.252</v>
      </c>
      <c r="K1473">
        <v>579.0274</v>
      </c>
      <c r="L1473">
        <v>8866.5779</v>
      </c>
      <c r="M1473">
        <v>47.685</v>
      </c>
      <c r="N1473">
        <v>2351.3066</v>
      </c>
      <c r="O1473">
        <v>185.76</v>
      </c>
      <c r="P1473">
        <v>1071</v>
      </c>
    </row>
    <row r="1474" spans="1:16">
      <c r="A1474" t="s">
        <v>103</v>
      </c>
      <c r="B1474" t="s">
        <v>220</v>
      </c>
      <c r="C1474" t="s">
        <v>83</v>
      </c>
      <c r="D1474" t="s">
        <v>19</v>
      </c>
      <c r="E1474" t="s">
        <v>49</v>
      </c>
      <c r="F1474">
        <v>78205.19</v>
      </c>
      <c r="G1474" s="1" t="s">
        <v>289</v>
      </c>
      <c r="H1474" t="s">
        <v>21</v>
      </c>
      <c r="K1474">
        <v>537.6069</v>
      </c>
      <c r="L1474">
        <v>4820.5392</v>
      </c>
      <c r="M1474">
        <v>25.3732</v>
      </c>
      <c r="N1474">
        <v>832.3199</v>
      </c>
      <c r="O1474">
        <v>136.6</v>
      </c>
      <c r="P1474">
        <v>945</v>
      </c>
    </row>
    <row r="1475" spans="1:16">
      <c r="A1475" t="s">
        <v>103</v>
      </c>
      <c r="B1475" t="s">
        <v>392</v>
      </c>
      <c r="C1475" t="s">
        <v>206</v>
      </c>
      <c r="D1475" t="s">
        <v>19</v>
      </c>
      <c r="E1475" t="s">
        <v>20</v>
      </c>
      <c r="F1475">
        <v>76378.15</v>
      </c>
      <c r="G1475" s="1" t="s">
        <v>289</v>
      </c>
      <c r="H1475" t="s">
        <v>21</v>
      </c>
      <c r="K1475">
        <v>669.9956</v>
      </c>
      <c r="L1475">
        <v>4336.7935</v>
      </c>
      <c r="M1475">
        <v>26.1964</v>
      </c>
      <c r="N1475">
        <v>774.8555</v>
      </c>
      <c r="O1475">
        <v>136.6</v>
      </c>
      <c r="P1475">
        <v>692</v>
      </c>
    </row>
    <row r="1476" spans="1:16">
      <c r="A1476" t="s">
        <v>103</v>
      </c>
      <c r="B1476" t="s">
        <v>392</v>
      </c>
      <c r="C1476" t="s">
        <v>212</v>
      </c>
      <c r="D1476" t="s">
        <v>19</v>
      </c>
      <c r="E1476" t="s">
        <v>49</v>
      </c>
      <c r="F1476">
        <v>78205.19</v>
      </c>
      <c r="G1476" s="1" t="s">
        <v>289</v>
      </c>
      <c r="H1476" t="s">
        <v>21</v>
      </c>
      <c r="K1476">
        <v>537.6069</v>
      </c>
      <c r="L1476">
        <v>4820.5392</v>
      </c>
      <c r="M1476">
        <v>25.3732</v>
      </c>
      <c r="N1476">
        <v>832.3199</v>
      </c>
      <c r="O1476">
        <v>136.6</v>
      </c>
      <c r="P1476">
        <v>686</v>
      </c>
    </row>
    <row r="1477" spans="1:16">
      <c r="A1477" t="s">
        <v>29</v>
      </c>
      <c r="B1477" t="s">
        <v>323</v>
      </c>
      <c r="C1477" t="s">
        <v>144</v>
      </c>
      <c r="D1477" t="s">
        <v>44</v>
      </c>
      <c r="E1477" t="s">
        <v>49</v>
      </c>
      <c r="F1477">
        <v>152905.93</v>
      </c>
      <c r="G1477" s="1" t="s">
        <v>342</v>
      </c>
      <c r="H1477" t="s">
        <v>32</v>
      </c>
      <c r="I1477" s="26" t="s">
        <v>264</v>
      </c>
      <c r="J1477" s="27">
        <v>0.252</v>
      </c>
      <c r="K1477">
        <v>918.1571</v>
      </c>
      <c r="L1477">
        <v>8560.9896</v>
      </c>
      <c r="M1477">
        <v>47.7758</v>
      </c>
      <c r="N1477">
        <v>2351.3066</v>
      </c>
      <c r="O1477">
        <v>185.76</v>
      </c>
      <c r="P1477">
        <v>3437</v>
      </c>
    </row>
    <row r="1478" spans="1:16">
      <c r="A1478" t="s">
        <v>29</v>
      </c>
      <c r="B1478" t="s">
        <v>323</v>
      </c>
      <c r="C1478" t="s">
        <v>129</v>
      </c>
      <c r="D1478" t="s">
        <v>44</v>
      </c>
      <c r="E1478" t="s">
        <v>20</v>
      </c>
      <c r="F1478">
        <v>152769.7</v>
      </c>
      <c r="G1478" s="1" t="s">
        <v>342</v>
      </c>
      <c r="H1478" t="s">
        <v>32</v>
      </c>
      <c r="I1478" s="26" t="s">
        <v>264</v>
      </c>
      <c r="J1478" s="27">
        <v>0.252</v>
      </c>
      <c r="K1478">
        <v>1198.4594</v>
      </c>
      <c r="L1478">
        <v>7822.3987</v>
      </c>
      <c r="M1478">
        <v>49.8117</v>
      </c>
      <c r="N1478">
        <v>2351.3066</v>
      </c>
      <c r="O1478">
        <v>185.76</v>
      </c>
      <c r="P1478">
        <v>3436</v>
      </c>
    </row>
    <row r="1479" spans="1:16">
      <c r="A1479" t="s">
        <v>29</v>
      </c>
      <c r="B1479" t="s">
        <v>323</v>
      </c>
      <c r="C1479" t="s">
        <v>127</v>
      </c>
      <c r="D1479" t="s">
        <v>44</v>
      </c>
      <c r="E1479" t="s">
        <v>49</v>
      </c>
      <c r="F1479">
        <v>152905.93</v>
      </c>
      <c r="G1479" s="1" t="s">
        <v>342</v>
      </c>
      <c r="H1479" t="s">
        <v>32</v>
      </c>
      <c r="I1479" s="26" t="s">
        <v>278</v>
      </c>
      <c r="J1479" s="27">
        <v>0.252</v>
      </c>
      <c r="K1479">
        <v>918.1571</v>
      </c>
      <c r="L1479">
        <v>8560.9896</v>
      </c>
      <c r="M1479">
        <v>47.7758</v>
      </c>
      <c r="N1479">
        <v>2351.3066</v>
      </c>
      <c r="O1479">
        <v>185.76</v>
      </c>
      <c r="P1479">
        <v>3433</v>
      </c>
    </row>
    <row r="1480" spans="1:16">
      <c r="A1480" t="s">
        <v>16</v>
      </c>
      <c r="B1480" t="s">
        <v>325</v>
      </c>
      <c r="C1480" t="s">
        <v>396</v>
      </c>
      <c r="D1480" t="s">
        <v>19</v>
      </c>
      <c r="E1480" t="s">
        <v>20</v>
      </c>
      <c r="F1480">
        <v>76150.38</v>
      </c>
      <c r="G1480" s="1" t="s">
        <v>342</v>
      </c>
      <c r="H1480" t="s">
        <v>32</v>
      </c>
      <c r="I1480" s="26" t="s">
        <v>239</v>
      </c>
      <c r="J1480" s="27">
        <v>0.162</v>
      </c>
      <c r="K1480">
        <v>429.0793</v>
      </c>
      <c r="L1480">
        <v>4590.8563</v>
      </c>
      <c r="M1480">
        <v>26.0447</v>
      </c>
      <c r="N1480">
        <v>774.8555</v>
      </c>
      <c r="O1480">
        <v>136.6</v>
      </c>
      <c r="P1480">
        <v>2362</v>
      </c>
    </row>
    <row r="1481" spans="1:16">
      <c r="A1481" t="s">
        <v>16</v>
      </c>
      <c r="B1481" t="s">
        <v>325</v>
      </c>
      <c r="C1481" t="s">
        <v>140</v>
      </c>
      <c r="D1481" t="s">
        <v>19</v>
      </c>
      <c r="E1481" t="s">
        <v>49</v>
      </c>
      <c r="F1481">
        <v>77950.3</v>
      </c>
      <c r="G1481" s="1" t="s">
        <v>342</v>
      </c>
      <c r="H1481" t="s">
        <v>32</v>
      </c>
      <c r="I1481" s="26" t="s">
        <v>239</v>
      </c>
      <c r="J1481" s="27">
        <v>0.162</v>
      </c>
      <c r="K1481">
        <v>384.0432</v>
      </c>
      <c r="L1481">
        <v>4961.8474</v>
      </c>
      <c r="M1481">
        <v>25.2923</v>
      </c>
      <c r="N1481">
        <v>832.3199</v>
      </c>
      <c r="O1481">
        <v>136.6</v>
      </c>
      <c r="P1481">
        <v>2360</v>
      </c>
    </row>
    <row r="1482" spans="1:16">
      <c r="A1482" t="s">
        <v>16</v>
      </c>
      <c r="B1482" t="s">
        <v>325</v>
      </c>
      <c r="C1482" t="s">
        <v>137</v>
      </c>
      <c r="D1482" t="s">
        <v>19</v>
      </c>
      <c r="E1482" t="s">
        <v>20</v>
      </c>
      <c r="F1482">
        <v>76150.38</v>
      </c>
      <c r="G1482" s="1" t="s">
        <v>342</v>
      </c>
      <c r="H1482" t="s">
        <v>32</v>
      </c>
      <c r="I1482" s="26" t="s">
        <v>239</v>
      </c>
      <c r="J1482" s="27">
        <v>0.162</v>
      </c>
      <c r="K1482">
        <v>429.0793</v>
      </c>
      <c r="L1482">
        <v>4590.8563</v>
      </c>
      <c r="M1482">
        <v>26.0447</v>
      </c>
      <c r="N1482">
        <v>774.8555</v>
      </c>
      <c r="O1482">
        <v>136.6</v>
      </c>
      <c r="P1482">
        <v>2359</v>
      </c>
    </row>
    <row r="1483" spans="1:16">
      <c r="A1483" t="s">
        <v>16</v>
      </c>
      <c r="B1483" t="s">
        <v>325</v>
      </c>
      <c r="C1483" t="s">
        <v>105</v>
      </c>
      <c r="D1483" t="s">
        <v>19</v>
      </c>
      <c r="E1483" t="s">
        <v>49</v>
      </c>
      <c r="F1483">
        <v>77950.3</v>
      </c>
      <c r="G1483" s="1" t="s">
        <v>342</v>
      </c>
      <c r="H1483" t="s">
        <v>32</v>
      </c>
      <c r="I1483" s="26" t="s">
        <v>239</v>
      </c>
      <c r="J1483" s="27">
        <v>0.162</v>
      </c>
      <c r="K1483">
        <v>384.0432</v>
      </c>
      <c r="L1483">
        <v>4961.8474</v>
      </c>
      <c r="M1483">
        <v>25.2923</v>
      </c>
      <c r="N1483">
        <v>832.3199</v>
      </c>
      <c r="O1483">
        <v>136.6</v>
      </c>
      <c r="P1483">
        <v>2356</v>
      </c>
    </row>
    <row r="1484" spans="1:16">
      <c r="A1484" t="s">
        <v>16</v>
      </c>
      <c r="B1484" t="s">
        <v>325</v>
      </c>
      <c r="C1484" t="s">
        <v>397</v>
      </c>
      <c r="D1484" t="s">
        <v>19</v>
      </c>
      <c r="E1484" t="s">
        <v>20</v>
      </c>
      <c r="F1484">
        <v>76378.15</v>
      </c>
      <c r="G1484" s="1" t="s">
        <v>342</v>
      </c>
      <c r="H1484" t="s">
        <v>32</v>
      </c>
      <c r="I1484" s="26" t="s">
        <v>239</v>
      </c>
      <c r="J1484" s="27">
        <v>0.162</v>
      </c>
      <c r="K1484">
        <v>669.9956</v>
      </c>
      <c r="L1484">
        <v>4336.7935</v>
      </c>
      <c r="M1484">
        <v>26.1964</v>
      </c>
      <c r="N1484">
        <v>774.8555</v>
      </c>
      <c r="O1484">
        <v>136.6</v>
      </c>
      <c r="P1484">
        <v>2189</v>
      </c>
    </row>
    <row r="1485" spans="1:16">
      <c r="A1485" t="s">
        <v>103</v>
      </c>
      <c r="B1485" t="s">
        <v>320</v>
      </c>
      <c r="C1485" t="s">
        <v>98</v>
      </c>
      <c r="D1485" t="s">
        <v>44</v>
      </c>
      <c r="E1485" t="s">
        <v>49</v>
      </c>
      <c r="F1485">
        <v>152415.15</v>
      </c>
      <c r="G1485" s="1" t="s">
        <v>342</v>
      </c>
      <c r="H1485" t="s">
        <v>21</v>
      </c>
      <c r="I1485" s="26" t="s">
        <v>246</v>
      </c>
      <c r="J1485" s="27">
        <v>0.252</v>
      </c>
      <c r="K1485">
        <v>579.0274</v>
      </c>
      <c r="L1485">
        <v>8866.5779</v>
      </c>
      <c r="M1485">
        <v>47.685</v>
      </c>
      <c r="N1485">
        <v>2351.3066</v>
      </c>
      <c r="O1485">
        <v>185.76</v>
      </c>
      <c r="P1485">
        <v>1075</v>
      </c>
    </row>
    <row r="1486" spans="1:16">
      <c r="A1486" t="s">
        <v>103</v>
      </c>
      <c r="B1486" t="s">
        <v>320</v>
      </c>
      <c r="C1486" t="s">
        <v>95</v>
      </c>
      <c r="D1486" t="s">
        <v>44</v>
      </c>
      <c r="E1486" t="s">
        <v>20</v>
      </c>
      <c r="F1486">
        <v>152273.15</v>
      </c>
      <c r="G1486" s="1" t="s">
        <v>342</v>
      </c>
      <c r="H1486" t="s">
        <v>21</v>
      </c>
      <c r="I1486" s="26" t="s">
        <v>246</v>
      </c>
      <c r="J1486" s="27">
        <v>0.252</v>
      </c>
      <c r="K1486">
        <v>674.8125</v>
      </c>
      <c r="L1486">
        <v>8338.0703</v>
      </c>
      <c r="M1486">
        <v>49.66</v>
      </c>
      <c r="N1486">
        <v>2351.3066</v>
      </c>
      <c r="O1486">
        <v>185.76</v>
      </c>
      <c r="P1486">
        <v>1074</v>
      </c>
    </row>
    <row r="1487" spans="1:16">
      <c r="A1487" t="s">
        <v>103</v>
      </c>
      <c r="B1487" t="s">
        <v>220</v>
      </c>
      <c r="C1487" t="s">
        <v>54</v>
      </c>
      <c r="D1487" t="s">
        <v>19</v>
      </c>
      <c r="E1487" t="s">
        <v>49</v>
      </c>
      <c r="F1487">
        <v>78205.19</v>
      </c>
      <c r="G1487" s="1" t="s">
        <v>342</v>
      </c>
      <c r="H1487" t="s">
        <v>21</v>
      </c>
      <c r="K1487">
        <v>537.6069</v>
      </c>
      <c r="L1487">
        <v>4820.5392</v>
      </c>
      <c r="M1487">
        <v>25.3732</v>
      </c>
      <c r="N1487">
        <v>832.3199</v>
      </c>
      <c r="O1487">
        <v>136.6</v>
      </c>
      <c r="P1487">
        <v>940</v>
      </c>
    </row>
    <row r="1488" spans="1:16">
      <c r="A1488" t="s">
        <v>103</v>
      </c>
      <c r="B1488" t="s">
        <v>392</v>
      </c>
      <c r="C1488" t="s">
        <v>215</v>
      </c>
      <c r="D1488" t="s">
        <v>19</v>
      </c>
      <c r="E1488" t="s">
        <v>20</v>
      </c>
      <c r="F1488">
        <v>76378.15</v>
      </c>
      <c r="G1488" s="1" t="s">
        <v>342</v>
      </c>
      <c r="H1488" t="s">
        <v>21</v>
      </c>
      <c r="K1488">
        <v>669.9956</v>
      </c>
      <c r="L1488">
        <v>4336.7935</v>
      </c>
      <c r="M1488">
        <v>26.1964</v>
      </c>
      <c r="N1488">
        <v>774.8555</v>
      </c>
      <c r="O1488">
        <v>136.6</v>
      </c>
      <c r="P1488">
        <v>688</v>
      </c>
    </row>
    <row r="1489" spans="1:16">
      <c r="A1489" t="s">
        <v>103</v>
      </c>
      <c r="B1489" t="s">
        <v>392</v>
      </c>
      <c r="C1489" t="s">
        <v>214</v>
      </c>
      <c r="D1489" t="s">
        <v>19</v>
      </c>
      <c r="E1489" t="s">
        <v>20</v>
      </c>
      <c r="F1489">
        <v>76378.15</v>
      </c>
      <c r="G1489" s="1" t="s">
        <v>342</v>
      </c>
      <c r="H1489" t="s">
        <v>21</v>
      </c>
      <c r="K1489">
        <v>669.9956</v>
      </c>
      <c r="L1489">
        <v>4336.7935</v>
      </c>
      <c r="M1489">
        <v>26.1964</v>
      </c>
      <c r="N1489">
        <v>774.8555</v>
      </c>
      <c r="O1489">
        <v>136.6</v>
      </c>
      <c r="P1489">
        <v>687</v>
      </c>
    </row>
    <row r="1490" spans="1:16">
      <c r="A1490" t="s">
        <v>103</v>
      </c>
      <c r="B1490" t="s">
        <v>392</v>
      </c>
      <c r="C1490" t="s">
        <v>73</v>
      </c>
      <c r="D1490" t="s">
        <v>19</v>
      </c>
      <c r="E1490" t="s">
        <v>49</v>
      </c>
      <c r="F1490">
        <v>78205.19</v>
      </c>
      <c r="G1490" s="1" t="s">
        <v>342</v>
      </c>
      <c r="H1490" t="s">
        <v>21</v>
      </c>
      <c r="K1490">
        <v>537.6069</v>
      </c>
      <c r="L1490">
        <v>4820.5392</v>
      </c>
      <c r="M1490">
        <v>25.3732</v>
      </c>
      <c r="N1490">
        <v>832.3199</v>
      </c>
      <c r="O1490">
        <v>136.6</v>
      </c>
      <c r="P1490">
        <v>681</v>
      </c>
    </row>
    <row r="1491" spans="1:16">
      <c r="A1491" t="s">
        <v>29</v>
      </c>
      <c r="B1491" t="s">
        <v>323</v>
      </c>
      <c r="C1491" t="s">
        <v>128</v>
      </c>
      <c r="D1491" t="s">
        <v>44</v>
      </c>
      <c r="E1491" t="s">
        <v>20</v>
      </c>
      <c r="F1491">
        <v>152769.7</v>
      </c>
      <c r="G1491" s="1" t="s">
        <v>285</v>
      </c>
      <c r="H1491" t="s">
        <v>32</v>
      </c>
      <c r="I1491" s="26" t="s">
        <v>264</v>
      </c>
      <c r="J1491" s="27">
        <v>0.252</v>
      </c>
      <c r="K1491">
        <v>1198.4594</v>
      </c>
      <c r="L1491">
        <v>7822.3987</v>
      </c>
      <c r="M1491">
        <v>49.8117</v>
      </c>
      <c r="N1491">
        <v>2351.3066</v>
      </c>
      <c r="O1491">
        <v>185.76</v>
      </c>
      <c r="P1491">
        <v>3434</v>
      </c>
    </row>
    <row r="1492" spans="1:16">
      <c r="A1492" t="s">
        <v>16</v>
      </c>
      <c r="B1492" t="s">
        <v>325</v>
      </c>
      <c r="C1492" t="s">
        <v>398</v>
      </c>
      <c r="D1492" t="s">
        <v>19</v>
      </c>
      <c r="E1492" t="s">
        <v>20</v>
      </c>
      <c r="F1492">
        <v>76150.38</v>
      </c>
      <c r="G1492" s="1" t="s">
        <v>285</v>
      </c>
      <c r="H1492" t="s">
        <v>32</v>
      </c>
      <c r="I1492" s="26" t="s">
        <v>239</v>
      </c>
      <c r="J1492" s="27">
        <v>0.162</v>
      </c>
      <c r="K1492">
        <v>429.0793</v>
      </c>
      <c r="L1492">
        <v>4590.8563</v>
      </c>
      <c r="M1492">
        <v>26.0447</v>
      </c>
      <c r="N1492">
        <v>774.8555</v>
      </c>
      <c r="O1492">
        <v>136.6</v>
      </c>
      <c r="P1492">
        <v>2363</v>
      </c>
    </row>
    <row r="1493" spans="1:16">
      <c r="A1493" t="s">
        <v>16</v>
      </c>
      <c r="B1493" t="s">
        <v>325</v>
      </c>
      <c r="C1493" t="s">
        <v>130</v>
      </c>
      <c r="D1493" t="s">
        <v>19</v>
      </c>
      <c r="E1493" t="s">
        <v>20</v>
      </c>
      <c r="F1493">
        <v>76150.38</v>
      </c>
      <c r="G1493" s="1" t="s">
        <v>285</v>
      </c>
      <c r="H1493" t="s">
        <v>32</v>
      </c>
      <c r="I1493" s="26" t="s">
        <v>239</v>
      </c>
      <c r="J1493" s="27">
        <v>0.162</v>
      </c>
      <c r="K1493">
        <v>429.0793</v>
      </c>
      <c r="L1493">
        <v>4590.8563</v>
      </c>
      <c r="M1493">
        <v>26.0447</v>
      </c>
      <c r="N1493">
        <v>774.8555</v>
      </c>
      <c r="O1493">
        <v>136.6</v>
      </c>
      <c r="P1493">
        <v>2357</v>
      </c>
    </row>
    <row r="1494" spans="1:16">
      <c r="A1494" t="s">
        <v>16</v>
      </c>
      <c r="B1494" t="s">
        <v>325</v>
      </c>
      <c r="C1494" t="s">
        <v>170</v>
      </c>
      <c r="D1494" t="s">
        <v>19</v>
      </c>
      <c r="E1494" t="s">
        <v>49</v>
      </c>
      <c r="F1494">
        <v>78205.19</v>
      </c>
      <c r="G1494" s="1" t="s">
        <v>285</v>
      </c>
      <c r="H1494" t="s">
        <v>32</v>
      </c>
      <c r="I1494" s="26" t="s">
        <v>234</v>
      </c>
      <c r="J1494" s="27">
        <v>0.162</v>
      </c>
      <c r="K1494">
        <v>537.6069</v>
      </c>
      <c r="L1494">
        <v>4820.5392</v>
      </c>
      <c r="M1494">
        <v>25.3732</v>
      </c>
      <c r="N1494">
        <v>832.3199</v>
      </c>
      <c r="O1494">
        <v>136.6</v>
      </c>
      <c r="P1494">
        <v>2339</v>
      </c>
    </row>
    <row r="1495" spans="1:16">
      <c r="A1495" t="s">
        <v>103</v>
      </c>
      <c r="B1495" t="s">
        <v>320</v>
      </c>
      <c r="C1495" t="s">
        <v>125</v>
      </c>
      <c r="D1495" t="s">
        <v>44</v>
      </c>
      <c r="E1495" t="s">
        <v>49</v>
      </c>
      <c r="F1495">
        <v>152905.93</v>
      </c>
      <c r="G1495" s="1" t="s">
        <v>285</v>
      </c>
      <c r="H1495" t="s">
        <v>21</v>
      </c>
      <c r="I1495" s="26" t="s">
        <v>234</v>
      </c>
      <c r="J1495" s="27">
        <v>0.252</v>
      </c>
      <c r="K1495">
        <v>918.1571</v>
      </c>
      <c r="L1495">
        <v>8560.9896</v>
      </c>
      <c r="M1495">
        <v>47.7758</v>
      </c>
      <c r="N1495">
        <v>2351.3066</v>
      </c>
      <c r="O1495">
        <v>185.76</v>
      </c>
      <c r="P1495">
        <v>1070</v>
      </c>
    </row>
    <row r="1496" spans="1:16">
      <c r="A1496" t="s">
        <v>103</v>
      </c>
      <c r="B1496" t="s">
        <v>320</v>
      </c>
      <c r="C1496" t="s">
        <v>113</v>
      </c>
      <c r="D1496" t="s">
        <v>44</v>
      </c>
      <c r="E1496" t="s">
        <v>20</v>
      </c>
      <c r="F1496">
        <v>152769.7</v>
      </c>
      <c r="G1496" s="1" t="s">
        <v>285</v>
      </c>
      <c r="H1496" t="s">
        <v>21</v>
      </c>
      <c r="I1496" s="26" t="s">
        <v>239</v>
      </c>
      <c r="J1496" s="27">
        <v>0.252</v>
      </c>
      <c r="K1496">
        <v>1198.4594</v>
      </c>
      <c r="L1496">
        <v>7822.3987</v>
      </c>
      <c r="M1496">
        <v>49.8117</v>
      </c>
      <c r="N1496">
        <v>2351.3066</v>
      </c>
      <c r="O1496">
        <v>185.76</v>
      </c>
      <c r="P1496">
        <v>1068</v>
      </c>
    </row>
    <row r="1497" spans="1:16">
      <c r="A1497" t="s">
        <v>103</v>
      </c>
      <c r="B1497" t="s">
        <v>320</v>
      </c>
      <c r="C1497" t="s">
        <v>118</v>
      </c>
      <c r="D1497" t="s">
        <v>44</v>
      </c>
      <c r="E1497" t="s">
        <v>49</v>
      </c>
      <c r="F1497">
        <v>152905.93</v>
      </c>
      <c r="G1497" s="1" t="s">
        <v>285</v>
      </c>
      <c r="H1497" t="s">
        <v>21</v>
      </c>
      <c r="I1497" s="26" t="s">
        <v>230</v>
      </c>
      <c r="J1497" s="27">
        <v>0.252</v>
      </c>
      <c r="K1497">
        <v>918.1571</v>
      </c>
      <c r="L1497">
        <v>8560.9896</v>
      </c>
      <c r="M1497">
        <v>47.7758</v>
      </c>
      <c r="N1497">
        <v>2351.3066</v>
      </c>
      <c r="O1497">
        <v>185.76</v>
      </c>
      <c r="P1497">
        <v>1066</v>
      </c>
    </row>
    <row r="1498" spans="1:16">
      <c r="A1498" t="s">
        <v>103</v>
      </c>
      <c r="B1498" t="s">
        <v>220</v>
      </c>
      <c r="C1498" t="s">
        <v>52</v>
      </c>
      <c r="D1498" t="s">
        <v>19</v>
      </c>
      <c r="E1498" t="s">
        <v>49</v>
      </c>
      <c r="F1498">
        <v>78205.19</v>
      </c>
      <c r="G1498" s="1" t="s">
        <v>285</v>
      </c>
      <c r="H1498" t="s">
        <v>21</v>
      </c>
      <c r="K1498">
        <v>537.6069</v>
      </c>
      <c r="L1498">
        <v>4820.5392</v>
      </c>
      <c r="M1498">
        <v>25.3732</v>
      </c>
      <c r="N1498">
        <v>832.3199</v>
      </c>
      <c r="O1498">
        <v>136.6</v>
      </c>
      <c r="P1498">
        <v>935</v>
      </c>
    </row>
    <row r="1499" spans="1:16">
      <c r="A1499" t="s">
        <v>103</v>
      </c>
      <c r="B1499" t="s">
        <v>392</v>
      </c>
      <c r="C1499" t="s">
        <v>53</v>
      </c>
      <c r="D1499" t="s">
        <v>19</v>
      </c>
      <c r="E1499" t="s">
        <v>49</v>
      </c>
      <c r="F1499">
        <v>78205.19</v>
      </c>
      <c r="G1499" s="1" t="s">
        <v>285</v>
      </c>
      <c r="H1499" t="s">
        <v>21</v>
      </c>
      <c r="K1499">
        <v>537.6069</v>
      </c>
      <c r="L1499">
        <v>4820.5392</v>
      </c>
      <c r="M1499">
        <v>25.3732</v>
      </c>
      <c r="N1499">
        <v>832.3199</v>
      </c>
      <c r="O1499">
        <v>136.6</v>
      </c>
      <c r="P1499">
        <v>736</v>
      </c>
    </row>
    <row r="1500" spans="1:16">
      <c r="A1500" t="s">
        <v>103</v>
      </c>
      <c r="B1500" t="s">
        <v>392</v>
      </c>
      <c r="C1500" t="s">
        <v>216</v>
      </c>
      <c r="D1500" t="s">
        <v>19</v>
      </c>
      <c r="E1500" t="s">
        <v>20</v>
      </c>
      <c r="F1500">
        <v>76378.15</v>
      </c>
      <c r="G1500" s="1" t="s">
        <v>285</v>
      </c>
      <c r="H1500" t="s">
        <v>21</v>
      </c>
      <c r="K1500">
        <v>669.9956</v>
      </c>
      <c r="L1500">
        <v>4336.7935</v>
      </c>
      <c r="M1500">
        <v>26.1964</v>
      </c>
      <c r="N1500">
        <v>774.8555</v>
      </c>
      <c r="O1500">
        <v>136.6</v>
      </c>
      <c r="P1500">
        <v>689</v>
      </c>
    </row>
    <row r="1501" spans="1:16">
      <c r="A1501" t="s">
        <v>103</v>
      </c>
      <c r="B1501" t="s">
        <v>348</v>
      </c>
      <c r="C1501" t="s">
        <v>102</v>
      </c>
      <c r="D1501" t="s">
        <v>44</v>
      </c>
      <c r="E1501" t="s">
        <v>49</v>
      </c>
      <c r="F1501">
        <v>152905.93</v>
      </c>
      <c r="G1501" s="1" t="s">
        <v>285</v>
      </c>
      <c r="H1501" t="s">
        <v>340</v>
      </c>
      <c r="K1501">
        <v>918.1571</v>
      </c>
      <c r="L1501">
        <v>8560.9896</v>
      </c>
      <c r="M1501">
        <v>47.7758</v>
      </c>
      <c r="N1501">
        <v>2351.3066</v>
      </c>
      <c r="O1501">
        <v>185.76</v>
      </c>
      <c r="P1501">
        <v>195</v>
      </c>
    </row>
    <row r="1502" spans="1:16">
      <c r="A1502" t="s">
        <v>103</v>
      </c>
      <c r="B1502" t="s">
        <v>348</v>
      </c>
      <c r="C1502" t="s">
        <v>90</v>
      </c>
      <c r="D1502" t="s">
        <v>44</v>
      </c>
      <c r="E1502" t="s">
        <v>49</v>
      </c>
      <c r="F1502">
        <v>152905.93</v>
      </c>
      <c r="G1502" s="1" t="s">
        <v>285</v>
      </c>
      <c r="H1502" t="s">
        <v>340</v>
      </c>
      <c r="K1502">
        <v>918.1571</v>
      </c>
      <c r="L1502">
        <v>8560.9896</v>
      </c>
      <c r="M1502">
        <v>47.7758</v>
      </c>
      <c r="N1502">
        <v>2351.3066</v>
      </c>
      <c r="O1502">
        <v>185.76</v>
      </c>
      <c r="P1502">
        <v>190</v>
      </c>
    </row>
    <row r="1503" spans="1:16">
      <c r="A1503" t="s">
        <v>103</v>
      </c>
      <c r="B1503" t="s">
        <v>348</v>
      </c>
      <c r="C1503" t="s">
        <v>27</v>
      </c>
      <c r="D1503" t="s">
        <v>44</v>
      </c>
      <c r="E1503" t="s">
        <v>20</v>
      </c>
      <c r="F1503">
        <v>152769.7</v>
      </c>
      <c r="G1503" s="1" t="s">
        <v>285</v>
      </c>
      <c r="H1503" t="s">
        <v>340</v>
      </c>
      <c r="K1503">
        <v>1198.4594</v>
      </c>
      <c r="L1503">
        <v>7822.3987</v>
      </c>
      <c r="M1503">
        <v>49.8117</v>
      </c>
      <c r="N1503">
        <v>2351.3066</v>
      </c>
      <c r="O1503">
        <v>185.76</v>
      </c>
      <c r="P1503">
        <v>189</v>
      </c>
    </row>
    <row r="1504" spans="1:16">
      <c r="A1504" t="s">
        <v>103</v>
      </c>
      <c r="B1504" t="s">
        <v>348</v>
      </c>
      <c r="C1504" t="s">
        <v>23</v>
      </c>
      <c r="D1504" t="s">
        <v>44</v>
      </c>
      <c r="E1504" t="s">
        <v>20</v>
      </c>
      <c r="F1504">
        <v>152769.7</v>
      </c>
      <c r="G1504" s="1" t="s">
        <v>285</v>
      </c>
      <c r="H1504" t="s">
        <v>340</v>
      </c>
      <c r="K1504">
        <v>1198.4594</v>
      </c>
      <c r="L1504">
        <v>7822.3987</v>
      </c>
      <c r="M1504">
        <v>49.8117</v>
      </c>
      <c r="N1504">
        <v>2351.3066</v>
      </c>
      <c r="O1504">
        <v>185.76</v>
      </c>
      <c r="P1504">
        <v>188</v>
      </c>
    </row>
    <row r="1505" spans="1:16">
      <c r="A1505" t="s">
        <v>16</v>
      </c>
      <c r="B1505" t="s">
        <v>325</v>
      </c>
      <c r="C1505" t="s">
        <v>399</v>
      </c>
      <c r="D1505" t="s">
        <v>19</v>
      </c>
      <c r="E1505" t="s">
        <v>20</v>
      </c>
      <c r="F1505">
        <v>76378.15</v>
      </c>
      <c r="G1505" s="1" t="s">
        <v>346</v>
      </c>
      <c r="H1505" t="s">
        <v>32</v>
      </c>
      <c r="I1505" s="26" t="s">
        <v>246</v>
      </c>
      <c r="J1505" s="27">
        <v>0.162</v>
      </c>
      <c r="K1505">
        <v>669.9956</v>
      </c>
      <c r="L1505">
        <v>4336.7935</v>
      </c>
      <c r="M1505">
        <v>26.1964</v>
      </c>
      <c r="N1505">
        <v>774.8555</v>
      </c>
      <c r="O1505">
        <v>136.6</v>
      </c>
      <c r="P1505">
        <v>2188</v>
      </c>
    </row>
    <row r="1506" spans="1:16">
      <c r="A1506" t="s">
        <v>103</v>
      </c>
      <c r="B1506" t="s">
        <v>348</v>
      </c>
      <c r="C1506" t="s">
        <v>39</v>
      </c>
      <c r="D1506" t="s">
        <v>44</v>
      </c>
      <c r="E1506" t="s">
        <v>20</v>
      </c>
      <c r="F1506">
        <v>152769.7</v>
      </c>
      <c r="G1506" s="1" t="s">
        <v>346</v>
      </c>
      <c r="H1506" t="s">
        <v>340</v>
      </c>
      <c r="K1506">
        <v>1198.4594</v>
      </c>
      <c r="L1506">
        <v>7822.3987</v>
      </c>
      <c r="M1506">
        <v>49.8117</v>
      </c>
      <c r="N1506">
        <v>2351.3066</v>
      </c>
      <c r="O1506">
        <v>185.76</v>
      </c>
      <c r="P1506">
        <v>183</v>
      </c>
    </row>
    <row r="1507" spans="1:16">
      <c r="A1507" t="s">
        <v>103</v>
      </c>
      <c r="B1507" t="s">
        <v>348</v>
      </c>
      <c r="C1507" t="s">
        <v>22</v>
      </c>
      <c r="D1507" t="s">
        <v>44</v>
      </c>
      <c r="E1507" t="s">
        <v>20</v>
      </c>
      <c r="F1507">
        <v>152769.7</v>
      </c>
      <c r="G1507" s="1" t="s">
        <v>346</v>
      </c>
      <c r="H1507" t="s">
        <v>340</v>
      </c>
      <c r="K1507">
        <v>1198.4594</v>
      </c>
      <c r="L1507">
        <v>7822.3987</v>
      </c>
      <c r="M1507">
        <v>49.8117</v>
      </c>
      <c r="N1507">
        <v>2351.3066</v>
      </c>
      <c r="O1507">
        <v>185.76</v>
      </c>
      <c r="P1507">
        <v>184</v>
      </c>
    </row>
    <row r="1508" spans="1:16">
      <c r="A1508" t="s">
        <v>103</v>
      </c>
      <c r="B1508" t="s">
        <v>348</v>
      </c>
      <c r="C1508" t="s">
        <v>83</v>
      </c>
      <c r="D1508" t="s">
        <v>44</v>
      </c>
      <c r="E1508" t="s">
        <v>49</v>
      </c>
      <c r="F1508">
        <v>152905.93</v>
      </c>
      <c r="G1508" s="1" t="s">
        <v>346</v>
      </c>
      <c r="H1508" t="s">
        <v>340</v>
      </c>
      <c r="K1508">
        <v>918.1571</v>
      </c>
      <c r="L1508">
        <v>8560.9896</v>
      </c>
      <c r="M1508">
        <v>47.7758</v>
      </c>
      <c r="N1508">
        <v>2351.3066</v>
      </c>
      <c r="O1508">
        <v>185.76</v>
      </c>
      <c r="P1508">
        <v>185</v>
      </c>
    </row>
    <row r="1509" spans="1:16">
      <c r="A1509" t="s">
        <v>103</v>
      </c>
      <c r="B1509" t="s">
        <v>392</v>
      </c>
      <c r="C1509" t="s">
        <v>43</v>
      </c>
      <c r="D1509" t="s">
        <v>19</v>
      </c>
      <c r="E1509" t="s">
        <v>20</v>
      </c>
      <c r="F1509">
        <v>76378.15</v>
      </c>
      <c r="G1509" s="1" t="s">
        <v>346</v>
      </c>
      <c r="H1509" t="s">
        <v>21</v>
      </c>
      <c r="K1509">
        <v>669.9956</v>
      </c>
      <c r="L1509">
        <v>4336.7935</v>
      </c>
      <c r="M1509">
        <v>26.1964</v>
      </c>
      <c r="N1509">
        <v>774.8555</v>
      </c>
      <c r="O1509">
        <v>136.6</v>
      </c>
      <c r="P1509">
        <v>683</v>
      </c>
    </row>
    <row r="1510" spans="1:16">
      <c r="A1510" t="s">
        <v>103</v>
      </c>
      <c r="B1510" t="s">
        <v>392</v>
      </c>
      <c r="C1510" t="s">
        <v>207</v>
      </c>
      <c r="D1510" t="s">
        <v>19</v>
      </c>
      <c r="E1510" t="s">
        <v>49</v>
      </c>
      <c r="F1510">
        <v>78205.19</v>
      </c>
      <c r="G1510" s="1" t="s">
        <v>346</v>
      </c>
      <c r="H1510" t="s">
        <v>21</v>
      </c>
      <c r="K1510">
        <v>537.6069</v>
      </c>
      <c r="L1510">
        <v>4820.5392</v>
      </c>
      <c r="M1510">
        <v>25.3732</v>
      </c>
      <c r="N1510">
        <v>832.3199</v>
      </c>
      <c r="O1510">
        <v>136.6</v>
      </c>
      <c r="P1510">
        <v>695</v>
      </c>
    </row>
    <row r="1511" spans="1:16">
      <c r="A1511" t="s">
        <v>103</v>
      </c>
      <c r="B1511" t="s">
        <v>392</v>
      </c>
      <c r="C1511" t="s">
        <v>58</v>
      </c>
      <c r="D1511" t="s">
        <v>19</v>
      </c>
      <c r="E1511" t="s">
        <v>49</v>
      </c>
      <c r="F1511">
        <v>78205.19</v>
      </c>
      <c r="G1511" s="1" t="s">
        <v>346</v>
      </c>
      <c r="H1511" t="s">
        <v>21</v>
      </c>
      <c r="K1511">
        <v>537.6069</v>
      </c>
      <c r="L1511">
        <v>4820.5392</v>
      </c>
      <c r="M1511">
        <v>25.3732</v>
      </c>
      <c r="N1511">
        <v>832.3199</v>
      </c>
      <c r="O1511">
        <v>136.6</v>
      </c>
      <c r="P1511">
        <v>731</v>
      </c>
    </row>
    <row r="1512" spans="1:16">
      <c r="A1512" t="s">
        <v>103</v>
      </c>
      <c r="B1512" t="s">
        <v>320</v>
      </c>
      <c r="C1512" t="s">
        <v>127</v>
      </c>
      <c r="D1512" t="s">
        <v>44</v>
      </c>
      <c r="E1512" t="s">
        <v>49</v>
      </c>
      <c r="F1512">
        <v>152905.93</v>
      </c>
      <c r="G1512" s="1" t="s">
        <v>346</v>
      </c>
      <c r="H1512" t="s">
        <v>21</v>
      </c>
      <c r="K1512">
        <v>918.1571</v>
      </c>
      <c r="L1512">
        <v>8560.9896</v>
      </c>
      <c r="M1512">
        <v>47.7758</v>
      </c>
      <c r="N1512">
        <v>2351.3066</v>
      </c>
      <c r="O1512">
        <v>185.76</v>
      </c>
      <c r="P1512">
        <v>1061</v>
      </c>
    </row>
    <row r="1513" spans="1:16">
      <c r="A1513" t="s">
        <v>103</v>
      </c>
      <c r="B1513" t="s">
        <v>348</v>
      </c>
      <c r="C1513" t="s">
        <v>38</v>
      </c>
      <c r="D1513" t="s">
        <v>44</v>
      </c>
      <c r="E1513" t="s">
        <v>20</v>
      </c>
      <c r="F1513">
        <v>152769.7</v>
      </c>
      <c r="G1513" s="1" t="s">
        <v>346</v>
      </c>
      <c r="H1513" t="s">
        <v>340</v>
      </c>
      <c r="K1513">
        <v>1198.4594</v>
      </c>
      <c r="L1513">
        <v>7822.3987</v>
      </c>
      <c r="M1513">
        <v>49.8117</v>
      </c>
      <c r="N1513">
        <v>2351.3066</v>
      </c>
      <c r="O1513">
        <v>185.76</v>
      </c>
      <c r="P1513">
        <v>182</v>
      </c>
    </row>
    <row r="1514" spans="1:16">
      <c r="A1514" t="s">
        <v>16</v>
      </c>
      <c r="B1514" t="s">
        <v>325</v>
      </c>
      <c r="C1514" t="s">
        <v>400</v>
      </c>
      <c r="D1514" t="s">
        <v>19</v>
      </c>
      <c r="E1514" t="s">
        <v>20</v>
      </c>
      <c r="F1514">
        <v>76378.15</v>
      </c>
      <c r="G1514" s="1" t="s">
        <v>346</v>
      </c>
      <c r="H1514" t="s">
        <v>32</v>
      </c>
      <c r="I1514" s="26" t="s">
        <v>278</v>
      </c>
      <c r="J1514" s="27">
        <v>0.162</v>
      </c>
      <c r="K1514">
        <v>669.9956</v>
      </c>
      <c r="L1514">
        <v>4336.7935</v>
      </c>
      <c r="M1514">
        <v>26.1964</v>
      </c>
      <c r="N1514">
        <v>774.8555</v>
      </c>
      <c r="O1514">
        <v>136.6</v>
      </c>
      <c r="P1514">
        <v>2187</v>
      </c>
    </row>
    <row r="1515" spans="1:16">
      <c r="A1515" t="s">
        <v>29</v>
      </c>
      <c r="B1515" t="s">
        <v>347</v>
      </c>
      <c r="C1515" t="s">
        <v>86</v>
      </c>
      <c r="D1515" t="s">
        <v>44</v>
      </c>
      <c r="E1515" t="s">
        <v>20</v>
      </c>
      <c r="F1515">
        <v>152273.15</v>
      </c>
      <c r="G1515" s="1" t="s">
        <v>346</v>
      </c>
      <c r="H1515" t="s">
        <v>32</v>
      </c>
      <c r="K1515">
        <v>674.8125</v>
      </c>
      <c r="L1515">
        <v>8338.0703</v>
      </c>
      <c r="M1515">
        <v>49.66</v>
      </c>
      <c r="N1515">
        <v>2351.3066</v>
      </c>
      <c r="O1515">
        <v>185.76</v>
      </c>
      <c r="P1515">
        <v>3899</v>
      </c>
    </row>
    <row r="1516" spans="1:16">
      <c r="A1516" t="s">
        <v>16</v>
      </c>
      <c r="B1516" t="s">
        <v>325</v>
      </c>
      <c r="C1516" t="s">
        <v>115</v>
      </c>
      <c r="D1516" t="s">
        <v>19</v>
      </c>
      <c r="E1516" t="s">
        <v>20</v>
      </c>
      <c r="F1516">
        <v>76378.15</v>
      </c>
      <c r="G1516" s="1" t="s">
        <v>346</v>
      </c>
      <c r="H1516" t="s">
        <v>32</v>
      </c>
      <c r="I1516" s="26" t="s">
        <v>230</v>
      </c>
      <c r="J1516" s="27">
        <v>0.162</v>
      </c>
      <c r="K1516">
        <v>669.9956</v>
      </c>
      <c r="L1516">
        <v>4336.7935</v>
      </c>
      <c r="M1516">
        <v>26.1964</v>
      </c>
      <c r="N1516">
        <v>774.8555</v>
      </c>
      <c r="O1516">
        <v>136.6</v>
      </c>
      <c r="P1516">
        <v>2352</v>
      </c>
    </row>
    <row r="1517" spans="1:16">
      <c r="A1517" t="s">
        <v>16</v>
      </c>
      <c r="B1517" t="s">
        <v>325</v>
      </c>
      <c r="C1517" t="s">
        <v>124</v>
      </c>
      <c r="D1517" t="s">
        <v>19</v>
      </c>
      <c r="E1517" t="s">
        <v>20</v>
      </c>
      <c r="F1517">
        <v>76378.15</v>
      </c>
      <c r="G1517" s="1" t="s">
        <v>346</v>
      </c>
      <c r="H1517" t="s">
        <v>32</v>
      </c>
      <c r="I1517" s="26" t="s">
        <v>230</v>
      </c>
      <c r="J1517" s="27">
        <v>0.162</v>
      </c>
      <c r="K1517">
        <v>669.9956</v>
      </c>
      <c r="L1517">
        <v>4336.7935</v>
      </c>
      <c r="M1517">
        <v>26.1964</v>
      </c>
      <c r="N1517">
        <v>774.8555</v>
      </c>
      <c r="O1517">
        <v>136.6</v>
      </c>
      <c r="P1517">
        <v>2354</v>
      </c>
    </row>
    <row r="1518" spans="1:16">
      <c r="A1518" t="s">
        <v>16</v>
      </c>
      <c r="B1518" t="s">
        <v>325</v>
      </c>
      <c r="C1518" t="s">
        <v>163</v>
      </c>
      <c r="D1518" t="s">
        <v>19</v>
      </c>
      <c r="E1518" t="s">
        <v>49</v>
      </c>
      <c r="F1518">
        <v>78205.19</v>
      </c>
      <c r="G1518" s="1" t="s">
        <v>346</v>
      </c>
      <c r="H1518" t="s">
        <v>32</v>
      </c>
      <c r="I1518" s="26" t="s">
        <v>230</v>
      </c>
      <c r="J1518" s="27">
        <v>0.162</v>
      </c>
      <c r="K1518">
        <v>537.6069</v>
      </c>
      <c r="L1518">
        <v>4820.5392</v>
      </c>
      <c r="M1518">
        <v>25.3732</v>
      </c>
      <c r="N1518">
        <v>832.3199</v>
      </c>
      <c r="O1518">
        <v>136.6</v>
      </c>
      <c r="P1518">
        <v>2355</v>
      </c>
    </row>
    <row r="1519" spans="1:16">
      <c r="A1519" t="s">
        <v>16</v>
      </c>
      <c r="B1519" t="s">
        <v>325</v>
      </c>
      <c r="C1519" t="s">
        <v>133</v>
      </c>
      <c r="D1519" t="s">
        <v>19</v>
      </c>
      <c r="E1519" t="s">
        <v>20</v>
      </c>
      <c r="F1519">
        <v>76150.38</v>
      </c>
      <c r="G1519" s="1" t="s">
        <v>346</v>
      </c>
      <c r="H1519" t="s">
        <v>32</v>
      </c>
      <c r="I1519" s="26" t="s">
        <v>239</v>
      </c>
      <c r="J1519" s="27">
        <v>0.162</v>
      </c>
      <c r="K1519">
        <v>429.0793</v>
      </c>
      <c r="L1519">
        <v>4590.8563</v>
      </c>
      <c r="M1519">
        <v>26.0447</v>
      </c>
      <c r="N1519">
        <v>774.8555</v>
      </c>
      <c r="O1519">
        <v>136.6</v>
      </c>
      <c r="P1519">
        <v>2358</v>
      </c>
    </row>
    <row r="1520" spans="1:16">
      <c r="A1520" t="s">
        <v>16</v>
      </c>
      <c r="B1520" t="s">
        <v>325</v>
      </c>
      <c r="C1520" t="s">
        <v>401</v>
      </c>
      <c r="D1520" t="s">
        <v>19</v>
      </c>
      <c r="E1520" t="s">
        <v>49</v>
      </c>
      <c r="F1520">
        <v>78205.19</v>
      </c>
      <c r="G1520" s="1" t="s">
        <v>346</v>
      </c>
      <c r="H1520" t="s">
        <v>32</v>
      </c>
      <c r="I1520" s="26" t="s">
        <v>239</v>
      </c>
      <c r="J1520" s="27">
        <v>0.162</v>
      </c>
      <c r="K1520">
        <v>537.6069</v>
      </c>
      <c r="L1520">
        <v>4820.5392</v>
      </c>
      <c r="M1520">
        <v>25.3732</v>
      </c>
      <c r="N1520">
        <v>832.3199</v>
      </c>
      <c r="O1520">
        <v>136.6</v>
      </c>
      <c r="P1520">
        <v>2370</v>
      </c>
    </row>
    <row r="1521" spans="1:16">
      <c r="A1521" t="s">
        <v>29</v>
      </c>
      <c r="B1521" t="s">
        <v>323</v>
      </c>
      <c r="C1521" t="s">
        <v>118</v>
      </c>
      <c r="D1521" t="s">
        <v>44</v>
      </c>
      <c r="E1521" t="s">
        <v>49</v>
      </c>
      <c r="F1521">
        <v>152415.15</v>
      </c>
      <c r="G1521" s="1" t="s">
        <v>346</v>
      </c>
      <c r="H1521" t="s">
        <v>32</v>
      </c>
      <c r="I1521" s="26" t="s">
        <v>248</v>
      </c>
      <c r="J1521" s="27">
        <v>0.252</v>
      </c>
      <c r="K1521">
        <v>579.0274</v>
      </c>
      <c r="L1521">
        <v>8866.5779</v>
      </c>
      <c r="M1521">
        <v>47.685</v>
      </c>
      <c r="N1521">
        <v>2351.3066</v>
      </c>
      <c r="O1521">
        <v>185.76</v>
      </c>
      <c r="P1521">
        <v>3438</v>
      </c>
    </row>
    <row r="1522" spans="1:16">
      <c r="A1522" t="s">
        <v>29</v>
      </c>
      <c r="B1522" t="s">
        <v>323</v>
      </c>
      <c r="C1522" t="s">
        <v>113</v>
      </c>
      <c r="D1522" t="s">
        <v>44</v>
      </c>
      <c r="E1522" t="s">
        <v>20</v>
      </c>
      <c r="F1522">
        <v>152273.15</v>
      </c>
      <c r="G1522" s="1" t="s">
        <v>346</v>
      </c>
      <c r="H1522" t="s">
        <v>32</v>
      </c>
      <c r="I1522" s="26" t="s">
        <v>246</v>
      </c>
      <c r="J1522" s="27">
        <v>0.252</v>
      </c>
      <c r="K1522">
        <v>674.8125</v>
      </c>
      <c r="L1522">
        <v>8338.0703</v>
      </c>
      <c r="M1522">
        <v>49.66</v>
      </c>
      <c r="N1522">
        <v>2351.3066</v>
      </c>
      <c r="O1522">
        <v>185.76</v>
      </c>
      <c r="P1522">
        <v>3440</v>
      </c>
    </row>
    <row r="1523" spans="1:16">
      <c r="A1523" t="s">
        <v>103</v>
      </c>
      <c r="B1523" t="s">
        <v>320</v>
      </c>
      <c r="C1523" t="s">
        <v>144</v>
      </c>
      <c r="D1523" t="s">
        <v>44</v>
      </c>
      <c r="E1523" t="s">
        <v>49</v>
      </c>
      <c r="F1523">
        <v>152905.93</v>
      </c>
      <c r="G1523" s="1" t="s">
        <v>346</v>
      </c>
      <c r="H1523" t="s">
        <v>21</v>
      </c>
      <c r="K1523">
        <v>918.1571</v>
      </c>
      <c r="L1523">
        <v>8560.9896</v>
      </c>
      <c r="M1523">
        <v>47.7758</v>
      </c>
      <c r="N1523">
        <v>2351.3066</v>
      </c>
      <c r="O1523">
        <v>185.76</v>
      </c>
      <c r="P1523">
        <v>1065</v>
      </c>
    </row>
    <row r="1524" spans="1:16">
      <c r="A1524" t="s">
        <v>16</v>
      </c>
      <c r="B1524" t="s">
        <v>325</v>
      </c>
      <c r="C1524" t="s">
        <v>172</v>
      </c>
      <c r="D1524" t="s">
        <v>19</v>
      </c>
      <c r="E1524" t="s">
        <v>20</v>
      </c>
      <c r="F1524">
        <v>76378.15</v>
      </c>
      <c r="G1524" s="1" t="s">
        <v>278</v>
      </c>
      <c r="H1524" t="s">
        <v>32</v>
      </c>
      <c r="K1524">
        <v>669.9956</v>
      </c>
      <c r="L1524">
        <v>4336.7935</v>
      </c>
      <c r="M1524">
        <v>26.1964</v>
      </c>
      <c r="N1524">
        <v>774.8555</v>
      </c>
      <c r="O1524">
        <v>136.6</v>
      </c>
      <c r="P1524">
        <v>2336</v>
      </c>
    </row>
    <row r="1525" spans="1:16">
      <c r="A1525" t="s">
        <v>103</v>
      </c>
      <c r="B1525" t="s">
        <v>392</v>
      </c>
      <c r="C1525" t="s">
        <v>50</v>
      </c>
      <c r="D1525" t="s">
        <v>19</v>
      </c>
      <c r="E1525" t="s">
        <v>20</v>
      </c>
      <c r="F1525">
        <v>76378.15</v>
      </c>
      <c r="G1525" s="1" t="s">
        <v>278</v>
      </c>
      <c r="H1525" t="s">
        <v>21</v>
      </c>
      <c r="K1525">
        <v>669.9956</v>
      </c>
      <c r="L1525">
        <v>4336.7935</v>
      </c>
      <c r="M1525">
        <v>26.1964</v>
      </c>
      <c r="N1525">
        <v>774.8555</v>
      </c>
      <c r="O1525">
        <v>136.6</v>
      </c>
      <c r="P1525">
        <v>684</v>
      </c>
    </row>
    <row r="1526" spans="1:16">
      <c r="A1526" t="s">
        <v>103</v>
      </c>
      <c r="B1526" t="s">
        <v>392</v>
      </c>
      <c r="C1526" t="s">
        <v>205</v>
      </c>
      <c r="D1526" t="s">
        <v>19</v>
      </c>
      <c r="E1526" t="s">
        <v>49</v>
      </c>
      <c r="F1526">
        <v>78205.19</v>
      </c>
      <c r="G1526" s="1" t="s">
        <v>278</v>
      </c>
      <c r="H1526" t="s">
        <v>21</v>
      </c>
      <c r="K1526">
        <v>537.6069</v>
      </c>
      <c r="L1526">
        <v>4820.5392</v>
      </c>
      <c r="M1526">
        <v>25.3732</v>
      </c>
      <c r="N1526">
        <v>832.3199</v>
      </c>
      <c r="O1526">
        <v>136.6</v>
      </c>
      <c r="P1526">
        <v>690</v>
      </c>
    </row>
    <row r="1527" spans="1:16">
      <c r="A1527" t="s">
        <v>103</v>
      </c>
      <c r="B1527" t="s">
        <v>392</v>
      </c>
      <c r="C1527" t="s">
        <v>88</v>
      </c>
      <c r="D1527" t="s">
        <v>19</v>
      </c>
      <c r="E1527" t="s">
        <v>49</v>
      </c>
      <c r="F1527">
        <v>78205.19</v>
      </c>
      <c r="G1527" s="1" t="s">
        <v>278</v>
      </c>
      <c r="H1527" t="s">
        <v>21</v>
      </c>
      <c r="K1527">
        <v>537.6069</v>
      </c>
      <c r="L1527">
        <v>4820.5392</v>
      </c>
      <c r="M1527">
        <v>25.3732</v>
      </c>
      <c r="N1527">
        <v>832.3199</v>
      </c>
      <c r="O1527">
        <v>136.6</v>
      </c>
      <c r="P1527">
        <v>726</v>
      </c>
    </row>
    <row r="1528" spans="1:16">
      <c r="A1528" t="s">
        <v>103</v>
      </c>
      <c r="B1528" t="s">
        <v>320</v>
      </c>
      <c r="C1528" t="s">
        <v>114</v>
      </c>
      <c r="D1528" t="s">
        <v>44</v>
      </c>
      <c r="E1528" t="s">
        <v>20</v>
      </c>
      <c r="F1528">
        <v>152769.7</v>
      </c>
      <c r="G1528" s="1" t="s">
        <v>278</v>
      </c>
      <c r="H1528" t="s">
        <v>21</v>
      </c>
      <c r="I1528" s="26" t="s">
        <v>234</v>
      </c>
      <c r="J1528" s="27">
        <v>0.252</v>
      </c>
      <c r="K1528">
        <v>1198.4594</v>
      </c>
      <c r="L1528">
        <v>7822.3987</v>
      </c>
      <c r="M1528">
        <v>49.8117</v>
      </c>
      <c r="N1528">
        <v>2351.3066</v>
      </c>
      <c r="O1528">
        <v>185.76</v>
      </c>
      <c r="P1528">
        <v>1067</v>
      </c>
    </row>
    <row r="1529" spans="1:16">
      <c r="A1529" t="s">
        <v>103</v>
      </c>
      <c r="B1529" t="s">
        <v>320</v>
      </c>
      <c r="C1529" t="s">
        <v>145</v>
      </c>
      <c r="D1529" t="s">
        <v>44</v>
      </c>
      <c r="E1529" t="s">
        <v>20</v>
      </c>
      <c r="F1529">
        <v>152769.7</v>
      </c>
      <c r="G1529" s="1" t="s">
        <v>278</v>
      </c>
      <c r="H1529" t="s">
        <v>21</v>
      </c>
      <c r="I1529" s="26" t="s">
        <v>234</v>
      </c>
      <c r="J1529" s="27">
        <v>0.252</v>
      </c>
      <c r="K1529">
        <v>1198.4594</v>
      </c>
      <c r="L1529">
        <v>7822.3987</v>
      </c>
      <c r="M1529">
        <v>49.8117</v>
      </c>
      <c r="N1529">
        <v>2351.3066</v>
      </c>
      <c r="O1529">
        <v>185.76</v>
      </c>
      <c r="P1529">
        <v>1069</v>
      </c>
    </row>
    <row r="1530" spans="1:16">
      <c r="A1530" t="s">
        <v>103</v>
      </c>
      <c r="B1530" t="s">
        <v>392</v>
      </c>
      <c r="C1530" t="s">
        <v>47</v>
      </c>
      <c r="D1530" t="s">
        <v>19</v>
      </c>
      <c r="E1530" t="s">
        <v>20</v>
      </c>
      <c r="F1530">
        <v>76378.15</v>
      </c>
      <c r="G1530" s="1" t="s">
        <v>278</v>
      </c>
      <c r="H1530" t="s">
        <v>21</v>
      </c>
      <c r="K1530">
        <v>669.9956</v>
      </c>
      <c r="L1530">
        <v>4336.7935</v>
      </c>
      <c r="M1530">
        <v>26.1964</v>
      </c>
      <c r="N1530">
        <v>774.8555</v>
      </c>
      <c r="O1530">
        <v>136.6</v>
      </c>
      <c r="P1530">
        <v>682</v>
      </c>
    </row>
    <row r="1531" spans="1:16">
      <c r="A1531" t="s">
        <v>16</v>
      </c>
      <c r="B1531" t="s">
        <v>325</v>
      </c>
      <c r="C1531" t="s">
        <v>171</v>
      </c>
      <c r="D1531" t="s">
        <v>19</v>
      </c>
      <c r="E1531" t="s">
        <v>49</v>
      </c>
      <c r="F1531">
        <v>78205.19</v>
      </c>
      <c r="G1531" s="1" t="s">
        <v>278</v>
      </c>
      <c r="H1531" t="s">
        <v>32</v>
      </c>
      <c r="K1531">
        <v>537.6069</v>
      </c>
      <c r="L1531">
        <v>4820.5392</v>
      </c>
      <c r="M1531">
        <v>25.3732</v>
      </c>
      <c r="N1531">
        <v>832.3199</v>
      </c>
      <c r="O1531">
        <v>136.6</v>
      </c>
      <c r="P1531">
        <v>2334</v>
      </c>
    </row>
    <row r="1532" spans="1:16">
      <c r="A1532" t="s">
        <v>29</v>
      </c>
      <c r="B1532" t="s">
        <v>323</v>
      </c>
      <c r="C1532" t="s">
        <v>125</v>
      </c>
      <c r="D1532" t="s">
        <v>44</v>
      </c>
      <c r="E1532" t="s">
        <v>49</v>
      </c>
      <c r="F1532">
        <v>152415.15</v>
      </c>
      <c r="G1532" s="1" t="s">
        <v>278</v>
      </c>
      <c r="H1532" t="s">
        <v>32</v>
      </c>
      <c r="I1532" s="26" t="s">
        <v>239</v>
      </c>
      <c r="J1532" s="27">
        <v>0.252</v>
      </c>
      <c r="K1532">
        <v>579.0274</v>
      </c>
      <c r="L1532">
        <v>8866.5779</v>
      </c>
      <c r="M1532">
        <v>47.685</v>
      </c>
      <c r="N1532">
        <v>2351.3066</v>
      </c>
      <c r="O1532">
        <v>185.76</v>
      </c>
      <c r="P1532">
        <v>3442</v>
      </c>
    </row>
    <row r="1533" spans="1:16">
      <c r="A1533" t="s">
        <v>16</v>
      </c>
      <c r="B1533" t="s">
        <v>325</v>
      </c>
      <c r="C1533" t="s">
        <v>168</v>
      </c>
      <c r="D1533" t="s">
        <v>19</v>
      </c>
      <c r="E1533" t="s">
        <v>20</v>
      </c>
      <c r="F1533">
        <v>76378.15</v>
      </c>
      <c r="G1533" s="1" t="s">
        <v>278</v>
      </c>
      <c r="H1533" t="s">
        <v>32</v>
      </c>
      <c r="I1533" s="26" t="s">
        <v>234</v>
      </c>
      <c r="J1533" s="27">
        <v>0.162</v>
      </c>
      <c r="K1533">
        <v>669.9956</v>
      </c>
      <c r="L1533">
        <v>4336.7935</v>
      </c>
      <c r="M1533">
        <v>26.1964</v>
      </c>
      <c r="N1533">
        <v>774.8555</v>
      </c>
      <c r="O1533">
        <v>136.6</v>
      </c>
      <c r="P1533">
        <v>2340</v>
      </c>
    </row>
    <row r="1534" spans="1:16">
      <c r="A1534" t="s">
        <v>16</v>
      </c>
      <c r="B1534" t="s">
        <v>325</v>
      </c>
      <c r="C1534" t="s">
        <v>167</v>
      </c>
      <c r="D1534" t="s">
        <v>19</v>
      </c>
      <c r="E1534" t="s">
        <v>20</v>
      </c>
      <c r="F1534">
        <v>76378.15</v>
      </c>
      <c r="G1534" s="1" t="s">
        <v>278</v>
      </c>
      <c r="H1534" t="s">
        <v>32</v>
      </c>
      <c r="I1534" s="26" t="s">
        <v>234</v>
      </c>
      <c r="J1534" s="27">
        <v>0.162</v>
      </c>
      <c r="K1534">
        <v>669.9956</v>
      </c>
      <c r="L1534">
        <v>4336.7935</v>
      </c>
      <c r="M1534">
        <v>26.1964</v>
      </c>
      <c r="N1534">
        <v>774.8555</v>
      </c>
      <c r="O1534">
        <v>136.6</v>
      </c>
      <c r="P1534">
        <v>2341</v>
      </c>
    </row>
    <row r="1535" spans="1:16">
      <c r="A1535" t="s">
        <v>16</v>
      </c>
      <c r="B1535" t="s">
        <v>325</v>
      </c>
      <c r="C1535" t="s">
        <v>173</v>
      </c>
      <c r="D1535" t="s">
        <v>19</v>
      </c>
      <c r="E1535" t="s">
        <v>20</v>
      </c>
      <c r="F1535">
        <v>76378.15</v>
      </c>
      <c r="G1535" s="1" t="s">
        <v>278</v>
      </c>
      <c r="H1535" t="s">
        <v>32</v>
      </c>
      <c r="I1535" s="26" t="s">
        <v>234</v>
      </c>
      <c r="J1535" s="27">
        <v>0.162</v>
      </c>
      <c r="K1535">
        <v>669.9956</v>
      </c>
      <c r="L1535">
        <v>4336.7935</v>
      </c>
      <c r="M1535">
        <v>26.1964</v>
      </c>
      <c r="N1535">
        <v>774.8555</v>
      </c>
      <c r="O1535">
        <v>136.6</v>
      </c>
      <c r="P1535">
        <v>2342</v>
      </c>
    </row>
    <row r="1536" spans="1:16">
      <c r="A1536" t="s">
        <v>16</v>
      </c>
      <c r="B1536" t="s">
        <v>325</v>
      </c>
      <c r="C1536" t="s">
        <v>165</v>
      </c>
      <c r="D1536" t="s">
        <v>19</v>
      </c>
      <c r="E1536" t="s">
        <v>49</v>
      </c>
      <c r="F1536">
        <v>78205.19</v>
      </c>
      <c r="G1536" s="1" t="s">
        <v>278</v>
      </c>
      <c r="H1536" t="s">
        <v>32</v>
      </c>
      <c r="I1536" s="26" t="s">
        <v>234</v>
      </c>
      <c r="J1536" s="27">
        <v>0.162</v>
      </c>
      <c r="K1536">
        <v>537.6069</v>
      </c>
      <c r="L1536">
        <v>4820.5392</v>
      </c>
      <c r="M1536">
        <v>25.3732</v>
      </c>
      <c r="N1536">
        <v>832.3199</v>
      </c>
      <c r="O1536">
        <v>136.6</v>
      </c>
      <c r="P1536">
        <v>2343</v>
      </c>
    </row>
    <row r="1537" spans="1:16">
      <c r="A1537" t="s">
        <v>16</v>
      </c>
      <c r="B1537" t="s">
        <v>325</v>
      </c>
      <c r="C1537" t="s">
        <v>121</v>
      </c>
      <c r="D1537" t="s">
        <v>19</v>
      </c>
      <c r="E1537" t="s">
        <v>20</v>
      </c>
      <c r="F1537">
        <v>76378.15</v>
      </c>
      <c r="G1537" s="1" t="s">
        <v>278</v>
      </c>
      <c r="H1537" t="s">
        <v>32</v>
      </c>
      <c r="I1537" s="26" t="s">
        <v>230</v>
      </c>
      <c r="J1537" s="27">
        <v>0.162</v>
      </c>
      <c r="K1537">
        <v>669.9956</v>
      </c>
      <c r="L1537">
        <v>4336.7935</v>
      </c>
      <c r="M1537">
        <v>26.1964</v>
      </c>
      <c r="N1537">
        <v>774.8555</v>
      </c>
      <c r="O1537">
        <v>136.6</v>
      </c>
      <c r="P1537">
        <v>2353</v>
      </c>
    </row>
    <row r="1538" spans="1:16">
      <c r="A1538" t="s">
        <v>29</v>
      </c>
      <c r="B1538" t="s">
        <v>323</v>
      </c>
      <c r="C1538" t="s">
        <v>114</v>
      </c>
      <c r="D1538" t="s">
        <v>44</v>
      </c>
      <c r="E1538" t="s">
        <v>20</v>
      </c>
      <c r="F1538">
        <v>152273.15</v>
      </c>
      <c r="G1538" s="1" t="s">
        <v>278</v>
      </c>
      <c r="H1538" t="s">
        <v>32</v>
      </c>
      <c r="I1538" s="26" t="s">
        <v>246</v>
      </c>
      <c r="J1538" s="27">
        <v>0.252</v>
      </c>
      <c r="K1538">
        <v>674.8125</v>
      </c>
      <c r="L1538">
        <v>8338.0703</v>
      </c>
      <c r="M1538">
        <v>49.66</v>
      </c>
      <c r="N1538">
        <v>2351.3066</v>
      </c>
      <c r="O1538">
        <v>185.76</v>
      </c>
      <c r="P1538">
        <v>3439</v>
      </c>
    </row>
    <row r="1539" spans="1:16">
      <c r="A1539" t="s">
        <v>16</v>
      </c>
      <c r="B1539" t="s">
        <v>325</v>
      </c>
      <c r="C1539" t="s">
        <v>175</v>
      </c>
      <c r="D1539" t="s">
        <v>19</v>
      </c>
      <c r="E1539" t="s">
        <v>49</v>
      </c>
      <c r="F1539">
        <v>77950.3</v>
      </c>
      <c r="G1539" s="1" t="s">
        <v>278</v>
      </c>
      <c r="H1539" t="s">
        <v>32</v>
      </c>
      <c r="K1539">
        <v>384.0432</v>
      </c>
      <c r="L1539">
        <v>4961.8474</v>
      </c>
      <c r="M1539">
        <v>25.2923</v>
      </c>
      <c r="N1539">
        <v>832.3199</v>
      </c>
      <c r="O1539">
        <v>136.6</v>
      </c>
      <c r="P1539">
        <v>2329</v>
      </c>
    </row>
    <row r="1540" spans="1:16">
      <c r="A1540" t="s">
        <v>16</v>
      </c>
      <c r="B1540" t="s">
        <v>325</v>
      </c>
      <c r="C1540" t="s">
        <v>402</v>
      </c>
      <c r="D1540" t="s">
        <v>19</v>
      </c>
      <c r="E1540" t="s">
        <v>20</v>
      </c>
      <c r="F1540">
        <v>76378.15</v>
      </c>
      <c r="G1540" s="1" t="s">
        <v>264</v>
      </c>
      <c r="H1540" t="s">
        <v>32</v>
      </c>
      <c r="K1540">
        <v>669.9956</v>
      </c>
      <c r="L1540">
        <v>4336.7935</v>
      </c>
      <c r="M1540">
        <v>26.1964</v>
      </c>
      <c r="N1540">
        <v>774.8555</v>
      </c>
      <c r="O1540">
        <v>136.6</v>
      </c>
      <c r="P1540">
        <v>2183</v>
      </c>
    </row>
    <row r="1541" spans="1:16">
      <c r="A1541" t="s">
        <v>103</v>
      </c>
      <c r="B1541" t="s">
        <v>348</v>
      </c>
      <c r="C1541" t="s">
        <v>28</v>
      </c>
      <c r="D1541" t="s">
        <v>44</v>
      </c>
      <c r="E1541" t="s">
        <v>20</v>
      </c>
      <c r="F1541">
        <v>152769.7</v>
      </c>
      <c r="G1541" s="1" t="s">
        <v>264</v>
      </c>
      <c r="H1541" t="s">
        <v>340</v>
      </c>
      <c r="K1541">
        <v>1198.4594</v>
      </c>
      <c r="L1541">
        <v>7822.3987</v>
      </c>
      <c r="M1541">
        <v>49.8117</v>
      </c>
      <c r="N1541">
        <v>2351.3066</v>
      </c>
      <c r="O1541">
        <v>185.76</v>
      </c>
      <c r="P1541">
        <v>177</v>
      </c>
    </row>
    <row r="1542" spans="1:16">
      <c r="A1542" t="s">
        <v>103</v>
      </c>
      <c r="B1542" t="s">
        <v>348</v>
      </c>
      <c r="C1542" t="s">
        <v>33</v>
      </c>
      <c r="D1542" t="s">
        <v>44</v>
      </c>
      <c r="E1542" t="s">
        <v>20</v>
      </c>
      <c r="F1542">
        <v>152769.7</v>
      </c>
      <c r="G1542" s="1" t="s">
        <v>264</v>
      </c>
      <c r="H1542" t="s">
        <v>340</v>
      </c>
      <c r="K1542">
        <v>1198.4594</v>
      </c>
      <c r="L1542">
        <v>7822.3987</v>
      </c>
      <c r="M1542">
        <v>49.8117</v>
      </c>
      <c r="N1542">
        <v>2351.3066</v>
      </c>
      <c r="O1542">
        <v>185.76</v>
      </c>
      <c r="P1542">
        <v>178</v>
      </c>
    </row>
    <row r="1543" spans="1:16">
      <c r="A1543" t="s">
        <v>103</v>
      </c>
      <c r="B1543" t="s">
        <v>348</v>
      </c>
      <c r="C1543" t="s">
        <v>34</v>
      </c>
      <c r="D1543" t="s">
        <v>44</v>
      </c>
      <c r="E1543" t="s">
        <v>20</v>
      </c>
      <c r="F1543">
        <v>152769.7</v>
      </c>
      <c r="G1543" s="1" t="s">
        <v>264</v>
      </c>
      <c r="H1543" t="s">
        <v>340</v>
      </c>
      <c r="K1543">
        <v>1198.4594</v>
      </c>
      <c r="L1543">
        <v>7822.3987</v>
      </c>
      <c r="M1543">
        <v>49.8117</v>
      </c>
      <c r="N1543">
        <v>2351.3066</v>
      </c>
      <c r="O1543">
        <v>185.76</v>
      </c>
      <c r="P1543">
        <v>179</v>
      </c>
    </row>
    <row r="1544" spans="1:16">
      <c r="A1544" t="s">
        <v>103</v>
      </c>
      <c r="B1544" t="s">
        <v>348</v>
      </c>
      <c r="C1544" t="s">
        <v>54</v>
      </c>
      <c r="D1544" t="s">
        <v>44</v>
      </c>
      <c r="E1544" t="s">
        <v>49</v>
      </c>
      <c r="F1544">
        <v>152905.93</v>
      </c>
      <c r="G1544" s="1" t="s">
        <v>264</v>
      </c>
      <c r="H1544" t="s">
        <v>340</v>
      </c>
      <c r="K1544">
        <v>918.1571</v>
      </c>
      <c r="L1544">
        <v>8560.9896</v>
      </c>
      <c r="M1544">
        <v>47.7758</v>
      </c>
      <c r="N1544">
        <v>2351.3066</v>
      </c>
      <c r="O1544">
        <v>185.76</v>
      </c>
      <c r="P1544">
        <v>180</v>
      </c>
    </row>
    <row r="1545" spans="1:16">
      <c r="A1545" t="s">
        <v>103</v>
      </c>
      <c r="B1545" t="s">
        <v>392</v>
      </c>
      <c r="C1545" t="s">
        <v>74</v>
      </c>
      <c r="D1545" t="s">
        <v>19</v>
      </c>
      <c r="E1545" t="s">
        <v>49</v>
      </c>
      <c r="F1545">
        <v>78205.19</v>
      </c>
      <c r="G1545" s="1" t="s">
        <v>264</v>
      </c>
      <c r="H1545" t="s">
        <v>21</v>
      </c>
      <c r="K1545">
        <v>537.6069</v>
      </c>
      <c r="L1545">
        <v>4820.5392</v>
      </c>
      <c r="M1545">
        <v>25.3732</v>
      </c>
      <c r="N1545">
        <v>832.3199</v>
      </c>
      <c r="O1545">
        <v>136.6</v>
      </c>
      <c r="P1545">
        <v>685</v>
      </c>
    </row>
    <row r="1546" spans="1:16">
      <c r="A1546" t="s">
        <v>103</v>
      </c>
      <c r="B1546" t="s">
        <v>392</v>
      </c>
      <c r="C1546" t="s">
        <v>101</v>
      </c>
      <c r="D1546" t="s">
        <v>19</v>
      </c>
      <c r="E1546" t="s">
        <v>49</v>
      </c>
      <c r="F1546">
        <v>78205.19</v>
      </c>
      <c r="G1546" s="1" t="s">
        <v>264</v>
      </c>
      <c r="H1546" t="s">
        <v>21</v>
      </c>
      <c r="K1546">
        <v>537.6069</v>
      </c>
      <c r="L1546">
        <v>4820.5392</v>
      </c>
      <c r="M1546">
        <v>25.3732</v>
      </c>
      <c r="N1546">
        <v>832.3199</v>
      </c>
      <c r="O1546">
        <v>136.6</v>
      </c>
      <c r="P1546">
        <v>721</v>
      </c>
    </row>
    <row r="1547" spans="1:16">
      <c r="A1547" t="s">
        <v>103</v>
      </c>
      <c r="B1547" t="s">
        <v>392</v>
      </c>
      <c r="C1547" t="s">
        <v>51</v>
      </c>
      <c r="D1547" t="s">
        <v>19</v>
      </c>
      <c r="E1547" t="s">
        <v>20</v>
      </c>
      <c r="F1547">
        <v>76378.15</v>
      </c>
      <c r="G1547" s="1" t="s">
        <v>264</v>
      </c>
      <c r="H1547" t="s">
        <v>21</v>
      </c>
      <c r="K1547">
        <v>669.9956</v>
      </c>
      <c r="L1547">
        <v>4336.7935</v>
      </c>
      <c r="M1547">
        <v>26.1964</v>
      </c>
      <c r="N1547">
        <v>774.8555</v>
      </c>
      <c r="O1547">
        <v>136.6</v>
      </c>
      <c r="P1547">
        <v>737</v>
      </c>
    </row>
    <row r="1548" spans="1:16">
      <c r="A1548" t="s">
        <v>103</v>
      </c>
      <c r="B1548" t="s">
        <v>392</v>
      </c>
      <c r="C1548" t="s">
        <v>31</v>
      </c>
      <c r="D1548" t="s">
        <v>19</v>
      </c>
      <c r="E1548" t="s">
        <v>20</v>
      </c>
      <c r="F1548">
        <v>76378.15</v>
      </c>
      <c r="G1548" s="1" t="s">
        <v>264</v>
      </c>
      <c r="H1548" t="s">
        <v>21</v>
      </c>
      <c r="K1548">
        <v>669.9956</v>
      </c>
      <c r="L1548">
        <v>4336.7935</v>
      </c>
      <c r="M1548">
        <v>26.1964</v>
      </c>
      <c r="N1548">
        <v>774.8555</v>
      </c>
      <c r="O1548">
        <v>136.6</v>
      </c>
      <c r="P1548">
        <v>738</v>
      </c>
    </row>
    <row r="1549" spans="1:16">
      <c r="A1549" t="s">
        <v>103</v>
      </c>
      <c r="B1549" t="s">
        <v>348</v>
      </c>
      <c r="C1549" t="s">
        <v>57</v>
      </c>
      <c r="D1549" t="s">
        <v>44</v>
      </c>
      <c r="E1549" t="s">
        <v>49</v>
      </c>
      <c r="F1549">
        <v>152905.93</v>
      </c>
      <c r="G1549" s="1" t="s">
        <v>264</v>
      </c>
      <c r="H1549" t="s">
        <v>340</v>
      </c>
      <c r="K1549">
        <v>918.1571</v>
      </c>
      <c r="L1549">
        <v>8560.9896</v>
      </c>
      <c r="M1549">
        <v>47.7758</v>
      </c>
      <c r="N1549">
        <v>2351.3066</v>
      </c>
      <c r="O1549">
        <v>185.76</v>
      </c>
      <c r="P1549">
        <v>176</v>
      </c>
    </row>
    <row r="1550" spans="1:16">
      <c r="A1550" t="s">
        <v>103</v>
      </c>
      <c r="B1550" t="s">
        <v>320</v>
      </c>
      <c r="C1550" t="s">
        <v>120</v>
      </c>
      <c r="D1550" t="s">
        <v>44</v>
      </c>
      <c r="E1550" t="s">
        <v>20</v>
      </c>
      <c r="F1550">
        <v>152769.7</v>
      </c>
      <c r="G1550" s="1" t="s">
        <v>264</v>
      </c>
      <c r="H1550" t="s">
        <v>21</v>
      </c>
      <c r="K1550">
        <v>1198.4594</v>
      </c>
      <c r="L1550">
        <v>7822.3987</v>
      </c>
      <c r="M1550">
        <v>49.8117</v>
      </c>
      <c r="N1550">
        <v>2351.3066</v>
      </c>
      <c r="O1550">
        <v>185.76</v>
      </c>
      <c r="P1550">
        <v>1063</v>
      </c>
    </row>
    <row r="1551" spans="1:16">
      <c r="A1551" t="s">
        <v>29</v>
      </c>
      <c r="B1551" t="s">
        <v>323</v>
      </c>
      <c r="C1551" t="s">
        <v>75</v>
      </c>
      <c r="D1551" t="s">
        <v>44</v>
      </c>
      <c r="E1551" t="s">
        <v>20</v>
      </c>
      <c r="F1551">
        <v>152273.15</v>
      </c>
      <c r="G1551" s="1" t="s">
        <v>264</v>
      </c>
      <c r="H1551" t="s">
        <v>32</v>
      </c>
      <c r="I1551" s="26" t="s">
        <v>230</v>
      </c>
      <c r="J1551" s="27">
        <v>0.252</v>
      </c>
      <c r="K1551">
        <v>674.8125</v>
      </c>
      <c r="L1551">
        <v>8338.0703</v>
      </c>
      <c r="M1551">
        <v>49.66</v>
      </c>
      <c r="N1551">
        <v>2351.3066</v>
      </c>
      <c r="O1551">
        <v>185.76</v>
      </c>
      <c r="P1551">
        <v>3445</v>
      </c>
    </row>
    <row r="1552" spans="1:16">
      <c r="A1552" t="s">
        <v>16</v>
      </c>
      <c r="B1552" t="s">
        <v>325</v>
      </c>
      <c r="C1552" t="s">
        <v>176</v>
      </c>
      <c r="D1552" t="s">
        <v>19</v>
      </c>
      <c r="E1552" t="s">
        <v>20</v>
      </c>
      <c r="F1552">
        <v>76150.38</v>
      </c>
      <c r="G1552" s="1" t="s">
        <v>264</v>
      </c>
      <c r="H1552" t="s">
        <v>32</v>
      </c>
      <c r="K1552">
        <v>429.0793</v>
      </c>
      <c r="L1552">
        <v>4590.8563</v>
      </c>
      <c r="M1552">
        <v>26.0447</v>
      </c>
      <c r="N1552">
        <v>774.8555</v>
      </c>
      <c r="O1552">
        <v>136.6</v>
      </c>
      <c r="P1552">
        <v>2331</v>
      </c>
    </row>
    <row r="1553" spans="1:16">
      <c r="A1553" t="s">
        <v>16</v>
      </c>
      <c r="B1553" t="s">
        <v>325</v>
      </c>
      <c r="C1553" t="s">
        <v>177</v>
      </c>
      <c r="D1553" t="s">
        <v>19</v>
      </c>
      <c r="E1553" t="s">
        <v>20</v>
      </c>
      <c r="F1553">
        <v>76150.38</v>
      </c>
      <c r="G1553" s="1" t="s">
        <v>264</v>
      </c>
      <c r="H1553" t="s">
        <v>32</v>
      </c>
      <c r="K1553">
        <v>429.0793</v>
      </c>
      <c r="L1553">
        <v>4590.8563</v>
      </c>
      <c r="M1553">
        <v>26.0447</v>
      </c>
      <c r="N1553">
        <v>774.8555</v>
      </c>
      <c r="O1553">
        <v>136.6</v>
      </c>
      <c r="P1553">
        <v>2332</v>
      </c>
    </row>
    <row r="1554" spans="1:16">
      <c r="A1554" t="s">
        <v>16</v>
      </c>
      <c r="B1554" t="s">
        <v>325</v>
      </c>
      <c r="C1554" t="s">
        <v>178</v>
      </c>
      <c r="D1554" t="s">
        <v>19</v>
      </c>
      <c r="E1554" t="s">
        <v>49</v>
      </c>
      <c r="F1554">
        <v>77950.3</v>
      </c>
      <c r="G1554" s="1" t="s">
        <v>264</v>
      </c>
      <c r="H1554" t="s">
        <v>32</v>
      </c>
      <c r="K1554">
        <v>384.0432</v>
      </c>
      <c r="L1554">
        <v>4961.8474</v>
      </c>
      <c r="M1554">
        <v>25.2923</v>
      </c>
      <c r="N1554">
        <v>832.3199</v>
      </c>
      <c r="O1554">
        <v>136.6</v>
      </c>
      <c r="P1554">
        <v>2333</v>
      </c>
    </row>
    <row r="1555" spans="1:16">
      <c r="A1555" t="s">
        <v>16</v>
      </c>
      <c r="B1555" t="s">
        <v>325</v>
      </c>
      <c r="C1555" t="s">
        <v>174</v>
      </c>
      <c r="D1555" t="s">
        <v>19</v>
      </c>
      <c r="E1555" t="s">
        <v>20</v>
      </c>
      <c r="F1555">
        <v>76378.15</v>
      </c>
      <c r="G1555" s="1" t="s">
        <v>264</v>
      </c>
      <c r="H1555" t="s">
        <v>32</v>
      </c>
      <c r="K1555">
        <v>669.9956</v>
      </c>
      <c r="L1555">
        <v>4336.7935</v>
      </c>
      <c r="M1555">
        <v>26.1964</v>
      </c>
      <c r="N1555">
        <v>774.8555</v>
      </c>
      <c r="O1555">
        <v>136.6</v>
      </c>
      <c r="P1555">
        <v>2335</v>
      </c>
    </row>
    <row r="1556" spans="1:16">
      <c r="A1556" t="s">
        <v>16</v>
      </c>
      <c r="B1556" t="s">
        <v>325</v>
      </c>
      <c r="C1556" t="s">
        <v>180</v>
      </c>
      <c r="D1556" t="s">
        <v>19</v>
      </c>
      <c r="E1556" t="s">
        <v>20</v>
      </c>
      <c r="F1556">
        <v>76378.15</v>
      </c>
      <c r="G1556" s="1" t="s">
        <v>264</v>
      </c>
      <c r="H1556" t="s">
        <v>32</v>
      </c>
      <c r="K1556">
        <v>669.9956</v>
      </c>
      <c r="L1556">
        <v>4336.7935</v>
      </c>
      <c r="M1556">
        <v>26.1964</v>
      </c>
      <c r="N1556">
        <v>774.8555</v>
      </c>
      <c r="O1556">
        <v>136.6</v>
      </c>
      <c r="P1556">
        <v>2337</v>
      </c>
    </row>
    <row r="1557" spans="1:16">
      <c r="A1557" t="s">
        <v>16</v>
      </c>
      <c r="B1557" t="s">
        <v>325</v>
      </c>
      <c r="C1557" t="s">
        <v>169</v>
      </c>
      <c r="D1557" t="s">
        <v>19</v>
      </c>
      <c r="E1557" t="s">
        <v>49</v>
      </c>
      <c r="F1557">
        <v>78205.19</v>
      </c>
      <c r="G1557" s="1" t="s">
        <v>264</v>
      </c>
      <c r="H1557" t="s">
        <v>32</v>
      </c>
      <c r="K1557">
        <v>537.6069</v>
      </c>
      <c r="L1557">
        <v>4820.5392</v>
      </c>
      <c r="M1557">
        <v>25.3732</v>
      </c>
      <c r="N1557">
        <v>832.3199</v>
      </c>
      <c r="O1557">
        <v>136.6</v>
      </c>
      <c r="P1557">
        <v>2338</v>
      </c>
    </row>
    <row r="1558" spans="1:16">
      <c r="A1558" t="s">
        <v>29</v>
      </c>
      <c r="B1558" t="s">
        <v>323</v>
      </c>
      <c r="C1558" t="s">
        <v>145</v>
      </c>
      <c r="D1558" t="s">
        <v>44</v>
      </c>
      <c r="E1558" t="s">
        <v>20</v>
      </c>
      <c r="F1558">
        <v>152273.15</v>
      </c>
      <c r="G1558" s="1" t="s">
        <v>264</v>
      </c>
      <c r="H1558" t="s">
        <v>32</v>
      </c>
      <c r="I1558" s="26" t="s">
        <v>246</v>
      </c>
      <c r="J1558" s="27">
        <v>0.252</v>
      </c>
      <c r="K1558">
        <v>674.8125</v>
      </c>
      <c r="L1558">
        <v>8338.0703</v>
      </c>
      <c r="M1558">
        <v>49.66</v>
      </c>
      <c r="N1558">
        <v>2351.3066</v>
      </c>
      <c r="O1558">
        <v>185.76</v>
      </c>
      <c r="P1558">
        <v>3441</v>
      </c>
    </row>
    <row r="1559" spans="1:16">
      <c r="A1559" t="s">
        <v>29</v>
      </c>
      <c r="B1559" t="s">
        <v>323</v>
      </c>
      <c r="C1559" t="s">
        <v>97</v>
      </c>
      <c r="D1559" t="s">
        <v>44</v>
      </c>
      <c r="E1559" t="s">
        <v>49</v>
      </c>
      <c r="F1559">
        <v>152415.15</v>
      </c>
      <c r="G1559" s="1" t="s">
        <v>264</v>
      </c>
      <c r="H1559" t="s">
        <v>32</v>
      </c>
      <c r="I1559" s="26" t="s">
        <v>230</v>
      </c>
      <c r="J1559" s="27">
        <v>0.252</v>
      </c>
      <c r="K1559">
        <v>579.0274</v>
      </c>
      <c r="L1559">
        <v>8866.5779</v>
      </c>
      <c r="M1559">
        <v>47.685</v>
      </c>
      <c r="N1559">
        <v>2351.3066</v>
      </c>
      <c r="O1559">
        <v>185.76</v>
      </c>
      <c r="P1559">
        <v>3443</v>
      </c>
    </row>
    <row r="1560" spans="1:16">
      <c r="A1560" t="s">
        <v>103</v>
      </c>
      <c r="B1560" t="s">
        <v>320</v>
      </c>
      <c r="C1560" t="s">
        <v>139</v>
      </c>
      <c r="D1560" t="s">
        <v>44</v>
      </c>
      <c r="E1560" t="s">
        <v>49</v>
      </c>
      <c r="F1560">
        <v>152415.15</v>
      </c>
      <c r="G1560" s="1" t="s">
        <v>264</v>
      </c>
      <c r="H1560" t="s">
        <v>21</v>
      </c>
      <c r="K1560">
        <v>579.0274</v>
      </c>
      <c r="L1560">
        <v>8866.5779</v>
      </c>
      <c r="M1560">
        <v>47.685</v>
      </c>
      <c r="N1560">
        <v>2351.3066</v>
      </c>
      <c r="O1560">
        <v>185.76</v>
      </c>
      <c r="P1560">
        <v>1060</v>
      </c>
    </row>
    <row r="1561" spans="1:16">
      <c r="A1561" t="s">
        <v>103</v>
      </c>
      <c r="B1561" t="s">
        <v>320</v>
      </c>
      <c r="C1561" t="s">
        <v>129</v>
      </c>
      <c r="D1561" t="s">
        <v>44</v>
      </c>
      <c r="E1561" t="s">
        <v>20</v>
      </c>
      <c r="F1561">
        <v>152769.7</v>
      </c>
      <c r="G1561" s="1" t="s">
        <v>248</v>
      </c>
      <c r="H1561" t="s">
        <v>21</v>
      </c>
      <c r="K1561">
        <v>1198.4594</v>
      </c>
      <c r="L1561">
        <v>7822.3987</v>
      </c>
      <c r="M1561">
        <v>49.8117</v>
      </c>
      <c r="N1561">
        <v>2351.3066</v>
      </c>
      <c r="O1561">
        <v>185.76</v>
      </c>
      <c r="P1561">
        <v>1064</v>
      </c>
    </row>
    <row r="1562" spans="1:16">
      <c r="A1562" t="s">
        <v>103</v>
      </c>
      <c r="B1562" t="s">
        <v>348</v>
      </c>
      <c r="C1562" t="s">
        <v>24</v>
      </c>
      <c r="D1562" t="s">
        <v>44</v>
      </c>
      <c r="E1562" t="s">
        <v>20</v>
      </c>
      <c r="F1562">
        <v>152769.7</v>
      </c>
      <c r="G1562" s="1" t="s">
        <v>248</v>
      </c>
      <c r="H1562" t="s">
        <v>340</v>
      </c>
      <c r="K1562">
        <v>1198.4594</v>
      </c>
      <c r="L1562">
        <v>7822.3987</v>
      </c>
      <c r="M1562">
        <v>49.8117</v>
      </c>
      <c r="N1562">
        <v>2351.3066</v>
      </c>
      <c r="O1562">
        <v>185.76</v>
      </c>
      <c r="P1562">
        <v>172</v>
      </c>
    </row>
    <row r="1563" spans="1:16">
      <c r="A1563" t="s">
        <v>103</v>
      </c>
      <c r="B1563" t="s">
        <v>348</v>
      </c>
      <c r="C1563" t="s">
        <v>18</v>
      </c>
      <c r="D1563" t="s">
        <v>44</v>
      </c>
      <c r="E1563" t="s">
        <v>20</v>
      </c>
      <c r="F1563">
        <v>152769.7</v>
      </c>
      <c r="G1563" s="1" t="s">
        <v>248</v>
      </c>
      <c r="H1563" t="s">
        <v>340</v>
      </c>
      <c r="K1563">
        <v>1198.4594</v>
      </c>
      <c r="L1563">
        <v>7822.3987</v>
      </c>
      <c r="M1563">
        <v>49.8117</v>
      </c>
      <c r="N1563">
        <v>2351.3066</v>
      </c>
      <c r="O1563">
        <v>185.76</v>
      </c>
      <c r="P1563">
        <v>173</v>
      </c>
    </row>
    <row r="1564" spans="1:16">
      <c r="A1564" t="s">
        <v>103</v>
      </c>
      <c r="B1564" t="s">
        <v>348</v>
      </c>
      <c r="C1564" t="s">
        <v>25</v>
      </c>
      <c r="D1564" t="s">
        <v>44</v>
      </c>
      <c r="E1564" t="s">
        <v>20</v>
      </c>
      <c r="F1564">
        <v>152769.7</v>
      </c>
      <c r="G1564" s="1" t="s">
        <v>248</v>
      </c>
      <c r="H1564" t="s">
        <v>340</v>
      </c>
      <c r="K1564">
        <v>1198.4594</v>
      </c>
      <c r="L1564">
        <v>7822.3987</v>
      </c>
      <c r="M1564">
        <v>49.8117</v>
      </c>
      <c r="N1564">
        <v>2351.3066</v>
      </c>
      <c r="O1564">
        <v>185.76</v>
      </c>
      <c r="P1564">
        <v>174</v>
      </c>
    </row>
    <row r="1565" spans="1:16">
      <c r="A1565" t="s">
        <v>103</v>
      </c>
      <c r="B1565" t="s">
        <v>348</v>
      </c>
      <c r="C1565" t="s">
        <v>52</v>
      </c>
      <c r="D1565" t="s">
        <v>44</v>
      </c>
      <c r="E1565" t="s">
        <v>49</v>
      </c>
      <c r="F1565">
        <v>152905.93</v>
      </c>
      <c r="G1565" s="1" t="s">
        <v>248</v>
      </c>
      <c r="H1565" t="s">
        <v>340</v>
      </c>
      <c r="K1565">
        <v>918.1571</v>
      </c>
      <c r="L1565">
        <v>8560.9896</v>
      </c>
      <c r="M1565">
        <v>47.7758</v>
      </c>
      <c r="N1565">
        <v>2351.3066</v>
      </c>
      <c r="O1565">
        <v>185.76</v>
      </c>
      <c r="P1565">
        <v>175</v>
      </c>
    </row>
    <row r="1566" spans="1:16">
      <c r="A1566" t="s">
        <v>103</v>
      </c>
      <c r="B1566" t="s">
        <v>392</v>
      </c>
      <c r="C1566" t="s">
        <v>69</v>
      </c>
      <c r="D1566" t="s">
        <v>19</v>
      </c>
      <c r="E1566" t="s">
        <v>20</v>
      </c>
      <c r="F1566">
        <v>76378.15</v>
      </c>
      <c r="G1566" s="1" t="s">
        <v>248</v>
      </c>
      <c r="H1566" t="s">
        <v>21</v>
      </c>
      <c r="K1566">
        <v>669.9956</v>
      </c>
      <c r="L1566">
        <v>4336.7935</v>
      </c>
      <c r="M1566">
        <v>26.1964</v>
      </c>
      <c r="N1566">
        <v>774.8555</v>
      </c>
      <c r="O1566">
        <v>136.6</v>
      </c>
      <c r="P1566">
        <v>733</v>
      </c>
    </row>
    <row r="1567" spans="1:16">
      <c r="A1567" t="s">
        <v>103</v>
      </c>
      <c r="B1567" t="s">
        <v>392</v>
      </c>
      <c r="C1567" t="s">
        <v>59</v>
      </c>
      <c r="D1567" t="s">
        <v>19</v>
      </c>
      <c r="E1567" t="s">
        <v>20</v>
      </c>
      <c r="F1567">
        <v>76378.15</v>
      </c>
      <c r="G1567" s="1" t="s">
        <v>248</v>
      </c>
      <c r="H1567" t="s">
        <v>21</v>
      </c>
      <c r="K1567">
        <v>669.9956</v>
      </c>
      <c r="L1567">
        <v>4336.7935</v>
      </c>
      <c r="M1567">
        <v>26.1964</v>
      </c>
      <c r="N1567">
        <v>774.8555</v>
      </c>
      <c r="O1567">
        <v>136.6</v>
      </c>
      <c r="P1567">
        <v>739</v>
      </c>
    </row>
    <row r="1568" spans="1:16">
      <c r="A1568" t="s">
        <v>103</v>
      </c>
      <c r="B1568" t="s">
        <v>348</v>
      </c>
      <c r="C1568" t="s">
        <v>55</v>
      </c>
      <c r="D1568" t="s">
        <v>44</v>
      </c>
      <c r="E1568" t="s">
        <v>49</v>
      </c>
      <c r="F1568">
        <v>152905.93</v>
      </c>
      <c r="G1568" s="1" t="s">
        <v>248</v>
      </c>
      <c r="H1568" t="s">
        <v>340</v>
      </c>
      <c r="K1568">
        <v>918.1571</v>
      </c>
      <c r="L1568">
        <v>8560.9896</v>
      </c>
      <c r="M1568">
        <v>47.7758</v>
      </c>
      <c r="N1568">
        <v>2351.3066</v>
      </c>
      <c r="O1568">
        <v>185.76</v>
      </c>
      <c r="P1568">
        <v>171</v>
      </c>
    </row>
    <row r="1569" spans="1:16">
      <c r="A1569" t="s">
        <v>103</v>
      </c>
      <c r="B1569" t="s">
        <v>320</v>
      </c>
      <c r="C1569" t="s">
        <v>128</v>
      </c>
      <c r="D1569" t="s">
        <v>44</v>
      </c>
      <c r="E1569" t="s">
        <v>20</v>
      </c>
      <c r="F1569">
        <v>152769.7</v>
      </c>
      <c r="G1569" s="1" t="s">
        <v>248</v>
      </c>
      <c r="H1569" t="s">
        <v>21</v>
      </c>
      <c r="K1569">
        <v>1198.4594</v>
      </c>
      <c r="L1569">
        <v>7822.3987</v>
      </c>
      <c r="M1569">
        <v>49.8117</v>
      </c>
      <c r="N1569">
        <v>2351.3066</v>
      </c>
      <c r="O1569">
        <v>185.76</v>
      </c>
      <c r="P1569">
        <v>1062</v>
      </c>
    </row>
    <row r="1570" spans="1:16">
      <c r="A1570" t="s">
        <v>29</v>
      </c>
      <c r="B1570" t="s">
        <v>323</v>
      </c>
      <c r="C1570" t="s">
        <v>37</v>
      </c>
      <c r="D1570" t="s">
        <v>44</v>
      </c>
      <c r="E1570" t="s">
        <v>20</v>
      </c>
      <c r="F1570">
        <v>152769.7</v>
      </c>
      <c r="G1570" s="1" t="s">
        <v>248</v>
      </c>
      <c r="H1570" t="s">
        <v>32</v>
      </c>
      <c r="I1570" s="26" t="s">
        <v>234</v>
      </c>
      <c r="J1570" s="27">
        <v>0.252</v>
      </c>
      <c r="K1570">
        <v>1198.4594</v>
      </c>
      <c r="L1570">
        <v>7822.3987</v>
      </c>
      <c r="M1570">
        <v>49.8117</v>
      </c>
      <c r="N1570">
        <v>2351.3066</v>
      </c>
      <c r="O1570">
        <v>185.76</v>
      </c>
      <c r="P1570">
        <v>3450</v>
      </c>
    </row>
    <row r="1571" spans="1:16">
      <c r="A1571" t="s">
        <v>16</v>
      </c>
      <c r="B1571" t="s">
        <v>325</v>
      </c>
      <c r="C1571" t="s">
        <v>403</v>
      </c>
      <c r="D1571" t="s">
        <v>19</v>
      </c>
      <c r="E1571" t="s">
        <v>49</v>
      </c>
      <c r="F1571">
        <v>78205.19</v>
      </c>
      <c r="G1571" s="1" t="s">
        <v>248</v>
      </c>
      <c r="H1571" t="s">
        <v>32</v>
      </c>
      <c r="K1571">
        <v>537.6069</v>
      </c>
      <c r="L1571">
        <v>4820.5392</v>
      </c>
      <c r="M1571">
        <v>25.3732</v>
      </c>
      <c r="N1571">
        <v>832.3199</v>
      </c>
      <c r="O1571">
        <v>136.6</v>
      </c>
      <c r="P1571">
        <v>2164</v>
      </c>
    </row>
    <row r="1572" spans="1:16">
      <c r="A1572" t="s">
        <v>16</v>
      </c>
      <c r="B1572" t="s">
        <v>325</v>
      </c>
      <c r="C1572" t="s">
        <v>404</v>
      </c>
      <c r="D1572" t="s">
        <v>19</v>
      </c>
      <c r="E1572" t="s">
        <v>49</v>
      </c>
      <c r="F1572">
        <v>78205.19</v>
      </c>
      <c r="G1572" s="1" t="s">
        <v>248</v>
      </c>
      <c r="H1572" t="s">
        <v>32</v>
      </c>
      <c r="I1572" s="26" t="s">
        <v>234</v>
      </c>
      <c r="J1572" s="27">
        <v>0.162</v>
      </c>
      <c r="K1572">
        <v>537.6069</v>
      </c>
      <c r="L1572">
        <v>4820.5392</v>
      </c>
      <c r="M1572">
        <v>25.3732</v>
      </c>
      <c r="N1572">
        <v>832.3199</v>
      </c>
      <c r="O1572">
        <v>136.6</v>
      </c>
      <c r="P1572">
        <v>2175</v>
      </c>
    </row>
    <row r="1573" spans="1:16">
      <c r="A1573" t="s">
        <v>16</v>
      </c>
      <c r="B1573" t="s">
        <v>325</v>
      </c>
      <c r="C1573" t="s">
        <v>405</v>
      </c>
      <c r="D1573" t="s">
        <v>19</v>
      </c>
      <c r="E1573" t="s">
        <v>20</v>
      </c>
      <c r="F1573">
        <v>76378.15</v>
      </c>
      <c r="G1573" s="1" t="s">
        <v>248</v>
      </c>
      <c r="H1573" t="s">
        <v>32</v>
      </c>
      <c r="K1573">
        <v>669.9956</v>
      </c>
      <c r="L1573">
        <v>4336.7935</v>
      </c>
      <c r="M1573">
        <v>26.1964</v>
      </c>
      <c r="N1573">
        <v>774.8555</v>
      </c>
      <c r="O1573">
        <v>136.6</v>
      </c>
      <c r="P1573">
        <v>2177</v>
      </c>
    </row>
    <row r="1574" spans="1:16">
      <c r="A1574" t="s">
        <v>16</v>
      </c>
      <c r="B1574" t="s">
        <v>325</v>
      </c>
      <c r="C1574" t="s">
        <v>406</v>
      </c>
      <c r="D1574" t="s">
        <v>19</v>
      </c>
      <c r="E1574" t="s">
        <v>20</v>
      </c>
      <c r="F1574">
        <v>76378.15</v>
      </c>
      <c r="G1574" s="1" t="s">
        <v>248</v>
      </c>
      <c r="H1574" t="s">
        <v>32</v>
      </c>
      <c r="K1574">
        <v>669.9956</v>
      </c>
      <c r="L1574">
        <v>4336.7935</v>
      </c>
      <c r="M1574">
        <v>26.1964</v>
      </c>
      <c r="N1574">
        <v>774.8555</v>
      </c>
      <c r="O1574">
        <v>136.6</v>
      </c>
      <c r="P1574">
        <v>2182</v>
      </c>
    </row>
    <row r="1575" spans="1:16">
      <c r="A1575" t="s">
        <v>16</v>
      </c>
      <c r="B1575" t="s">
        <v>325</v>
      </c>
      <c r="C1575" t="s">
        <v>184</v>
      </c>
      <c r="D1575" t="s">
        <v>19</v>
      </c>
      <c r="E1575" t="s">
        <v>20</v>
      </c>
      <c r="F1575">
        <v>76150.38</v>
      </c>
      <c r="G1575" s="1" t="s">
        <v>248</v>
      </c>
      <c r="H1575" t="s">
        <v>32</v>
      </c>
      <c r="K1575">
        <v>429.0793</v>
      </c>
      <c r="L1575">
        <v>4590.8563</v>
      </c>
      <c r="M1575">
        <v>26.0447</v>
      </c>
      <c r="N1575">
        <v>774.8555</v>
      </c>
      <c r="O1575">
        <v>136.6</v>
      </c>
      <c r="P1575">
        <v>2330</v>
      </c>
    </row>
    <row r="1576" spans="1:16">
      <c r="A1576" t="s">
        <v>29</v>
      </c>
      <c r="B1576" t="s">
        <v>323</v>
      </c>
      <c r="C1576" t="s">
        <v>95</v>
      </c>
      <c r="D1576" t="s">
        <v>44</v>
      </c>
      <c r="E1576" t="s">
        <v>20</v>
      </c>
      <c r="F1576">
        <v>152273.15</v>
      </c>
      <c r="G1576" s="1" t="s">
        <v>248</v>
      </c>
      <c r="H1576" t="s">
        <v>32</v>
      </c>
      <c r="I1576" s="26" t="s">
        <v>230</v>
      </c>
      <c r="J1576" s="27">
        <v>0.252</v>
      </c>
      <c r="K1576">
        <v>674.8125</v>
      </c>
      <c r="L1576">
        <v>8338.0703</v>
      </c>
      <c r="M1576">
        <v>49.66</v>
      </c>
      <c r="N1576">
        <v>2351.3066</v>
      </c>
      <c r="O1576">
        <v>185.76</v>
      </c>
      <c r="P1576">
        <v>3446</v>
      </c>
    </row>
    <row r="1577" spans="1:16">
      <c r="A1577" t="s">
        <v>29</v>
      </c>
      <c r="B1577" t="s">
        <v>323</v>
      </c>
      <c r="C1577" t="s">
        <v>98</v>
      </c>
      <c r="D1577" t="s">
        <v>44</v>
      </c>
      <c r="E1577" t="s">
        <v>49</v>
      </c>
      <c r="F1577">
        <v>152415.15</v>
      </c>
      <c r="G1577" s="1" t="s">
        <v>248</v>
      </c>
      <c r="H1577" t="s">
        <v>32</v>
      </c>
      <c r="K1577">
        <v>579.0274</v>
      </c>
      <c r="L1577">
        <v>8866.5779</v>
      </c>
      <c r="M1577">
        <v>47.685</v>
      </c>
      <c r="N1577">
        <v>2351.3066</v>
      </c>
      <c r="O1577">
        <v>185.76</v>
      </c>
      <c r="P1577">
        <v>3447</v>
      </c>
    </row>
    <row r="1578" spans="1:16">
      <c r="A1578" t="s">
        <v>103</v>
      </c>
      <c r="B1578" t="s">
        <v>392</v>
      </c>
      <c r="C1578" t="s">
        <v>71</v>
      </c>
      <c r="D1578" t="s">
        <v>19</v>
      </c>
      <c r="E1578" t="s">
        <v>49</v>
      </c>
      <c r="F1578">
        <v>78205.19</v>
      </c>
      <c r="G1578" s="1" t="s">
        <v>248</v>
      </c>
      <c r="H1578" t="s">
        <v>21</v>
      </c>
      <c r="K1578">
        <v>537.6069</v>
      </c>
      <c r="L1578">
        <v>4820.5392</v>
      </c>
      <c r="M1578">
        <v>25.3732</v>
      </c>
      <c r="N1578">
        <v>832.3199</v>
      </c>
      <c r="O1578">
        <v>136.6</v>
      </c>
      <c r="P1578">
        <v>740</v>
      </c>
    </row>
    <row r="1579" spans="1:16">
      <c r="A1579" t="s">
        <v>103</v>
      </c>
      <c r="B1579" t="s">
        <v>320</v>
      </c>
      <c r="C1579" t="s">
        <v>155</v>
      </c>
      <c r="D1579" t="s">
        <v>44</v>
      </c>
      <c r="E1579" t="s">
        <v>20</v>
      </c>
      <c r="F1579">
        <v>152273.15</v>
      </c>
      <c r="G1579" s="1" t="s">
        <v>246</v>
      </c>
      <c r="H1579" t="s">
        <v>21</v>
      </c>
      <c r="K1579">
        <v>674.8125</v>
      </c>
      <c r="L1579">
        <v>8338.0703</v>
      </c>
      <c r="M1579">
        <v>49.66</v>
      </c>
      <c r="N1579">
        <v>2351.3066</v>
      </c>
      <c r="O1579">
        <v>185.76</v>
      </c>
      <c r="P1579">
        <v>1059</v>
      </c>
    </row>
    <row r="1580" spans="1:16">
      <c r="A1580" t="s">
        <v>103</v>
      </c>
      <c r="B1580" t="s">
        <v>348</v>
      </c>
      <c r="C1580" t="s">
        <v>151</v>
      </c>
      <c r="D1580" t="s">
        <v>44</v>
      </c>
      <c r="E1580" t="s">
        <v>20</v>
      </c>
      <c r="F1580">
        <v>152769.7</v>
      </c>
      <c r="G1580" s="1" t="s">
        <v>246</v>
      </c>
      <c r="H1580" t="s">
        <v>340</v>
      </c>
      <c r="K1580">
        <v>1198.4594</v>
      </c>
      <c r="L1580">
        <v>7822.3987</v>
      </c>
      <c r="M1580">
        <v>49.8117</v>
      </c>
      <c r="N1580">
        <v>2351.3066</v>
      </c>
      <c r="O1580">
        <v>185.76</v>
      </c>
      <c r="P1580">
        <v>167</v>
      </c>
    </row>
    <row r="1581" spans="1:16">
      <c r="A1581" t="s">
        <v>103</v>
      </c>
      <c r="B1581" t="s">
        <v>348</v>
      </c>
      <c r="C1581" t="s">
        <v>147</v>
      </c>
      <c r="D1581" t="s">
        <v>44</v>
      </c>
      <c r="E1581" t="s">
        <v>20</v>
      </c>
      <c r="F1581">
        <v>152769.7</v>
      </c>
      <c r="G1581" s="1" t="s">
        <v>246</v>
      </c>
      <c r="H1581" t="s">
        <v>340</v>
      </c>
      <c r="K1581">
        <v>1198.4594</v>
      </c>
      <c r="L1581">
        <v>7822.3987</v>
      </c>
      <c r="M1581">
        <v>49.8117</v>
      </c>
      <c r="N1581">
        <v>2351.3066</v>
      </c>
      <c r="O1581">
        <v>185.76</v>
      </c>
      <c r="P1581">
        <v>168</v>
      </c>
    </row>
    <row r="1582" spans="1:16">
      <c r="A1582" t="s">
        <v>103</v>
      </c>
      <c r="B1582" t="s">
        <v>348</v>
      </c>
      <c r="C1582" t="s">
        <v>155</v>
      </c>
      <c r="D1582" t="s">
        <v>44</v>
      </c>
      <c r="E1582" t="s">
        <v>20</v>
      </c>
      <c r="F1582">
        <v>152769.7</v>
      </c>
      <c r="G1582" s="1" t="s">
        <v>246</v>
      </c>
      <c r="H1582" t="s">
        <v>340</v>
      </c>
      <c r="K1582">
        <v>1198.4594</v>
      </c>
      <c r="L1582">
        <v>7822.3987</v>
      </c>
      <c r="M1582">
        <v>49.8117</v>
      </c>
      <c r="N1582">
        <v>2351.3066</v>
      </c>
      <c r="O1582">
        <v>185.76</v>
      </c>
      <c r="P1582">
        <v>169</v>
      </c>
    </row>
    <row r="1583" spans="1:16">
      <c r="A1583" t="s">
        <v>103</v>
      </c>
      <c r="B1583" t="s">
        <v>348</v>
      </c>
      <c r="C1583" t="s">
        <v>139</v>
      </c>
      <c r="D1583" t="s">
        <v>44</v>
      </c>
      <c r="E1583" t="s">
        <v>49</v>
      </c>
      <c r="F1583">
        <v>152905.93</v>
      </c>
      <c r="G1583" s="1" t="s">
        <v>246</v>
      </c>
      <c r="H1583" t="s">
        <v>340</v>
      </c>
      <c r="K1583">
        <v>918.1571</v>
      </c>
      <c r="L1583">
        <v>8560.9896</v>
      </c>
      <c r="M1583">
        <v>47.7758</v>
      </c>
      <c r="N1583">
        <v>2351.3066</v>
      </c>
      <c r="O1583">
        <v>185.76</v>
      </c>
      <c r="P1583">
        <v>170</v>
      </c>
    </row>
    <row r="1584" spans="1:16">
      <c r="A1584" t="s">
        <v>103</v>
      </c>
      <c r="B1584" t="s">
        <v>392</v>
      </c>
      <c r="C1584" t="s">
        <v>77</v>
      </c>
      <c r="D1584" t="s">
        <v>19</v>
      </c>
      <c r="E1584" t="s">
        <v>20</v>
      </c>
      <c r="F1584">
        <v>76378.15</v>
      </c>
      <c r="G1584" s="1" t="s">
        <v>246</v>
      </c>
      <c r="H1584" t="s">
        <v>21</v>
      </c>
      <c r="K1584">
        <v>669.9956</v>
      </c>
      <c r="L1584">
        <v>4336.7935</v>
      </c>
      <c r="M1584">
        <v>26.1964</v>
      </c>
      <c r="N1584">
        <v>774.8555</v>
      </c>
      <c r="O1584">
        <v>136.6</v>
      </c>
      <c r="P1584">
        <v>732</v>
      </c>
    </row>
    <row r="1585" spans="1:16">
      <c r="A1585" t="s">
        <v>103</v>
      </c>
      <c r="B1585" t="s">
        <v>392</v>
      </c>
      <c r="C1585" t="s">
        <v>65</v>
      </c>
      <c r="D1585" t="s">
        <v>19</v>
      </c>
      <c r="E1585" t="s">
        <v>20</v>
      </c>
      <c r="F1585">
        <v>76378.15</v>
      </c>
      <c r="G1585" s="1" t="s">
        <v>246</v>
      </c>
      <c r="H1585" t="s">
        <v>21</v>
      </c>
      <c r="K1585">
        <v>669.9956</v>
      </c>
      <c r="L1585">
        <v>4336.7935</v>
      </c>
      <c r="M1585">
        <v>26.1964</v>
      </c>
      <c r="N1585">
        <v>774.8555</v>
      </c>
      <c r="O1585">
        <v>136.6</v>
      </c>
      <c r="P1585">
        <v>734</v>
      </c>
    </row>
    <row r="1586" spans="1:16">
      <c r="A1586" t="s">
        <v>103</v>
      </c>
      <c r="B1586" t="s">
        <v>392</v>
      </c>
      <c r="C1586" t="s">
        <v>61</v>
      </c>
      <c r="D1586" t="s">
        <v>19</v>
      </c>
      <c r="E1586" t="s">
        <v>49</v>
      </c>
      <c r="F1586">
        <v>78205.19</v>
      </c>
      <c r="G1586" s="1" t="s">
        <v>246</v>
      </c>
      <c r="H1586" t="s">
        <v>21</v>
      </c>
      <c r="K1586">
        <v>537.6069</v>
      </c>
      <c r="L1586">
        <v>4820.5392</v>
      </c>
      <c r="M1586">
        <v>25.3732</v>
      </c>
      <c r="N1586">
        <v>832.3199</v>
      </c>
      <c r="O1586">
        <v>136.6</v>
      </c>
      <c r="P1586">
        <v>735</v>
      </c>
    </row>
    <row r="1587" spans="1:16">
      <c r="A1587" t="s">
        <v>103</v>
      </c>
      <c r="B1587" t="s">
        <v>348</v>
      </c>
      <c r="C1587" t="s">
        <v>149</v>
      </c>
      <c r="D1587" t="s">
        <v>44</v>
      </c>
      <c r="E1587" t="s">
        <v>49</v>
      </c>
      <c r="F1587">
        <v>152905.93</v>
      </c>
      <c r="G1587" s="1" t="s">
        <v>246</v>
      </c>
      <c r="H1587" t="s">
        <v>340</v>
      </c>
      <c r="K1587">
        <v>918.1571</v>
      </c>
      <c r="L1587">
        <v>8560.9896</v>
      </c>
      <c r="M1587">
        <v>47.7758</v>
      </c>
      <c r="N1587">
        <v>2351.3066</v>
      </c>
      <c r="O1587">
        <v>185.76</v>
      </c>
      <c r="P1587">
        <v>166</v>
      </c>
    </row>
    <row r="1588" spans="1:16">
      <c r="A1588" t="s">
        <v>103</v>
      </c>
      <c r="B1588" t="s">
        <v>320</v>
      </c>
      <c r="C1588" t="s">
        <v>147</v>
      </c>
      <c r="D1588" t="s">
        <v>44</v>
      </c>
      <c r="E1588" t="s">
        <v>20</v>
      </c>
      <c r="F1588">
        <v>152273.15</v>
      </c>
      <c r="G1588" s="1" t="s">
        <v>246</v>
      </c>
      <c r="H1588" t="s">
        <v>21</v>
      </c>
      <c r="K1588">
        <v>674.8125</v>
      </c>
      <c r="L1588">
        <v>8338.0703</v>
      </c>
      <c r="M1588">
        <v>49.66</v>
      </c>
      <c r="N1588">
        <v>2351.3066</v>
      </c>
      <c r="O1588">
        <v>185.76</v>
      </c>
      <c r="P1588">
        <v>1058</v>
      </c>
    </row>
    <row r="1589" spans="1:16">
      <c r="A1589" t="s">
        <v>29</v>
      </c>
      <c r="B1589" t="s">
        <v>323</v>
      </c>
      <c r="C1589" t="s">
        <v>92</v>
      </c>
      <c r="D1589" t="s">
        <v>44</v>
      </c>
      <c r="E1589" t="s">
        <v>49</v>
      </c>
      <c r="F1589">
        <v>152905.93</v>
      </c>
      <c r="G1589" s="1" t="s">
        <v>246</v>
      </c>
      <c r="H1589" t="s">
        <v>32</v>
      </c>
      <c r="K1589">
        <v>918.1571</v>
      </c>
      <c r="L1589">
        <v>8560.9896</v>
      </c>
      <c r="M1589">
        <v>47.7758</v>
      </c>
      <c r="N1589">
        <v>2351.3066</v>
      </c>
      <c r="O1589">
        <v>185.76</v>
      </c>
      <c r="P1589">
        <v>3452</v>
      </c>
    </row>
    <row r="1590" spans="1:16">
      <c r="A1590" t="s">
        <v>16</v>
      </c>
      <c r="B1590" t="s">
        <v>325</v>
      </c>
      <c r="C1590" t="s">
        <v>407</v>
      </c>
      <c r="D1590" t="s">
        <v>19</v>
      </c>
      <c r="E1590" t="s">
        <v>49</v>
      </c>
      <c r="F1590">
        <v>78205.19</v>
      </c>
      <c r="G1590" s="1" t="s">
        <v>246</v>
      </c>
      <c r="H1590" t="s">
        <v>32</v>
      </c>
      <c r="K1590">
        <v>537.6069</v>
      </c>
      <c r="L1590">
        <v>4820.5392</v>
      </c>
      <c r="M1590">
        <v>25.3732</v>
      </c>
      <c r="N1590">
        <v>832.3199</v>
      </c>
      <c r="O1590">
        <v>136.6</v>
      </c>
      <c r="P1590">
        <v>2163</v>
      </c>
    </row>
    <row r="1591" spans="1:16">
      <c r="A1591" t="s">
        <v>16</v>
      </c>
      <c r="B1591" t="s">
        <v>325</v>
      </c>
      <c r="C1591" t="s">
        <v>408</v>
      </c>
      <c r="D1591" t="s">
        <v>19</v>
      </c>
      <c r="E1591" t="s">
        <v>49</v>
      </c>
      <c r="F1591">
        <v>78205.19</v>
      </c>
      <c r="G1591" s="1" t="s">
        <v>246</v>
      </c>
      <c r="H1591" t="s">
        <v>32</v>
      </c>
      <c r="K1591">
        <v>537.6069</v>
      </c>
      <c r="L1591">
        <v>4820.5392</v>
      </c>
      <c r="M1591">
        <v>25.3732</v>
      </c>
      <c r="N1591">
        <v>832.3199</v>
      </c>
      <c r="O1591">
        <v>136.6</v>
      </c>
      <c r="P1591">
        <v>2165</v>
      </c>
    </row>
    <row r="1592" spans="1:16">
      <c r="A1592" t="s">
        <v>16</v>
      </c>
      <c r="B1592" t="s">
        <v>325</v>
      </c>
      <c r="C1592" t="s">
        <v>409</v>
      </c>
      <c r="D1592" t="s">
        <v>19</v>
      </c>
      <c r="E1592" t="s">
        <v>20</v>
      </c>
      <c r="F1592">
        <v>76378.15</v>
      </c>
      <c r="G1592" s="1" t="s">
        <v>246</v>
      </c>
      <c r="H1592" t="s">
        <v>32</v>
      </c>
      <c r="I1592" s="26" t="s">
        <v>234</v>
      </c>
      <c r="J1592" s="27">
        <v>0.162</v>
      </c>
      <c r="K1592">
        <v>669.9956</v>
      </c>
      <c r="L1592">
        <v>4336.7935</v>
      </c>
      <c r="M1592">
        <v>26.1964</v>
      </c>
      <c r="N1592">
        <v>774.8555</v>
      </c>
      <c r="O1592">
        <v>136.6</v>
      </c>
      <c r="P1592">
        <v>2176</v>
      </c>
    </row>
    <row r="1593" spans="1:16">
      <c r="A1593" t="s">
        <v>16</v>
      </c>
      <c r="B1593" t="s">
        <v>325</v>
      </c>
      <c r="C1593" t="s">
        <v>410</v>
      </c>
      <c r="D1593" t="s">
        <v>19</v>
      </c>
      <c r="E1593" t="s">
        <v>20</v>
      </c>
      <c r="F1593">
        <v>76378.15</v>
      </c>
      <c r="G1593" s="1" t="s">
        <v>246</v>
      </c>
      <c r="H1593" t="s">
        <v>32</v>
      </c>
      <c r="K1593">
        <v>669.9956</v>
      </c>
      <c r="L1593">
        <v>4336.7935</v>
      </c>
      <c r="M1593">
        <v>26.1964</v>
      </c>
      <c r="N1593">
        <v>774.8555</v>
      </c>
      <c r="O1593">
        <v>136.6</v>
      </c>
      <c r="P1593">
        <v>2178</v>
      </c>
    </row>
    <row r="1594" spans="1:16">
      <c r="A1594" t="s">
        <v>16</v>
      </c>
      <c r="B1594" t="s">
        <v>325</v>
      </c>
      <c r="C1594" t="s">
        <v>411</v>
      </c>
      <c r="D1594" t="s">
        <v>19</v>
      </c>
      <c r="E1594" t="s">
        <v>20</v>
      </c>
      <c r="F1594">
        <v>76378.15</v>
      </c>
      <c r="G1594" s="1" t="s">
        <v>246</v>
      </c>
      <c r="H1594" t="s">
        <v>32</v>
      </c>
      <c r="K1594">
        <v>669.9956</v>
      </c>
      <c r="L1594">
        <v>4336.7935</v>
      </c>
      <c r="M1594">
        <v>26.1964</v>
      </c>
      <c r="N1594">
        <v>774.8555</v>
      </c>
      <c r="O1594">
        <v>136.6</v>
      </c>
      <c r="P1594">
        <v>2179</v>
      </c>
    </row>
    <row r="1595" spans="1:16">
      <c r="A1595" t="s">
        <v>16</v>
      </c>
      <c r="B1595" t="s">
        <v>325</v>
      </c>
      <c r="C1595" t="s">
        <v>412</v>
      </c>
      <c r="D1595" t="s">
        <v>19</v>
      </c>
      <c r="E1595" t="s">
        <v>20</v>
      </c>
      <c r="F1595">
        <v>76378.15</v>
      </c>
      <c r="G1595" s="1" t="s">
        <v>246</v>
      </c>
      <c r="H1595" t="s">
        <v>32</v>
      </c>
      <c r="K1595">
        <v>669.9956</v>
      </c>
      <c r="L1595">
        <v>4336.7935</v>
      </c>
      <c r="M1595">
        <v>26.1964</v>
      </c>
      <c r="N1595">
        <v>774.8555</v>
      </c>
      <c r="O1595">
        <v>136.6</v>
      </c>
      <c r="P1595">
        <v>2180</v>
      </c>
    </row>
    <row r="1596" spans="1:16">
      <c r="A1596" t="s">
        <v>29</v>
      </c>
      <c r="B1596" t="s">
        <v>323</v>
      </c>
      <c r="C1596" t="s">
        <v>94</v>
      </c>
      <c r="D1596" t="s">
        <v>44</v>
      </c>
      <c r="E1596" t="s">
        <v>49</v>
      </c>
      <c r="F1596">
        <v>152905.93</v>
      </c>
      <c r="G1596" s="1" t="s">
        <v>246</v>
      </c>
      <c r="H1596" t="s">
        <v>32</v>
      </c>
      <c r="K1596">
        <v>918.1571</v>
      </c>
      <c r="L1596">
        <v>8560.9896</v>
      </c>
      <c r="M1596">
        <v>47.7758</v>
      </c>
      <c r="N1596">
        <v>2351.3066</v>
      </c>
      <c r="O1596">
        <v>185.76</v>
      </c>
      <c r="P1596">
        <v>3448</v>
      </c>
    </row>
    <row r="1597" spans="1:16">
      <c r="A1597" t="s">
        <v>29</v>
      </c>
      <c r="B1597" t="s">
        <v>323</v>
      </c>
      <c r="C1597" t="s">
        <v>45</v>
      </c>
      <c r="D1597" t="s">
        <v>44</v>
      </c>
      <c r="E1597" t="s">
        <v>20</v>
      </c>
      <c r="F1597">
        <v>152769.7</v>
      </c>
      <c r="G1597" s="1" t="s">
        <v>246</v>
      </c>
      <c r="H1597" t="s">
        <v>32</v>
      </c>
      <c r="K1597">
        <v>1198.4594</v>
      </c>
      <c r="L1597">
        <v>7822.3987</v>
      </c>
      <c r="M1597">
        <v>49.8117</v>
      </c>
      <c r="N1597">
        <v>2351.3066</v>
      </c>
      <c r="O1597">
        <v>185.76</v>
      </c>
      <c r="P1597">
        <v>3451</v>
      </c>
    </row>
    <row r="1598" spans="1:16">
      <c r="A1598" t="s">
        <v>103</v>
      </c>
      <c r="B1598" t="s">
        <v>220</v>
      </c>
      <c r="C1598" t="s">
        <v>113</v>
      </c>
      <c r="D1598" t="s">
        <v>19</v>
      </c>
      <c r="E1598" t="s">
        <v>20</v>
      </c>
      <c r="F1598">
        <v>76378.15</v>
      </c>
      <c r="G1598" s="1" t="s">
        <v>246</v>
      </c>
      <c r="H1598" t="s">
        <v>21</v>
      </c>
      <c r="I1598" s="26" t="s">
        <v>246</v>
      </c>
      <c r="J1598" s="27">
        <v>0.162</v>
      </c>
      <c r="K1598">
        <v>669.9956</v>
      </c>
      <c r="L1598">
        <v>4336.7935</v>
      </c>
      <c r="M1598">
        <v>26.1964</v>
      </c>
      <c r="N1598">
        <v>774.8555</v>
      </c>
      <c r="O1598">
        <v>136.6</v>
      </c>
      <c r="P1598">
        <v>888</v>
      </c>
    </row>
    <row r="1599" spans="1:16">
      <c r="A1599" t="s">
        <v>103</v>
      </c>
      <c r="B1599" t="s">
        <v>320</v>
      </c>
      <c r="C1599" t="s">
        <v>146</v>
      </c>
      <c r="D1599" t="s">
        <v>44</v>
      </c>
      <c r="E1599" t="s">
        <v>20</v>
      </c>
      <c r="F1599">
        <v>152273.15</v>
      </c>
      <c r="G1599" s="1" t="s">
        <v>239</v>
      </c>
      <c r="H1599" t="s">
        <v>21</v>
      </c>
      <c r="K1599">
        <v>674.8125</v>
      </c>
      <c r="L1599">
        <v>8338.0703</v>
      </c>
      <c r="M1599">
        <v>49.66</v>
      </c>
      <c r="N1599">
        <v>2351.3066</v>
      </c>
      <c r="O1599">
        <v>185.76</v>
      </c>
      <c r="P1599">
        <v>1053</v>
      </c>
    </row>
    <row r="1600" spans="1:16">
      <c r="A1600" t="s">
        <v>103</v>
      </c>
      <c r="B1600" t="s">
        <v>348</v>
      </c>
      <c r="C1600" t="s">
        <v>152</v>
      </c>
      <c r="D1600" t="s">
        <v>44</v>
      </c>
      <c r="E1600" t="s">
        <v>20</v>
      </c>
      <c r="F1600">
        <v>152769.7</v>
      </c>
      <c r="G1600" s="1" t="s">
        <v>239</v>
      </c>
      <c r="H1600" t="s">
        <v>340</v>
      </c>
      <c r="K1600">
        <v>1198.4594</v>
      </c>
      <c r="L1600">
        <v>7822.3987</v>
      </c>
      <c r="M1600">
        <v>49.8117</v>
      </c>
      <c r="N1600">
        <v>2351.3066</v>
      </c>
      <c r="O1600">
        <v>185.76</v>
      </c>
      <c r="P1600">
        <v>162</v>
      </c>
    </row>
    <row r="1601" spans="1:16">
      <c r="A1601" t="s">
        <v>103</v>
      </c>
      <c r="B1601" t="s">
        <v>348</v>
      </c>
      <c r="C1601" t="s">
        <v>146</v>
      </c>
      <c r="D1601" t="s">
        <v>44</v>
      </c>
      <c r="E1601" t="s">
        <v>20</v>
      </c>
      <c r="F1601">
        <v>152769.7</v>
      </c>
      <c r="G1601" s="1" t="s">
        <v>239</v>
      </c>
      <c r="H1601" t="s">
        <v>340</v>
      </c>
      <c r="K1601">
        <v>1198.4594</v>
      </c>
      <c r="L1601">
        <v>7822.3987</v>
      </c>
      <c r="M1601">
        <v>49.8117</v>
      </c>
      <c r="N1601">
        <v>2351.3066</v>
      </c>
      <c r="O1601">
        <v>185.76</v>
      </c>
      <c r="P1601">
        <v>163</v>
      </c>
    </row>
    <row r="1602" spans="1:16">
      <c r="A1602" t="s">
        <v>103</v>
      </c>
      <c r="B1602" t="s">
        <v>348</v>
      </c>
      <c r="C1602" t="s">
        <v>154</v>
      </c>
      <c r="D1602" t="s">
        <v>44</v>
      </c>
      <c r="E1602" t="s">
        <v>20</v>
      </c>
      <c r="F1602">
        <v>152769.7</v>
      </c>
      <c r="G1602" s="1" t="s">
        <v>239</v>
      </c>
      <c r="H1602" t="s">
        <v>340</v>
      </c>
      <c r="K1602">
        <v>1198.4594</v>
      </c>
      <c r="L1602">
        <v>7822.3987</v>
      </c>
      <c r="M1602">
        <v>49.8117</v>
      </c>
      <c r="N1602">
        <v>2351.3066</v>
      </c>
      <c r="O1602">
        <v>185.76</v>
      </c>
      <c r="P1602">
        <v>164</v>
      </c>
    </row>
    <row r="1603" spans="1:16">
      <c r="A1603" t="s">
        <v>103</v>
      </c>
      <c r="B1603" t="s">
        <v>348</v>
      </c>
      <c r="C1603" t="s">
        <v>150</v>
      </c>
      <c r="D1603" t="s">
        <v>44</v>
      </c>
      <c r="E1603" t="s">
        <v>49</v>
      </c>
      <c r="F1603">
        <v>152905.93</v>
      </c>
      <c r="G1603" s="1" t="s">
        <v>239</v>
      </c>
      <c r="H1603" t="s">
        <v>340</v>
      </c>
      <c r="K1603">
        <v>918.1571</v>
      </c>
      <c r="L1603">
        <v>8560.9896</v>
      </c>
      <c r="M1603">
        <v>47.7758</v>
      </c>
      <c r="N1603">
        <v>2351.3066</v>
      </c>
      <c r="O1603">
        <v>185.76</v>
      </c>
      <c r="P1603">
        <v>165</v>
      </c>
    </row>
    <row r="1604" spans="1:16">
      <c r="A1604" t="s">
        <v>103</v>
      </c>
      <c r="B1604" t="s">
        <v>392</v>
      </c>
      <c r="C1604" t="s">
        <v>247</v>
      </c>
      <c r="D1604" t="s">
        <v>19</v>
      </c>
      <c r="E1604" t="s">
        <v>49</v>
      </c>
      <c r="F1604">
        <v>78205.19</v>
      </c>
      <c r="G1604" s="1" t="s">
        <v>239</v>
      </c>
      <c r="H1604" t="s">
        <v>21</v>
      </c>
      <c r="K1604">
        <v>537.6069</v>
      </c>
      <c r="L1604">
        <v>4820.5392</v>
      </c>
      <c r="M1604">
        <v>25.3732</v>
      </c>
      <c r="N1604">
        <v>832.3199</v>
      </c>
      <c r="O1604">
        <v>136.6</v>
      </c>
      <c r="P1604">
        <v>635</v>
      </c>
    </row>
    <row r="1605" spans="1:16">
      <c r="A1605" t="s">
        <v>103</v>
      </c>
      <c r="B1605" t="s">
        <v>392</v>
      </c>
      <c r="C1605" t="s">
        <v>86</v>
      </c>
      <c r="D1605" t="s">
        <v>19</v>
      </c>
      <c r="E1605" t="s">
        <v>20</v>
      </c>
      <c r="F1605">
        <v>76378.15</v>
      </c>
      <c r="G1605" s="1" t="s">
        <v>239</v>
      </c>
      <c r="H1605" t="s">
        <v>21</v>
      </c>
      <c r="K1605">
        <v>669.9956</v>
      </c>
      <c r="L1605">
        <v>4336.7935</v>
      </c>
      <c r="M1605">
        <v>26.1964</v>
      </c>
      <c r="N1605">
        <v>774.8555</v>
      </c>
      <c r="O1605">
        <v>136.6</v>
      </c>
      <c r="P1605">
        <v>727</v>
      </c>
    </row>
    <row r="1606" spans="1:16">
      <c r="A1606" t="s">
        <v>103</v>
      </c>
      <c r="B1606" t="s">
        <v>348</v>
      </c>
      <c r="C1606" t="s">
        <v>156</v>
      </c>
      <c r="D1606" t="s">
        <v>44</v>
      </c>
      <c r="E1606" t="s">
        <v>49</v>
      </c>
      <c r="F1606">
        <v>152905.93</v>
      </c>
      <c r="G1606" s="1" t="s">
        <v>239</v>
      </c>
      <c r="H1606" t="s">
        <v>340</v>
      </c>
      <c r="K1606">
        <v>918.1571</v>
      </c>
      <c r="L1606">
        <v>8560.9896</v>
      </c>
      <c r="M1606">
        <v>47.7758</v>
      </c>
      <c r="N1606">
        <v>2351.3066</v>
      </c>
      <c r="O1606">
        <v>185.76</v>
      </c>
      <c r="P1606">
        <v>161</v>
      </c>
    </row>
    <row r="1607" spans="1:16">
      <c r="A1607" t="s">
        <v>103</v>
      </c>
      <c r="B1607" t="s">
        <v>392</v>
      </c>
      <c r="C1607" t="s">
        <v>99</v>
      </c>
      <c r="D1607" t="s">
        <v>19</v>
      </c>
      <c r="E1607" t="s">
        <v>49</v>
      </c>
      <c r="F1607">
        <v>78205.19</v>
      </c>
      <c r="G1607" s="1" t="s">
        <v>239</v>
      </c>
      <c r="H1607" t="s">
        <v>21</v>
      </c>
      <c r="K1607">
        <v>537.6069</v>
      </c>
      <c r="L1607">
        <v>4820.5392</v>
      </c>
      <c r="M1607">
        <v>25.3732</v>
      </c>
      <c r="N1607">
        <v>832.3199</v>
      </c>
      <c r="O1607">
        <v>136.6</v>
      </c>
      <c r="P1607">
        <v>730</v>
      </c>
    </row>
    <row r="1608" spans="1:16">
      <c r="A1608" t="s">
        <v>29</v>
      </c>
      <c r="B1608" t="s">
        <v>323</v>
      </c>
      <c r="C1608" t="s">
        <v>41</v>
      </c>
      <c r="D1608" t="s">
        <v>44</v>
      </c>
      <c r="E1608" t="s">
        <v>20</v>
      </c>
      <c r="F1608">
        <v>152769.7</v>
      </c>
      <c r="G1608" s="1" t="s">
        <v>239</v>
      </c>
      <c r="H1608" t="s">
        <v>32</v>
      </c>
      <c r="K1608">
        <v>1198.4594</v>
      </c>
      <c r="L1608">
        <v>7822.3987</v>
      </c>
      <c r="M1608">
        <v>49.8117</v>
      </c>
      <c r="N1608">
        <v>2351.3066</v>
      </c>
      <c r="O1608">
        <v>185.76</v>
      </c>
      <c r="P1608">
        <v>3449</v>
      </c>
    </row>
    <row r="1609" spans="1:16">
      <c r="A1609" t="s">
        <v>103</v>
      </c>
      <c r="B1609" t="s">
        <v>320</v>
      </c>
      <c r="C1609" t="s">
        <v>151</v>
      </c>
      <c r="D1609" t="s">
        <v>44</v>
      </c>
      <c r="E1609" t="s">
        <v>20</v>
      </c>
      <c r="F1609">
        <v>152273.15</v>
      </c>
      <c r="G1609" s="1" t="s">
        <v>239</v>
      </c>
      <c r="H1609" t="s">
        <v>21</v>
      </c>
      <c r="K1609">
        <v>674.8125</v>
      </c>
      <c r="L1609">
        <v>8338.0703</v>
      </c>
      <c r="M1609">
        <v>49.66</v>
      </c>
      <c r="N1609">
        <v>2351.3066</v>
      </c>
      <c r="O1609">
        <v>185.76</v>
      </c>
      <c r="P1609">
        <v>1057</v>
      </c>
    </row>
    <row r="1610" spans="1:16">
      <c r="A1610" t="s">
        <v>16</v>
      </c>
      <c r="B1610" t="s">
        <v>325</v>
      </c>
      <c r="C1610" t="s">
        <v>413</v>
      </c>
      <c r="D1610" t="s">
        <v>19</v>
      </c>
      <c r="E1610" t="s">
        <v>49</v>
      </c>
      <c r="F1610">
        <v>78205.19</v>
      </c>
      <c r="G1610" s="1" t="s">
        <v>239</v>
      </c>
      <c r="H1610" t="s">
        <v>32</v>
      </c>
      <c r="K1610">
        <v>537.6069</v>
      </c>
      <c r="L1610">
        <v>4820.5392</v>
      </c>
      <c r="M1610">
        <v>25.3732</v>
      </c>
      <c r="N1610">
        <v>832.3199</v>
      </c>
      <c r="O1610">
        <v>136.6</v>
      </c>
      <c r="P1610">
        <v>2155</v>
      </c>
    </row>
    <row r="1611" spans="1:16">
      <c r="A1611" t="s">
        <v>16</v>
      </c>
      <c r="B1611" t="s">
        <v>325</v>
      </c>
      <c r="C1611" t="s">
        <v>414</v>
      </c>
      <c r="D1611" t="s">
        <v>19</v>
      </c>
      <c r="E1611" t="s">
        <v>20</v>
      </c>
      <c r="F1611">
        <v>76378.15</v>
      </c>
      <c r="G1611" s="1" t="s">
        <v>239</v>
      </c>
      <c r="H1611" t="s">
        <v>32</v>
      </c>
      <c r="K1611">
        <v>669.9956</v>
      </c>
      <c r="L1611">
        <v>4336.7935</v>
      </c>
      <c r="M1611">
        <v>26.1964</v>
      </c>
      <c r="N1611">
        <v>774.8555</v>
      </c>
      <c r="O1611">
        <v>136.6</v>
      </c>
      <c r="P1611">
        <v>2166</v>
      </c>
    </row>
    <row r="1612" spans="1:16">
      <c r="A1612" t="s">
        <v>16</v>
      </c>
      <c r="B1612" t="s">
        <v>325</v>
      </c>
      <c r="C1612" t="s">
        <v>415</v>
      </c>
      <c r="D1612" t="s">
        <v>19</v>
      </c>
      <c r="E1612" t="s">
        <v>20</v>
      </c>
      <c r="F1612">
        <v>76378.15</v>
      </c>
      <c r="G1612" s="1" t="s">
        <v>239</v>
      </c>
      <c r="H1612" t="s">
        <v>32</v>
      </c>
      <c r="K1612">
        <v>669.9956</v>
      </c>
      <c r="L1612">
        <v>4336.7935</v>
      </c>
      <c r="M1612">
        <v>26.1964</v>
      </c>
      <c r="N1612">
        <v>774.8555</v>
      </c>
      <c r="O1612">
        <v>136.6</v>
      </c>
      <c r="P1612">
        <v>2167</v>
      </c>
    </row>
    <row r="1613" spans="1:16">
      <c r="A1613" t="s">
        <v>16</v>
      </c>
      <c r="B1613" t="s">
        <v>325</v>
      </c>
      <c r="C1613" t="s">
        <v>416</v>
      </c>
      <c r="D1613" t="s">
        <v>19</v>
      </c>
      <c r="E1613" t="s">
        <v>20</v>
      </c>
      <c r="F1613">
        <v>76378.15</v>
      </c>
      <c r="G1613" s="1" t="s">
        <v>239</v>
      </c>
      <c r="H1613" t="s">
        <v>32</v>
      </c>
      <c r="K1613">
        <v>669.9956</v>
      </c>
      <c r="L1613">
        <v>4336.7935</v>
      </c>
      <c r="M1613">
        <v>26.1964</v>
      </c>
      <c r="N1613">
        <v>774.8555</v>
      </c>
      <c r="O1613">
        <v>136.6</v>
      </c>
      <c r="P1613">
        <v>2173</v>
      </c>
    </row>
    <row r="1614" spans="1:16">
      <c r="A1614" t="s">
        <v>16</v>
      </c>
      <c r="B1614" t="s">
        <v>325</v>
      </c>
      <c r="C1614" t="s">
        <v>417</v>
      </c>
      <c r="D1614" t="s">
        <v>19</v>
      </c>
      <c r="E1614" t="s">
        <v>20</v>
      </c>
      <c r="F1614">
        <v>76378.15</v>
      </c>
      <c r="G1614" s="1" t="s">
        <v>239</v>
      </c>
      <c r="H1614" t="s">
        <v>32</v>
      </c>
      <c r="K1614">
        <v>669.9956</v>
      </c>
      <c r="L1614">
        <v>4336.7935</v>
      </c>
      <c r="M1614">
        <v>26.1964</v>
      </c>
      <c r="N1614">
        <v>774.8555</v>
      </c>
      <c r="O1614">
        <v>136.6</v>
      </c>
      <c r="P1614">
        <v>2181</v>
      </c>
    </row>
    <row r="1615" spans="1:16">
      <c r="A1615" t="s">
        <v>29</v>
      </c>
      <c r="B1615" t="s">
        <v>323</v>
      </c>
      <c r="C1615" t="s">
        <v>164</v>
      </c>
      <c r="D1615" t="s">
        <v>44</v>
      </c>
      <c r="E1615" t="s">
        <v>49</v>
      </c>
      <c r="F1615">
        <v>152905.93</v>
      </c>
      <c r="G1615" s="1" t="s">
        <v>239</v>
      </c>
      <c r="H1615" t="s">
        <v>32</v>
      </c>
      <c r="K1615">
        <v>918.1571</v>
      </c>
      <c r="L1615">
        <v>8560.9896</v>
      </c>
      <c r="M1615">
        <v>47.7758</v>
      </c>
      <c r="N1615">
        <v>2351.3066</v>
      </c>
      <c r="O1615">
        <v>185.76</v>
      </c>
      <c r="P1615">
        <v>3378</v>
      </c>
    </row>
    <row r="1616" spans="1:16">
      <c r="A1616" t="s">
        <v>103</v>
      </c>
      <c r="B1616" t="s">
        <v>392</v>
      </c>
      <c r="C1616" t="s">
        <v>91</v>
      </c>
      <c r="D1616" t="s">
        <v>19</v>
      </c>
      <c r="E1616" t="s">
        <v>20</v>
      </c>
      <c r="F1616">
        <v>76378.15</v>
      </c>
      <c r="G1616" s="1" t="s">
        <v>239</v>
      </c>
      <c r="H1616" t="s">
        <v>21</v>
      </c>
      <c r="K1616">
        <v>669.9956</v>
      </c>
      <c r="L1616">
        <v>4336.7935</v>
      </c>
      <c r="M1616">
        <v>26.1964</v>
      </c>
      <c r="N1616">
        <v>774.8555</v>
      </c>
      <c r="O1616">
        <v>136.6</v>
      </c>
      <c r="P1616">
        <v>728</v>
      </c>
    </row>
    <row r="1617" spans="1:16">
      <c r="A1617" t="s">
        <v>103</v>
      </c>
      <c r="B1617" t="s">
        <v>320</v>
      </c>
      <c r="C1617" t="s">
        <v>154</v>
      </c>
      <c r="D1617" t="s">
        <v>44</v>
      </c>
      <c r="E1617" t="s">
        <v>20</v>
      </c>
      <c r="F1617">
        <v>152273.15</v>
      </c>
      <c r="G1617" s="1" t="s">
        <v>230</v>
      </c>
      <c r="H1617" t="s">
        <v>21</v>
      </c>
      <c r="K1617">
        <v>674.8125</v>
      </c>
      <c r="L1617">
        <v>8338.0703</v>
      </c>
      <c r="M1617">
        <v>49.66</v>
      </c>
      <c r="N1617">
        <v>2351.3066</v>
      </c>
      <c r="O1617">
        <v>185.76</v>
      </c>
      <c r="P1617">
        <v>1054</v>
      </c>
    </row>
    <row r="1618" spans="1:16">
      <c r="A1618" t="s">
        <v>103</v>
      </c>
      <c r="B1618" t="s">
        <v>348</v>
      </c>
      <c r="C1618" t="s">
        <v>84</v>
      </c>
      <c r="D1618" t="s">
        <v>44</v>
      </c>
      <c r="E1618" t="s">
        <v>20</v>
      </c>
      <c r="F1618">
        <v>152769.7</v>
      </c>
      <c r="G1618" s="1" t="s">
        <v>230</v>
      </c>
      <c r="H1618" t="s">
        <v>340</v>
      </c>
      <c r="K1618">
        <v>1198.4594</v>
      </c>
      <c r="L1618">
        <v>7822.3987</v>
      </c>
      <c r="M1618">
        <v>49.8117</v>
      </c>
      <c r="N1618">
        <v>2351.3066</v>
      </c>
      <c r="O1618">
        <v>185.76</v>
      </c>
      <c r="P1618">
        <v>157</v>
      </c>
    </row>
    <row r="1619" spans="1:16">
      <c r="A1619" t="s">
        <v>103</v>
      </c>
      <c r="B1619" t="s">
        <v>348</v>
      </c>
      <c r="C1619" t="s">
        <v>72</v>
      </c>
      <c r="D1619" t="s">
        <v>44</v>
      </c>
      <c r="E1619" t="s">
        <v>20</v>
      </c>
      <c r="F1619">
        <v>152769.7</v>
      </c>
      <c r="G1619" s="1" t="s">
        <v>230</v>
      </c>
      <c r="H1619" t="s">
        <v>340</v>
      </c>
      <c r="K1619">
        <v>1198.4594</v>
      </c>
      <c r="L1619">
        <v>7822.3987</v>
      </c>
      <c r="M1619">
        <v>49.8117</v>
      </c>
      <c r="N1619">
        <v>2351.3066</v>
      </c>
      <c r="O1619">
        <v>185.76</v>
      </c>
      <c r="P1619">
        <v>158</v>
      </c>
    </row>
    <row r="1620" spans="1:16">
      <c r="A1620" t="s">
        <v>103</v>
      </c>
      <c r="B1620" t="s">
        <v>348</v>
      </c>
      <c r="C1620" t="s">
        <v>80</v>
      </c>
      <c r="D1620" t="s">
        <v>44</v>
      </c>
      <c r="E1620" t="s">
        <v>20</v>
      </c>
      <c r="F1620">
        <v>152769.7</v>
      </c>
      <c r="G1620" s="1" t="s">
        <v>230</v>
      </c>
      <c r="H1620" t="s">
        <v>340</v>
      </c>
      <c r="K1620">
        <v>1198.4594</v>
      </c>
      <c r="L1620">
        <v>7822.3987</v>
      </c>
      <c r="M1620">
        <v>49.8117</v>
      </c>
      <c r="N1620">
        <v>2351.3066</v>
      </c>
      <c r="O1620">
        <v>185.76</v>
      </c>
      <c r="P1620">
        <v>159</v>
      </c>
    </row>
    <row r="1621" spans="1:16">
      <c r="A1621" t="s">
        <v>103</v>
      </c>
      <c r="B1621" t="s">
        <v>348</v>
      </c>
      <c r="C1621" t="s">
        <v>82</v>
      </c>
      <c r="D1621" t="s">
        <v>44</v>
      </c>
      <c r="E1621" t="s">
        <v>49</v>
      </c>
      <c r="F1621">
        <v>152905.93</v>
      </c>
      <c r="G1621" s="1" t="s">
        <v>230</v>
      </c>
      <c r="H1621" t="s">
        <v>340</v>
      </c>
      <c r="K1621">
        <v>918.1571</v>
      </c>
      <c r="L1621">
        <v>8560.9896</v>
      </c>
      <c r="M1621">
        <v>47.7758</v>
      </c>
      <c r="N1621">
        <v>2351.3066</v>
      </c>
      <c r="O1621">
        <v>185.76</v>
      </c>
      <c r="P1621">
        <v>160</v>
      </c>
    </row>
    <row r="1622" spans="1:16">
      <c r="A1622" t="s">
        <v>103</v>
      </c>
      <c r="B1622" t="s">
        <v>392</v>
      </c>
      <c r="C1622" t="s">
        <v>218</v>
      </c>
      <c r="D1622" t="s">
        <v>19</v>
      </c>
      <c r="E1622" t="s">
        <v>49</v>
      </c>
      <c r="F1622">
        <v>78205.19</v>
      </c>
      <c r="G1622" s="1" t="s">
        <v>230</v>
      </c>
      <c r="H1622" t="s">
        <v>21</v>
      </c>
      <c r="K1622">
        <v>537.6069</v>
      </c>
      <c r="L1622">
        <v>4820.5392</v>
      </c>
      <c r="M1622">
        <v>25.3732</v>
      </c>
      <c r="N1622">
        <v>832.3199</v>
      </c>
      <c r="O1622">
        <v>136.6</v>
      </c>
      <c r="P1622">
        <v>630</v>
      </c>
    </row>
    <row r="1623" spans="1:16">
      <c r="A1623" t="s">
        <v>103</v>
      </c>
      <c r="B1623" t="s">
        <v>392</v>
      </c>
      <c r="C1623" t="s">
        <v>114</v>
      </c>
      <c r="D1623" t="s">
        <v>19</v>
      </c>
      <c r="E1623" t="s">
        <v>20</v>
      </c>
      <c r="F1623">
        <v>76378.15</v>
      </c>
      <c r="G1623" s="1" t="s">
        <v>230</v>
      </c>
      <c r="H1623" t="s">
        <v>21</v>
      </c>
      <c r="K1623">
        <v>669.9956</v>
      </c>
      <c r="L1623">
        <v>4336.7935</v>
      </c>
      <c r="M1623">
        <v>26.1964</v>
      </c>
      <c r="N1623">
        <v>774.8555</v>
      </c>
      <c r="O1623">
        <v>136.6</v>
      </c>
      <c r="P1623">
        <v>667</v>
      </c>
    </row>
    <row r="1624" spans="1:16">
      <c r="A1624" t="s">
        <v>103</v>
      </c>
      <c r="B1624" t="s">
        <v>392</v>
      </c>
      <c r="C1624" t="s">
        <v>111</v>
      </c>
      <c r="D1624" t="s">
        <v>19</v>
      </c>
      <c r="E1624" t="s">
        <v>20</v>
      </c>
      <c r="F1624">
        <v>76378.15</v>
      </c>
      <c r="G1624" s="1" t="s">
        <v>230</v>
      </c>
      <c r="H1624" t="s">
        <v>21</v>
      </c>
      <c r="K1624">
        <v>669.9956</v>
      </c>
      <c r="L1624">
        <v>4336.7935</v>
      </c>
      <c r="M1624">
        <v>26.1964</v>
      </c>
      <c r="N1624">
        <v>774.8555</v>
      </c>
      <c r="O1624">
        <v>136.6</v>
      </c>
      <c r="P1624">
        <v>723</v>
      </c>
    </row>
    <row r="1625" spans="1:16">
      <c r="A1625" t="s">
        <v>103</v>
      </c>
      <c r="B1625" t="s">
        <v>348</v>
      </c>
      <c r="C1625" t="s">
        <v>122</v>
      </c>
      <c r="D1625" t="s">
        <v>44</v>
      </c>
      <c r="E1625" t="s">
        <v>49</v>
      </c>
      <c r="F1625">
        <v>152905.93</v>
      </c>
      <c r="G1625" s="1" t="s">
        <v>230</v>
      </c>
      <c r="H1625" t="s">
        <v>340</v>
      </c>
      <c r="K1625">
        <v>918.1571</v>
      </c>
      <c r="L1625">
        <v>8560.9896</v>
      </c>
      <c r="M1625">
        <v>47.7758</v>
      </c>
      <c r="N1625">
        <v>2351.3066</v>
      </c>
      <c r="O1625">
        <v>185.76</v>
      </c>
      <c r="P1625">
        <v>156</v>
      </c>
    </row>
    <row r="1626" spans="1:16">
      <c r="A1626" t="s">
        <v>103</v>
      </c>
      <c r="B1626" t="s">
        <v>320</v>
      </c>
      <c r="C1626" t="s">
        <v>152</v>
      </c>
      <c r="D1626" t="s">
        <v>44</v>
      </c>
      <c r="E1626" t="s">
        <v>20</v>
      </c>
      <c r="F1626">
        <v>152273.15</v>
      </c>
      <c r="G1626" s="1" t="s">
        <v>230</v>
      </c>
      <c r="H1626" t="s">
        <v>21</v>
      </c>
      <c r="K1626">
        <v>674.8125</v>
      </c>
      <c r="L1626">
        <v>8338.0703</v>
      </c>
      <c r="M1626">
        <v>49.66</v>
      </c>
      <c r="N1626">
        <v>2351.3066</v>
      </c>
      <c r="O1626">
        <v>185.76</v>
      </c>
      <c r="P1626">
        <v>1052</v>
      </c>
    </row>
    <row r="1627" spans="1:16">
      <c r="A1627" t="s">
        <v>29</v>
      </c>
      <c r="B1627" t="s">
        <v>323</v>
      </c>
      <c r="C1627" t="s">
        <v>201</v>
      </c>
      <c r="D1627" t="s">
        <v>44</v>
      </c>
      <c r="E1627" t="s">
        <v>49</v>
      </c>
      <c r="F1627">
        <v>152905.93</v>
      </c>
      <c r="G1627" s="1" t="s">
        <v>230</v>
      </c>
      <c r="H1627" t="s">
        <v>32</v>
      </c>
      <c r="K1627">
        <v>918.1571</v>
      </c>
      <c r="L1627">
        <v>8560.9896</v>
      </c>
      <c r="M1627">
        <v>47.7758</v>
      </c>
      <c r="N1627">
        <v>2351.3066</v>
      </c>
      <c r="O1627">
        <v>185.76</v>
      </c>
      <c r="P1627">
        <v>3382</v>
      </c>
    </row>
    <row r="1628" spans="1:16">
      <c r="A1628" t="s">
        <v>16</v>
      </c>
      <c r="B1628" t="s">
        <v>325</v>
      </c>
      <c r="C1628" t="s">
        <v>324</v>
      </c>
      <c r="D1628" t="s">
        <v>19</v>
      </c>
      <c r="E1628" t="s">
        <v>49</v>
      </c>
      <c r="F1628">
        <v>78205.19</v>
      </c>
      <c r="G1628" s="1" t="s">
        <v>230</v>
      </c>
      <c r="H1628" t="s">
        <v>32</v>
      </c>
      <c r="K1628">
        <v>537.6069</v>
      </c>
      <c r="L1628">
        <v>4820.5392</v>
      </c>
      <c r="M1628">
        <v>25.3732</v>
      </c>
      <c r="N1628">
        <v>832.3199</v>
      </c>
      <c r="O1628">
        <v>136.6</v>
      </c>
      <c r="P1628">
        <v>2146</v>
      </c>
    </row>
    <row r="1629" spans="1:16">
      <c r="A1629" t="s">
        <v>16</v>
      </c>
      <c r="B1629" t="s">
        <v>325</v>
      </c>
      <c r="C1629" t="s">
        <v>418</v>
      </c>
      <c r="D1629" t="s">
        <v>19</v>
      </c>
      <c r="E1629" t="s">
        <v>49</v>
      </c>
      <c r="F1629">
        <v>78205.19</v>
      </c>
      <c r="G1629" s="1" t="s">
        <v>230</v>
      </c>
      <c r="H1629" t="s">
        <v>32</v>
      </c>
      <c r="K1629">
        <v>537.6069</v>
      </c>
      <c r="L1629">
        <v>4820.5392</v>
      </c>
      <c r="M1629">
        <v>25.3732</v>
      </c>
      <c r="N1629">
        <v>832.3199</v>
      </c>
      <c r="O1629">
        <v>136.6</v>
      </c>
      <c r="P1629">
        <v>2154</v>
      </c>
    </row>
    <row r="1630" spans="1:16">
      <c r="A1630" t="s">
        <v>16</v>
      </c>
      <c r="B1630" t="s">
        <v>325</v>
      </c>
      <c r="C1630" t="s">
        <v>419</v>
      </c>
      <c r="D1630" t="s">
        <v>19</v>
      </c>
      <c r="E1630" t="s">
        <v>20</v>
      </c>
      <c r="F1630">
        <v>76378.15</v>
      </c>
      <c r="G1630" s="1" t="s">
        <v>230</v>
      </c>
      <c r="H1630" t="s">
        <v>32</v>
      </c>
      <c r="K1630">
        <v>669.9956</v>
      </c>
      <c r="L1630">
        <v>4336.7935</v>
      </c>
      <c r="M1630">
        <v>26.1964</v>
      </c>
      <c r="N1630">
        <v>774.8555</v>
      </c>
      <c r="O1630">
        <v>136.6</v>
      </c>
      <c r="P1630">
        <v>2156</v>
      </c>
    </row>
    <row r="1631" spans="1:16">
      <c r="A1631" t="s">
        <v>16</v>
      </c>
      <c r="B1631" t="s">
        <v>325</v>
      </c>
      <c r="C1631" t="s">
        <v>420</v>
      </c>
      <c r="D1631" t="s">
        <v>19</v>
      </c>
      <c r="E1631" t="s">
        <v>20</v>
      </c>
      <c r="F1631">
        <v>76378.15</v>
      </c>
      <c r="G1631" s="1" t="s">
        <v>230</v>
      </c>
      <c r="H1631" t="s">
        <v>32</v>
      </c>
      <c r="K1631">
        <v>669.9956</v>
      </c>
      <c r="L1631">
        <v>4336.7935</v>
      </c>
      <c r="M1631">
        <v>26.1964</v>
      </c>
      <c r="N1631">
        <v>774.8555</v>
      </c>
      <c r="O1631">
        <v>136.6</v>
      </c>
      <c r="P1631">
        <v>2157</v>
      </c>
    </row>
    <row r="1632" spans="1:16">
      <c r="A1632" t="s">
        <v>16</v>
      </c>
      <c r="B1632" t="s">
        <v>325</v>
      </c>
      <c r="C1632" t="s">
        <v>421</v>
      </c>
      <c r="D1632" t="s">
        <v>19</v>
      </c>
      <c r="E1632" t="s">
        <v>20</v>
      </c>
      <c r="F1632">
        <v>76378.15</v>
      </c>
      <c r="G1632" s="1" t="s">
        <v>230</v>
      </c>
      <c r="H1632" t="s">
        <v>32</v>
      </c>
      <c r="K1632">
        <v>669.9956</v>
      </c>
      <c r="L1632">
        <v>4336.7935</v>
      </c>
      <c r="M1632">
        <v>26.1964</v>
      </c>
      <c r="N1632">
        <v>774.8555</v>
      </c>
      <c r="O1632">
        <v>136.6</v>
      </c>
      <c r="P1632">
        <v>2168</v>
      </c>
    </row>
    <row r="1633" spans="1:16">
      <c r="A1633" t="s">
        <v>16</v>
      </c>
      <c r="B1633" t="s">
        <v>325</v>
      </c>
      <c r="C1633" t="s">
        <v>422</v>
      </c>
      <c r="D1633" t="s">
        <v>19</v>
      </c>
      <c r="E1633" t="s">
        <v>20</v>
      </c>
      <c r="F1633">
        <v>76378.15</v>
      </c>
      <c r="G1633" s="1" t="s">
        <v>230</v>
      </c>
      <c r="H1633" t="s">
        <v>32</v>
      </c>
      <c r="K1633">
        <v>669.9956</v>
      </c>
      <c r="L1633">
        <v>4336.7935</v>
      </c>
      <c r="M1633">
        <v>26.1964</v>
      </c>
      <c r="N1633">
        <v>774.8555</v>
      </c>
      <c r="O1633">
        <v>136.6</v>
      </c>
      <c r="P1633">
        <v>2169</v>
      </c>
    </row>
    <row r="1634" spans="1:16">
      <c r="A1634" t="s">
        <v>29</v>
      </c>
      <c r="B1634" t="s">
        <v>323</v>
      </c>
      <c r="C1634" t="s">
        <v>202</v>
      </c>
      <c r="D1634" t="s">
        <v>44</v>
      </c>
      <c r="E1634" t="s">
        <v>20</v>
      </c>
      <c r="F1634">
        <v>152769.7</v>
      </c>
      <c r="G1634" s="1" t="s">
        <v>230</v>
      </c>
      <c r="H1634" t="s">
        <v>32</v>
      </c>
      <c r="K1634">
        <v>1198.4594</v>
      </c>
      <c r="L1634">
        <v>7822.3987</v>
      </c>
      <c r="M1634">
        <v>49.8117</v>
      </c>
      <c r="N1634">
        <v>2351.3066</v>
      </c>
      <c r="O1634">
        <v>185.76</v>
      </c>
      <c r="P1634">
        <v>3379</v>
      </c>
    </row>
    <row r="1635" spans="1:16">
      <c r="A1635" t="s">
        <v>29</v>
      </c>
      <c r="B1635" t="s">
        <v>323</v>
      </c>
      <c r="C1635" t="s">
        <v>190</v>
      </c>
      <c r="D1635" t="s">
        <v>44</v>
      </c>
      <c r="E1635" t="s">
        <v>20</v>
      </c>
      <c r="F1635">
        <v>152769.7</v>
      </c>
      <c r="G1635" s="1" t="s">
        <v>230</v>
      </c>
      <c r="H1635" t="s">
        <v>32</v>
      </c>
      <c r="K1635">
        <v>1198.4594</v>
      </c>
      <c r="L1635">
        <v>7822.3987</v>
      </c>
      <c r="M1635">
        <v>49.8117</v>
      </c>
      <c r="N1635">
        <v>2351.3066</v>
      </c>
      <c r="O1635">
        <v>185.76</v>
      </c>
      <c r="P1635">
        <v>3380</v>
      </c>
    </row>
    <row r="1636" spans="1:16">
      <c r="A1636" t="s">
        <v>103</v>
      </c>
      <c r="B1636" t="s">
        <v>392</v>
      </c>
      <c r="C1636" t="s">
        <v>100</v>
      </c>
      <c r="D1636" t="s">
        <v>19</v>
      </c>
      <c r="E1636" t="s">
        <v>49</v>
      </c>
      <c r="F1636">
        <v>78205.19</v>
      </c>
      <c r="G1636" s="1" t="s">
        <v>230</v>
      </c>
      <c r="H1636" t="s">
        <v>21</v>
      </c>
      <c r="K1636">
        <v>537.6069</v>
      </c>
      <c r="L1636">
        <v>4820.5392</v>
      </c>
      <c r="M1636">
        <v>25.3732</v>
      </c>
      <c r="N1636">
        <v>832.3199</v>
      </c>
      <c r="O1636">
        <v>136.6</v>
      </c>
      <c r="P1636">
        <v>725</v>
      </c>
    </row>
    <row r="1637" spans="1:16">
      <c r="A1637" t="s">
        <v>29</v>
      </c>
      <c r="B1637" t="s">
        <v>323</v>
      </c>
      <c r="C1637" t="s">
        <v>87</v>
      </c>
      <c r="D1637" t="s">
        <v>44</v>
      </c>
      <c r="E1637" t="s">
        <v>20</v>
      </c>
      <c r="F1637">
        <v>152273.15</v>
      </c>
      <c r="G1637" s="1" t="s">
        <v>234</v>
      </c>
      <c r="H1637" t="s">
        <v>32</v>
      </c>
      <c r="I1637" s="35">
        <v>44673</v>
      </c>
      <c r="J1637" s="27">
        <v>0.252</v>
      </c>
      <c r="K1637">
        <v>674.8125</v>
      </c>
      <c r="L1637">
        <v>8338.0703</v>
      </c>
      <c r="M1637">
        <v>49.66</v>
      </c>
      <c r="N1637">
        <v>2351.3066</v>
      </c>
      <c r="O1637">
        <v>185.76</v>
      </c>
      <c r="P1637">
        <v>3444</v>
      </c>
    </row>
    <row r="1638" spans="1:16">
      <c r="A1638" t="s">
        <v>29</v>
      </c>
      <c r="B1638" t="s">
        <v>323</v>
      </c>
      <c r="C1638" t="s">
        <v>218</v>
      </c>
      <c r="D1638" t="s">
        <v>44</v>
      </c>
      <c r="E1638" t="s">
        <v>49</v>
      </c>
      <c r="F1638">
        <v>152415.15</v>
      </c>
      <c r="G1638" s="1" t="s">
        <v>234</v>
      </c>
      <c r="H1638" t="s">
        <v>32</v>
      </c>
      <c r="K1638">
        <v>579.0274</v>
      </c>
      <c r="L1638">
        <v>8866.5779</v>
      </c>
      <c r="M1638">
        <v>47.685</v>
      </c>
      <c r="N1638">
        <v>2351.3066</v>
      </c>
      <c r="O1638">
        <v>185.76</v>
      </c>
      <c r="P1638">
        <v>3387</v>
      </c>
    </row>
    <row r="1639" spans="1:16">
      <c r="A1639" t="s">
        <v>29</v>
      </c>
      <c r="B1639" t="s">
        <v>323</v>
      </c>
      <c r="C1639" t="s">
        <v>198</v>
      </c>
      <c r="D1639" t="s">
        <v>44</v>
      </c>
      <c r="E1639" t="s">
        <v>20</v>
      </c>
      <c r="F1639">
        <v>152769.7</v>
      </c>
      <c r="G1639" s="1" t="s">
        <v>234</v>
      </c>
      <c r="H1639" t="s">
        <v>32</v>
      </c>
      <c r="K1639">
        <v>1198.4594</v>
      </c>
      <c r="L1639">
        <v>7822.3987</v>
      </c>
      <c r="M1639">
        <v>49.8117</v>
      </c>
      <c r="N1639">
        <v>2351.3066</v>
      </c>
      <c r="O1639">
        <v>185.76</v>
      </c>
      <c r="P1639">
        <v>3381</v>
      </c>
    </row>
    <row r="1640" spans="1:16">
      <c r="A1640" t="s">
        <v>16</v>
      </c>
      <c r="B1640" t="s">
        <v>325</v>
      </c>
      <c r="C1640" t="s">
        <v>423</v>
      </c>
      <c r="D1640" t="s">
        <v>19</v>
      </c>
      <c r="E1640" t="s">
        <v>49</v>
      </c>
      <c r="F1640">
        <v>77950.3</v>
      </c>
      <c r="G1640" s="1" t="s">
        <v>234</v>
      </c>
      <c r="H1640" t="s">
        <v>32</v>
      </c>
      <c r="K1640">
        <v>384.0432</v>
      </c>
      <c r="L1640">
        <v>4961.8474</v>
      </c>
      <c r="M1640">
        <v>25.2923</v>
      </c>
      <c r="N1640">
        <v>832.3199</v>
      </c>
      <c r="O1640">
        <v>136.6</v>
      </c>
      <c r="P1640">
        <v>2319</v>
      </c>
    </row>
    <row r="1641" spans="1:16">
      <c r="A1641" t="s">
        <v>16</v>
      </c>
      <c r="B1641" t="s">
        <v>325</v>
      </c>
      <c r="C1641" t="s">
        <v>424</v>
      </c>
      <c r="D1641" t="s">
        <v>19</v>
      </c>
      <c r="E1641" t="s">
        <v>20</v>
      </c>
      <c r="F1641">
        <v>76378.15</v>
      </c>
      <c r="G1641" s="1" t="s">
        <v>234</v>
      </c>
      <c r="H1641" t="s">
        <v>32</v>
      </c>
      <c r="K1641">
        <v>669.9956</v>
      </c>
      <c r="L1641">
        <v>4336.7935</v>
      </c>
      <c r="M1641">
        <v>26.1964</v>
      </c>
      <c r="N1641">
        <v>774.8555</v>
      </c>
      <c r="O1641">
        <v>136.6</v>
      </c>
      <c r="P1641">
        <v>2172</v>
      </c>
    </row>
    <row r="1642" spans="1:16">
      <c r="A1642" t="s">
        <v>16</v>
      </c>
      <c r="B1642" t="s">
        <v>325</v>
      </c>
      <c r="C1642" t="s">
        <v>322</v>
      </c>
      <c r="D1642" t="s">
        <v>19</v>
      </c>
      <c r="E1642" t="s">
        <v>20</v>
      </c>
      <c r="F1642">
        <v>76378.15</v>
      </c>
      <c r="G1642" s="1" t="s">
        <v>234</v>
      </c>
      <c r="H1642" t="s">
        <v>32</v>
      </c>
      <c r="K1642">
        <v>669.9956</v>
      </c>
      <c r="L1642">
        <v>4336.7935</v>
      </c>
      <c r="M1642">
        <v>26.1964</v>
      </c>
      <c r="N1642">
        <v>774.8555</v>
      </c>
      <c r="O1642">
        <v>136.6</v>
      </c>
      <c r="P1642">
        <v>2148</v>
      </c>
    </row>
    <row r="1643" spans="1:16">
      <c r="A1643" t="s">
        <v>16</v>
      </c>
      <c r="B1643" t="s">
        <v>325</v>
      </c>
      <c r="C1643" t="s">
        <v>321</v>
      </c>
      <c r="D1643" t="s">
        <v>19</v>
      </c>
      <c r="E1643" t="s">
        <v>20</v>
      </c>
      <c r="F1643">
        <v>76378.15</v>
      </c>
      <c r="G1643" s="1" t="s">
        <v>234</v>
      </c>
      <c r="H1643" t="s">
        <v>32</v>
      </c>
      <c r="K1643">
        <v>669.9956</v>
      </c>
      <c r="L1643">
        <v>4336.7935</v>
      </c>
      <c r="M1643">
        <v>26.1964</v>
      </c>
      <c r="N1643">
        <v>774.8555</v>
      </c>
      <c r="O1643">
        <v>136.6</v>
      </c>
      <c r="P1643">
        <v>2147</v>
      </c>
    </row>
    <row r="1644" spans="1:16">
      <c r="A1644" t="s">
        <v>103</v>
      </c>
      <c r="B1644" t="s">
        <v>320</v>
      </c>
      <c r="C1644" t="s">
        <v>149</v>
      </c>
      <c r="D1644" t="s">
        <v>44</v>
      </c>
      <c r="E1644" t="s">
        <v>49</v>
      </c>
      <c r="F1644">
        <v>152415.15</v>
      </c>
      <c r="G1644" s="1" t="s">
        <v>234</v>
      </c>
      <c r="H1644" t="s">
        <v>21</v>
      </c>
      <c r="K1644">
        <v>579.0274</v>
      </c>
      <c r="L1644">
        <v>8866.5779</v>
      </c>
      <c r="M1644">
        <v>47.685</v>
      </c>
      <c r="N1644">
        <v>2351.3066</v>
      </c>
      <c r="O1644">
        <v>185.76</v>
      </c>
      <c r="P1644">
        <v>1056</v>
      </c>
    </row>
    <row r="1645" spans="1:16">
      <c r="A1645" t="s">
        <v>103</v>
      </c>
      <c r="B1645" t="s">
        <v>320</v>
      </c>
      <c r="C1645" t="s">
        <v>72</v>
      </c>
      <c r="D1645" t="s">
        <v>44</v>
      </c>
      <c r="E1645" t="s">
        <v>20</v>
      </c>
      <c r="F1645">
        <v>152769.7</v>
      </c>
      <c r="G1645" s="1" t="s">
        <v>234</v>
      </c>
      <c r="H1645" t="s">
        <v>21</v>
      </c>
      <c r="K1645">
        <v>1198.4594</v>
      </c>
      <c r="L1645">
        <v>7822.3987</v>
      </c>
      <c r="M1645">
        <v>49.8117</v>
      </c>
      <c r="N1645">
        <v>2351.3066</v>
      </c>
      <c r="O1645">
        <v>185.76</v>
      </c>
      <c r="P1645">
        <v>1048</v>
      </c>
    </row>
    <row r="1646" spans="1:16">
      <c r="A1646" t="s">
        <v>103</v>
      </c>
      <c r="B1646" t="s">
        <v>392</v>
      </c>
      <c r="C1646" t="s">
        <v>117</v>
      </c>
      <c r="D1646" t="s">
        <v>19</v>
      </c>
      <c r="E1646" t="s">
        <v>20</v>
      </c>
      <c r="F1646">
        <v>76378.15</v>
      </c>
      <c r="G1646" s="1" t="s">
        <v>234</v>
      </c>
      <c r="H1646" t="s">
        <v>21</v>
      </c>
      <c r="K1646">
        <v>669.9956</v>
      </c>
      <c r="L1646">
        <v>4336.7935</v>
      </c>
      <c r="M1646">
        <v>26.1964</v>
      </c>
      <c r="N1646">
        <v>774.8555</v>
      </c>
      <c r="O1646">
        <v>136.6</v>
      </c>
      <c r="P1646">
        <v>724</v>
      </c>
    </row>
    <row r="1647" spans="1:16">
      <c r="A1647" t="s">
        <v>103</v>
      </c>
      <c r="B1647" t="s">
        <v>392</v>
      </c>
      <c r="C1647" t="s">
        <v>110</v>
      </c>
      <c r="D1647" t="s">
        <v>19</v>
      </c>
      <c r="E1647" t="s">
        <v>20</v>
      </c>
      <c r="F1647">
        <v>76378.15</v>
      </c>
      <c r="G1647" s="1" t="s">
        <v>234</v>
      </c>
      <c r="H1647" t="s">
        <v>21</v>
      </c>
      <c r="K1647">
        <v>669.9956</v>
      </c>
      <c r="L1647">
        <v>4336.7935</v>
      </c>
      <c r="M1647">
        <v>26.1964</v>
      </c>
      <c r="N1647">
        <v>774.8555</v>
      </c>
      <c r="O1647">
        <v>136.6</v>
      </c>
      <c r="P1647">
        <v>722</v>
      </c>
    </row>
    <row r="1648" spans="1:16">
      <c r="A1648" t="s">
        <v>103</v>
      </c>
      <c r="B1648" t="s">
        <v>392</v>
      </c>
      <c r="C1648" t="s">
        <v>261</v>
      </c>
      <c r="D1648" t="s">
        <v>19</v>
      </c>
      <c r="E1648" t="s">
        <v>49</v>
      </c>
      <c r="F1648">
        <v>78205.19</v>
      </c>
      <c r="G1648" s="1" t="s">
        <v>234</v>
      </c>
      <c r="H1648" t="s">
        <v>21</v>
      </c>
      <c r="K1648">
        <v>537.6069</v>
      </c>
      <c r="L1648">
        <v>4820.5392</v>
      </c>
      <c r="M1648">
        <v>25.3732</v>
      </c>
      <c r="N1648">
        <v>832.3199</v>
      </c>
      <c r="O1648">
        <v>136.6</v>
      </c>
      <c r="P1648">
        <v>631</v>
      </c>
    </row>
  </sheetData>
  <conditionalFormatting sqref="H$1:H$1048576">
    <cfRule type="containsText" dxfId="0" priority="3" operator="between" text="12标">
      <formula>NOT(ISERROR(SEARCH("12标",H1)))</formula>
    </cfRule>
    <cfRule type="containsText" dxfId="1" priority="2" operator="between" text="1#智慧梁厂">
      <formula>NOT(ISERROR(SEARCH("1#智慧梁厂",H1)))</formula>
    </cfRule>
    <cfRule type="containsText" dxfId="2" priority="1" operator="between" text="2#智慧梁厂">
      <formula>NOT(ISERROR(SEARCH("2#智慧梁厂",H1)))</formula>
    </cfRule>
  </conditionalFormatting>
  <conditionalFormatting sqref="P$1:P$1048576">
    <cfRule type="duplicateValues" dxfId="3" priority="14"/>
  </conditionalFormatting>
  <dataValidations count="1">
    <dataValidation type="custom" allowBlank="1" showInputMessage="1" showErrorMessage="1" sqref="P1381 P1:P1254 P1255:P1360 P1361:P1365 P1366:P1376 P1377:P1380 P1382:P1048576">
      <formula1>COUNTIF(P:P,P1)=1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"/>
  <sheetViews>
    <sheetView showGridLines="0" workbookViewId="0">
      <selection activeCell="O24" sqref="O24"/>
    </sheetView>
  </sheetViews>
  <sheetFormatPr defaultColWidth="8.88888888888889" defaultRowHeight="13.8"/>
  <cols>
    <col min="6" max="6" width="5.77777777777778" customWidth="1"/>
    <col min="7" max="7" width="42.7777777777778" customWidth="1"/>
    <col min="8" max="10" width="6.77777777777778" customWidth="1"/>
    <col min="11" max="12" width="5.66666666666667" customWidth="1"/>
    <col min="13" max="19" width="3.77777777777778" customWidth="1"/>
  </cols>
  <sheetData>
    <row r="1" spans="1:17">
      <c r="A1" s="4" t="s">
        <v>425</v>
      </c>
      <c r="G1" t="s">
        <v>426</v>
      </c>
      <c r="H1" t="s">
        <v>427</v>
      </c>
      <c r="M1" s="15"/>
      <c r="N1" s="16">
        <f ca="1">YEAR(TODAY())</f>
        <v>2022</v>
      </c>
      <c r="Q1" s="24">
        <f ca="1">MONTH(TODAY())</f>
        <v>4</v>
      </c>
    </row>
    <row r="2" spans="1:19">
      <c r="A2" s="4" t="s">
        <v>428</v>
      </c>
      <c r="B2" s="4" t="s">
        <v>429</v>
      </c>
      <c r="C2" s="4" t="s">
        <v>430</v>
      </c>
      <c r="D2" s="4" t="s">
        <v>431</v>
      </c>
      <c r="E2" s="4" t="s">
        <v>432</v>
      </c>
      <c r="G2" t="s">
        <v>1</v>
      </c>
      <c r="H2" t="s">
        <v>19</v>
      </c>
      <c r="I2" t="s">
        <v>44</v>
      </c>
      <c r="J2" t="s">
        <v>433</v>
      </c>
      <c r="K2" t="s">
        <v>434</v>
      </c>
      <c r="M2" s="17" t="s">
        <v>435</v>
      </c>
      <c r="N2" s="17" t="s">
        <v>436</v>
      </c>
      <c r="O2" s="17" t="s">
        <v>437</v>
      </c>
      <c r="P2" s="17" t="s">
        <v>438</v>
      </c>
      <c r="Q2" s="17" t="s">
        <v>439</v>
      </c>
      <c r="R2" s="17" t="s">
        <v>440</v>
      </c>
      <c r="S2" s="17" t="s">
        <v>441</v>
      </c>
    </row>
    <row r="3" spans="1:19">
      <c r="A3" s="1" t="s">
        <v>442</v>
      </c>
      <c r="B3" s="5">
        <f>COUNTIFS(浇筑安装总台账!$D:$D,"25m",浇筑安装总台账!$H:$H,"1#智慧梁厂")</f>
        <v>318</v>
      </c>
      <c r="C3" s="5">
        <f>COUNTIFS(浇筑安装总台账!$D:$D,"40m",浇筑安装总台账!$H:$H,"1#智慧梁厂")</f>
        <v>209</v>
      </c>
      <c r="D3" s="6">
        <f>COUNTIFS(浇筑安装总台账!$I:$I,"&lt;&gt;"&amp;"",浇筑安装总台账!$H:$H,"1#智慧梁厂",浇筑安装总台账!$D:$D,"25m")</f>
        <v>250</v>
      </c>
      <c r="E3" s="6">
        <f>COUNTIFS(浇筑安装总台账!$I:$I,"&lt;&gt;"&amp;"",浇筑安装总台账!$H:$H,"1#智慧梁厂",浇筑安装总台账!$D:$D,"40m")</f>
        <v>195</v>
      </c>
      <c r="G3" t="s">
        <v>348</v>
      </c>
      <c r="I3">
        <v>40</v>
      </c>
      <c r="K3">
        <v>40</v>
      </c>
      <c r="M3" s="18">
        <f ca="1">DATE(N1,Q1,1)-WEEKDAY(DATE(N1,Q1,1))+1</f>
        <v>44647</v>
      </c>
      <c r="N3" s="18">
        <f ca="1" t="shared" ref="N3:S3" si="0">M3+1</f>
        <v>44648</v>
      </c>
      <c r="O3" s="18">
        <f ca="1" t="shared" si="0"/>
        <v>44649</v>
      </c>
      <c r="P3" s="18">
        <f ca="1" t="shared" si="0"/>
        <v>44650</v>
      </c>
      <c r="Q3" s="18">
        <f ca="1" t="shared" si="0"/>
        <v>44651</v>
      </c>
      <c r="R3" s="18">
        <f ca="1" t="shared" si="0"/>
        <v>44652</v>
      </c>
      <c r="S3" s="18">
        <f ca="1" t="shared" si="0"/>
        <v>44653</v>
      </c>
    </row>
    <row r="4" spans="1:19">
      <c r="A4" s="1" t="s">
        <v>443</v>
      </c>
      <c r="B4" s="5">
        <f>COUNTIFS(浇筑安装总台账!$D:$D,"25m",浇筑安装总台账!$H:$H,"2#智慧梁厂")</f>
        <v>787</v>
      </c>
      <c r="C4" s="5">
        <f>COUNTIFS(浇筑安装总台账!$D:$D,"40m",浇筑安装总台账!$H:$H,"2#智慧梁厂")</f>
        <v>210</v>
      </c>
      <c r="D4" s="6">
        <f>COUNTIFS(浇筑安装总台账!$I:$I,"&lt;&gt;"&amp;"",浇筑安装总台账!$H:$H,"2#智慧梁厂",浇筑安装总台账!$D:$D,"25m")</f>
        <v>706</v>
      </c>
      <c r="E4" s="6">
        <f>COUNTIFS(浇筑安装总台账!$I:$I,"&lt;&gt;"&amp;"",浇筑安装总台账!$H:$H,"2#智慧梁厂",浇筑安装总台账!$D:$D,"40m")</f>
        <v>195</v>
      </c>
      <c r="G4" t="s">
        <v>220</v>
      </c>
      <c r="H4">
        <v>150</v>
      </c>
      <c r="K4">
        <v>150</v>
      </c>
      <c r="M4" s="18">
        <f ca="1" t="shared" ref="M4:S4" si="1">M3+7</f>
        <v>44654</v>
      </c>
      <c r="N4" s="18">
        <f ca="1" t="shared" si="1"/>
        <v>44655</v>
      </c>
      <c r="O4" s="18">
        <f ca="1" t="shared" si="1"/>
        <v>44656</v>
      </c>
      <c r="P4" s="18">
        <f ca="1" t="shared" si="1"/>
        <v>44657</v>
      </c>
      <c r="Q4" s="18">
        <f ca="1" t="shared" si="1"/>
        <v>44658</v>
      </c>
      <c r="R4" s="18">
        <f ca="1" t="shared" si="1"/>
        <v>44659</v>
      </c>
      <c r="S4" s="18">
        <f ca="1" t="shared" si="1"/>
        <v>44660</v>
      </c>
    </row>
    <row r="5" spans="1:19">
      <c r="A5" s="1" t="s">
        <v>340</v>
      </c>
      <c r="B5" s="5">
        <f>COUNTIFS(浇筑安装总台账!$D:$D,"25m",浇筑安装总台账!$H:$H,"12标")</f>
        <v>71</v>
      </c>
      <c r="C5" s="5">
        <f>COUNTIFS(浇筑安装总台账!$D:$D,"40m",浇筑安装总台账!$H:$H,"12标")</f>
        <v>52</v>
      </c>
      <c r="D5" s="6">
        <f>COUNTIFS(浇筑安装总台账!$I:$I,"&lt;&gt;"&amp;"",浇筑安装总台账!$H:$H,"12标",浇筑安装总台账!$D:$D,"25m")</f>
        <v>71</v>
      </c>
      <c r="E5" s="6">
        <f>COUNTIFS(浇筑安装总台账!$I:$I,"&lt;&gt;"&amp;"",浇筑安装总台账!$H:$H,"12标",浇筑安装总台账!$D:$D,"40m")</f>
        <v>12</v>
      </c>
      <c r="G5" t="s">
        <v>320</v>
      </c>
      <c r="I5">
        <v>87</v>
      </c>
      <c r="K5">
        <v>87</v>
      </c>
      <c r="M5" s="18">
        <f ca="1" t="shared" ref="M5:S5" si="2">M4+7</f>
        <v>44661</v>
      </c>
      <c r="N5" s="18">
        <f ca="1" t="shared" si="2"/>
        <v>44662</v>
      </c>
      <c r="O5" s="18">
        <f ca="1" t="shared" si="2"/>
        <v>44663</v>
      </c>
      <c r="P5" s="18">
        <f ca="1" t="shared" si="2"/>
        <v>44664</v>
      </c>
      <c r="Q5" s="18">
        <f ca="1" t="shared" si="2"/>
        <v>44665</v>
      </c>
      <c r="R5" s="18">
        <f ca="1" t="shared" si="2"/>
        <v>44666</v>
      </c>
      <c r="S5" s="18">
        <f ca="1" t="shared" si="2"/>
        <v>44667</v>
      </c>
    </row>
    <row r="6" spans="1:19">
      <c r="A6" s="4" t="s">
        <v>444</v>
      </c>
      <c r="B6" s="7">
        <f>B3+B4+B5</f>
        <v>1176</v>
      </c>
      <c r="C6" s="7">
        <f>C3+C4+C5</f>
        <v>471</v>
      </c>
      <c r="D6" s="8">
        <f>D3+D4+D5</f>
        <v>1027</v>
      </c>
      <c r="E6" s="8">
        <f>E3+E4+E5</f>
        <v>402</v>
      </c>
      <c r="G6" t="s">
        <v>141</v>
      </c>
      <c r="H6">
        <v>55</v>
      </c>
      <c r="I6">
        <v>5</v>
      </c>
      <c r="K6">
        <v>60</v>
      </c>
      <c r="M6" s="18">
        <f ca="1" t="shared" ref="M6:S6" si="3">M5+7</f>
        <v>44668</v>
      </c>
      <c r="N6" s="18">
        <f ca="1" t="shared" si="3"/>
        <v>44669</v>
      </c>
      <c r="O6" s="18">
        <f ca="1" t="shared" si="3"/>
        <v>44670</v>
      </c>
      <c r="P6" s="18">
        <f ca="1" t="shared" si="3"/>
        <v>44671</v>
      </c>
      <c r="Q6" s="18">
        <f ca="1" t="shared" si="3"/>
        <v>44672</v>
      </c>
      <c r="R6" s="18">
        <f ca="1" t="shared" si="3"/>
        <v>44673</v>
      </c>
      <c r="S6" s="18">
        <f ca="1" t="shared" si="3"/>
        <v>44674</v>
      </c>
    </row>
    <row r="7" spans="1:19">
      <c r="A7" s="4" t="s">
        <v>444</v>
      </c>
      <c r="B7" s="9">
        <f>B6+C6</f>
        <v>1647</v>
      </c>
      <c r="D7" s="9">
        <f>D6+E6</f>
        <v>1429</v>
      </c>
      <c r="G7" t="s">
        <v>17</v>
      </c>
      <c r="H7">
        <v>35</v>
      </c>
      <c r="K7">
        <v>35</v>
      </c>
      <c r="M7" s="18">
        <f ca="1" t="shared" ref="M7:S7" si="4">M6+7</f>
        <v>44675</v>
      </c>
      <c r="N7" s="18">
        <f ca="1" t="shared" si="4"/>
        <v>44676</v>
      </c>
      <c r="O7" s="18">
        <f ca="1" t="shared" si="4"/>
        <v>44677</v>
      </c>
      <c r="P7" s="18">
        <f ca="1" t="shared" si="4"/>
        <v>44678</v>
      </c>
      <c r="Q7" s="18">
        <f ca="1" t="shared" si="4"/>
        <v>44679</v>
      </c>
      <c r="R7" s="18">
        <f ca="1" t="shared" si="4"/>
        <v>44680</v>
      </c>
      <c r="S7" s="18">
        <f ca="1" t="shared" si="4"/>
        <v>44681</v>
      </c>
    </row>
    <row r="8" spans="1:11">
      <c r="A8" s="10"/>
      <c r="B8" s="2"/>
      <c r="C8" s="2"/>
      <c r="D8" s="2"/>
      <c r="E8" s="2"/>
      <c r="G8" t="s">
        <v>333</v>
      </c>
      <c r="H8">
        <v>10</v>
      </c>
      <c r="K8">
        <v>10</v>
      </c>
    </row>
    <row r="9" spans="7:13">
      <c r="G9" t="s">
        <v>325</v>
      </c>
      <c r="H9">
        <v>132</v>
      </c>
      <c r="K9">
        <v>132</v>
      </c>
      <c r="M9" s="15" t="s">
        <v>445</v>
      </c>
    </row>
    <row r="10" spans="1:19">
      <c r="A10" s="11" t="s">
        <v>446</v>
      </c>
      <c r="G10" t="s">
        <v>336</v>
      </c>
      <c r="H10">
        <v>160</v>
      </c>
      <c r="K10">
        <v>160</v>
      </c>
      <c r="M10" s="19"/>
      <c r="O10" s="20" t="s">
        <v>447</v>
      </c>
      <c r="Q10" s="20" t="s">
        <v>448</v>
      </c>
      <c r="S10" s="20">
        <v>12</v>
      </c>
    </row>
    <row r="11" spans="1:19">
      <c r="A11" s="11" t="s">
        <v>0</v>
      </c>
      <c r="B11" s="11" t="s">
        <v>429</v>
      </c>
      <c r="C11" s="11" t="s">
        <v>430</v>
      </c>
      <c r="D11" s="11" t="s">
        <v>431</v>
      </c>
      <c r="E11" s="11" t="s">
        <v>432</v>
      </c>
      <c r="G11" t="s">
        <v>297</v>
      </c>
      <c r="H11">
        <v>120</v>
      </c>
      <c r="K11">
        <v>120</v>
      </c>
      <c r="M11" s="1" t="s">
        <v>429</v>
      </c>
      <c r="O11" s="21">
        <f ca="1">COUNTIFS(浇筑安装总台账!$G:$G,TODAY()-1,浇筑安装总台账!$H:$H,"1#智慧梁厂",浇筑安装总台账!$D:$D,"25m")</f>
        <v>3</v>
      </c>
      <c r="Q11" s="21">
        <f ca="1">COUNTIFS(浇筑安装总台账!$G:$G,TODAY()-1,浇筑安装总台账!$H:$H,"2#智慧梁厂",浇筑安装总台账!$D:$D,"25m")</f>
        <v>4</v>
      </c>
      <c r="S11" s="21">
        <f ca="1">COUNTIFS(浇筑安装总台账!$G:$G,TODAY()-1,浇筑安装总台账!$H:$H,"12标",浇筑安装总台账!$D:$D,"25m")</f>
        <v>0</v>
      </c>
    </row>
    <row r="12" spans="1:19">
      <c r="A12" s="1" t="s">
        <v>103</v>
      </c>
      <c r="B12" s="5">
        <f>COUNTIFS(浇筑安装总台账!$A:$A,"ZCB1-12",浇筑安装总台账!$D:$D,"25m")</f>
        <v>259</v>
      </c>
      <c r="C12" s="5">
        <f>COUNTIFS(浇筑安装总台账!$A:$A,"ZCB1-12",浇筑安装总台账!$D:$D,"40m")</f>
        <v>246</v>
      </c>
      <c r="D12" s="6">
        <f>COUNTIFS(浇筑安装总台账!$I:$I,"&lt;&gt;"&amp;"",浇筑安装总台账!$A:$A,"ZCB1-12",浇筑安装总台账!$D:$D,"25m")</f>
        <v>191</v>
      </c>
      <c r="E12" s="6">
        <f>COUNTIFS(浇筑安装总台账!$I:$I,"&lt;&gt;"&amp;"",浇筑安装总台账!$A:$A,"ZCB1-12",浇筑安装总台账!$D:$D,"40m")</f>
        <v>192</v>
      </c>
      <c r="G12" t="s">
        <v>157</v>
      </c>
      <c r="I12">
        <v>130</v>
      </c>
      <c r="K12">
        <v>130</v>
      </c>
      <c r="M12" s="1" t="s">
        <v>430</v>
      </c>
      <c r="O12" s="21">
        <f ca="1">COUNTIFS(浇筑安装总台账!$G:$G,TODAY()-1,浇筑安装总台账!$H:$H,"1#智慧梁厂",浇筑安装总台账!$D:$D,"40m")</f>
        <v>2</v>
      </c>
      <c r="Q12" s="21">
        <f ca="1">COUNTIFS(浇筑安装总台账!$G:$G,TODAY()-1,浇筑安装总台账!$H:$H,"2#智慧梁厂",浇筑安装总台账!$D:$D,"40m")</f>
        <v>3</v>
      </c>
      <c r="S12" s="21">
        <f ca="1">COUNTIFS(浇筑安装总台账!$G:$G,TODAY()-1,浇筑安装总台账!$H:$H,"12标",浇筑安装总台账!$D:$D,"40m")</f>
        <v>0</v>
      </c>
    </row>
    <row r="13" spans="1:19">
      <c r="A13" s="1" t="s">
        <v>16</v>
      </c>
      <c r="B13" s="5">
        <f>COUNTIFS(浇筑安装总台账!$A:$A,"ZCB1-13",浇筑安装总台账!$D:$D,"25m")</f>
        <v>801</v>
      </c>
      <c r="C13" s="5">
        <f>COUNTIFS(浇筑安装总台账!$A:$A,"ZCB1-13",浇筑安装总台账!$D:$D,"40m")</f>
        <v>158</v>
      </c>
      <c r="D13" s="6">
        <f>COUNTIFS(浇筑安装总台账!$I:$I,"&lt;&gt;"&amp;"",浇筑安装总台账!$A:$A,"ZCB1-13",浇筑安装总台账!$D:$D,"25m")</f>
        <v>720</v>
      </c>
      <c r="E13" s="6">
        <f>COUNTIFS(浇筑安装总台账!$I:$I,"&lt;&gt;"&amp;"",浇筑安装总台账!$A:$A,"ZCB1-13",浇筑安装总台账!$D:$D,"40m")</f>
        <v>158</v>
      </c>
      <c r="G13" t="s">
        <v>323</v>
      </c>
      <c r="I13">
        <v>48</v>
      </c>
      <c r="K13">
        <v>48</v>
      </c>
      <c r="M13" s="1" t="s">
        <v>431</v>
      </c>
      <c r="O13" s="22">
        <f ca="1">COUNTIFS(浇筑安装总台账!$I:$I,TODAY()-1,浇筑安装总台账!$H:$H,"1#智慧梁厂",浇筑安装总台账!$D:$D,"25m")</f>
        <v>8</v>
      </c>
      <c r="Q13" s="22">
        <f ca="1">COUNTIFS(浇筑安装总台账!$I:$I,TODAY()-1,浇筑安装总台账!$H:$H,"2#智慧梁厂",浇筑安装总台账!$D:$D,"25m")</f>
        <v>7</v>
      </c>
      <c r="S13" s="22">
        <f ca="1">COUNTIFS(浇筑安装总台账!$I:$I,TODAY()-1,浇筑安装总台账!$H:$H,"12标",浇筑安装总台账!$D:$D,"25m")</f>
        <v>0</v>
      </c>
    </row>
    <row r="14" spans="1:19">
      <c r="A14" s="1" t="s">
        <v>29</v>
      </c>
      <c r="B14" s="5">
        <f>COUNTIFS(浇筑安装总台账!$A:$A,"ZCB1-14",浇筑安装总台账!$D:$D,"25m")</f>
        <v>116</v>
      </c>
      <c r="C14" s="5">
        <f>COUNTIFS(浇筑安装总台账!$A:$A,"ZCB1-14",浇筑安装总台账!$D:$D,"40m")</f>
        <v>67</v>
      </c>
      <c r="D14" s="6">
        <f>COUNTIFS(浇筑安装总台账!$I:$I,"&lt;&gt;"&amp;"",浇筑安装总台账!$A:$A,"ZCB1-14",浇筑安装总台账!$D:$D,"25m")</f>
        <v>116</v>
      </c>
      <c r="E14" s="6">
        <f>COUNTIFS(浇筑安装总台账!$I:$I,"&lt;&gt;"&amp;"",浇筑安装总台账!$A:$A,"ZCB1-14",浇筑安装总台账!$D:$D,"40m")</f>
        <v>52</v>
      </c>
      <c r="G14" t="s">
        <v>104</v>
      </c>
      <c r="I14">
        <v>105</v>
      </c>
      <c r="K14">
        <v>105</v>
      </c>
      <c r="M14" s="1" t="s">
        <v>432</v>
      </c>
      <c r="O14" s="22">
        <f ca="1">COUNTIFS(浇筑安装总台账!$I:$I,TODAY()-1,浇筑安装总台账!$H:$H,"1#智慧梁厂",浇筑安装总台账!$D:$D,"40m")</f>
        <v>3</v>
      </c>
      <c r="Q14" s="22">
        <f ca="1">COUNTIFS(浇筑安装总台账!$I:$I,TODAY()-1,浇筑安装总台账!$H:$H,"2#智慧梁厂",浇筑安装总台账!$D:$D,"40m")</f>
        <v>2</v>
      </c>
      <c r="S14" s="22">
        <f ca="1">COUNTIFS(浇筑安装总台账!$I:$I,TODAY()-1,浇筑安装总台账!$H:$H,"12标",浇筑安装总台账!$D:$D,"40m")</f>
        <v>0</v>
      </c>
    </row>
    <row r="15" spans="1:11">
      <c r="A15" s="1" t="s">
        <v>449</v>
      </c>
      <c r="B15" s="5">
        <f>COUNTIFS(浇筑安装总台账!$A:$A,"ZCB1-15",浇筑安装总台账!$D:$D,"25m")</f>
        <v>0</v>
      </c>
      <c r="C15" s="5">
        <f>COUNTIFS(浇筑安装总台账!$A:$A,"ZCB1-15",浇筑安装总台账!$D:$D,"40m")</f>
        <v>0</v>
      </c>
      <c r="D15" s="6">
        <f>COUNTIFS(浇筑安装总台账!$I:$I,"&lt;&gt;"&amp;"",浇筑安装总台账!$A:$A,"ZCB1-15",浇筑安装总台账!$D:$D,"25m")</f>
        <v>0</v>
      </c>
      <c r="E15" s="6">
        <f>COUNTIFS(浇筑安装总台账!$I:$I,"&lt;&gt;"&amp;"",浇筑安装总台账!$A:$A,"ZCB1-15",浇筑安装总台账!$D:$D,"40m")</f>
        <v>0</v>
      </c>
      <c r="G15" t="s">
        <v>42</v>
      </c>
      <c r="H15">
        <v>40</v>
      </c>
      <c r="I15">
        <v>10</v>
      </c>
      <c r="K15">
        <v>50</v>
      </c>
    </row>
    <row r="16" spans="1:13">
      <c r="A16" s="11" t="s">
        <v>444</v>
      </c>
      <c r="B16" s="12">
        <f>B12+B13+B14+B15</f>
        <v>1176</v>
      </c>
      <c r="C16" s="12">
        <f>C12+C13+C14+C15</f>
        <v>471</v>
      </c>
      <c r="D16" s="13">
        <f>D12+D13+D14+D15</f>
        <v>1027</v>
      </c>
      <c r="E16" s="13">
        <f>E12+E13+E14+E15</f>
        <v>402</v>
      </c>
      <c r="G16" t="s">
        <v>347</v>
      </c>
      <c r="I16">
        <v>16</v>
      </c>
      <c r="K16">
        <v>16</v>
      </c>
      <c r="M16" s="23" t="s">
        <v>450</v>
      </c>
    </row>
    <row r="17" spans="1:11">
      <c r="A17" s="11" t="s">
        <v>444</v>
      </c>
      <c r="B17" s="14">
        <f>B16+C16</f>
        <v>1647</v>
      </c>
      <c r="D17" s="14">
        <f>D16+E16</f>
        <v>1429</v>
      </c>
      <c r="G17" t="s">
        <v>339</v>
      </c>
      <c r="H17">
        <v>71</v>
      </c>
      <c r="I17">
        <v>12</v>
      </c>
      <c r="K17">
        <v>83</v>
      </c>
    </row>
    <row r="18" spans="7:11">
      <c r="G18" t="s">
        <v>35</v>
      </c>
      <c r="H18">
        <v>4</v>
      </c>
      <c r="K18">
        <v>4</v>
      </c>
    </row>
    <row r="19" spans="7:11">
      <c r="G19" t="s">
        <v>30</v>
      </c>
      <c r="H19">
        <v>112</v>
      </c>
      <c r="K19">
        <v>112</v>
      </c>
    </row>
    <row r="20" spans="7:11">
      <c r="G20" t="s">
        <v>299</v>
      </c>
      <c r="H20">
        <v>24</v>
      </c>
      <c r="K20">
        <v>24</v>
      </c>
    </row>
    <row r="21" spans="7:11">
      <c r="G21" t="s">
        <v>160</v>
      </c>
      <c r="H21">
        <v>221</v>
      </c>
      <c r="I21">
        <v>13</v>
      </c>
      <c r="K21">
        <v>234</v>
      </c>
    </row>
    <row r="22" spans="7:7">
      <c r="G22" t="s">
        <v>433</v>
      </c>
    </row>
    <row r="23" spans="7:11">
      <c r="G23" t="s">
        <v>392</v>
      </c>
      <c r="H23">
        <v>35</v>
      </c>
      <c r="K23">
        <v>35</v>
      </c>
    </row>
    <row r="24" spans="7:11">
      <c r="G24" t="s">
        <v>434</v>
      </c>
      <c r="H24">
        <v>1169</v>
      </c>
      <c r="I24">
        <v>466</v>
      </c>
      <c r="K24">
        <v>1635</v>
      </c>
    </row>
  </sheetData>
  <mergeCells count="25">
    <mergeCell ref="A1:E1"/>
    <mergeCell ref="N1:P1"/>
    <mergeCell ref="Q1:S1"/>
    <mergeCell ref="B7:C7"/>
    <mergeCell ref="D7:E7"/>
    <mergeCell ref="M9:S9"/>
    <mergeCell ref="A10:E10"/>
    <mergeCell ref="M10:N10"/>
    <mergeCell ref="O10:P10"/>
    <mergeCell ref="Q10:R10"/>
    <mergeCell ref="M11:N11"/>
    <mergeCell ref="O11:P11"/>
    <mergeCell ref="Q11:R11"/>
    <mergeCell ref="M12:N12"/>
    <mergeCell ref="O12:P12"/>
    <mergeCell ref="Q12:R12"/>
    <mergeCell ref="M13:N13"/>
    <mergeCell ref="O13:P13"/>
    <mergeCell ref="Q13:R13"/>
    <mergeCell ref="M14:N14"/>
    <mergeCell ref="O14:P14"/>
    <mergeCell ref="Q14:R14"/>
    <mergeCell ref="B17:C17"/>
    <mergeCell ref="D17:E17"/>
    <mergeCell ref="M16:S21"/>
  </mergeCells>
  <conditionalFormatting sqref="M3:S7">
    <cfRule type="expression" dxfId="4" priority="1">
      <formula>M3=TODAY()</formula>
    </cfRule>
    <cfRule type="expression" dxfId="5" priority="2">
      <formula>MONTH(M3)&lt;&gt;$Q$1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C17"/>
  <sheetViews>
    <sheetView workbookViewId="0">
      <selection activeCell="B21" sqref="B21"/>
    </sheetView>
  </sheetViews>
  <sheetFormatPr defaultColWidth="8.88888888888889" defaultRowHeight="13.8" outlineLevelCol="2"/>
  <cols>
    <col min="1" max="1" width="17.7777777777778" style="1" customWidth="1"/>
    <col min="2" max="2" width="102.444444444444" style="1" customWidth="1"/>
    <col min="3" max="3" width="8.88888888888889" style="1" customWidth="1"/>
  </cols>
  <sheetData>
    <row r="1" spans="1:3">
      <c r="A1" s="2" t="s">
        <v>451</v>
      </c>
      <c r="B1" s="3" t="s">
        <v>452</v>
      </c>
      <c r="C1" s="1">
        <v>0</v>
      </c>
    </row>
    <row r="2" spans="1:3">
      <c r="A2" s="1" t="s">
        <v>0</v>
      </c>
      <c r="B2" s="3" t="s">
        <v>453</v>
      </c>
      <c r="C2" s="1">
        <v>1</v>
      </c>
    </row>
    <row r="3" spans="1:3">
      <c r="A3" s="1" t="s">
        <v>1</v>
      </c>
      <c r="B3" s="3" t="s">
        <v>454</v>
      </c>
      <c r="C3" s="1">
        <v>2</v>
      </c>
    </row>
    <row r="4" spans="1:3">
      <c r="A4" s="1" t="s">
        <v>2</v>
      </c>
      <c r="B4" s="3" t="s">
        <v>455</v>
      </c>
      <c r="C4" s="1">
        <v>3</v>
      </c>
    </row>
    <row r="5" spans="1:3">
      <c r="A5" s="1" t="s">
        <v>3</v>
      </c>
      <c r="B5" s="3" t="s">
        <v>456</v>
      </c>
      <c r="C5" s="1">
        <v>4</v>
      </c>
    </row>
    <row r="6" spans="1:3">
      <c r="A6" s="1" t="s">
        <v>4</v>
      </c>
      <c r="B6" s="3" t="s">
        <v>457</v>
      </c>
      <c r="C6" s="1">
        <v>5</v>
      </c>
    </row>
    <row r="7" spans="1:3">
      <c r="A7" s="1" t="s">
        <v>5</v>
      </c>
      <c r="B7" s="3" t="s">
        <v>458</v>
      </c>
      <c r="C7" s="1">
        <v>6</v>
      </c>
    </row>
    <row r="8" spans="1:3">
      <c r="A8" s="1" t="s">
        <v>6</v>
      </c>
      <c r="B8" s="3" t="s">
        <v>459</v>
      </c>
      <c r="C8" s="1">
        <v>7</v>
      </c>
    </row>
    <row r="9" spans="1:3">
      <c r="A9" s="1" t="s">
        <v>7</v>
      </c>
      <c r="B9" s="3" t="s">
        <v>460</v>
      </c>
      <c r="C9" s="1">
        <v>8</v>
      </c>
    </row>
    <row r="10" spans="1:3">
      <c r="A10" s="1" t="s">
        <v>8</v>
      </c>
      <c r="B10" s="3" t="s">
        <v>461</v>
      </c>
      <c r="C10" s="1">
        <v>9</v>
      </c>
    </row>
    <row r="11" spans="1:3">
      <c r="A11" s="1" t="s">
        <v>9</v>
      </c>
      <c r="B11" s="3" t="s">
        <v>462</v>
      </c>
      <c r="C11" s="1">
        <v>10</v>
      </c>
    </row>
    <row r="12" spans="1:3">
      <c r="A12" s="1" t="s">
        <v>10</v>
      </c>
      <c r="B12" s="3" t="s">
        <v>463</v>
      </c>
      <c r="C12" s="1">
        <v>11</v>
      </c>
    </row>
    <row r="13" spans="1:3">
      <c r="A13" s="1" t="s">
        <v>11</v>
      </c>
      <c r="B13" s="3" t="s">
        <v>464</v>
      </c>
      <c r="C13" s="1">
        <v>12</v>
      </c>
    </row>
    <row r="14" spans="1:3">
      <c r="A14" s="1" t="s">
        <v>12</v>
      </c>
      <c r="B14" s="3" t="s">
        <v>465</v>
      </c>
      <c r="C14" s="1">
        <v>13</v>
      </c>
    </row>
    <row r="15" spans="1:3">
      <c r="A15" s="1" t="s">
        <v>13</v>
      </c>
      <c r="B15" s="3" t="s">
        <v>466</v>
      </c>
      <c r="C15" s="1">
        <v>14</v>
      </c>
    </row>
    <row r="16" spans="1:3">
      <c r="A16" s="1" t="s">
        <v>14</v>
      </c>
      <c r="B16" s="3" t="s">
        <v>467</v>
      </c>
      <c r="C16" s="1">
        <v>15</v>
      </c>
    </row>
    <row r="17" spans="1:3">
      <c r="A17" s="2" t="s">
        <v>15</v>
      </c>
      <c r="B17" s="3" t="s">
        <v>468</v>
      </c>
      <c r="C17" s="1">
        <v>16</v>
      </c>
    </row>
  </sheetData>
  <sheetProtection password="C71F" sheet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浇筑安装总台账</vt:lpstr>
      <vt:lpstr>汇总统计</vt:lpstr>
      <vt:lpstr>位置信息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Federal Sadler</dc:creator>
  <cp:lastModifiedBy>FasterThanLight</cp:lastModifiedBy>
  <dcterms:created xsi:type="dcterms:W3CDTF">2015-06-05T18:19:00Z</dcterms:created>
  <dcterms:modified xsi:type="dcterms:W3CDTF">2022-04-23T00:55:46Z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8C13B065E40E4B6FB50345E8328401A0</vt:lpwstr>
  </property>
  <property fmtid="{D5CDD505-2E9C-101B-9397-08002B2CF9AE}" pid="3" name="KSOProductBuildVer">
    <vt:lpwstr>2052-11.8.2.11500</vt:lpwstr>
  </property>
</Properties>
</file>